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tables/table6.xml" ContentType="application/vnd.openxmlformats-officedocument.spreadsheetml.table+xml"/>
  <Override PartName="/xl/slicers/slicer1.xml" ContentType="application/vnd.ms-excel.slicer+xml"/>
  <Override PartName="/xl/comments2.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hidePivotFieldList="1" defaultThemeVersion="166925"/>
  <mc:AlternateContent xmlns:mc="http://schemas.openxmlformats.org/markup-compatibility/2006">
    <mc:Choice Requires="x15">
      <x15ac:absPath xmlns:x15ac="http://schemas.microsoft.com/office/spreadsheetml/2010/11/ac" url="/Users/raquelsanchez/Entrega_Ejercicios/Excel/"/>
    </mc:Choice>
  </mc:AlternateContent>
  <xr:revisionPtr revIDLastSave="0" documentId="13_ncr:1_{56766ECA-5F96-EA47-9341-88868AAF25CD}" xr6:coauthVersionLast="46" xr6:coauthVersionMax="46" xr10:uidLastSave="{00000000-0000-0000-0000-000000000000}"/>
  <bookViews>
    <workbookView xWindow="0" yWindow="500" windowWidth="28800" windowHeight="16140" activeTab="6" xr2:uid="{BE5BD1A7-AFCB-8C40-981E-92C102A306BF}"/>
  </bookViews>
  <sheets>
    <sheet name="cálculos datos cocina" sheetId="1" r:id="rId1"/>
    <sheet name="cálculos datos sala" sheetId="2" r:id="rId2"/>
    <sheet name="tabla dinamica calculos" sheetId="7" r:id="rId3"/>
    <sheet name="DATOS COCINA FINAL" sheetId="12" r:id="rId4"/>
    <sheet name="DATOS SALA FINAL" sheetId="11" r:id="rId5"/>
    <sheet name="T.DINÁMICAS Y VISUALIZACIÓN" sheetId="13" r:id="rId6"/>
    <sheet name="DASHBOARD" sheetId="14" r:id="rId7"/>
  </sheets>
  <definedNames>
    <definedName name="_xlchart.v5.0" hidden="1">'T.DINÁMICAS Y VISUALIZACIÓN'!$P$25</definedName>
    <definedName name="_xlchart.v5.1" hidden="1">'T.DINÁMICAS Y VISUALIZACIÓN'!$P$26:$P$36</definedName>
    <definedName name="_xlchart.v5.2" hidden="1">'T.DINÁMICAS Y VISUALIZACIÓN'!$Q$25</definedName>
    <definedName name="_xlchart.v5.3" hidden="1">'T.DINÁMICAS Y VISUALIZACIÓN'!$Q$26:$Q$36</definedName>
    <definedName name="_xlchart.v5.4" hidden="1">'T.DINÁMICAS Y VISUALIZACIÓN'!$P$25</definedName>
    <definedName name="_xlchart.v5.5" hidden="1">'T.DINÁMICAS Y VISUALIZACIÓN'!$P$26:$P$36</definedName>
    <definedName name="_xlchart.v5.6" hidden="1">'T.DINÁMICAS Y VISUALIZACIÓN'!$Q$25</definedName>
    <definedName name="_xlchart.v5.7" hidden="1">'T.DINÁMICAS Y VISUALIZACIÓN'!$Q$26:$Q$36</definedName>
    <definedName name="SegmentaciónDeDatos_Estado_de_la_Mesa">#N/A</definedName>
    <definedName name="SegmentaciónDeDatos_Mesero_Asignado">#N/A</definedName>
    <definedName name="SegmentaciónDeDatos_Orden_Cobrada1">#N/A</definedName>
    <definedName name="SegmentaciónDeDatos_País_de_Origen">#N/A</definedName>
    <definedName name="SegmentaciónDeDatos_Tipo_de_Servicio">#N/A</definedName>
  </definedNames>
  <calcPr calcId="191029"/>
  <pivotCaches>
    <pivotCache cacheId="20" r:id="rId8"/>
    <pivotCache cacheId="21"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5" i="14" l="1"/>
  <c r="R5" i="14"/>
  <c r="N5" i="14"/>
  <c r="J5" i="14"/>
  <c r="F5" i="14"/>
  <c r="B5" i="14"/>
  <c r="G769" i="11"/>
  <c r="U13" i="2"/>
  <c r="V13" i="2"/>
  <c r="L10" i="1"/>
  <c r="K10" i="1" s="1"/>
  <c r="W780" i="2"/>
  <c r="M780" i="2"/>
  <c r="C780" i="2"/>
  <c r="P13" i="2"/>
  <c r="Z13" i="2"/>
  <c r="Z14" i="2"/>
  <c r="N11" i="1"/>
  <c r="J9" i="1"/>
  <c r="N10" i="1"/>
  <c r="N9"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L9" i="1"/>
  <c r="K9" i="1" s="1"/>
  <c r="Z21" i="2"/>
  <c r="L16" i="1"/>
  <c r="J14" i="1"/>
  <c r="Z15" i="2"/>
  <c r="Z16" i="2"/>
  <c r="Z17" i="2"/>
  <c r="Z18" i="2"/>
  <c r="Z19" i="2"/>
  <c r="Z20"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170"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2" i="2"/>
  <c r="Z213" i="2"/>
  <c r="Z214" i="2"/>
  <c r="Z215" i="2"/>
  <c r="Z216" i="2"/>
  <c r="Z217" i="2"/>
  <c r="Z218" i="2"/>
  <c r="Z219" i="2"/>
  <c r="Z220" i="2"/>
  <c r="Z221" i="2"/>
  <c r="Z222" i="2"/>
  <c r="Z223" i="2"/>
  <c r="Z224" i="2"/>
  <c r="Z225" i="2"/>
  <c r="Z226" i="2"/>
  <c r="Z227" i="2"/>
  <c r="Z228" i="2"/>
  <c r="Z229" i="2"/>
  <c r="Z230" i="2"/>
  <c r="Z231" i="2"/>
  <c r="Z232" i="2"/>
  <c r="Z233" i="2"/>
  <c r="Z234" i="2"/>
  <c r="Z235" i="2"/>
  <c r="Z236" i="2"/>
  <c r="Z237" i="2"/>
  <c r="Z238" i="2"/>
  <c r="Z239" i="2"/>
  <c r="Z240" i="2"/>
  <c r="Z241" i="2"/>
  <c r="Z242" i="2"/>
  <c r="Z243" i="2"/>
  <c r="Z244" i="2"/>
  <c r="Z245" i="2"/>
  <c r="Z246" i="2"/>
  <c r="Z247" i="2"/>
  <c r="Z248" i="2"/>
  <c r="Z249" i="2"/>
  <c r="Z250" i="2"/>
  <c r="Z251" i="2"/>
  <c r="Z252" i="2"/>
  <c r="Z253" i="2"/>
  <c r="Z254" i="2"/>
  <c r="Z255" i="2"/>
  <c r="Z256" i="2"/>
  <c r="Z257" i="2"/>
  <c r="Z258" i="2"/>
  <c r="Z259" i="2"/>
  <c r="Z260" i="2"/>
  <c r="Z261" i="2"/>
  <c r="Z262" i="2"/>
  <c r="Z263" i="2"/>
  <c r="Z264" i="2"/>
  <c r="Z265" i="2"/>
  <c r="Z266" i="2"/>
  <c r="Z267" i="2"/>
  <c r="Z268" i="2"/>
  <c r="Z269" i="2"/>
  <c r="Z270" i="2"/>
  <c r="Z271" i="2"/>
  <c r="Z272" i="2"/>
  <c r="Z273" i="2"/>
  <c r="Z274" i="2"/>
  <c r="Z275" i="2"/>
  <c r="Z276" i="2"/>
  <c r="Z277" i="2"/>
  <c r="Z278" i="2"/>
  <c r="Z279" i="2"/>
  <c r="Z280" i="2"/>
  <c r="Z281" i="2"/>
  <c r="Z282" i="2"/>
  <c r="Z283" i="2"/>
  <c r="Z284" i="2"/>
  <c r="Z285" i="2"/>
  <c r="Z286" i="2"/>
  <c r="Z287" i="2"/>
  <c r="Z288" i="2"/>
  <c r="Z289" i="2"/>
  <c r="Z290" i="2"/>
  <c r="Z291" i="2"/>
  <c r="Z292" i="2"/>
  <c r="Z293" i="2"/>
  <c r="Z294" i="2"/>
  <c r="Z295" i="2"/>
  <c r="Z296" i="2"/>
  <c r="Z297" i="2"/>
  <c r="Z298" i="2"/>
  <c r="Z299" i="2"/>
  <c r="Z300" i="2"/>
  <c r="Z301" i="2"/>
  <c r="Z302" i="2"/>
  <c r="Z303" i="2"/>
  <c r="Z304" i="2"/>
  <c r="Z305" i="2"/>
  <c r="Z306" i="2"/>
  <c r="Z307" i="2"/>
  <c r="Z308" i="2"/>
  <c r="Z309" i="2"/>
  <c r="Z310" i="2"/>
  <c r="Z311" i="2"/>
  <c r="Z312" i="2"/>
  <c r="Z313" i="2"/>
  <c r="Z314" i="2"/>
  <c r="Z315" i="2"/>
  <c r="Z316" i="2"/>
  <c r="Z317" i="2"/>
  <c r="Z318" i="2"/>
  <c r="Z319" i="2"/>
  <c r="Z320" i="2"/>
  <c r="Z321" i="2"/>
  <c r="Z322" i="2"/>
  <c r="Z323" i="2"/>
  <c r="Z324" i="2"/>
  <c r="Z325" i="2"/>
  <c r="Z326" i="2"/>
  <c r="Z327" i="2"/>
  <c r="Z328" i="2"/>
  <c r="Z329" i="2"/>
  <c r="Z330" i="2"/>
  <c r="Z331" i="2"/>
  <c r="Z332" i="2"/>
  <c r="Z333" i="2"/>
  <c r="Z334" i="2"/>
  <c r="Z335" i="2"/>
  <c r="Z336" i="2"/>
  <c r="Z337" i="2"/>
  <c r="Z338" i="2"/>
  <c r="Z339" i="2"/>
  <c r="Z340" i="2"/>
  <c r="Z341" i="2"/>
  <c r="Z342" i="2"/>
  <c r="Z343" i="2"/>
  <c r="Z344" i="2"/>
  <c r="Z345" i="2"/>
  <c r="Z346" i="2"/>
  <c r="Z347" i="2"/>
  <c r="Z348" i="2"/>
  <c r="Z349" i="2"/>
  <c r="Z350" i="2"/>
  <c r="Z351" i="2"/>
  <c r="Z352" i="2"/>
  <c r="Z353" i="2"/>
  <c r="Z354" i="2"/>
  <c r="Z355" i="2"/>
  <c r="Z356" i="2"/>
  <c r="Z357" i="2"/>
  <c r="Z358" i="2"/>
  <c r="Z359" i="2"/>
  <c r="Z360" i="2"/>
  <c r="Z361" i="2"/>
  <c r="Z362" i="2"/>
  <c r="Z363" i="2"/>
  <c r="Z364" i="2"/>
  <c r="Z365" i="2"/>
  <c r="Z366" i="2"/>
  <c r="Z367" i="2"/>
  <c r="Z368" i="2"/>
  <c r="Z369" i="2"/>
  <c r="Z370" i="2"/>
  <c r="Z371" i="2"/>
  <c r="Z372" i="2"/>
  <c r="Z373" i="2"/>
  <c r="Z374" i="2"/>
  <c r="Z375" i="2"/>
  <c r="Z376" i="2"/>
  <c r="Z377" i="2"/>
  <c r="Z378" i="2"/>
  <c r="Z379" i="2"/>
  <c r="Z380" i="2"/>
  <c r="Z381" i="2"/>
  <c r="Z382" i="2"/>
  <c r="Z383" i="2"/>
  <c r="Z384" i="2"/>
  <c r="Z385" i="2"/>
  <c r="Z386" i="2"/>
  <c r="Z387" i="2"/>
  <c r="Z388" i="2"/>
  <c r="Z389" i="2"/>
  <c r="Z390" i="2"/>
  <c r="Z391" i="2"/>
  <c r="Z392" i="2"/>
  <c r="Z393" i="2"/>
  <c r="Z394" i="2"/>
  <c r="Z395" i="2"/>
  <c r="Z396" i="2"/>
  <c r="Z397" i="2"/>
  <c r="Z398" i="2"/>
  <c r="Z399" i="2"/>
  <c r="Z400" i="2"/>
  <c r="Z401" i="2"/>
  <c r="Z402" i="2"/>
  <c r="Z403" i="2"/>
  <c r="Z404" i="2"/>
  <c r="Z405" i="2"/>
  <c r="Z406" i="2"/>
  <c r="Z407" i="2"/>
  <c r="Z408" i="2"/>
  <c r="Z409" i="2"/>
  <c r="Z410" i="2"/>
  <c r="Z411" i="2"/>
  <c r="Z412" i="2"/>
  <c r="Z413" i="2"/>
  <c r="Z414" i="2"/>
  <c r="Z415" i="2"/>
  <c r="Z416" i="2"/>
  <c r="Z417" i="2"/>
  <c r="Z418" i="2"/>
  <c r="Z419" i="2"/>
  <c r="Z420" i="2"/>
  <c r="Z421" i="2"/>
  <c r="Z422" i="2"/>
  <c r="Z423" i="2"/>
  <c r="Z424" i="2"/>
  <c r="Z425" i="2"/>
  <c r="Z426" i="2"/>
  <c r="Z427" i="2"/>
  <c r="Z428" i="2"/>
  <c r="Z429" i="2"/>
  <c r="Z430" i="2"/>
  <c r="Z431" i="2"/>
  <c r="Z432" i="2"/>
  <c r="Z433" i="2"/>
  <c r="Z434" i="2"/>
  <c r="Z435" i="2"/>
  <c r="Z436" i="2"/>
  <c r="Z437" i="2"/>
  <c r="Z438" i="2"/>
  <c r="Z439" i="2"/>
  <c r="Z440" i="2"/>
  <c r="Z441" i="2"/>
  <c r="Z442" i="2"/>
  <c r="Z443" i="2"/>
  <c r="Z444" i="2"/>
  <c r="Z445" i="2"/>
  <c r="Z446" i="2"/>
  <c r="Z447" i="2"/>
  <c r="Z448" i="2"/>
  <c r="Z449" i="2"/>
  <c r="Z450" i="2"/>
  <c r="Z451" i="2"/>
  <c r="Z452" i="2"/>
  <c r="Z453" i="2"/>
  <c r="Z454" i="2"/>
  <c r="Z455" i="2"/>
  <c r="Z456" i="2"/>
  <c r="Z457" i="2"/>
  <c r="Z458" i="2"/>
  <c r="Z459" i="2"/>
  <c r="Z460" i="2"/>
  <c r="Z461" i="2"/>
  <c r="Z462" i="2"/>
  <c r="Z463" i="2"/>
  <c r="Z464" i="2"/>
  <c r="Z465" i="2"/>
  <c r="Z466" i="2"/>
  <c r="Z467" i="2"/>
  <c r="Z468" i="2"/>
  <c r="Z469" i="2"/>
  <c r="Z470" i="2"/>
  <c r="Z471" i="2"/>
  <c r="Z472" i="2"/>
  <c r="Z473" i="2"/>
  <c r="Z474" i="2"/>
  <c r="Z475" i="2"/>
  <c r="Z476" i="2"/>
  <c r="Z477" i="2"/>
  <c r="Z478" i="2"/>
  <c r="Z479" i="2"/>
  <c r="Z480" i="2"/>
  <c r="Z481" i="2"/>
  <c r="Z482" i="2"/>
  <c r="Z483" i="2"/>
  <c r="Z484" i="2"/>
  <c r="Z485" i="2"/>
  <c r="Z486" i="2"/>
  <c r="Z487" i="2"/>
  <c r="Z488" i="2"/>
  <c r="Z489" i="2"/>
  <c r="Z490" i="2"/>
  <c r="Z491" i="2"/>
  <c r="Z492" i="2"/>
  <c r="Z493" i="2"/>
  <c r="Z494" i="2"/>
  <c r="Z495" i="2"/>
  <c r="Z496" i="2"/>
  <c r="Z497" i="2"/>
  <c r="Z498" i="2"/>
  <c r="Z499" i="2"/>
  <c r="Z500" i="2"/>
  <c r="Z501" i="2"/>
  <c r="Z502" i="2"/>
  <c r="Z503" i="2"/>
  <c r="Z504" i="2"/>
  <c r="Z505" i="2"/>
  <c r="Z506" i="2"/>
  <c r="Z507" i="2"/>
  <c r="Z508" i="2"/>
  <c r="Z509" i="2"/>
  <c r="Z510" i="2"/>
  <c r="Z511" i="2"/>
  <c r="Z512" i="2"/>
  <c r="Z513" i="2"/>
  <c r="Z514" i="2"/>
  <c r="Z515" i="2"/>
  <c r="Z516" i="2"/>
  <c r="Z517" i="2"/>
  <c r="Z518" i="2"/>
  <c r="Z519" i="2"/>
  <c r="Z520" i="2"/>
  <c r="Z521" i="2"/>
  <c r="Z522" i="2"/>
  <c r="Z523" i="2"/>
  <c r="Z524" i="2"/>
  <c r="Z525" i="2"/>
  <c r="Z526" i="2"/>
  <c r="Z527" i="2"/>
  <c r="Z528" i="2"/>
  <c r="Z529" i="2"/>
  <c r="Z530" i="2"/>
  <c r="Z531" i="2"/>
  <c r="Z532" i="2"/>
  <c r="Z533" i="2"/>
  <c r="Z534" i="2"/>
  <c r="Z535" i="2"/>
  <c r="Z536" i="2"/>
  <c r="Z537" i="2"/>
  <c r="Z538" i="2"/>
  <c r="Z539" i="2"/>
  <c r="Z540" i="2"/>
  <c r="Z541" i="2"/>
  <c r="Z542" i="2"/>
  <c r="Z543" i="2"/>
  <c r="Z544" i="2"/>
  <c r="Z545" i="2"/>
  <c r="Z546" i="2"/>
  <c r="Z547" i="2"/>
  <c r="Z548" i="2"/>
  <c r="Z549" i="2"/>
  <c r="Z550" i="2"/>
  <c r="Z551" i="2"/>
  <c r="Z552" i="2"/>
  <c r="Z553" i="2"/>
  <c r="Z554" i="2"/>
  <c r="Z555" i="2"/>
  <c r="Z556" i="2"/>
  <c r="Z557" i="2"/>
  <c r="Z558" i="2"/>
  <c r="Z559" i="2"/>
  <c r="Z560" i="2"/>
  <c r="Z561" i="2"/>
  <c r="Z562" i="2"/>
  <c r="Z563" i="2"/>
  <c r="Z564" i="2"/>
  <c r="Z565" i="2"/>
  <c r="Z566" i="2"/>
  <c r="Z567" i="2"/>
  <c r="Z568" i="2"/>
  <c r="Z569" i="2"/>
  <c r="Z570" i="2"/>
  <c r="Z571" i="2"/>
  <c r="Z572" i="2"/>
  <c r="Z573" i="2"/>
  <c r="Z574" i="2"/>
  <c r="Z575" i="2"/>
  <c r="Z576" i="2"/>
  <c r="Z577" i="2"/>
  <c r="Z578" i="2"/>
  <c r="Z579" i="2"/>
  <c r="Z580" i="2"/>
  <c r="Z581" i="2"/>
  <c r="Z582" i="2"/>
  <c r="Z583" i="2"/>
  <c r="Z584" i="2"/>
  <c r="Z585" i="2"/>
  <c r="Z586" i="2"/>
  <c r="Z587" i="2"/>
  <c r="Z588" i="2"/>
  <c r="Z589" i="2"/>
  <c r="Z590" i="2"/>
  <c r="Z591" i="2"/>
  <c r="Z592" i="2"/>
  <c r="Z593" i="2"/>
  <c r="Z594" i="2"/>
  <c r="Z595" i="2"/>
  <c r="Z596" i="2"/>
  <c r="Z597" i="2"/>
  <c r="Z598" i="2"/>
  <c r="Z599" i="2"/>
  <c r="Z600" i="2"/>
  <c r="Z601" i="2"/>
  <c r="Z602" i="2"/>
  <c r="Z603" i="2"/>
  <c r="Z604" i="2"/>
  <c r="Z605" i="2"/>
  <c r="Z606" i="2"/>
  <c r="Z607" i="2"/>
  <c r="Z608" i="2"/>
  <c r="Z609" i="2"/>
  <c r="Z610" i="2"/>
  <c r="Z611" i="2"/>
  <c r="Z612" i="2"/>
  <c r="Z613" i="2"/>
  <c r="Z614" i="2"/>
  <c r="Z615" i="2"/>
  <c r="Z616" i="2"/>
  <c r="Z617" i="2"/>
  <c r="Z618" i="2"/>
  <c r="Z619" i="2"/>
  <c r="Z620" i="2"/>
  <c r="Z621" i="2"/>
  <c r="Z622" i="2"/>
  <c r="Z623" i="2"/>
  <c r="Z624" i="2"/>
  <c r="Z625" i="2"/>
  <c r="Z626" i="2"/>
  <c r="Z627" i="2"/>
  <c r="Z628" i="2"/>
  <c r="Z629" i="2"/>
  <c r="Z630" i="2"/>
  <c r="Z631" i="2"/>
  <c r="Z632" i="2"/>
  <c r="Z633" i="2"/>
  <c r="Z634" i="2"/>
  <c r="Z635" i="2"/>
  <c r="Z636" i="2"/>
  <c r="Z637" i="2"/>
  <c r="Z638" i="2"/>
  <c r="Z639" i="2"/>
  <c r="Z640" i="2"/>
  <c r="Z641" i="2"/>
  <c r="Z642" i="2"/>
  <c r="Z643" i="2"/>
  <c r="Z644" i="2"/>
  <c r="Z645" i="2"/>
  <c r="Z646" i="2"/>
  <c r="Z647" i="2"/>
  <c r="Z648" i="2"/>
  <c r="Z649" i="2"/>
  <c r="Z650" i="2"/>
  <c r="Z651" i="2"/>
  <c r="Z652" i="2"/>
  <c r="Z653" i="2"/>
  <c r="Z654" i="2"/>
  <c r="Z655" i="2"/>
  <c r="Z656" i="2"/>
  <c r="Z657" i="2"/>
  <c r="Z658" i="2"/>
  <c r="Z659" i="2"/>
  <c r="Z660" i="2"/>
  <c r="Z661" i="2"/>
  <c r="Z662" i="2"/>
  <c r="Z663" i="2"/>
  <c r="Z664" i="2"/>
  <c r="Z665" i="2"/>
  <c r="Z666" i="2"/>
  <c r="Z667" i="2"/>
  <c r="Z668" i="2"/>
  <c r="Z669" i="2"/>
  <c r="Z670" i="2"/>
  <c r="Z671" i="2"/>
  <c r="Z672" i="2"/>
  <c r="Z673" i="2"/>
  <c r="Z674" i="2"/>
  <c r="Z675" i="2"/>
  <c r="Z676" i="2"/>
  <c r="Z677" i="2"/>
  <c r="Z678" i="2"/>
  <c r="Z679" i="2"/>
  <c r="Z680" i="2"/>
  <c r="Z681" i="2"/>
  <c r="Z682" i="2"/>
  <c r="Z683" i="2"/>
  <c r="Z684" i="2"/>
  <c r="Z685" i="2"/>
  <c r="Z686" i="2"/>
  <c r="Z687" i="2"/>
  <c r="Z688" i="2"/>
  <c r="Z689" i="2"/>
  <c r="Z690" i="2"/>
  <c r="Z691" i="2"/>
  <c r="Z692" i="2"/>
  <c r="Z693" i="2"/>
  <c r="Z694" i="2"/>
  <c r="Z695" i="2"/>
  <c r="Z696" i="2"/>
  <c r="Z697" i="2"/>
  <c r="Z698" i="2"/>
  <c r="Z699" i="2"/>
  <c r="Z700" i="2"/>
  <c r="Z701" i="2"/>
  <c r="Z702" i="2"/>
  <c r="Z703" i="2"/>
  <c r="Z704" i="2"/>
  <c r="Z705" i="2"/>
  <c r="Z706" i="2"/>
  <c r="Z707" i="2"/>
  <c r="Z708" i="2"/>
  <c r="Z709" i="2"/>
  <c r="Z710" i="2"/>
  <c r="Z711" i="2"/>
  <c r="Z712" i="2"/>
  <c r="Z713" i="2"/>
  <c r="Z714" i="2"/>
  <c r="Z715" i="2"/>
  <c r="Z716" i="2"/>
  <c r="Z717" i="2"/>
  <c r="Z718" i="2"/>
  <c r="Z719" i="2"/>
  <c r="Z720" i="2"/>
  <c r="Z721" i="2"/>
  <c r="Z722" i="2"/>
  <c r="Z723" i="2"/>
  <c r="Z724" i="2"/>
  <c r="Z725" i="2"/>
  <c r="Z726" i="2"/>
  <c r="Z727" i="2"/>
  <c r="Z728" i="2"/>
  <c r="Z729" i="2"/>
  <c r="Z730" i="2"/>
  <c r="Z731" i="2"/>
  <c r="Z732" i="2"/>
  <c r="Z733" i="2"/>
  <c r="Z734" i="2"/>
  <c r="Z735" i="2"/>
  <c r="Z736" i="2"/>
  <c r="Z737" i="2"/>
  <c r="Z738" i="2"/>
  <c r="Z739" i="2"/>
  <c r="Z740" i="2"/>
  <c r="Z741" i="2"/>
  <c r="Z742" i="2"/>
  <c r="Z743" i="2"/>
  <c r="Z744" i="2"/>
  <c r="Z745" i="2"/>
  <c r="Z746" i="2"/>
  <c r="Z747" i="2"/>
  <c r="Z748" i="2"/>
  <c r="Z749" i="2"/>
  <c r="Z750" i="2"/>
  <c r="Z751" i="2"/>
  <c r="Z752" i="2"/>
  <c r="Z753" i="2"/>
  <c r="Z754" i="2"/>
  <c r="Z755" i="2"/>
  <c r="Z756" i="2"/>
  <c r="Z757" i="2"/>
  <c r="Z758" i="2"/>
  <c r="Z759" i="2"/>
  <c r="Z760" i="2"/>
  <c r="Z761" i="2"/>
  <c r="Z762" i="2"/>
  <c r="Z763" i="2"/>
  <c r="Z764" i="2"/>
  <c r="Z765" i="2"/>
  <c r="Z766" i="2"/>
  <c r="Z767" i="2"/>
  <c r="Z768" i="2"/>
  <c r="Z769" i="2"/>
  <c r="Z770" i="2"/>
  <c r="Z771" i="2"/>
  <c r="Z772" i="2"/>
  <c r="Z773" i="2"/>
  <c r="Z774" i="2"/>
  <c r="Z775" i="2"/>
  <c r="Z776" i="2"/>
  <c r="Z777" i="2"/>
  <c r="Z778" i="2"/>
  <c r="Z779" i="2"/>
  <c r="R13" i="2"/>
  <c r="Q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L11" i="1"/>
  <c r="L12" i="1"/>
  <c r="L13" i="1"/>
  <c r="L14" i="1"/>
  <c r="L15" i="1"/>
  <c r="K15" i="1" s="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K11" i="1"/>
  <c r="K12" i="1"/>
  <c r="K13" i="1"/>
  <c r="K14"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J13" i="1"/>
  <c r="J10" i="1"/>
  <c r="J11" i="1"/>
  <c r="J12"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M9" i="1" l="1"/>
  <c r="N1911" i="1"/>
  <c r="S13" i="2"/>
  <c r="S778" i="2"/>
  <c r="S774" i="2"/>
  <c r="S770" i="2"/>
  <c r="S766" i="2"/>
  <c r="S762" i="2"/>
  <c r="S758" i="2"/>
  <c r="S754" i="2"/>
  <c r="S750" i="2"/>
  <c r="S746" i="2"/>
  <c r="S742" i="2"/>
  <c r="S738" i="2"/>
  <c r="S734" i="2"/>
  <c r="S730" i="2"/>
  <c r="S726" i="2"/>
  <c r="S722" i="2"/>
  <c r="S718" i="2"/>
  <c r="S714" i="2"/>
  <c r="S710" i="2"/>
  <c r="S706" i="2"/>
  <c r="S702" i="2"/>
  <c r="S698" i="2"/>
  <c r="S694" i="2"/>
  <c r="S690" i="2"/>
  <c r="S686" i="2"/>
  <c r="S682" i="2"/>
  <c r="S678" i="2"/>
  <c r="S674" i="2"/>
  <c r="S670" i="2"/>
  <c r="S666" i="2"/>
  <c r="S662" i="2"/>
  <c r="S658" i="2"/>
  <c r="S654" i="2"/>
  <c r="S650" i="2"/>
  <c r="S646" i="2"/>
  <c r="S642" i="2"/>
  <c r="S638" i="2"/>
  <c r="S634" i="2"/>
  <c r="S630" i="2"/>
  <c r="S626" i="2"/>
  <c r="S622" i="2"/>
  <c r="S618" i="2"/>
  <c r="S614" i="2"/>
  <c r="S610" i="2"/>
  <c r="S606" i="2"/>
  <c r="S602" i="2"/>
  <c r="S598" i="2"/>
  <c r="S594" i="2"/>
  <c r="S590" i="2"/>
  <c r="S586" i="2"/>
  <c r="S582" i="2"/>
  <c r="S578" i="2"/>
  <c r="S574" i="2"/>
  <c r="S570" i="2"/>
  <c r="S566" i="2"/>
  <c r="S562" i="2"/>
  <c r="S558" i="2"/>
  <c r="S554" i="2"/>
  <c r="S550" i="2"/>
  <c r="S546" i="2"/>
  <c r="S542" i="2"/>
  <c r="S538" i="2"/>
  <c r="S534" i="2"/>
  <c r="S530" i="2"/>
  <c r="S526" i="2"/>
  <c r="S522" i="2"/>
  <c r="S518" i="2"/>
  <c r="S514" i="2"/>
  <c r="S510" i="2"/>
  <c r="S506" i="2"/>
  <c r="S502" i="2"/>
  <c r="S498" i="2"/>
  <c r="S494" i="2"/>
  <c r="S490" i="2"/>
  <c r="S486" i="2"/>
  <c r="S482" i="2"/>
  <c r="S478" i="2"/>
  <c r="S474" i="2"/>
  <c r="S470" i="2"/>
  <c r="S466" i="2"/>
  <c r="S462" i="2"/>
  <c r="S458" i="2"/>
  <c r="S454" i="2"/>
  <c r="S450" i="2"/>
  <c r="S446" i="2"/>
  <c r="S442" i="2"/>
  <c r="S438" i="2"/>
  <c r="S434" i="2"/>
  <c r="S430" i="2"/>
  <c r="S426" i="2"/>
  <c r="S422" i="2"/>
  <c r="S418" i="2"/>
  <c r="S414" i="2"/>
  <c r="S410" i="2"/>
  <c r="S406" i="2"/>
  <c r="S402" i="2"/>
  <c r="S398" i="2"/>
  <c r="S394" i="2"/>
  <c r="S390" i="2"/>
  <c r="S386" i="2"/>
  <c r="S382" i="2"/>
  <c r="S378" i="2"/>
  <c r="S374" i="2"/>
  <c r="S370" i="2"/>
  <c r="S366" i="2"/>
  <c r="S362" i="2"/>
  <c r="S777" i="2"/>
  <c r="S773" i="2"/>
  <c r="S769" i="2"/>
  <c r="S765" i="2"/>
  <c r="S761" i="2"/>
  <c r="S757" i="2"/>
  <c r="S753" i="2"/>
  <c r="S749" i="2"/>
  <c r="S745" i="2"/>
  <c r="S741" i="2"/>
  <c r="S737" i="2"/>
  <c r="S733" i="2"/>
  <c r="S729" i="2"/>
  <c r="S725" i="2"/>
  <c r="S721" i="2"/>
  <c r="S717" i="2"/>
  <c r="S713" i="2"/>
  <c r="S709" i="2"/>
  <c r="S705" i="2"/>
  <c r="S701" i="2"/>
  <c r="S697" i="2"/>
  <c r="S693" i="2"/>
  <c r="S689" i="2"/>
  <c r="S685" i="2"/>
  <c r="S681" i="2"/>
  <c r="S677" i="2"/>
  <c r="S673" i="2"/>
  <c r="S669" i="2"/>
  <c r="S665" i="2"/>
  <c r="S661" i="2"/>
  <c r="S657" i="2"/>
  <c r="S653" i="2"/>
  <c r="S649" i="2"/>
  <c r="S645" i="2"/>
  <c r="S641" i="2"/>
  <c r="S637" i="2"/>
  <c r="S633" i="2"/>
  <c r="S629" i="2"/>
  <c r="S625" i="2"/>
  <c r="S621" i="2"/>
  <c r="S617" i="2"/>
  <c r="S613" i="2"/>
  <c r="S609" i="2"/>
  <c r="S605" i="2"/>
  <c r="S601" i="2"/>
  <c r="S597" i="2"/>
  <c r="S593" i="2"/>
  <c r="S589" i="2"/>
  <c r="S585" i="2"/>
  <c r="S581" i="2"/>
  <c r="S577" i="2"/>
  <c r="S573" i="2"/>
  <c r="S569" i="2"/>
  <c r="S565" i="2"/>
  <c r="S561" i="2"/>
  <c r="S557" i="2"/>
  <c r="S553" i="2"/>
  <c r="S549" i="2"/>
  <c r="S545" i="2"/>
  <c r="S541" i="2"/>
  <c r="S537" i="2"/>
  <c r="S533" i="2"/>
  <c r="S529" i="2"/>
  <c r="S525" i="2"/>
  <c r="S521" i="2"/>
  <c r="S517" i="2"/>
  <c r="S513" i="2"/>
  <c r="S509" i="2"/>
  <c r="S505" i="2"/>
  <c r="S501" i="2"/>
  <c r="S497" i="2"/>
  <c r="S493" i="2"/>
  <c r="S489" i="2"/>
  <c r="S485" i="2"/>
  <c r="S481" i="2"/>
  <c r="S477" i="2"/>
  <c r="S473" i="2"/>
  <c r="S469" i="2"/>
  <c r="S465" i="2"/>
  <c r="S461" i="2"/>
  <c r="S457" i="2"/>
  <c r="S453" i="2"/>
  <c r="S449" i="2"/>
  <c r="S445" i="2"/>
  <c r="S441" i="2"/>
  <c r="S437" i="2"/>
  <c r="S433" i="2"/>
  <c r="S429" i="2"/>
  <c r="S425" i="2"/>
  <c r="S421" i="2"/>
  <c r="S417" i="2"/>
  <c r="S413" i="2"/>
  <c r="S409" i="2"/>
  <c r="S405" i="2"/>
  <c r="S401" i="2"/>
  <c r="S397" i="2"/>
  <c r="S393" i="2"/>
  <c r="S389" i="2"/>
  <c r="S385" i="2"/>
  <c r="S381" i="2"/>
  <c r="S377" i="2"/>
  <c r="S373" i="2"/>
  <c r="S369" i="2"/>
  <c r="S365" i="2"/>
  <c r="S776" i="2"/>
  <c r="S772" i="2"/>
  <c r="S768" i="2"/>
  <c r="S764" i="2"/>
  <c r="S760" i="2"/>
  <c r="S756" i="2"/>
  <c r="S752" i="2"/>
  <c r="S748" i="2"/>
  <c r="S744" i="2"/>
  <c r="S740" i="2"/>
  <c r="S736" i="2"/>
  <c r="S732" i="2"/>
  <c r="S728" i="2"/>
  <c r="S724" i="2"/>
  <c r="S720" i="2"/>
  <c r="S716" i="2"/>
  <c r="S712" i="2"/>
  <c r="S708" i="2"/>
  <c r="S704" i="2"/>
  <c r="S700" i="2"/>
  <c r="S696" i="2"/>
  <c r="S692" i="2"/>
  <c r="S688" i="2"/>
  <c r="S684" i="2"/>
  <c r="S680" i="2"/>
  <c r="S676" i="2"/>
  <c r="S672" i="2"/>
  <c r="S668" i="2"/>
  <c r="S664" i="2"/>
  <c r="S660" i="2"/>
  <c r="S656" i="2"/>
  <c r="S652" i="2"/>
  <c r="S648" i="2"/>
  <c r="S644" i="2"/>
  <c r="S640" i="2"/>
  <c r="S636" i="2"/>
  <c r="S632" i="2"/>
  <c r="S628" i="2"/>
  <c r="S624" i="2"/>
  <c r="S620" i="2"/>
  <c r="S616" i="2"/>
  <c r="S612" i="2"/>
  <c r="S608" i="2"/>
  <c r="S604" i="2"/>
  <c r="S600" i="2"/>
  <c r="S596" i="2"/>
  <c r="S592" i="2"/>
  <c r="S588" i="2"/>
  <c r="S584" i="2"/>
  <c r="S580" i="2"/>
  <c r="S576" i="2"/>
  <c r="S572" i="2"/>
  <c r="S568" i="2"/>
  <c r="S564" i="2"/>
  <c r="S560" i="2"/>
  <c r="S556" i="2"/>
  <c r="S552" i="2"/>
  <c r="S548" i="2"/>
  <c r="S544" i="2"/>
  <c r="S540" i="2"/>
  <c r="S536" i="2"/>
  <c r="S532" i="2"/>
  <c r="S528" i="2"/>
  <c r="S524" i="2"/>
  <c r="S520" i="2"/>
  <c r="S516" i="2"/>
  <c r="S512" i="2"/>
  <c r="S508" i="2"/>
  <c r="S504" i="2"/>
  <c r="S500" i="2"/>
  <c r="S496" i="2"/>
  <c r="S492" i="2"/>
  <c r="S488" i="2"/>
  <c r="S484" i="2"/>
  <c r="S480" i="2"/>
  <c r="S476" i="2"/>
  <c r="S472" i="2"/>
  <c r="S468" i="2"/>
  <c r="S464" i="2"/>
  <c r="S460" i="2"/>
  <c r="S456" i="2"/>
  <c r="S452" i="2"/>
  <c r="S448" i="2"/>
  <c r="S444" i="2"/>
  <c r="S440" i="2"/>
  <c r="S436" i="2"/>
  <c r="S432" i="2"/>
  <c r="S428" i="2"/>
  <c r="S424" i="2"/>
  <c r="S420" i="2"/>
  <c r="S416" i="2"/>
  <c r="S412" i="2"/>
  <c r="S408" i="2"/>
  <c r="S404" i="2"/>
  <c r="S400" i="2"/>
  <c r="S396" i="2"/>
  <c r="S392" i="2"/>
  <c r="S388" i="2"/>
  <c r="S384" i="2"/>
  <c r="S380" i="2"/>
  <c r="S376" i="2"/>
  <c r="S372" i="2"/>
  <c r="S368" i="2"/>
  <c r="S364" i="2"/>
  <c r="S360" i="2"/>
  <c r="S356" i="2"/>
  <c r="S352" i="2"/>
  <c r="S779" i="2"/>
  <c r="S775" i="2"/>
  <c r="S771" i="2"/>
  <c r="S767" i="2"/>
  <c r="S763" i="2"/>
  <c r="S759" i="2"/>
  <c r="S755" i="2"/>
  <c r="S751" i="2"/>
  <c r="S747" i="2"/>
  <c r="S743" i="2"/>
  <c r="S739" i="2"/>
  <c r="S735" i="2"/>
  <c r="S731" i="2"/>
  <c r="S727" i="2"/>
  <c r="S723" i="2"/>
  <c r="S719" i="2"/>
  <c r="S715" i="2"/>
  <c r="S711" i="2"/>
  <c r="S707" i="2"/>
  <c r="S703" i="2"/>
  <c r="S699" i="2"/>
  <c r="S695" i="2"/>
  <c r="S691" i="2"/>
  <c r="S687" i="2"/>
  <c r="S683" i="2"/>
  <c r="S679" i="2"/>
  <c r="S675" i="2"/>
  <c r="S671" i="2"/>
  <c r="S667" i="2"/>
  <c r="S663" i="2"/>
  <c r="S659" i="2"/>
  <c r="S655" i="2"/>
  <c r="S651" i="2"/>
  <c r="S647" i="2"/>
  <c r="S643" i="2"/>
  <c r="S639" i="2"/>
  <c r="S635" i="2"/>
  <c r="S631" i="2"/>
  <c r="S627" i="2"/>
  <c r="S623" i="2"/>
  <c r="S619" i="2"/>
  <c r="S615" i="2"/>
  <c r="S611" i="2"/>
  <c r="S607" i="2"/>
  <c r="S603" i="2"/>
  <c r="S599" i="2"/>
  <c r="S595" i="2"/>
  <c r="S591" i="2"/>
  <c r="S587" i="2"/>
  <c r="S583" i="2"/>
  <c r="S579" i="2"/>
  <c r="S575" i="2"/>
  <c r="S571" i="2"/>
  <c r="S567" i="2"/>
  <c r="S563" i="2"/>
  <c r="S559" i="2"/>
  <c r="S555" i="2"/>
  <c r="S551" i="2"/>
  <c r="S547" i="2"/>
  <c r="S543" i="2"/>
  <c r="S539" i="2"/>
  <c r="S535" i="2"/>
  <c r="S531" i="2"/>
  <c r="S527" i="2"/>
  <c r="S523" i="2"/>
  <c r="S519" i="2"/>
  <c r="S515" i="2"/>
  <c r="S511" i="2"/>
  <c r="S507" i="2"/>
  <c r="S503" i="2"/>
  <c r="S499" i="2"/>
  <c r="S495" i="2"/>
  <c r="S491" i="2"/>
  <c r="S487" i="2"/>
  <c r="S483" i="2"/>
  <c r="S479" i="2"/>
  <c r="S475" i="2"/>
  <c r="S471" i="2"/>
  <c r="S467" i="2"/>
  <c r="S463" i="2"/>
  <c r="S459" i="2"/>
  <c r="S455" i="2"/>
  <c r="S451" i="2"/>
  <c r="S447" i="2"/>
  <c r="S443" i="2"/>
  <c r="S439" i="2"/>
  <c r="S435" i="2"/>
  <c r="S431" i="2"/>
  <c r="S427" i="2"/>
  <c r="S423" i="2"/>
  <c r="S419" i="2"/>
  <c r="S415" i="2"/>
  <c r="S411" i="2"/>
  <c r="S407" i="2"/>
  <c r="S403" i="2"/>
  <c r="S399" i="2"/>
  <c r="S395" i="2"/>
  <c r="S391" i="2"/>
  <c r="S387" i="2"/>
  <c r="S383" i="2"/>
  <c r="S379" i="2"/>
  <c r="S375" i="2"/>
  <c r="S371" i="2"/>
  <c r="S367" i="2"/>
  <c r="S363" i="2"/>
  <c r="S359" i="2"/>
  <c r="S355" i="2"/>
  <c r="S351" i="2"/>
  <c r="S348" i="2"/>
  <c r="S344" i="2"/>
  <c r="S340" i="2"/>
  <c r="S336" i="2"/>
  <c r="S332" i="2"/>
  <c r="S328" i="2"/>
  <c r="S324" i="2"/>
  <c r="S320" i="2"/>
  <c r="S316" i="2"/>
  <c r="S312" i="2"/>
  <c r="S308" i="2"/>
  <c r="S304" i="2"/>
  <c r="S300" i="2"/>
  <c r="S296" i="2"/>
  <c r="S292" i="2"/>
  <c r="S288" i="2"/>
  <c r="S284" i="2"/>
  <c r="S280" i="2"/>
  <c r="S276" i="2"/>
  <c r="S272" i="2"/>
  <c r="S268" i="2"/>
  <c r="S264" i="2"/>
  <c r="S260" i="2"/>
  <c r="S256" i="2"/>
  <c r="S252" i="2"/>
  <c r="S248" i="2"/>
  <c r="S244" i="2"/>
  <c r="S240" i="2"/>
  <c r="S236" i="2"/>
  <c r="S232" i="2"/>
  <c r="S228" i="2"/>
  <c r="S224" i="2"/>
  <c r="S220" i="2"/>
  <c r="S216" i="2"/>
  <c r="S212" i="2"/>
  <c r="S208" i="2"/>
  <c r="S204" i="2"/>
  <c r="S200" i="2"/>
  <c r="S196" i="2"/>
  <c r="S192" i="2"/>
  <c r="S188" i="2"/>
  <c r="S184" i="2"/>
  <c r="S180" i="2"/>
  <c r="S176" i="2"/>
  <c r="S172" i="2"/>
  <c r="S168" i="2"/>
  <c r="S164" i="2"/>
  <c r="S160" i="2"/>
  <c r="S156" i="2"/>
  <c r="S152" i="2"/>
  <c r="S148" i="2"/>
  <c r="S144" i="2"/>
  <c r="S140" i="2"/>
  <c r="S136" i="2"/>
  <c r="S132" i="2"/>
  <c r="S128" i="2"/>
  <c r="S124" i="2"/>
  <c r="S120" i="2"/>
  <c r="S116" i="2"/>
  <c r="S112" i="2"/>
  <c r="S108" i="2"/>
  <c r="S104" i="2"/>
  <c r="S100" i="2"/>
  <c r="S96" i="2"/>
  <c r="S92" i="2"/>
  <c r="S88" i="2"/>
  <c r="S84" i="2"/>
  <c r="S80" i="2"/>
  <c r="S76" i="2"/>
  <c r="S72" i="2"/>
  <c r="S68" i="2"/>
  <c r="S64" i="2"/>
  <c r="S60" i="2"/>
  <c r="S56" i="2"/>
  <c r="S52" i="2"/>
  <c r="S48" i="2"/>
  <c r="S44" i="2"/>
  <c r="S40" i="2"/>
  <c r="S36" i="2"/>
  <c r="S32" i="2"/>
  <c r="S28" i="2"/>
  <c r="S24" i="2"/>
  <c r="S20" i="2"/>
  <c r="S16" i="2"/>
  <c r="S347" i="2"/>
  <c r="S343" i="2"/>
  <c r="S339" i="2"/>
  <c r="S335" i="2"/>
  <c r="S331" i="2"/>
  <c r="S327" i="2"/>
  <c r="S323" i="2"/>
  <c r="S319" i="2"/>
  <c r="S315" i="2"/>
  <c r="S311" i="2"/>
  <c r="S307" i="2"/>
  <c r="S303" i="2"/>
  <c r="S299" i="2"/>
  <c r="S295" i="2"/>
  <c r="S291" i="2"/>
  <c r="S287" i="2"/>
  <c r="S283" i="2"/>
  <c r="S279" i="2"/>
  <c r="S275" i="2"/>
  <c r="S271" i="2"/>
  <c r="S267" i="2"/>
  <c r="S263" i="2"/>
  <c r="S259" i="2"/>
  <c r="S255" i="2"/>
  <c r="S251" i="2"/>
  <c r="S247" i="2"/>
  <c r="S243" i="2"/>
  <c r="S239" i="2"/>
  <c r="S235" i="2"/>
  <c r="S231" i="2"/>
  <c r="S227" i="2"/>
  <c r="S223" i="2"/>
  <c r="S219" i="2"/>
  <c r="S215" i="2"/>
  <c r="S211" i="2"/>
  <c r="S207" i="2"/>
  <c r="S203" i="2"/>
  <c r="S199" i="2"/>
  <c r="S195" i="2"/>
  <c r="S191" i="2"/>
  <c r="S187" i="2"/>
  <c r="S183" i="2"/>
  <c r="S179" i="2"/>
  <c r="S175" i="2"/>
  <c r="S171" i="2"/>
  <c r="S167" i="2"/>
  <c r="S163" i="2"/>
  <c r="S159" i="2"/>
  <c r="S155" i="2"/>
  <c r="S151" i="2"/>
  <c r="S147" i="2"/>
  <c r="S143" i="2"/>
  <c r="S139" i="2"/>
  <c r="S135" i="2"/>
  <c r="S131" i="2"/>
  <c r="S127" i="2"/>
  <c r="S123" i="2"/>
  <c r="S119" i="2"/>
  <c r="S115" i="2"/>
  <c r="S111" i="2"/>
  <c r="S107" i="2"/>
  <c r="S103" i="2"/>
  <c r="S99" i="2"/>
  <c r="S95" i="2"/>
  <c r="S91" i="2"/>
  <c r="S87" i="2"/>
  <c r="S83" i="2"/>
  <c r="S79" i="2"/>
  <c r="S75" i="2"/>
  <c r="S71" i="2"/>
  <c r="S67" i="2"/>
  <c r="S63" i="2"/>
  <c r="S59" i="2"/>
  <c r="S55" i="2"/>
  <c r="S51" i="2"/>
  <c r="S47" i="2"/>
  <c r="S43" i="2"/>
  <c r="S39" i="2"/>
  <c r="S35" i="2"/>
  <c r="S31" i="2"/>
  <c r="S27" i="2"/>
  <c r="S23" i="2"/>
  <c r="S19" i="2"/>
  <c r="S15" i="2"/>
  <c r="T13" i="2"/>
  <c r="S358" i="2"/>
  <c r="S354" i="2"/>
  <c r="S350" i="2"/>
  <c r="S346" i="2"/>
  <c r="S342" i="2"/>
  <c r="S338" i="2"/>
  <c r="S334" i="2"/>
  <c r="S330" i="2"/>
  <c r="S326" i="2"/>
  <c r="S322" i="2"/>
  <c r="S318" i="2"/>
  <c r="S314" i="2"/>
  <c r="S310" i="2"/>
  <c r="S306" i="2"/>
  <c r="S302" i="2"/>
  <c r="S298" i="2"/>
  <c r="S294" i="2"/>
  <c r="S290" i="2"/>
  <c r="S286" i="2"/>
  <c r="S282" i="2"/>
  <c r="S278" i="2"/>
  <c r="S274" i="2"/>
  <c r="S270" i="2"/>
  <c r="S266" i="2"/>
  <c r="S262" i="2"/>
  <c r="S258" i="2"/>
  <c r="S254" i="2"/>
  <c r="S250" i="2"/>
  <c r="S246" i="2"/>
  <c r="S242" i="2"/>
  <c r="S238" i="2"/>
  <c r="S234" i="2"/>
  <c r="S230" i="2"/>
  <c r="S226" i="2"/>
  <c r="S222" i="2"/>
  <c r="S218" i="2"/>
  <c r="S214" i="2"/>
  <c r="S210" i="2"/>
  <c r="S206" i="2"/>
  <c r="S202" i="2"/>
  <c r="S198" i="2"/>
  <c r="S194" i="2"/>
  <c r="S190" i="2"/>
  <c r="S186" i="2"/>
  <c r="S182" i="2"/>
  <c r="S178" i="2"/>
  <c r="S174" i="2"/>
  <c r="S170" i="2"/>
  <c r="S166" i="2"/>
  <c r="S162" i="2"/>
  <c r="S158" i="2"/>
  <c r="S154" i="2"/>
  <c r="S150" i="2"/>
  <c r="S146" i="2"/>
  <c r="S142" i="2"/>
  <c r="S138" i="2"/>
  <c r="S134" i="2"/>
  <c r="S130" i="2"/>
  <c r="S126" i="2"/>
  <c r="S122" i="2"/>
  <c r="S118" i="2"/>
  <c r="S114" i="2"/>
  <c r="S110" i="2"/>
  <c r="S106" i="2"/>
  <c r="S102" i="2"/>
  <c r="S98" i="2"/>
  <c r="S94" i="2"/>
  <c r="S90" i="2"/>
  <c r="S86" i="2"/>
  <c r="S82" i="2"/>
  <c r="S78" i="2"/>
  <c r="S74" i="2"/>
  <c r="S70" i="2"/>
  <c r="S66" i="2"/>
  <c r="S62" i="2"/>
  <c r="S58" i="2"/>
  <c r="S54" i="2"/>
  <c r="S50" i="2"/>
  <c r="S46" i="2"/>
  <c r="S42" i="2"/>
  <c r="S38" i="2"/>
  <c r="S34" i="2"/>
  <c r="S30" i="2"/>
  <c r="S26" i="2"/>
  <c r="S22" i="2"/>
  <c r="S18" i="2"/>
  <c r="S14" i="2"/>
  <c r="S361" i="2"/>
  <c r="S357" i="2"/>
  <c r="S353" i="2"/>
  <c r="S349" i="2"/>
  <c r="S345" i="2"/>
  <c r="S341" i="2"/>
  <c r="S337" i="2"/>
  <c r="S333" i="2"/>
  <c r="S329" i="2"/>
  <c r="S325" i="2"/>
  <c r="S321" i="2"/>
  <c r="S317" i="2"/>
  <c r="S313" i="2"/>
  <c r="S309" i="2"/>
  <c r="S305" i="2"/>
  <c r="S301" i="2"/>
  <c r="S297" i="2"/>
  <c r="S293" i="2"/>
  <c r="S289" i="2"/>
  <c r="S285" i="2"/>
  <c r="S281" i="2"/>
  <c r="S277" i="2"/>
  <c r="S273" i="2"/>
  <c r="S269" i="2"/>
  <c r="S265" i="2"/>
  <c r="S261" i="2"/>
  <c r="S257" i="2"/>
  <c r="S253" i="2"/>
  <c r="S249" i="2"/>
  <c r="S245" i="2"/>
  <c r="S241" i="2"/>
  <c r="S237" i="2"/>
  <c r="S233" i="2"/>
  <c r="S229" i="2"/>
  <c r="S225" i="2"/>
  <c r="S221" i="2"/>
  <c r="S217" i="2"/>
  <c r="S213" i="2"/>
  <c r="S209" i="2"/>
  <c r="S205" i="2"/>
  <c r="S201" i="2"/>
  <c r="S197" i="2"/>
  <c r="S193" i="2"/>
  <c r="S189" i="2"/>
  <c r="S185" i="2"/>
  <c r="S181" i="2"/>
  <c r="S177" i="2"/>
  <c r="S173" i="2"/>
  <c r="S169" i="2"/>
  <c r="S165" i="2"/>
  <c r="S161" i="2"/>
  <c r="S157" i="2"/>
  <c r="S153" i="2"/>
  <c r="S149" i="2"/>
  <c r="S145" i="2"/>
  <c r="S141" i="2"/>
  <c r="S137" i="2"/>
  <c r="S133" i="2"/>
  <c r="S129" i="2"/>
  <c r="S125" i="2"/>
  <c r="S121" i="2"/>
  <c r="S117" i="2"/>
  <c r="S113" i="2"/>
  <c r="S109" i="2"/>
  <c r="S105" i="2"/>
  <c r="S101" i="2"/>
  <c r="S97" i="2"/>
  <c r="S93" i="2"/>
  <c r="S89" i="2"/>
  <c r="S85" i="2"/>
  <c r="S81" i="2"/>
  <c r="S77" i="2"/>
  <c r="S73" i="2"/>
  <c r="S69" i="2"/>
  <c r="S65" i="2"/>
  <c r="S61" i="2"/>
  <c r="S57" i="2"/>
  <c r="S53" i="2"/>
  <c r="S49" i="2"/>
  <c r="S45" i="2"/>
  <c r="S41" i="2"/>
  <c r="S37" i="2"/>
  <c r="S33" i="2"/>
  <c r="S29" i="2"/>
  <c r="S25" i="2"/>
  <c r="S21" i="2"/>
  <c r="T21" i="2"/>
  <c r="S17" i="2"/>
  <c r="M16" i="1"/>
  <c r="T777" i="2"/>
  <c r="T773" i="2"/>
  <c r="T769" i="2"/>
  <c r="T765" i="2"/>
  <c r="T761" i="2"/>
  <c r="T757" i="2"/>
  <c r="T753" i="2"/>
  <c r="T749" i="2"/>
  <c r="T745" i="2"/>
  <c r="T741" i="2"/>
  <c r="T737" i="2"/>
  <c r="T733" i="2"/>
  <c r="T729" i="2"/>
  <c r="T725" i="2"/>
  <c r="T721" i="2"/>
  <c r="T717" i="2"/>
  <c r="T713" i="2"/>
  <c r="T709" i="2"/>
  <c r="T705" i="2"/>
  <c r="T701" i="2"/>
  <c r="T697" i="2"/>
  <c r="T693" i="2"/>
  <c r="T689" i="2"/>
  <c r="T685" i="2"/>
  <c r="T681" i="2"/>
  <c r="T677" i="2"/>
  <c r="T673" i="2"/>
  <c r="T669" i="2"/>
  <c r="T665" i="2"/>
  <c r="T661" i="2"/>
  <c r="T657" i="2"/>
  <c r="T653" i="2"/>
  <c r="T649" i="2"/>
  <c r="T645" i="2"/>
  <c r="T641" i="2"/>
  <c r="T637" i="2"/>
  <c r="T633" i="2"/>
  <c r="T629" i="2"/>
  <c r="T625" i="2"/>
  <c r="T621" i="2"/>
  <c r="T617" i="2"/>
  <c r="T613" i="2"/>
  <c r="T609" i="2"/>
  <c r="T605" i="2"/>
  <c r="T776" i="2"/>
  <c r="T772" i="2"/>
  <c r="T768" i="2"/>
  <c r="T764" i="2"/>
  <c r="T760" i="2"/>
  <c r="T756" i="2"/>
  <c r="T752" i="2"/>
  <c r="T748" i="2"/>
  <c r="T744" i="2"/>
  <c r="T740" i="2"/>
  <c r="T736" i="2"/>
  <c r="T732" i="2"/>
  <c r="T728" i="2"/>
  <c r="T724" i="2"/>
  <c r="T720" i="2"/>
  <c r="T716" i="2"/>
  <c r="T712" i="2"/>
  <c r="T708" i="2"/>
  <c r="T704" i="2"/>
  <c r="T700" i="2"/>
  <c r="T696" i="2"/>
  <c r="T692" i="2"/>
  <c r="T688" i="2"/>
  <c r="T684" i="2"/>
  <c r="T680" i="2"/>
  <c r="T676" i="2"/>
  <c r="T672" i="2"/>
  <c r="T668" i="2"/>
  <c r="T664" i="2"/>
  <c r="T660" i="2"/>
  <c r="T656" i="2"/>
  <c r="T652" i="2"/>
  <c r="T648" i="2"/>
  <c r="T644" i="2"/>
  <c r="T640" i="2"/>
  <c r="T636" i="2"/>
  <c r="T632" i="2"/>
  <c r="T628" i="2"/>
  <c r="T624" i="2"/>
  <c r="T620" i="2"/>
  <c r="T616" i="2"/>
  <c r="T612" i="2"/>
  <c r="T608" i="2"/>
  <c r="T604" i="2"/>
  <c r="T600" i="2"/>
  <c r="T779" i="2"/>
  <c r="T775" i="2"/>
  <c r="T771" i="2"/>
  <c r="T767" i="2"/>
  <c r="T763" i="2"/>
  <c r="T759" i="2"/>
  <c r="T755" i="2"/>
  <c r="T751" i="2"/>
  <c r="T747" i="2"/>
  <c r="T743" i="2"/>
  <c r="T739" i="2"/>
  <c r="T735" i="2"/>
  <c r="T731" i="2"/>
  <c r="T727" i="2"/>
  <c r="T723" i="2"/>
  <c r="T719" i="2"/>
  <c r="T715" i="2"/>
  <c r="T711" i="2"/>
  <c r="T707" i="2"/>
  <c r="T703" i="2"/>
  <c r="T699" i="2"/>
  <c r="T695" i="2"/>
  <c r="T691" i="2"/>
  <c r="T687" i="2"/>
  <c r="T683" i="2"/>
  <c r="T679" i="2"/>
  <c r="T675" i="2"/>
  <c r="T671" i="2"/>
  <c r="T667" i="2"/>
  <c r="T663" i="2"/>
  <c r="T659" i="2"/>
  <c r="T655" i="2"/>
  <c r="T651" i="2"/>
  <c r="T647" i="2"/>
  <c r="T643" i="2"/>
  <c r="T639" i="2"/>
  <c r="T635" i="2"/>
  <c r="T631" i="2"/>
  <c r="T627" i="2"/>
  <c r="T623" i="2"/>
  <c r="T619" i="2"/>
  <c r="T615" i="2"/>
  <c r="T611" i="2"/>
  <c r="T607" i="2"/>
  <c r="T603" i="2"/>
  <c r="T599" i="2"/>
  <c r="T595" i="2"/>
  <c r="T591" i="2"/>
  <c r="T778" i="2"/>
  <c r="T774" i="2"/>
  <c r="T770" i="2"/>
  <c r="T766" i="2"/>
  <c r="T762" i="2"/>
  <c r="T758" i="2"/>
  <c r="T754" i="2"/>
  <c r="T750" i="2"/>
  <c r="T746" i="2"/>
  <c r="T742" i="2"/>
  <c r="T738" i="2"/>
  <c r="T734" i="2"/>
  <c r="T730" i="2"/>
  <c r="T726" i="2"/>
  <c r="T722" i="2"/>
  <c r="T718" i="2"/>
  <c r="T714" i="2"/>
  <c r="T710" i="2"/>
  <c r="T706" i="2"/>
  <c r="T702" i="2"/>
  <c r="T698" i="2"/>
  <c r="T694" i="2"/>
  <c r="T690" i="2"/>
  <c r="T686" i="2"/>
  <c r="T682" i="2"/>
  <c r="T678" i="2"/>
  <c r="T674" i="2"/>
  <c r="T670" i="2"/>
  <c r="T666" i="2"/>
  <c r="T662" i="2"/>
  <c r="T658" i="2"/>
  <c r="T654" i="2"/>
  <c r="T650" i="2"/>
  <c r="T646" i="2"/>
  <c r="T642" i="2"/>
  <c r="T638" i="2"/>
  <c r="T634" i="2"/>
  <c r="T630" i="2"/>
  <c r="T626" i="2"/>
  <c r="T622" i="2"/>
  <c r="T618" i="2"/>
  <c r="T614" i="2"/>
  <c r="T610" i="2"/>
  <c r="T606" i="2"/>
  <c r="T602" i="2"/>
  <c r="T598" i="2"/>
  <c r="T594" i="2"/>
  <c r="T601" i="2"/>
  <c r="T597" i="2"/>
  <c r="T593" i="2"/>
  <c r="T589" i="2"/>
  <c r="T585" i="2"/>
  <c r="T581" i="2"/>
  <c r="T577" i="2"/>
  <c r="T573" i="2"/>
  <c r="T569" i="2"/>
  <c r="T565" i="2"/>
  <c r="T561" i="2"/>
  <c r="T557" i="2"/>
  <c r="T553" i="2"/>
  <c r="T549" i="2"/>
  <c r="T545" i="2"/>
  <c r="T541" i="2"/>
  <c r="T537" i="2"/>
  <c r="T533" i="2"/>
  <c r="T529" i="2"/>
  <c r="T525" i="2"/>
  <c r="T521" i="2"/>
  <c r="T517" i="2"/>
  <c r="T513" i="2"/>
  <c r="T509" i="2"/>
  <c r="T505" i="2"/>
  <c r="T501" i="2"/>
  <c r="T497" i="2"/>
  <c r="T493" i="2"/>
  <c r="T489" i="2"/>
  <c r="T485" i="2"/>
  <c r="T481" i="2"/>
  <c r="T477" i="2"/>
  <c r="T473" i="2"/>
  <c r="T469" i="2"/>
  <c r="T465" i="2"/>
  <c r="T461" i="2"/>
  <c r="T457" i="2"/>
  <c r="T453" i="2"/>
  <c r="T449" i="2"/>
  <c r="T445" i="2"/>
  <c r="T441" i="2"/>
  <c r="T437" i="2"/>
  <c r="T433" i="2"/>
  <c r="T429" i="2"/>
  <c r="T425" i="2"/>
  <c r="T421" i="2"/>
  <c r="T417" i="2"/>
  <c r="T413" i="2"/>
  <c r="T409" i="2"/>
  <c r="T405" i="2"/>
  <c r="T401" i="2"/>
  <c r="T397" i="2"/>
  <c r="T393" i="2"/>
  <c r="T389" i="2"/>
  <c r="T385" i="2"/>
  <c r="T381" i="2"/>
  <c r="T377" i="2"/>
  <c r="T373" i="2"/>
  <c r="T369" i="2"/>
  <c r="T365" i="2"/>
  <c r="T361" i="2"/>
  <c r="T357" i="2"/>
  <c r="T353" i="2"/>
  <c r="T349" i="2"/>
  <c r="T345" i="2"/>
  <c r="T341" i="2"/>
  <c r="T337" i="2"/>
  <c r="T333" i="2"/>
  <c r="T329" i="2"/>
  <c r="T325" i="2"/>
  <c r="T321" i="2"/>
  <c r="T317" i="2"/>
  <c r="T313" i="2"/>
  <c r="T309" i="2"/>
  <c r="T305" i="2"/>
  <c r="T301" i="2"/>
  <c r="T297" i="2"/>
  <c r="T293" i="2"/>
  <c r="T289" i="2"/>
  <c r="T285" i="2"/>
  <c r="T281" i="2"/>
  <c r="T277" i="2"/>
  <c r="T273" i="2"/>
  <c r="T269" i="2"/>
  <c r="T265" i="2"/>
  <c r="T261" i="2"/>
  <c r="T257" i="2"/>
  <c r="T253" i="2"/>
  <c r="T596" i="2"/>
  <c r="T592" i="2"/>
  <c r="T588" i="2"/>
  <c r="T584" i="2"/>
  <c r="T580" i="2"/>
  <c r="T576" i="2"/>
  <c r="T572" i="2"/>
  <c r="T568" i="2"/>
  <c r="T564" i="2"/>
  <c r="T560" i="2"/>
  <c r="T556" i="2"/>
  <c r="T552" i="2"/>
  <c r="T548" i="2"/>
  <c r="T544" i="2"/>
  <c r="T540" i="2"/>
  <c r="T536" i="2"/>
  <c r="T532" i="2"/>
  <c r="T528" i="2"/>
  <c r="T524" i="2"/>
  <c r="T520" i="2"/>
  <c r="T516" i="2"/>
  <c r="T512" i="2"/>
  <c r="T508" i="2"/>
  <c r="T504" i="2"/>
  <c r="T500" i="2"/>
  <c r="T496" i="2"/>
  <c r="T492" i="2"/>
  <c r="T488" i="2"/>
  <c r="T484" i="2"/>
  <c r="T480" i="2"/>
  <c r="T476" i="2"/>
  <c r="T472" i="2"/>
  <c r="T468" i="2"/>
  <c r="T464" i="2"/>
  <c r="T460" i="2"/>
  <c r="T456" i="2"/>
  <c r="T452" i="2"/>
  <c r="T448" i="2"/>
  <c r="T444" i="2"/>
  <c r="T440" i="2"/>
  <c r="T436" i="2"/>
  <c r="T432" i="2"/>
  <c r="T428" i="2"/>
  <c r="T424" i="2"/>
  <c r="T420" i="2"/>
  <c r="T416" i="2"/>
  <c r="T412" i="2"/>
  <c r="T408" i="2"/>
  <c r="T404" i="2"/>
  <c r="T400" i="2"/>
  <c r="T396" i="2"/>
  <c r="T392" i="2"/>
  <c r="T388" i="2"/>
  <c r="T384" i="2"/>
  <c r="T380" i="2"/>
  <c r="T376" i="2"/>
  <c r="T372" i="2"/>
  <c r="T368" i="2"/>
  <c r="T364" i="2"/>
  <c r="T360" i="2"/>
  <c r="T356" i="2"/>
  <c r="T352" i="2"/>
  <c r="T348" i="2"/>
  <c r="T344" i="2"/>
  <c r="T340" i="2"/>
  <c r="T336" i="2"/>
  <c r="T332" i="2"/>
  <c r="T328" i="2"/>
  <c r="T324" i="2"/>
  <c r="T320" i="2"/>
  <c r="T316" i="2"/>
  <c r="T312" i="2"/>
  <c r="T308" i="2"/>
  <c r="T304" i="2"/>
  <c r="T300" i="2"/>
  <c r="T296" i="2"/>
  <c r="T292" i="2"/>
  <c r="T288" i="2"/>
  <c r="T284" i="2"/>
  <c r="T280" i="2"/>
  <c r="T276" i="2"/>
  <c r="T272" i="2"/>
  <c r="T268" i="2"/>
  <c r="T264" i="2"/>
  <c r="T260" i="2"/>
  <c r="T256" i="2"/>
  <c r="T587" i="2"/>
  <c r="T583" i="2"/>
  <c r="T579" i="2"/>
  <c r="T575" i="2"/>
  <c r="T571" i="2"/>
  <c r="T567" i="2"/>
  <c r="T563" i="2"/>
  <c r="T559" i="2"/>
  <c r="T555" i="2"/>
  <c r="T551" i="2"/>
  <c r="T547" i="2"/>
  <c r="T543" i="2"/>
  <c r="T539" i="2"/>
  <c r="T535" i="2"/>
  <c r="T531" i="2"/>
  <c r="T527" i="2"/>
  <c r="T523" i="2"/>
  <c r="T519" i="2"/>
  <c r="T515" i="2"/>
  <c r="T511" i="2"/>
  <c r="T507" i="2"/>
  <c r="T503" i="2"/>
  <c r="T499" i="2"/>
  <c r="T495" i="2"/>
  <c r="T491" i="2"/>
  <c r="T487" i="2"/>
  <c r="T483" i="2"/>
  <c r="T479" i="2"/>
  <c r="T475" i="2"/>
  <c r="T471" i="2"/>
  <c r="T467" i="2"/>
  <c r="T463" i="2"/>
  <c r="T459" i="2"/>
  <c r="T455" i="2"/>
  <c r="T451" i="2"/>
  <c r="T447" i="2"/>
  <c r="T443" i="2"/>
  <c r="T439" i="2"/>
  <c r="T435" i="2"/>
  <c r="T431" i="2"/>
  <c r="T427" i="2"/>
  <c r="T423" i="2"/>
  <c r="T419" i="2"/>
  <c r="T415" i="2"/>
  <c r="T411" i="2"/>
  <c r="T407" i="2"/>
  <c r="T403" i="2"/>
  <c r="T399" i="2"/>
  <c r="T395" i="2"/>
  <c r="T391" i="2"/>
  <c r="T387" i="2"/>
  <c r="T383" i="2"/>
  <c r="T379" i="2"/>
  <c r="T375" i="2"/>
  <c r="T371" i="2"/>
  <c r="T367" i="2"/>
  <c r="T363" i="2"/>
  <c r="T359" i="2"/>
  <c r="T355" i="2"/>
  <c r="T351" i="2"/>
  <c r="T347" i="2"/>
  <c r="T343" i="2"/>
  <c r="T339" i="2"/>
  <c r="T335" i="2"/>
  <c r="T331" i="2"/>
  <c r="T327" i="2"/>
  <c r="T323" i="2"/>
  <c r="T319" i="2"/>
  <c r="T315" i="2"/>
  <c r="T311" i="2"/>
  <c r="T307" i="2"/>
  <c r="T303" i="2"/>
  <c r="T299" i="2"/>
  <c r="T295" i="2"/>
  <c r="T291" i="2"/>
  <c r="T287" i="2"/>
  <c r="T283" i="2"/>
  <c r="T279" i="2"/>
  <c r="T275" i="2"/>
  <c r="T271" i="2"/>
  <c r="T267" i="2"/>
  <c r="T263" i="2"/>
  <c r="T259" i="2"/>
  <c r="T255" i="2"/>
  <c r="T251" i="2"/>
  <c r="T590" i="2"/>
  <c r="T586" i="2"/>
  <c r="T582" i="2"/>
  <c r="T578" i="2"/>
  <c r="T574" i="2"/>
  <c r="T570" i="2"/>
  <c r="T566" i="2"/>
  <c r="T562" i="2"/>
  <c r="T558" i="2"/>
  <c r="T554" i="2"/>
  <c r="T550" i="2"/>
  <c r="T546" i="2"/>
  <c r="T542" i="2"/>
  <c r="T538" i="2"/>
  <c r="T534" i="2"/>
  <c r="T530" i="2"/>
  <c r="T526" i="2"/>
  <c r="T522" i="2"/>
  <c r="T518" i="2"/>
  <c r="T514" i="2"/>
  <c r="T510" i="2"/>
  <c r="T506" i="2"/>
  <c r="T502" i="2"/>
  <c r="T498" i="2"/>
  <c r="T494" i="2"/>
  <c r="T490" i="2"/>
  <c r="T486" i="2"/>
  <c r="T482" i="2"/>
  <c r="T478" i="2"/>
  <c r="T474" i="2"/>
  <c r="T470" i="2"/>
  <c r="T466" i="2"/>
  <c r="T462" i="2"/>
  <c r="T458" i="2"/>
  <c r="T454" i="2"/>
  <c r="T450" i="2"/>
  <c r="T446" i="2"/>
  <c r="T442" i="2"/>
  <c r="T438" i="2"/>
  <c r="T434" i="2"/>
  <c r="T430" i="2"/>
  <c r="T426" i="2"/>
  <c r="T422" i="2"/>
  <c r="T418" i="2"/>
  <c r="T414" i="2"/>
  <c r="T410" i="2"/>
  <c r="T406" i="2"/>
  <c r="T402" i="2"/>
  <c r="T398" i="2"/>
  <c r="T394" i="2"/>
  <c r="T390" i="2"/>
  <c r="T386" i="2"/>
  <c r="T382" i="2"/>
  <c r="T378" i="2"/>
  <c r="T374" i="2"/>
  <c r="T370" i="2"/>
  <c r="T366" i="2"/>
  <c r="T362" i="2"/>
  <c r="T358" i="2"/>
  <c r="T354" i="2"/>
  <c r="T350" i="2"/>
  <c r="T346" i="2"/>
  <c r="T342" i="2"/>
  <c r="T338" i="2"/>
  <c r="T334" i="2"/>
  <c r="T330" i="2"/>
  <c r="T326" i="2"/>
  <c r="T322" i="2"/>
  <c r="T318" i="2"/>
  <c r="T314" i="2"/>
  <c r="T310" i="2"/>
  <c r="T306" i="2"/>
  <c r="T302" i="2"/>
  <c r="T298" i="2"/>
  <c r="T294" i="2"/>
  <c r="T290" i="2"/>
  <c r="T286" i="2"/>
  <c r="T282" i="2"/>
  <c r="T278" i="2"/>
  <c r="T274" i="2"/>
  <c r="T270" i="2"/>
  <c r="T266" i="2"/>
  <c r="T262" i="2"/>
  <c r="T258" i="2"/>
  <c r="T254" i="2"/>
  <c r="T250" i="2"/>
  <c r="T246" i="2"/>
  <c r="T242" i="2"/>
  <c r="T247" i="2"/>
  <c r="T243" i="2"/>
  <c r="T239" i="2"/>
  <c r="T235" i="2"/>
  <c r="T231" i="2"/>
  <c r="T227" i="2"/>
  <c r="T223" i="2"/>
  <c r="T219" i="2"/>
  <c r="T215" i="2"/>
  <c r="T211" i="2"/>
  <c r="T207" i="2"/>
  <c r="T203" i="2"/>
  <c r="T199" i="2"/>
  <c r="T195" i="2"/>
  <c r="T191" i="2"/>
  <c r="T187" i="2"/>
  <c r="T183" i="2"/>
  <c r="T179" i="2"/>
  <c r="T175" i="2"/>
  <c r="T171" i="2"/>
  <c r="T167" i="2"/>
  <c r="T163" i="2"/>
  <c r="T159" i="2"/>
  <c r="T155" i="2"/>
  <c r="T151" i="2"/>
  <c r="T147" i="2"/>
  <c r="T143" i="2"/>
  <c r="T139" i="2"/>
  <c r="T135" i="2"/>
  <c r="T131" i="2"/>
  <c r="T127" i="2"/>
  <c r="T123" i="2"/>
  <c r="T119" i="2"/>
  <c r="T115" i="2"/>
  <c r="T111" i="2"/>
  <c r="T107" i="2"/>
  <c r="T103" i="2"/>
  <c r="T99" i="2"/>
  <c r="T95" i="2"/>
  <c r="T91" i="2"/>
  <c r="T87" i="2"/>
  <c r="T83" i="2"/>
  <c r="T79" i="2"/>
  <c r="T75" i="2"/>
  <c r="T71" i="2"/>
  <c r="T67" i="2"/>
  <c r="T63" i="2"/>
  <c r="T59" i="2"/>
  <c r="T55" i="2"/>
  <c r="T51" i="2"/>
  <c r="T47" i="2"/>
  <c r="T43" i="2"/>
  <c r="T39" i="2"/>
  <c r="T35" i="2"/>
  <c r="T31" i="2"/>
  <c r="T27" i="2"/>
  <c r="T23" i="2"/>
  <c r="T19" i="2"/>
  <c r="T15" i="2"/>
  <c r="T238" i="2"/>
  <c r="T234" i="2"/>
  <c r="T230" i="2"/>
  <c r="T226" i="2"/>
  <c r="T222" i="2"/>
  <c r="T218" i="2"/>
  <c r="T214" i="2"/>
  <c r="T210" i="2"/>
  <c r="T206" i="2"/>
  <c r="T202" i="2"/>
  <c r="T198" i="2"/>
  <c r="T194" i="2"/>
  <c r="T190" i="2"/>
  <c r="T186" i="2"/>
  <c r="T182" i="2"/>
  <c r="T178" i="2"/>
  <c r="T174" i="2"/>
  <c r="T170" i="2"/>
  <c r="T166" i="2"/>
  <c r="T162" i="2"/>
  <c r="T158" i="2"/>
  <c r="T154" i="2"/>
  <c r="T150" i="2"/>
  <c r="T146" i="2"/>
  <c r="T142" i="2"/>
  <c r="T138" i="2"/>
  <c r="T134" i="2"/>
  <c r="T130" i="2"/>
  <c r="T126" i="2"/>
  <c r="T122" i="2"/>
  <c r="T118" i="2"/>
  <c r="T114" i="2"/>
  <c r="T110" i="2"/>
  <c r="T106" i="2"/>
  <c r="T102" i="2"/>
  <c r="T98" i="2"/>
  <c r="T94" i="2"/>
  <c r="T90" i="2"/>
  <c r="T86" i="2"/>
  <c r="T82" i="2"/>
  <c r="T78" i="2"/>
  <c r="T74" i="2"/>
  <c r="T70" i="2"/>
  <c r="T66" i="2"/>
  <c r="T62" i="2"/>
  <c r="T58" i="2"/>
  <c r="T54" i="2"/>
  <c r="T50" i="2"/>
  <c r="T46" i="2"/>
  <c r="T42" i="2"/>
  <c r="T38" i="2"/>
  <c r="T34" i="2"/>
  <c r="T30" i="2"/>
  <c r="T26" i="2"/>
  <c r="T22" i="2"/>
  <c r="T18" i="2"/>
  <c r="T14" i="2"/>
  <c r="T249" i="2"/>
  <c r="T245" i="2"/>
  <c r="T241" i="2"/>
  <c r="T237" i="2"/>
  <c r="T233" i="2"/>
  <c r="T229" i="2"/>
  <c r="T225" i="2"/>
  <c r="T221" i="2"/>
  <c r="T217" i="2"/>
  <c r="T213" i="2"/>
  <c r="T209" i="2"/>
  <c r="T205" i="2"/>
  <c r="T201" i="2"/>
  <c r="T197" i="2"/>
  <c r="T193" i="2"/>
  <c r="T189" i="2"/>
  <c r="T185" i="2"/>
  <c r="T181" i="2"/>
  <c r="T177" i="2"/>
  <c r="T173" i="2"/>
  <c r="T169" i="2"/>
  <c r="T165" i="2"/>
  <c r="T161" i="2"/>
  <c r="T157" i="2"/>
  <c r="T153" i="2"/>
  <c r="T149" i="2"/>
  <c r="T145" i="2"/>
  <c r="T141" i="2"/>
  <c r="T137" i="2"/>
  <c r="T133" i="2"/>
  <c r="T129" i="2"/>
  <c r="T125" i="2"/>
  <c r="T121" i="2"/>
  <c r="T117" i="2"/>
  <c r="T113" i="2"/>
  <c r="T109" i="2"/>
  <c r="T105" i="2"/>
  <c r="T101" i="2"/>
  <c r="T97" i="2"/>
  <c r="T93" i="2"/>
  <c r="T89" i="2"/>
  <c r="T85" i="2"/>
  <c r="T81" i="2"/>
  <c r="T77" i="2"/>
  <c r="T73" i="2"/>
  <c r="T69" i="2"/>
  <c r="T65" i="2"/>
  <c r="T61" i="2"/>
  <c r="T57" i="2"/>
  <c r="T53" i="2"/>
  <c r="T49" i="2"/>
  <c r="T45" i="2"/>
  <c r="T41" i="2"/>
  <c r="T37" i="2"/>
  <c r="T33" i="2"/>
  <c r="T29" i="2"/>
  <c r="T25" i="2"/>
  <c r="T17" i="2"/>
  <c r="T252" i="2"/>
  <c r="T248" i="2"/>
  <c r="T244" i="2"/>
  <c r="T240" i="2"/>
  <c r="T236" i="2"/>
  <c r="T232" i="2"/>
  <c r="T228" i="2"/>
  <c r="T224" i="2"/>
  <c r="T220" i="2"/>
  <c r="T216" i="2"/>
  <c r="T212" i="2"/>
  <c r="T208" i="2"/>
  <c r="T204" i="2"/>
  <c r="T200" i="2"/>
  <c r="T196" i="2"/>
  <c r="T192" i="2"/>
  <c r="T188" i="2"/>
  <c r="T184" i="2"/>
  <c r="T180" i="2"/>
  <c r="T176" i="2"/>
  <c r="T172" i="2"/>
  <c r="T168" i="2"/>
  <c r="T164" i="2"/>
  <c r="T160" i="2"/>
  <c r="T156" i="2"/>
  <c r="T152" i="2"/>
  <c r="T148" i="2"/>
  <c r="T144" i="2"/>
  <c r="T140" i="2"/>
  <c r="T136" i="2"/>
  <c r="T132" i="2"/>
  <c r="T128" i="2"/>
  <c r="T124" i="2"/>
  <c r="T120" i="2"/>
  <c r="T116" i="2"/>
  <c r="T112" i="2"/>
  <c r="T108" i="2"/>
  <c r="T104" i="2"/>
  <c r="T100" i="2"/>
  <c r="T96" i="2"/>
  <c r="T92" i="2"/>
  <c r="T88" i="2"/>
  <c r="T84" i="2"/>
  <c r="T80" i="2"/>
  <c r="T76" i="2"/>
  <c r="T72" i="2"/>
  <c r="T68" i="2"/>
  <c r="T64" i="2"/>
  <c r="T60" i="2"/>
  <c r="T56" i="2"/>
  <c r="T52" i="2"/>
  <c r="T48" i="2"/>
  <c r="T44" i="2"/>
  <c r="T40" i="2"/>
  <c r="T36" i="2"/>
  <c r="T32" i="2"/>
  <c r="T28" i="2"/>
  <c r="T24" i="2"/>
  <c r="T20" i="2"/>
  <c r="T16" i="2"/>
  <c r="M1910" i="1"/>
  <c r="M1906" i="1"/>
  <c r="M1902" i="1"/>
  <c r="M1898" i="1"/>
  <c r="M1894" i="1"/>
  <c r="M1890" i="1"/>
  <c r="M1886" i="1"/>
  <c r="M1882" i="1"/>
  <c r="M1878" i="1"/>
  <c r="M1874" i="1"/>
  <c r="M1870" i="1"/>
  <c r="M1866" i="1"/>
  <c r="M1862" i="1"/>
  <c r="M1858" i="1"/>
  <c r="M1854" i="1"/>
  <c r="M1850" i="1"/>
  <c r="M1846" i="1"/>
  <c r="M1842" i="1"/>
  <c r="M1838" i="1"/>
  <c r="M1834" i="1"/>
  <c r="M1830" i="1"/>
  <c r="M1826" i="1"/>
  <c r="M1822" i="1"/>
  <c r="M1818" i="1"/>
  <c r="M1814" i="1"/>
  <c r="M1810" i="1"/>
  <c r="M1806" i="1"/>
  <c r="M1802" i="1"/>
  <c r="M1798" i="1"/>
  <c r="M1794" i="1"/>
  <c r="M1790" i="1"/>
  <c r="M1786" i="1"/>
  <c r="M1782" i="1"/>
  <c r="M1778" i="1"/>
  <c r="M1774" i="1"/>
  <c r="M1770" i="1"/>
  <c r="M1766" i="1"/>
  <c r="M1762" i="1"/>
  <c r="M1758" i="1"/>
  <c r="M1754" i="1"/>
  <c r="M1750" i="1"/>
  <c r="M1746" i="1"/>
  <c r="M1742" i="1"/>
  <c r="M1738" i="1"/>
  <c r="M1734" i="1"/>
  <c r="M1730" i="1"/>
  <c r="M1726" i="1"/>
  <c r="M1722" i="1"/>
  <c r="M1718" i="1"/>
  <c r="M1714" i="1"/>
  <c r="M1710" i="1"/>
  <c r="M1706" i="1"/>
  <c r="M1702" i="1"/>
  <c r="M1698" i="1"/>
  <c r="M1694" i="1"/>
  <c r="M1690" i="1"/>
  <c r="M1686" i="1"/>
  <c r="M1682" i="1"/>
  <c r="M1678" i="1"/>
  <c r="M1674" i="1"/>
  <c r="M1670" i="1"/>
  <c r="M1666" i="1"/>
  <c r="M1662" i="1"/>
  <c r="M1658" i="1"/>
  <c r="M1654" i="1"/>
  <c r="M1650" i="1"/>
  <c r="M1646" i="1"/>
  <c r="M1642" i="1"/>
  <c r="M1638" i="1"/>
  <c r="M1634" i="1"/>
  <c r="M1630" i="1"/>
  <c r="M1626" i="1"/>
  <c r="M1622" i="1"/>
  <c r="M1618" i="1"/>
  <c r="M1614" i="1"/>
  <c r="M1610" i="1"/>
  <c r="M1606" i="1"/>
  <c r="M1602" i="1"/>
  <c r="M1598" i="1"/>
  <c r="M1594" i="1"/>
  <c r="M1590" i="1"/>
  <c r="M1586" i="1"/>
  <c r="M1582" i="1"/>
  <c r="M1578" i="1"/>
  <c r="M1574" i="1"/>
  <c r="M1570" i="1"/>
  <c r="M1566" i="1"/>
  <c r="M1562" i="1"/>
  <c r="M1558" i="1"/>
  <c r="M1554" i="1"/>
  <c r="M1550" i="1"/>
  <c r="M1546" i="1"/>
  <c r="M1542" i="1"/>
  <c r="M1538" i="1"/>
  <c r="M1534" i="1"/>
  <c r="M1530" i="1"/>
  <c r="M1526" i="1"/>
  <c r="M1522" i="1"/>
  <c r="M1518" i="1"/>
  <c r="M1514" i="1"/>
  <c r="M1510" i="1"/>
  <c r="M1506" i="1"/>
  <c r="M1502" i="1"/>
  <c r="M1498" i="1"/>
  <c r="M1494" i="1"/>
  <c r="M1490" i="1"/>
  <c r="M1486" i="1"/>
  <c r="M1482" i="1"/>
  <c r="M1478" i="1"/>
  <c r="M1474" i="1"/>
  <c r="M1470" i="1"/>
  <c r="M1466" i="1"/>
  <c r="M1462" i="1"/>
  <c r="M1458" i="1"/>
  <c r="M1454" i="1"/>
  <c r="M1450" i="1"/>
  <c r="M1446" i="1"/>
  <c r="M1442" i="1"/>
  <c r="M1438" i="1"/>
  <c r="M1434" i="1"/>
  <c r="M1430" i="1"/>
  <c r="M1426" i="1"/>
  <c r="M1422" i="1"/>
  <c r="M1418" i="1"/>
  <c r="M1909" i="1"/>
  <c r="M1905" i="1"/>
  <c r="M1901" i="1"/>
  <c r="M1897" i="1"/>
  <c r="M1893" i="1"/>
  <c r="M1889" i="1"/>
  <c r="M1885" i="1"/>
  <c r="M1881" i="1"/>
  <c r="M1877" i="1"/>
  <c r="M1873" i="1"/>
  <c r="M1869" i="1"/>
  <c r="M1865" i="1"/>
  <c r="M1861" i="1"/>
  <c r="M1857" i="1"/>
  <c r="M1853" i="1"/>
  <c r="M1849" i="1"/>
  <c r="M1845" i="1"/>
  <c r="M1841" i="1"/>
  <c r="M1837" i="1"/>
  <c r="M1833" i="1"/>
  <c r="M1829" i="1"/>
  <c r="M1825" i="1"/>
  <c r="M1821" i="1"/>
  <c r="M1817" i="1"/>
  <c r="M1813" i="1"/>
  <c r="M1809" i="1"/>
  <c r="M1805" i="1"/>
  <c r="M1801" i="1"/>
  <c r="M1797" i="1"/>
  <c r="M1793" i="1"/>
  <c r="M1789" i="1"/>
  <c r="M1785" i="1"/>
  <c r="M1781" i="1"/>
  <c r="M1777" i="1"/>
  <c r="M1773" i="1"/>
  <c r="M1769" i="1"/>
  <c r="M1765" i="1"/>
  <c r="M1761" i="1"/>
  <c r="M1757" i="1"/>
  <c r="M1753" i="1"/>
  <c r="M1749" i="1"/>
  <c r="M1745" i="1"/>
  <c r="M1741" i="1"/>
  <c r="M1737" i="1"/>
  <c r="M1733" i="1"/>
  <c r="M1729" i="1"/>
  <c r="M1725" i="1"/>
  <c r="M1721" i="1"/>
  <c r="M1717" i="1"/>
  <c r="M1713" i="1"/>
  <c r="M1709" i="1"/>
  <c r="M1705" i="1"/>
  <c r="M1701" i="1"/>
  <c r="M1697" i="1"/>
  <c r="M1693" i="1"/>
  <c r="M1689" i="1"/>
  <c r="M1685" i="1"/>
  <c r="M1681" i="1"/>
  <c r="M1677" i="1"/>
  <c r="M1673" i="1"/>
  <c r="M1669" i="1"/>
  <c r="M1665" i="1"/>
  <c r="M1661" i="1"/>
  <c r="M1657" i="1"/>
  <c r="M1653" i="1"/>
  <c r="M1649" i="1"/>
  <c r="M1645" i="1"/>
  <c r="M1641" i="1"/>
  <c r="M1637" i="1"/>
  <c r="M1633" i="1"/>
  <c r="M1629" i="1"/>
  <c r="M1625" i="1"/>
  <c r="M1621" i="1"/>
  <c r="M1617" i="1"/>
  <c r="M1613" i="1"/>
  <c r="M1609" i="1"/>
  <c r="M1605" i="1"/>
  <c r="M1601" i="1"/>
  <c r="M1597" i="1"/>
  <c r="M1593" i="1"/>
  <c r="M1589" i="1"/>
  <c r="M1585" i="1"/>
  <c r="M1581" i="1"/>
  <c r="M1577" i="1"/>
  <c r="M1573" i="1"/>
  <c r="M1569" i="1"/>
  <c r="M1565" i="1"/>
  <c r="M1561" i="1"/>
  <c r="M1557" i="1"/>
  <c r="M1553" i="1"/>
  <c r="M1549" i="1"/>
  <c r="M1545" i="1"/>
  <c r="M1541" i="1"/>
  <c r="M1537" i="1"/>
  <c r="M1533" i="1"/>
  <c r="M1529" i="1"/>
  <c r="M1525" i="1"/>
  <c r="M1521" i="1"/>
  <c r="M1517" i="1"/>
  <c r="M1513" i="1"/>
  <c r="M1509" i="1"/>
  <c r="M1505" i="1"/>
  <c r="M1501" i="1"/>
  <c r="M1497" i="1"/>
  <c r="M1493" i="1"/>
  <c r="M1489" i="1"/>
  <c r="M1485" i="1"/>
  <c r="M1481" i="1"/>
  <c r="M1477" i="1"/>
  <c r="M1473" i="1"/>
  <c r="M1469" i="1"/>
  <c r="M1465" i="1"/>
  <c r="M1461" i="1"/>
  <c r="M1457" i="1"/>
  <c r="M1453" i="1"/>
  <c r="M1449" i="1"/>
  <c r="M1445" i="1"/>
  <c r="M1441" i="1"/>
  <c r="M1437" i="1"/>
  <c r="M1433" i="1"/>
  <c r="M1429" i="1"/>
  <c r="M1425" i="1"/>
  <c r="M1421" i="1"/>
  <c r="M1908" i="1"/>
  <c r="M1904" i="1"/>
  <c r="M1900" i="1"/>
  <c r="M1896" i="1"/>
  <c r="M1892" i="1"/>
  <c r="M1888" i="1"/>
  <c r="M1884" i="1"/>
  <c r="M1880" i="1"/>
  <c r="M1876" i="1"/>
  <c r="M1872" i="1"/>
  <c r="M1868" i="1"/>
  <c r="M1864" i="1"/>
  <c r="M1860" i="1"/>
  <c r="M1856" i="1"/>
  <c r="M1852" i="1"/>
  <c r="M1848" i="1"/>
  <c r="M1844" i="1"/>
  <c r="M1840" i="1"/>
  <c r="M1836" i="1"/>
  <c r="M1832" i="1"/>
  <c r="M1828" i="1"/>
  <c r="M1824" i="1"/>
  <c r="M1820" i="1"/>
  <c r="M1816" i="1"/>
  <c r="M1812" i="1"/>
  <c r="M1808" i="1"/>
  <c r="M1804" i="1"/>
  <c r="M1800" i="1"/>
  <c r="M1796" i="1"/>
  <c r="M1792" i="1"/>
  <c r="M1788" i="1"/>
  <c r="M1784" i="1"/>
  <c r="M1780" i="1"/>
  <c r="M1776" i="1"/>
  <c r="M1772" i="1"/>
  <c r="M1768" i="1"/>
  <c r="M1764" i="1"/>
  <c r="M1760" i="1"/>
  <c r="M1756" i="1"/>
  <c r="M1752" i="1"/>
  <c r="M1748" i="1"/>
  <c r="M1744" i="1"/>
  <c r="M1740" i="1"/>
  <c r="M1736" i="1"/>
  <c r="M1732" i="1"/>
  <c r="M1728" i="1"/>
  <c r="M1724" i="1"/>
  <c r="M1720" i="1"/>
  <c r="M1716" i="1"/>
  <c r="M1712" i="1"/>
  <c r="M1708" i="1"/>
  <c r="M1704" i="1"/>
  <c r="M1700" i="1"/>
  <c r="M1696" i="1"/>
  <c r="M1692" i="1"/>
  <c r="M1688" i="1"/>
  <c r="M1684" i="1"/>
  <c r="M1680" i="1"/>
  <c r="M1676" i="1"/>
  <c r="M1672" i="1"/>
  <c r="M1668" i="1"/>
  <c r="M1664" i="1"/>
  <c r="M1660" i="1"/>
  <c r="M1656" i="1"/>
  <c r="M1652" i="1"/>
  <c r="M1648" i="1"/>
  <c r="M1644" i="1"/>
  <c r="M1640" i="1"/>
  <c r="M1636" i="1"/>
  <c r="M1632" i="1"/>
  <c r="M1628" i="1"/>
  <c r="M1624" i="1"/>
  <c r="M1620" i="1"/>
  <c r="M1616" i="1"/>
  <c r="M1612" i="1"/>
  <c r="M1608" i="1"/>
  <c r="M1604" i="1"/>
  <c r="M1600" i="1"/>
  <c r="M1596" i="1"/>
  <c r="M1592" i="1"/>
  <c r="M1588" i="1"/>
  <c r="M1584" i="1"/>
  <c r="M1580" i="1"/>
  <c r="M1576" i="1"/>
  <c r="M1572" i="1"/>
  <c r="M1568" i="1"/>
  <c r="M1564" i="1"/>
  <c r="M1560" i="1"/>
  <c r="M1556" i="1"/>
  <c r="M1552" i="1"/>
  <c r="M1548" i="1"/>
  <c r="M1544" i="1"/>
  <c r="M1540" i="1"/>
  <c r="M1536" i="1"/>
  <c r="M1532" i="1"/>
  <c r="M1528" i="1"/>
  <c r="M1524" i="1"/>
  <c r="M1520" i="1"/>
  <c r="M1516" i="1"/>
  <c r="M1512" i="1"/>
  <c r="M1508" i="1"/>
  <c r="M1504" i="1"/>
  <c r="M1500" i="1"/>
  <c r="M1496" i="1"/>
  <c r="M1492" i="1"/>
  <c r="M1488" i="1"/>
  <c r="M1484" i="1"/>
  <c r="M1480" i="1"/>
  <c r="M1476" i="1"/>
  <c r="M1472" i="1"/>
  <c r="M1468" i="1"/>
  <c r="M1464" i="1"/>
  <c r="M1460" i="1"/>
  <c r="M1456" i="1"/>
  <c r="M1452" i="1"/>
  <c r="M1448" i="1"/>
  <c r="M1444" i="1"/>
  <c r="M1440" i="1"/>
  <c r="M1436" i="1"/>
  <c r="M1432" i="1"/>
  <c r="M1428" i="1"/>
  <c r="M1424" i="1"/>
  <c r="M1420" i="1"/>
  <c r="M1907" i="1"/>
  <c r="M1903" i="1"/>
  <c r="M1899" i="1"/>
  <c r="M1895" i="1"/>
  <c r="M1891" i="1"/>
  <c r="M1887" i="1"/>
  <c r="M1883" i="1"/>
  <c r="M1879" i="1"/>
  <c r="M1875" i="1"/>
  <c r="M1871" i="1"/>
  <c r="M1867" i="1"/>
  <c r="M1863" i="1"/>
  <c r="M1859" i="1"/>
  <c r="M1855" i="1"/>
  <c r="M1851" i="1"/>
  <c r="M1847" i="1"/>
  <c r="M1843" i="1"/>
  <c r="M1839" i="1"/>
  <c r="M1835" i="1"/>
  <c r="M1831" i="1"/>
  <c r="M1827" i="1"/>
  <c r="M1823" i="1"/>
  <c r="M1819" i="1"/>
  <c r="M1815" i="1"/>
  <c r="M1811" i="1"/>
  <c r="M1807" i="1"/>
  <c r="M1803" i="1"/>
  <c r="M1799" i="1"/>
  <c r="M1795" i="1"/>
  <c r="M1791" i="1"/>
  <c r="M1787" i="1"/>
  <c r="M1783" i="1"/>
  <c r="M1779" i="1"/>
  <c r="M1775" i="1"/>
  <c r="M1771" i="1"/>
  <c r="M1767" i="1"/>
  <c r="M1763" i="1"/>
  <c r="M1759" i="1"/>
  <c r="M1755" i="1"/>
  <c r="M1751" i="1"/>
  <c r="M1747" i="1"/>
  <c r="M1743" i="1"/>
  <c r="M1739" i="1"/>
  <c r="M1735" i="1"/>
  <c r="M1731" i="1"/>
  <c r="M1727" i="1"/>
  <c r="M1723" i="1"/>
  <c r="M1719" i="1"/>
  <c r="M1715" i="1"/>
  <c r="M1711" i="1"/>
  <c r="M1707" i="1"/>
  <c r="M1703" i="1"/>
  <c r="M1699" i="1"/>
  <c r="M1695" i="1"/>
  <c r="M1691" i="1"/>
  <c r="M1687" i="1"/>
  <c r="M1683" i="1"/>
  <c r="M1679" i="1"/>
  <c r="M1675" i="1"/>
  <c r="M1671" i="1"/>
  <c r="M1667" i="1"/>
  <c r="M1663" i="1"/>
  <c r="M1659" i="1"/>
  <c r="M1655" i="1"/>
  <c r="M1651" i="1"/>
  <c r="M1647" i="1"/>
  <c r="M1643" i="1"/>
  <c r="M1639" i="1"/>
  <c r="M1635" i="1"/>
  <c r="M1631" i="1"/>
  <c r="M1627" i="1"/>
  <c r="M1623" i="1"/>
  <c r="M1619" i="1"/>
  <c r="M1615" i="1"/>
  <c r="M1611" i="1"/>
  <c r="M1607" i="1"/>
  <c r="M1603" i="1"/>
  <c r="M1599" i="1"/>
  <c r="M1595" i="1"/>
  <c r="M1591" i="1"/>
  <c r="M1587" i="1"/>
  <c r="M1583" i="1"/>
  <c r="M1579" i="1"/>
  <c r="M1575" i="1"/>
  <c r="M1571" i="1"/>
  <c r="M1567" i="1"/>
  <c r="M1563" i="1"/>
  <c r="M1559" i="1"/>
  <c r="M1555" i="1"/>
  <c r="M1551" i="1"/>
  <c r="M1547" i="1"/>
  <c r="M1543" i="1"/>
  <c r="M1539" i="1"/>
  <c r="M1535" i="1"/>
  <c r="M1531" i="1"/>
  <c r="M1527" i="1"/>
  <c r="M1523" i="1"/>
  <c r="M1519" i="1"/>
  <c r="M1515" i="1"/>
  <c r="M1511" i="1"/>
  <c r="M1507" i="1"/>
  <c r="M1503" i="1"/>
  <c r="M1499" i="1"/>
  <c r="M1495" i="1"/>
  <c r="M1491" i="1"/>
  <c r="M1487" i="1"/>
  <c r="M1483" i="1"/>
  <c r="M1479" i="1"/>
  <c r="M1475" i="1"/>
  <c r="M1471" i="1"/>
  <c r="M1467" i="1"/>
  <c r="M1463" i="1"/>
  <c r="M1459" i="1"/>
  <c r="M1455" i="1"/>
  <c r="M1451" i="1"/>
  <c r="M1447" i="1"/>
  <c r="M1443" i="1"/>
  <c r="M1439" i="1"/>
  <c r="M1435" i="1"/>
  <c r="M1431" i="1"/>
  <c r="M1427" i="1"/>
  <c r="M1423" i="1"/>
  <c r="M1419" i="1"/>
  <c r="M1415" i="1"/>
  <c r="M1414" i="1"/>
  <c r="M1410" i="1"/>
  <c r="M1406" i="1"/>
  <c r="M1402" i="1"/>
  <c r="M1398" i="1"/>
  <c r="M1394" i="1"/>
  <c r="M1390" i="1"/>
  <c r="M1386" i="1"/>
  <c r="M1382" i="1"/>
  <c r="M1378" i="1"/>
  <c r="M1374" i="1"/>
  <c r="M1370" i="1"/>
  <c r="M1366" i="1"/>
  <c r="M1362" i="1"/>
  <c r="M1358" i="1"/>
  <c r="M1354" i="1"/>
  <c r="M1350" i="1"/>
  <c r="M1346" i="1"/>
  <c r="M1342" i="1"/>
  <c r="M1338" i="1"/>
  <c r="M1334" i="1"/>
  <c r="M1330" i="1"/>
  <c r="M1326" i="1"/>
  <c r="M1322" i="1"/>
  <c r="M1318" i="1"/>
  <c r="M1314" i="1"/>
  <c r="M1310" i="1"/>
  <c r="M1306" i="1"/>
  <c r="M1302" i="1"/>
  <c r="M1298" i="1"/>
  <c r="M1294" i="1"/>
  <c r="M1290" i="1"/>
  <c r="M1286" i="1"/>
  <c r="M1282" i="1"/>
  <c r="M1278" i="1"/>
  <c r="M1274" i="1"/>
  <c r="M1270" i="1"/>
  <c r="M1266" i="1"/>
  <c r="M1262" i="1"/>
  <c r="M1258" i="1"/>
  <c r="M1254" i="1"/>
  <c r="M1250" i="1"/>
  <c r="M1246" i="1"/>
  <c r="M1242" i="1"/>
  <c r="M1238" i="1"/>
  <c r="M1234" i="1"/>
  <c r="M1230" i="1"/>
  <c r="M1226" i="1"/>
  <c r="M1222" i="1"/>
  <c r="M1218" i="1"/>
  <c r="M1214" i="1"/>
  <c r="M1210" i="1"/>
  <c r="M1206" i="1"/>
  <c r="M1202" i="1"/>
  <c r="M1198" i="1"/>
  <c r="M1194" i="1"/>
  <c r="M1190" i="1"/>
  <c r="M1186" i="1"/>
  <c r="M1182" i="1"/>
  <c r="M1178" i="1"/>
  <c r="M1174" i="1"/>
  <c r="M1170" i="1"/>
  <c r="M1166" i="1"/>
  <c r="M1162" i="1"/>
  <c r="M1158" i="1"/>
  <c r="M1154" i="1"/>
  <c r="M1150" i="1"/>
  <c r="M1146" i="1"/>
  <c r="M1142" i="1"/>
  <c r="M1138" i="1"/>
  <c r="M1134" i="1"/>
  <c r="M1130" i="1"/>
  <c r="M1126" i="1"/>
  <c r="M1122" i="1"/>
  <c r="M1118" i="1"/>
  <c r="M1114" i="1"/>
  <c r="M1110" i="1"/>
  <c r="M1106" i="1"/>
  <c r="M1102" i="1"/>
  <c r="M1098" i="1"/>
  <c r="M1094" i="1"/>
  <c r="M1090" i="1"/>
  <c r="M1086" i="1"/>
  <c r="M1082" i="1"/>
  <c r="M1078" i="1"/>
  <c r="M1074" i="1"/>
  <c r="M1070" i="1"/>
  <c r="M1066" i="1"/>
  <c r="M1062" i="1"/>
  <c r="M1058" i="1"/>
  <c r="M1054" i="1"/>
  <c r="M1050" i="1"/>
  <c r="M1046" i="1"/>
  <c r="M1042" i="1"/>
  <c r="M1038" i="1"/>
  <c r="M1034" i="1"/>
  <c r="M1030" i="1"/>
  <c r="M1026" i="1"/>
  <c r="M1022" i="1"/>
  <c r="M1018" i="1"/>
  <c r="M1014" i="1"/>
  <c r="M1010" i="1"/>
  <c r="M1006" i="1"/>
  <c r="M1002" i="1"/>
  <c r="M998" i="1"/>
  <c r="M994" i="1"/>
  <c r="M990" i="1"/>
  <c r="M986" i="1"/>
  <c r="M982" i="1"/>
  <c r="M978" i="1"/>
  <c r="M974" i="1"/>
  <c r="M970" i="1"/>
  <c r="M966" i="1"/>
  <c r="M962" i="1"/>
  <c r="M958" i="1"/>
  <c r="M954" i="1"/>
  <c r="M950" i="1"/>
  <c r="M946" i="1"/>
  <c r="M942" i="1"/>
  <c r="M938" i="1"/>
  <c r="M934" i="1"/>
  <c r="M930" i="1"/>
  <c r="M926" i="1"/>
  <c r="M922" i="1"/>
  <c r="M918" i="1"/>
  <c r="M914" i="1"/>
  <c r="M910" i="1"/>
  <c r="M906" i="1"/>
  <c r="M902" i="1"/>
  <c r="M898" i="1"/>
  <c r="M894" i="1"/>
  <c r="M890" i="1"/>
  <c r="M886" i="1"/>
  <c r="M882" i="1"/>
  <c r="M878" i="1"/>
  <c r="M874" i="1"/>
  <c r="M870" i="1"/>
  <c r="M866" i="1"/>
  <c r="M862" i="1"/>
  <c r="M858" i="1"/>
  <c r="M854" i="1"/>
  <c r="M850" i="1"/>
  <c r="M846" i="1"/>
  <c r="M842" i="1"/>
  <c r="M838" i="1"/>
  <c r="M834" i="1"/>
  <c r="M830" i="1"/>
  <c r="M826" i="1"/>
  <c r="M822" i="1"/>
  <c r="M818" i="1"/>
  <c r="M814" i="1"/>
  <c r="M810" i="1"/>
  <c r="M806" i="1"/>
  <c r="M802" i="1"/>
  <c r="M798" i="1"/>
  <c r="M794" i="1"/>
  <c r="M790" i="1"/>
  <c r="M786" i="1"/>
  <c r="M782" i="1"/>
  <c r="M778" i="1"/>
  <c r="M774" i="1"/>
  <c r="M770" i="1"/>
  <c r="M766" i="1"/>
  <c r="M762" i="1"/>
  <c r="M758" i="1"/>
  <c r="M754" i="1"/>
  <c r="M750" i="1"/>
  <c r="M746" i="1"/>
  <c r="M742" i="1"/>
  <c r="M738" i="1"/>
  <c r="M1417" i="1"/>
  <c r="M1413" i="1"/>
  <c r="M1409" i="1"/>
  <c r="M1405" i="1"/>
  <c r="M1401" i="1"/>
  <c r="M1397" i="1"/>
  <c r="M1393" i="1"/>
  <c r="M1389" i="1"/>
  <c r="M1385" i="1"/>
  <c r="M1381" i="1"/>
  <c r="M1377" i="1"/>
  <c r="M1373" i="1"/>
  <c r="M1369" i="1"/>
  <c r="M1365" i="1"/>
  <c r="M1361" i="1"/>
  <c r="M1357" i="1"/>
  <c r="M1353" i="1"/>
  <c r="M1349" i="1"/>
  <c r="M1345" i="1"/>
  <c r="M1341" i="1"/>
  <c r="M1337" i="1"/>
  <c r="M1333" i="1"/>
  <c r="M1329" i="1"/>
  <c r="M1325" i="1"/>
  <c r="M1321" i="1"/>
  <c r="M1317" i="1"/>
  <c r="M1313" i="1"/>
  <c r="M1309" i="1"/>
  <c r="M1305" i="1"/>
  <c r="M1301" i="1"/>
  <c r="M1297" i="1"/>
  <c r="M1293" i="1"/>
  <c r="M1289" i="1"/>
  <c r="M1285" i="1"/>
  <c r="M1281" i="1"/>
  <c r="M1277" i="1"/>
  <c r="M1273" i="1"/>
  <c r="M1269" i="1"/>
  <c r="M1265" i="1"/>
  <c r="M1261" i="1"/>
  <c r="M1257" i="1"/>
  <c r="M1253" i="1"/>
  <c r="M1249" i="1"/>
  <c r="M1245" i="1"/>
  <c r="M1241" i="1"/>
  <c r="M1237" i="1"/>
  <c r="M1233" i="1"/>
  <c r="M1229" i="1"/>
  <c r="M1225" i="1"/>
  <c r="M1221" i="1"/>
  <c r="M1217" i="1"/>
  <c r="M1213" i="1"/>
  <c r="M1209" i="1"/>
  <c r="M1205" i="1"/>
  <c r="M1201" i="1"/>
  <c r="M1197" i="1"/>
  <c r="M1193" i="1"/>
  <c r="M1189" i="1"/>
  <c r="M1185" i="1"/>
  <c r="M1181" i="1"/>
  <c r="M1177" i="1"/>
  <c r="M1173" i="1"/>
  <c r="M1169" i="1"/>
  <c r="M1165" i="1"/>
  <c r="M1161" i="1"/>
  <c r="M1157" i="1"/>
  <c r="M1153" i="1"/>
  <c r="M1149" i="1"/>
  <c r="M1145" i="1"/>
  <c r="M1141" i="1"/>
  <c r="M1137" i="1"/>
  <c r="M1133" i="1"/>
  <c r="M1129" i="1"/>
  <c r="M1125" i="1"/>
  <c r="M1121" i="1"/>
  <c r="M1117" i="1"/>
  <c r="M1113" i="1"/>
  <c r="M1109" i="1"/>
  <c r="M1105" i="1"/>
  <c r="M1101" i="1"/>
  <c r="M1097" i="1"/>
  <c r="M1093" i="1"/>
  <c r="M1089" i="1"/>
  <c r="M1085" i="1"/>
  <c r="M1081" i="1"/>
  <c r="M1077" i="1"/>
  <c r="M1073" i="1"/>
  <c r="M1069" i="1"/>
  <c r="M1065" i="1"/>
  <c r="M1061" i="1"/>
  <c r="M1057" i="1"/>
  <c r="M1053" i="1"/>
  <c r="M1049" i="1"/>
  <c r="M1045" i="1"/>
  <c r="M1041" i="1"/>
  <c r="M1037" i="1"/>
  <c r="M1033" i="1"/>
  <c r="M1029" i="1"/>
  <c r="M1025" i="1"/>
  <c r="M1021" i="1"/>
  <c r="M1017" i="1"/>
  <c r="M1013" i="1"/>
  <c r="M1009" i="1"/>
  <c r="M1005" i="1"/>
  <c r="M1001" i="1"/>
  <c r="M997" i="1"/>
  <c r="M993" i="1"/>
  <c r="M989" i="1"/>
  <c r="M985" i="1"/>
  <c r="M981" i="1"/>
  <c r="M977" i="1"/>
  <c r="M973" i="1"/>
  <c r="M969" i="1"/>
  <c r="M965" i="1"/>
  <c r="M961" i="1"/>
  <c r="M957" i="1"/>
  <c r="M953" i="1"/>
  <c r="M949" i="1"/>
  <c r="M945" i="1"/>
  <c r="M941" i="1"/>
  <c r="M937" i="1"/>
  <c r="M933" i="1"/>
  <c r="M929" i="1"/>
  <c r="M925" i="1"/>
  <c r="M921" i="1"/>
  <c r="M917" i="1"/>
  <c r="M913" i="1"/>
  <c r="M909" i="1"/>
  <c r="M905" i="1"/>
  <c r="M901" i="1"/>
  <c r="M897" i="1"/>
  <c r="M893" i="1"/>
  <c r="M889" i="1"/>
  <c r="M885" i="1"/>
  <c r="M881" i="1"/>
  <c r="M877" i="1"/>
  <c r="M873" i="1"/>
  <c r="M869" i="1"/>
  <c r="M865" i="1"/>
  <c r="M861" i="1"/>
  <c r="M857" i="1"/>
  <c r="M853" i="1"/>
  <c r="M849" i="1"/>
  <c r="M845" i="1"/>
  <c r="M841" i="1"/>
  <c r="M837" i="1"/>
  <c r="M833" i="1"/>
  <c r="M829" i="1"/>
  <c r="M825" i="1"/>
  <c r="M821" i="1"/>
  <c r="M817" i="1"/>
  <c r="M813" i="1"/>
  <c r="M809" i="1"/>
  <c r="M805" i="1"/>
  <c r="M801" i="1"/>
  <c r="M797" i="1"/>
  <c r="M793" i="1"/>
  <c r="M789" i="1"/>
  <c r="M785" i="1"/>
  <c r="M781" i="1"/>
  <c r="M777" i="1"/>
  <c r="M773" i="1"/>
  <c r="M769" i="1"/>
  <c r="M765" i="1"/>
  <c r="M761" i="1"/>
  <c r="M757" i="1"/>
  <c r="M753" i="1"/>
  <c r="M749" i="1"/>
  <c r="M745" i="1"/>
  <c r="M1416" i="1"/>
  <c r="M1412" i="1"/>
  <c r="M1408" i="1"/>
  <c r="M1404" i="1"/>
  <c r="M1400" i="1"/>
  <c r="M1396" i="1"/>
  <c r="M1392" i="1"/>
  <c r="M1388" i="1"/>
  <c r="M1384" i="1"/>
  <c r="M1380" i="1"/>
  <c r="M1376" i="1"/>
  <c r="M1372" i="1"/>
  <c r="M1368" i="1"/>
  <c r="M1364" i="1"/>
  <c r="M1360" i="1"/>
  <c r="M1356" i="1"/>
  <c r="M1352" i="1"/>
  <c r="M1348" i="1"/>
  <c r="M1344" i="1"/>
  <c r="M1340" i="1"/>
  <c r="M1336" i="1"/>
  <c r="M1332" i="1"/>
  <c r="M1328" i="1"/>
  <c r="M1324" i="1"/>
  <c r="M1320" i="1"/>
  <c r="M1316" i="1"/>
  <c r="M1312" i="1"/>
  <c r="M1308" i="1"/>
  <c r="M1304" i="1"/>
  <c r="M1300" i="1"/>
  <c r="M1296" i="1"/>
  <c r="M1292" i="1"/>
  <c r="M1288" i="1"/>
  <c r="M1284" i="1"/>
  <c r="M1280" i="1"/>
  <c r="M1276" i="1"/>
  <c r="M1272" i="1"/>
  <c r="M1268" i="1"/>
  <c r="M1264" i="1"/>
  <c r="M1260" i="1"/>
  <c r="M1256" i="1"/>
  <c r="M1252" i="1"/>
  <c r="M1248" i="1"/>
  <c r="M1244" i="1"/>
  <c r="M1240" i="1"/>
  <c r="M1236" i="1"/>
  <c r="M1232" i="1"/>
  <c r="M1228" i="1"/>
  <c r="M1224" i="1"/>
  <c r="M1220" i="1"/>
  <c r="M1216" i="1"/>
  <c r="M1212" i="1"/>
  <c r="M1208" i="1"/>
  <c r="M1204" i="1"/>
  <c r="M1200" i="1"/>
  <c r="M1196" i="1"/>
  <c r="M1192" i="1"/>
  <c r="M1188" i="1"/>
  <c r="M1184" i="1"/>
  <c r="M1180" i="1"/>
  <c r="M1176" i="1"/>
  <c r="M1172" i="1"/>
  <c r="M1168" i="1"/>
  <c r="M1164" i="1"/>
  <c r="M1160" i="1"/>
  <c r="M1156" i="1"/>
  <c r="M1152" i="1"/>
  <c r="M1148" i="1"/>
  <c r="M1144" i="1"/>
  <c r="M1140" i="1"/>
  <c r="M1136" i="1"/>
  <c r="M1132" i="1"/>
  <c r="M1128" i="1"/>
  <c r="M1124" i="1"/>
  <c r="M1120" i="1"/>
  <c r="M1116" i="1"/>
  <c r="M1112" i="1"/>
  <c r="M1108" i="1"/>
  <c r="M1104" i="1"/>
  <c r="M1100" i="1"/>
  <c r="M1096" i="1"/>
  <c r="M1092" i="1"/>
  <c r="M1088" i="1"/>
  <c r="M1084" i="1"/>
  <c r="M1080" i="1"/>
  <c r="M1076" i="1"/>
  <c r="M1072" i="1"/>
  <c r="M1068" i="1"/>
  <c r="M1064" i="1"/>
  <c r="M1060" i="1"/>
  <c r="M1056" i="1"/>
  <c r="M1052" i="1"/>
  <c r="M1048" i="1"/>
  <c r="M1044" i="1"/>
  <c r="M1040" i="1"/>
  <c r="M1036" i="1"/>
  <c r="M1032" i="1"/>
  <c r="M1028" i="1"/>
  <c r="M1024" i="1"/>
  <c r="M1020" i="1"/>
  <c r="M1016" i="1"/>
  <c r="M1012" i="1"/>
  <c r="M1008" i="1"/>
  <c r="M1004" i="1"/>
  <c r="M1000" i="1"/>
  <c r="M996" i="1"/>
  <c r="M992" i="1"/>
  <c r="M988" i="1"/>
  <c r="M984" i="1"/>
  <c r="M980" i="1"/>
  <c r="M976" i="1"/>
  <c r="M972" i="1"/>
  <c r="M968" i="1"/>
  <c r="M964" i="1"/>
  <c r="M960" i="1"/>
  <c r="M956" i="1"/>
  <c r="M952" i="1"/>
  <c r="M948" i="1"/>
  <c r="M944" i="1"/>
  <c r="M940" i="1"/>
  <c r="M936" i="1"/>
  <c r="M932" i="1"/>
  <c r="M928" i="1"/>
  <c r="M924" i="1"/>
  <c r="M920" i="1"/>
  <c r="M916" i="1"/>
  <c r="M912" i="1"/>
  <c r="M908" i="1"/>
  <c r="M904" i="1"/>
  <c r="M900" i="1"/>
  <c r="M896" i="1"/>
  <c r="M892" i="1"/>
  <c r="M888" i="1"/>
  <c r="M884" i="1"/>
  <c r="M880" i="1"/>
  <c r="M876" i="1"/>
  <c r="M872" i="1"/>
  <c r="M868" i="1"/>
  <c r="M864" i="1"/>
  <c r="M860" i="1"/>
  <c r="M856" i="1"/>
  <c r="M852" i="1"/>
  <c r="M848" i="1"/>
  <c r="M844" i="1"/>
  <c r="M840" i="1"/>
  <c r="M836" i="1"/>
  <c r="M832" i="1"/>
  <c r="M828" i="1"/>
  <c r="M824" i="1"/>
  <c r="M820" i="1"/>
  <c r="M816" i="1"/>
  <c r="M812" i="1"/>
  <c r="M808" i="1"/>
  <c r="M804" i="1"/>
  <c r="M800" i="1"/>
  <c r="M796" i="1"/>
  <c r="M792" i="1"/>
  <c r="M788" i="1"/>
  <c r="M784" i="1"/>
  <c r="M780" i="1"/>
  <c r="M776" i="1"/>
  <c r="M772" i="1"/>
  <c r="M768" i="1"/>
  <c r="M764" i="1"/>
  <c r="M760" i="1"/>
  <c r="M756" i="1"/>
  <c r="M752" i="1"/>
  <c r="M748" i="1"/>
  <c r="M744" i="1"/>
  <c r="M1411" i="1"/>
  <c r="M1407" i="1"/>
  <c r="M1403" i="1"/>
  <c r="M1399" i="1"/>
  <c r="M1395" i="1"/>
  <c r="M1391" i="1"/>
  <c r="M1387" i="1"/>
  <c r="M1383" i="1"/>
  <c r="M1379" i="1"/>
  <c r="M1375" i="1"/>
  <c r="M1371" i="1"/>
  <c r="M1367" i="1"/>
  <c r="M1363" i="1"/>
  <c r="M1359" i="1"/>
  <c r="M1355" i="1"/>
  <c r="M1351" i="1"/>
  <c r="M1347" i="1"/>
  <c r="M1343" i="1"/>
  <c r="M1339" i="1"/>
  <c r="M1335" i="1"/>
  <c r="M1331" i="1"/>
  <c r="M1327" i="1"/>
  <c r="M1323" i="1"/>
  <c r="M1319" i="1"/>
  <c r="M1315" i="1"/>
  <c r="M1311" i="1"/>
  <c r="M1307" i="1"/>
  <c r="M1303" i="1"/>
  <c r="M1299" i="1"/>
  <c r="M1295" i="1"/>
  <c r="M1291" i="1"/>
  <c r="M1287" i="1"/>
  <c r="M1283" i="1"/>
  <c r="M1279" i="1"/>
  <c r="M1275" i="1"/>
  <c r="M1271" i="1"/>
  <c r="M1267" i="1"/>
  <c r="M1263" i="1"/>
  <c r="M1259" i="1"/>
  <c r="M1255" i="1"/>
  <c r="M1251" i="1"/>
  <c r="M1247" i="1"/>
  <c r="M1243" i="1"/>
  <c r="M1239" i="1"/>
  <c r="M1235" i="1"/>
  <c r="M1231" i="1"/>
  <c r="M1227" i="1"/>
  <c r="M1223" i="1"/>
  <c r="M1219" i="1"/>
  <c r="M1215" i="1"/>
  <c r="M1211" i="1"/>
  <c r="M1207" i="1"/>
  <c r="M1203" i="1"/>
  <c r="M1199" i="1"/>
  <c r="M1195" i="1"/>
  <c r="M1191" i="1"/>
  <c r="M1187" i="1"/>
  <c r="M1183" i="1"/>
  <c r="M1179" i="1"/>
  <c r="M1175" i="1"/>
  <c r="M1171" i="1"/>
  <c r="M1167" i="1"/>
  <c r="M1163" i="1"/>
  <c r="M1159" i="1"/>
  <c r="M1155" i="1"/>
  <c r="M1151" i="1"/>
  <c r="M1147" i="1"/>
  <c r="M1143" i="1"/>
  <c r="M1139" i="1"/>
  <c r="M1135" i="1"/>
  <c r="M1131" i="1"/>
  <c r="M1127" i="1"/>
  <c r="M1123" i="1"/>
  <c r="M1119" i="1"/>
  <c r="M1115" i="1"/>
  <c r="M1111" i="1"/>
  <c r="M1107" i="1"/>
  <c r="M1103" i="1"/>
  <c r="M1099" i="1"/>
  <c r="M1095" i="1"/>
  <c r="M1091" i="1"/>
  <c r="M1087" i="1"/>
  <c r="M1083" i="1"/>
  <c r="M1079" i="1"/>
  <c r="M1075" i="1"/>
  <c r="M1071" i="1"/>
  <c r="M1067" i="1"/>
  <c r="M1063" i="1"/>
  <c r="M1059" i="1"/>
  <c r="M1055" i="1"/>
  <c r="M1051" i="1"/>
  <c r="M1047" i="1"/>
  <c r="M1043" i="1"/>
  <c r="M1039" i="1"/>
  <c r="M1035" i="1"/>
  <c r="M1031" i="1"/>
  <c r="M1027" i="1"/>
  <c r="M1023" i="1"/>
  <c r="M1019" i="1"/>
  <c r="M1015" i="1"/>
  <c r="M1011" i="1"/>
  <c r="M1007" i="1"/>
  <c r="M1003" i="1"/>
  <c r="M999" i="1"/>
  <c r="M995" i="1"/>
  <c r="M991" i="1"/>
  <c r="M987" i="1"/>
  <c r="M983" i="1"/>
  <c r="M979" i="1"/>
  <c r="M975" i="1"/>
  <c r="M971" i="1"/>
  <c r="M967" i="1"/>
  <c r="M963" i="1"/>
  <c r="M959" i="1"/>
  <c r="M955" i="1"/>
  <c r="M951" i="1"/>
  <c r="M947" i="1"/>
  <c r="M943" i="1"/>
  <c r="M939" i="1"/>
  <c r="M935" i="1"/>
  <c r="M931" i="1"/>
  <c r="M927" i="1"/>
  <c r="M923" i="1"/>
  <c r="M919" i="1"/>
  <c r="M915" i="1"/>
  <c r="M911" i="1"/>
  <c r="M907" i="1"/>
  <c r="M903" i="1"/>
  <c r="M899" i="1"/>
  <c r="M895" i="1"/>
  <c r="M891" i="1"/>
  <c r="M887" i="1"/>
  <c r="M883" i="1"/>
  <c r="M879" i="1"/>
  <c r="M875" i="1"/>
  <c r="M871" i="1"/>
  <c r="M867" i="1"/>
  <c r="M863" i="1"/>
  <c r="M859" i="1"/>
  <c r="M855" i="1"/>
  <c r="M851" i="1"/>
  <c r="M847" i="1"/>
  <c r="M843" i="1"/>
  <c r="M839" i="1"/>
  <c r="M835" i="1"/>
  <c r="M831" i="1"/>
  <c r="M827" i="1"/>
  <c r="M823" i="1"/>
  <c r="M819" i="1"/>
  <c r="M815" i="1"/>
  <c r="M811" i="1"/>
  <c r="M807" i="1"/>
  <c r="M803" i="1"/>
  <c r="M799" i="1"/>
  <c r="M795" i="1"/>
  <c r="M791" i="1"/>
  <c r="M787" i="1"/>
  <c r="M783" i="1"/>
  <c r="M779" i="1"/>
  <c r="M775" i="1"/>
  <c r="M771" i="1"/>
  <c r="M767" i="1"/>
  <c r="M763" i="1"/>
  <c r="M759" i="1"/>
  <c r="M755" i="1"/>
  <c r="M751" i="1"/>
  <c r="M747" i="1"/>
  <c r="M743" i="1"/>
  <c r="M734" i="1"/>
  <c r="M730" i="1"/>
  <c r="M726" i="1"/>
  <c r="M722" i="1"/>
  <c r="M718" i="1"/>
  <c r="M714" i="1"/>
  <c r="M710" i="1"/>
  <c r="M706" i="1"/>
  <c r="M702" i="1"/>
  <c r="M698" i="1"/>
  <c r="M694" i="1"/>
  <c r="M690" i="1"/>
  <c r="M686" i="1"/>
  <c r="M682" i="1"/>
  <c r="M678" i="1"/>
  <c r="M674" i="1"/>
  <c r="M670" i="1"/>
  <c r="M666" i="1"/>
  <c r="M662" i="1"/>
  <c r="M658" i="1"/>
  <c r="M654" i="1"/>
  <c r="M650" i="1"/>
  <c r="M646" i="1"/>
  <c r="M642" i="1"/>
  <c r="M638" i="1"/>
  <c r="M634" i="1"/>
  <c r="M630" i="1"/>
  <c r="M626" i="1"/>
  <c r="M622" i="1"/>
  <c r="M618" i="1"/>
  <c r="M614" i="1"/>
  <c r="M610" i="1"/>
  <c r="M606" i="1"/>
  <c r="M602" i="1"/>
  <c r="M598" i="1"/>
  <c r="M594" i="1"/>
  <c r="M590" i="1"/>
  <c r="M586" i="1"/>
  <c r="M582" i="1"/>
  <c r="M578" i="1"/>
  <c r="M574" i="1"/>
  <c r="M570" i="1"/>
  <c r="M566" i="1"/>
  <c r="M562" i="1"/>
  <c r="M558" i="1"/>
  <c r="M554" i="1"/>
  <c r="M550" i="1"/>
  <c r="M546" i="1"/>
  <c r="M542" i="1"/>
  <c r="M538" i="1"/>
  <c r="M534" i="1"/>
  <c r="M530" i="1"/>
  <c r="M526" i="1"/>
  <c r="M522" i="1"/>
  <c r="M518" i="1"/>
  <c r="M514" i="1"/>
  <c r="M510" i="1"/>
  <c r="M506" i="1"/>
  <c r="M502" i="1"/>
  <c r="M498" i="1"/>
  <c r="M494" i="1"/>
  <c r="M490" i="1"/>
  <c r="M486" i="1"/>
  <c r="M482" i="1"/>
  <c r="M478" i="1"/>
  <c r="M474" i="1"/>
  <c r="M470" i="1"/>
  <c r="M466" i="1"/>
  <c r="M462" i="1"/>
  <c r="M458" i="1"/>
  <c r="M454" i="1"/>
  <c r="M450" i="1"/>
  <c r="M446" i="1"/>
  <c r="M442" i="1"/>
  <c r="M438" i="1"/>
  <c r="M434" i="1"/>
  <c r="M430" i="1"/>
  <c r="M426" i="1"/>
  <c r="M422" i="1"/>
  <c r="M418" i="1"/>
  <c r="M414" i="1"/>
  <c r="M410" i="1"/>
  <c r="M406" i="1"/>
  <c r="M402" i="1"/>
  <c r="M398" i="1"/>
  <c r="M394" i="1"/>
  <c r="M390" i="1"/>
  <c r="M386" i="1"/>
  <c r="M382" i="1"/>
  <c r="M378" i="1"/>
  <c r="M374" i="1"/>
  <c r="M370" i="1"/>
  <c r="M366" i="1"/>
  <c r="M362" i="1"/>
  <c r="M358" i="1"/>
  <c r="M354" i="1"/>
  <c r="M350" i="1"/>
  <c r="M346" i="1"/>
  <c r="M342" i="1"/>
  <c r="M338" i="1"/>
  <c r="M334" i="1"/>
  <c r="M330" i="1"/>
  <c r="M326" i="1"/>
  <c r="M322" i="1"/>
  <c r="M318" i="1"/>
  <c r="M314" i="1"/>
  <c r="M310" i="1"/>
  <c r="M306" i="1"/>
  <c r="M302" i="1"/>
  <c r="M298" i="1"/>
  <c r="M294" i="1"/>
  <c r="M290" i="1"/>
  <c r="M286" i="1"/>
  <c r="M282" i="1"/>
  <c r="M278" i="1"/>
  <c r="M274" i="1"/>
  <c r="M270" i="1"/>
  <c r="M266" i="1"/>
  <c r="M262" i="1"/>
  <c r="M258" i="1"/>
  <c r="M254" i="1"/>
  <c r="M250" i="1"/>
  <c r="M246" i="1"/>
  <c r="M242" i="1"/>
  <c r="M238" i="1"/>
  <c r="M234" i="1"/>
  <c r="M230" i="1"/>
  <c r="M226" i="1"/>
  <c r="M222" i="1"/>
  <c r="M218" i="1"/>
  <c r="M214" i="1"/>
  <c r="M210" i="1"/>
  <c r="M206" i="1"/>
  <c r="M202" i="1"/>
  <c r="M198" i="1"/>
  <c r="M194" i="1"/>
  <c r="M190" i="1"/>
  <c r="M186" i="1"/>
  <c r="M182" i="1"/>
  <c r="M178" i="1"/>
  <c r="M174" i="1"/>
  <c r="M170" i="1"/>
  <c r="M166" i="1"/>
  <c r="M162" i="1"/>
  <c r="M158" i="1"/>
  <c r="M154" i="1"/>
  <c r="M150" i="1"/>
  <c r="M146" i="1"/>
  <c r="M142" i="1"/>
  <c r="M138" i="1"/>
  <c r="M134" i="1"/>
  <c r="M130" i="1"/>
  <c r="M126" i="1"/>
  <c r="M122" i="1"/>
  <c r="M118" i="1"/>
  <c r="M114" i="1"/>
  <c r="M110" i="1"/>
  <c r="M106" i="1"/>
  <c r="M102" i="1"/>
  <c r="M98" i="1"/>
  <c r="M94" i="1"/>
  <c r="M90" i="1"/>
  <c r="M86" i="1"/>
  <c r="M82" i="1"/>
  <c r="M78" i="1"/>
  <c r="M74" i="1"/>
  <c r="M741" i="1"/>
  <c r="M737" i="1"/>
  <c r="M733" i="1"/>
  <c r="M729" i="1"/>
  <c r="M725" i="1"/>
  <c r="M721" i="1"/>
  <c r="M717" i="1"/>
  <c r="M713" i="1"/>
  <c r="M709" i="1"/>
  <c r="M705" i="1"/>
  <c r="M701" i="1"/>
  <c r="M697" i="1"/>
  <c r="M693" i="1"/>
  <c r="M689" i="1"/>
  <c r="M685" i="1"/>
  <c r="M681" i="1"/>
  <c r="M677" i="1"/>
  <c r="M673" i="1"/>
  <c r="M669" i="1"/>
  <c r="M665" i="1"/>
  <c r="M661" i="1"/>
  <c r="M657" i="1"/>
  <c r="M653" i="1"/>
  <c r="M649" i="1"/>
  <c r="M645" i="1"/>
  <c r="M641" i="1"/>
  <c r="M637" i="1"/>
  <c r="M633" i="1"/>
  <c r="M629" i="1"/>
  <c r="M625" i="1"/>
  <c r="M621" i="1"/>
  <c r="M617" i="1"/>
  <c r="M613" i="1"/>
  <c r="M609" i="1"/>
  <c r="M605" i="1"/>
  <c r="M601" i="1"/>
  <c r="M597" i="1"/>
  <c r="M593" i="1"/>
  <c r="M589" i="1"/>
  <c r="M585" i="1"/>
  <c r="M581" i="1"/>
  <c r="M577" i="1"/>
  <c r="M573" i="1"/>
  <c r="M569" i="1"/>
  <c r="M565" i="1"/>
  <c r="M561" i="1"/>
  <c r="M557" i="1"/>
  <c r="M553" i="1"/>
  <c r="M549" i="1"/>
  <c r="M545" i="1"/>
  <c r="M541" i="1"/>
  <c r="M537" i="1"/>
  <c r="M533" i="1"/>
  <c r="M529" i="1"/>
  <c r="M525" i="1"/>
  <c r="M521" i="1"/>
  <c r="M517" i="1"/>
  <c r="M513" i="1"/>
  <c r="M509" i="1"/>
  <c r="M505" i="1"/>
  <c r="M501" i="1"/>
  <c r="M497" i="1"/>
  <c r="M493" i="1"/>
  <c r="M489" i="1"/>
  <c r="M485" i="1"/>
  <c r="M481" i="1"/>
  <c r="M477" i="1"/>
  <c r="M473" i="1"/>
  <c r="M469" i="1"/>
  <c r="M465" i="1"/>
  <c r="M461" i="1"/>
  <c r="M457" i="1"/>
  <c r="M453" i="1"/>
  <c r="M449" i="1"/>
  <c r="M445" i="1"/>
  <c r="M441" i="1"/>
  <c r="M437" i="1"/>
  <c r="M433" i="1"/>
  <c r="M429" i="1"/>
  <c r="M425" i="1"/>
  <c r="M421" i="1"/>
  <c r="M417" i="1"/>
  <c r="M413" i="1"/>
  <c r="M409" i="1"/>
  <c r="M405" i="1"/>
  <c r="M401" i="1"/>
  <c r="M397" i="1"/>
  <c r="M393" i="1"/>
  <c r="M389" i="1"/>
  <c r="M385" i="1"/>
  <c r="M381" i="1"/>
  <c r="M377" i="1"/>
  <c r="M373" i="1"/>
  <c r="M369" i="1"/>
  <c r="M365" i="1"/>
  <c r="M361" i="1"/>
  <c r="M357" i="1"/>
  <c r="M353" i="1"/>
  <c r="M349" i="1"/>
  <c r="M345" i="1"/>
  <c r="M341" i="1"/>
  <c r="M337" i="1"/>
  <c r="M333" i="1"/>
  <c r="M329" i="1"/>
  <c r="M325" i="1"/>
  <c r="M321" i="1"/>
  <c r="M317" i="1"/>
  <c r="M313" i="1"/>
  <c r="M309" i="1"/>
  <c r="M305" i="1"/>
  <c r="M301" i="1"/>
  <c r="M297" i="1"/>
  <c r="M293" i="1"/>
  <c r="M289" i="1"/>
  <c r="M285" i="1"/>
  <c r="M281" i="1"/>
  <c r="M277" i="1"/>
  <c r="M273" i="1"/>
  <c r="M269" i="1"/>
  <c r="M265" i="1"/>
  <c r="M261" i="1"/>
  <c r="M257" i="1"/>
  <c r="M253" i="1"/>
  <c r="M249" i="1"/>
  <c r="M245" i="1"/>
  <c r="M241" i="1"/>
  <c r="M237" i="1"/>
  <c r="M233" i="1"/>
  <c r="M229" i="1"/>
  <c r="M225" i="1"/>
  <c r="M221" i="1"/>
  <c r="M217" i="1"/>
  <c r="M213" i="1"/>
  <c r="M209" i="1"/>
  <c r="M205" i="1"/>
  <c r="M201" i="1"/>
  <c r="M197" i="1"/>
  <c r="M193" i="1"/>
  <c r="M189" i="1"/>
  <c r="M185" i="1"/>
  <c r="M181" i="1"/>
  <c r="M177" i="1"/>
  <c r="M173" i="1"/>
  <c r="M169" i="1"/>
  <c r="M165" i="1"/>
  <c r="M161" i="1"/>
  <c r="M157" i="1"/>
  <c r="M153" i="1"/>
  <c r="M149" i="1"/>
  <c r="M145" i="1"/>
  <c r="M141" i="1"/>
  <c r="M137" i="1"/>
  <c r="M133" i="1"/>
  <c r="M129" i="1"/>
  <c r="M125" i="1"/>
  <c r="M121" i="1"/>
  <c r="M117" i="1"/>
  <c r="M113" i="1"/>
  <c r="M109" i="1"/>
  <c r="M105" i="1"/>
  <c r="M101" i="1"/>
  <c r="M97" i="1"/>
  <c r="M93" i="1"/>
  <c r="M89" i="1"/>
  <c r="M85" i="1"/>
  <c r="M81" i="1"/>
  <c r="M77" i="1"/>
  <c r="M73" i="1"/>
  <c r="M69" i="1"/>
  <c r="M65" i="1"/>
  <c r="M740" i="1"/>
  <c r="M736" i="1"/>
  <c r="M732" i="1"/>
  <c r="M728" i="1"/>
  <c r="M724" i="1"/>
  <c r="M720" i="1"/>
  <c r="M716" i="1"/>
  <c r="M712" i="1"/>
  <c r="M708" i="1"/>
  <c r="M704" i="1"/>
  <c r="M700" i="1"/>
  <c r="M696" i="1"/>
  <c r="M692" i="1"/>
  <c r="M688" i="1"/>
  <c r="M684" i="1"/>
  <c r="M680" i="1"/>
  <c r="M676" i="1"/>
  <c r="M672" i="1"/>
  <c r="M668" i="1"/>
  <c r="M664" i="1"/>
  <c r="M660" i="1"/>
  <c r="M656" i="1"/>
  <c r="M652" i="1"/>
  <c r="M648" i="1"/>
  <c r="M644" i="1"/>
  <c r="M640" i="1"/>
  <c r="M636" i="1"/>
  <c r="M632" i="1"/>
  <c r="M628" i="1"/>
  <c r="M624" i="1"/>
  <c r="M620" i="1"/>
  <c r="M616" i="1"/>
  <c r="M612" i="1"/>
  <c r="M608" i="1"/>
  <c r="M604" i="1"/>
  <c r="M600" i="1"/>
  <c r="M596" i="1"/>
  <c r="M592" i="1"/>
  <c r="M588" i="1"/>
  <c r="M584" i="1"/>
  <c r="M580" i="1"/>
  <c r="M576" i="1"/>
  <c r="M572" i="1"/>
  <c r="M568" i="1"/>
  <c r="M564" i="1"/>
  <c r="M560" i="1"/>
  <c r="M556" i="1"/>
  <c r="M552" i="1"/>
  <c r="M548" i="1"/>
  <c r="M544" i="1"/>
  <c r="M540" i="1"/>
  <c r="M536" i="1"/>
  <c r="M532" i="1"/>
  <c r="M528" i="1"/>
  <c r="M524" i="1"/>
  <c r="M520" i="1"/>
  <c r="M516" i="1"/>
  <c r="M512" i="1"/>
  <c r="M508" i="1"/>
  <c r="M504" i="1"/>
  <c r="M500" i="1"/>
  <c r="M496" i="1"/>
  <c r="M492" i="1"/>
  <c r="M488" i="1"/>
  <c r="M484" i="1"/>
  <c r="M480" i="1"/>
  <c r="M476" i="1"/>
  <c r="M472" i="1"/>
  <c r="M468" i="1"/>
  <c r="M464" i="1"/>
  <c r="M460" i="1"/>
  <c r="M456" i="1"/>
  <c r="M452" i="1"/>
  <c r="M448" i="1"/>
  <c r="M444" i="1"/>
  <c r="M440" i="1"/>
  <c r="M436" i="1"/>
  <c r="M432" i="1"/>
  <c r="M428" i="1"/>
  <c r="M424" i="1"/>
  <c r="M420" i="1"/>
  <c r="M416" i="1"/>
  <c r="M412" i="1"/>
  <c r="M408" i="1"/>
  <c r="M404" i="1"/>
  <c r="M400" i="1"/>
  <c r="M396" i="1"/>
  <c r="M392" i="1"/>
  <c r="M388" i="1"/>
  <c r="M384" i="1"/>
  <c r="M380" i="1"/>
  <c r="M376" i="1"/>
  <c r="M372" i="1"/>
  <c r="M368" i="1"/>
  <c r="M364" i="1"/>
  <c r="M360" i="1"/>
  <c r="M356" i="1"/>
  <c r="M352" i="1"/>
  <c r="M348" i="1"/>
  <c r="M344" i="1"/>
  <c r="M340" i="1"/>
  <c r="M336" i="1"/>
  <c r="M332" i="1"/>
  <c r="M328" i="1"/>
  <c r="M324" i="1"/>
  <c r="M320" i="1"/>
  <c r="M316" i="1"/>
  <c r="M312" i="1"/>
  <c r="M308" i="1"/>
  <c r="M304" i="1"/>
  <c r="M300" i="1"/>
  <c r="M296" i="1"/>
  <c r="M292" i="1"/>
  <c r="M288" i="1"/>
  <c r="M284" i="1"/>
  <c r="M280" i="1"/>
  <c r="M276" i="1"/>
  <c r="M272" i="1"/>
  <c r="M268" i="1"/>
  <c r="M264" i="1"/>
  <c r="M260" i="1"/>
  <c r="M256" i="1"/>
  <c r="M252" i="1"/>
  <c r="M248" i="1"/>
  <c r="M244" i="1"/>
  <c r="M240" i="1"/>
  <c r="M236" i="1"/>
  <c r="M232" i="1"/>
  <c r="M228" i="1"/>
  <c r="M224" i="1"/>
  <c r="M220" i="1"/>
  <c r="M216" i="1"/>
  <c r="M212" i="1"/>
  <c r="M208" i="1"/>
  <c r="M204" i="1"/>
  <c r="M200" i="1"/>
  <c r="M196" i="1"/>
  <c r="M192" i="1"/>
  <c r="M188" i="1"/>
  <c r="M184" i="1"/>
  <c r="M180" i="1"/>
  <c r="M176" i="1"/>
  <c r="M172" i="1"/>
  <c r="M168" i="1"/>
  <c r="M164" i="1"/>
  <c r="M160" i="1"/>
  <c r="M156" i="1"/>
  <c r="M152" i="1"/>
  <c r="M148" i="1"/>
  <c r="M144" i="1"/>
  <c r="M140" i="1"/>
  <c r="M136" i="1"/>
  <c r="M132" i="1"/>
  <c r="M128" i="1"/>
  <c r="M124" i="1"/>
  <c r="M120" i="1"/>
  <c r="M116" i="1"/>
  <c r="M112" i="1"/>
  <c r="M108" i="1"/>
  <c r="M104" i="1"/>
  <c r="M100" i="1"/>
  <c r="M96" i="1"/>
  <c r="M92" i="1"/>
  <c r="M88" i="1"/>
  <c r="M84" i="1"/>
  <c r="M80" i="1"/>
  <c r="M76" i="1"/>
  <c r="M72" i="1"/>
  <c r="M68" i="1"/>
  <c r="M64" i="1"/>
  <c r="M739" i="1"/>
  <c r="M735" i="1"/>
  <c r="M731" i="1"/>
  <c r="M727" i="1"/>
  <c r="M723" i="1"/>
  <c r="M719" i="1"/>
  <c r="M715" i="1"/>
  <c r="M711" i="1"/>
  <c r="M707" i="1"/>
  <c r="M703" i="1"/>
  <c r="M699" i="1"/>
  <c r="M695" i="1"/>
  <c r="M691" i="1"/>
  <c r="M687" i="1"/>
  <c r="M683" i="1"/>
  <c r="M679" i="1"/>
  <c r="M675" i="1"/>
  <c r="M671" i="1"/>
  <c r="M667" i="1"/>
  <c r="M663" i="1"/>
  <c r="M659" i="1"/>
  <c r="M655" i="1"/>
  <c r="M651" i="1"/>
  <c r="M647" i="1"/>
  <c r="M643" i="1"/>
  <c r="M639" i="1"/>
  <c r="M635" i="1"/>
  <c r="M631" i="1"/>
  <c r="M627" i="1"/>
  <c r="M623" i="1"/>
  <c r="M619" i="1"/>
  <c r="M615" i="1"/>
  <c r="M611" i="1"/>
  <c r="M607" i="1"/>
  <c r="M603" i="1"/>
  <c r="M599" i="1"/>
  <c r="M595" i="1"/>
  <c r="M591" i="1"/>
  <c r="M587" i="1"/>
  <c r="M583" i="1"/>
  <c r="M579" i="1"/>
  <c r="M575" i="1"/>
  <c r="M571" i="1"/>
  <c r="M567" i="1"/>
  <c r="M563" i="1"/>
  <c r="M559" i="1"/>
  <c r="M555" i="1"/>
  <c r="M551" i="1"/>
  <c r="M547" i="1"/>
  <c r="M543" i="1"/>
  <c r="M539" i="1"/>
  <c r="M535" i="1"/>
  <c r="M531" i="1"/>
  <c r="M527" i="1"/>
  <c r="M523" i="1"/>
  <c r="M519" i="1"/>
  <c r="M515" i="1"/>
  <c r="M511" i="1"/>
  <c r="M507" i="1"/>
  <c r="M503" i="1"/>
  <c r="M499" i="1"/>
  <c r="M495" i="1"/>
  <c r="M491" i="1"/>
  <c r="M487" i="1"/>
  <c r="M483" i="1"/>
  <c r="M479" i="1"/>
  <c r="M475" i="1"/>
  <c r="M471" i="1"/>
  <c r="M467" i="1"/>
  <c r="M463" i="1"/>
  <c r="M459" i="1"/>
  <c r="M455" i="1"/>
  <c r="M451" i="1"/>
  <c r="M447" i="1"/>
  <c r="M443" i="1"/>
  <c r="M439" i="1"/>
  <c r="M435" i="1"/>
  <c r="M431" i="1"/>
  <c r="M427" i="1"/>
  <c r="M423" i="1"/>
  <c r="M419" i="1"/>
  <c r="M415" i="1"/>
  <c r="M411" i="1"/>
  <c r="M407" i="1"/>
  <c r="M403" i="1"/>
  <c r="M399" i="1"/>
  <c r="M395" i="1"/>
  <c r="M391" i="1"/>
  <c r="M387" i="1"/>
  <c r="M383" i="1"/>
  <c r="M379" i="1"/>
  <c r="M375" i="1"/>
  <c r="M371" i="1"/>
  <c r="M367" i="1"/>
  <c r="M363" i="1"/>
  <c r="M359" i="1"/>
  <c r="M355" i="1"/>
  <c r="M351" i="1"/>
  <c r="M347" i="1"/>
  <c r="M343" i="1"/>
  <c r="M339" i="1"/>
  <c r="M335" i="1"/>
  <c r="M331" i="1"/>
  <c r="M327" i="1"/>
  <c r="M323" i="1"/>
  <c r="M319" i="1"/>
  <c r="M315" i="1"/>
  <c r="M311" i="1"/>
  <c r="M307" i="1"/>
  <c r="M303" i="1"/>
  <c r="M299" i="1"/>
  <c r="M295" i="1"/>
  <c r="M291" i="1"/>
  <c r="M287" i="1"/>
  <c r="M283" i="1"/>
  <c r="M279" i="1"/>
  <c r="M275" i="1"/>
  <c r="M271" i="1"/>
  <c r="M267" i="1"/>
  <c r="M263" i="1"/>
  <c r="M259" i="1"/>
  <c r="M255" i="1"/>
  <c r="M251" i="1"/>
  <c r="M247" i="1"/>
  <c r="M243" i="1"/>
  <c r="M239" i="1"/>
  <c r="M235" i="1"/>
  <c r="M231" i="1"/>
  <c r="M227" i="1"/>
  <c r="M223" i="1"/>
  <c r="M219" i="1"/>
  <c r="M215" i="1"/>
  <c r="M211" i="1"/>
  <c r="M207" i="1"/>
  <c r="M203" i="1"/>
  <c r="M199" i="1"/>
  <c r="M195" i="1"/>
  <c r="M191" i="1"/>
  <c r="M187" i="1"/>
  <c r="M183" i="1"/>
  <c r="M179" i="1"/>
  <c r="M175" i="1"/>
  <c r="M171" i="1"/>
  <c r="M167" i="1"/>
  <c r="M163" i="1"/>
  <c r="M159" i="1"/>
  <c r="M155" i="1"/>
  <c r="M151" i="1"/>
  <c r="M147" i="1"/>
  <c r="M143" i="1"/>
  <c r="M139" i="1"/>
  <c r="M135" i="1"/>
  <c r="M131" i="1"/>
  <c r="M127" i="1"/>
  <c r="M123" i="1"/>
  <c r="M119" i="1"/>
  <c r="M115" i="1"/>
  <c r="M111" i="1"/>
  <c r="M107" i="1"/>
  <c r="M103" i="1"/>
  <c r="M99" i="1"/>
  <c r="M95" i="1"/>
  <c r="M91" i="1"/>
  <c r="M87" i="1"/>
  <c r="M83" i="1"/>
  <c r="M79" i="1"/>
  <c r="M75" i="1"/>
  <c r="M61" i="1"/>
  <c r="M57" i="1"/>
  <c r="M53" i="1"/>
  <c r="M49" i="1"/>
  <c r="M45" i="1"/>
  <c r="M41" i="1"/>
  <c r="M37" i="1"/>
  <c r="M33" i="1"/>
  <c r="M29" i="1"/>
  <c r="M25" i="1"/>
  <c r="M21" i="1"/>
  <c r="M17" i="1"/>
  <c r="M13" i="1"/>
  <c r="M60" i="1"/>
  <c r="M56" i="1"/>
  <c r="M52" i="1"/>
  <c r="M48" i="1"/>
  <c r="M44" i="1"/>
  <c r="M40" i="1"/>
  <c r="M36" i="1"/>
  <c r="M32" i="1"/>
  <c r="M28" i="1"/>
  <c r="M24" i="1"/>
  <c r="M20" i="1"/>
  <c r="M12" i="1"/>
  <c r="M71" i="1"/>
  <c r="M67" i="1"/>
  <c r="M63" i="1"/>
  <c r="M59" i="1"/>
  <c r="M55" i="1"/>
  <c r="M51" i="1"/>
  <c r="M47" i="1"/>
  <c r="M43" i="1"/>
  <c r="M39" i="1"/>
  <c r="M35" i="1"/>
  <c r="M31" i="1"/>
  <c r="M27" i="1"/>
  <c r="M23" i="1"/>
  <c r="M19" i="1"/>
  <c r="M15" i="1"/>
  <c r="M11" i="1"/>
  <c r="M70" i="1"/>
  <c r="M66" i="1"/>
  <c r="M62" i="1"/>
  <c r="M58" i="1"/>
  <c r="M54" i="1"/>
  <c r="M50" i="1"/>
  <c r="M46" i="1"/>
  <c r="M42" i="1"/>
  <c r="M38" i="1"/>
  <c r="M34" i="1"/>
  <c r="M30" i="1"/>
  <c r="M26" i="1"/>
  <c r="M22" i="1"/>
  <c r="M18" i="1"/>
  <c r="M14" i="1"/>
  <c r="M10" i="1"/>
  <c r="X13" i="2" l="1"/>
  <c r="U16" i="2"/>
  <c r="V16" i="2"/>
  <c r="X16" i="2" s="1"/>
  <c r="U32" i="2"/>
  <c r="V32" i="2"/>
  <c r="X32" i="2" s="1"/>
  <c r="U48" i="2"/>
  <c r="V48" i="2"/>
  <c r="X48" i="2" s="1"/>
  <c r="U64" i="2"/>
  <c r="V64" i="2"/>
  <c r="X64" i="2" s="1"/>
  <c r="U80" i="2"/>
  <c r="V80" i="2"/>
  <c r="X80" i="2" s="1"/>
  <c r="U96" i="2"/>
  <c r="V96" i="2"/>
  <c r="X96" i="2" s="1"/>
  <c r="U112" i="2"/>
  <c r="V112" i="2"/>
  <c r="X112" i="2" s="1"/>
  <c r="U128" i="2"/>
  <c r="V128" i="2"/>
  <c r="X128" i="2" s="1"/>
  <c r="U144" i="2"/>
  <c r="V144" i="2"/>
  <c r="X144" i="2" s="1"/>
  <c r="U160" i="2"/>
  <c r="V160" i="2"/>
  <c r="X160" i="2" s="1"/>
  <c r="U176" i="2"/>
  <c r="V176" i="2"/>
  <c r="X176" i="2" s="1"/>
  <c r="U192" i="2"/>
  <c r="V192" i="2"/>
  <c r="X192" i="2" s="1"/>
  <c r="U208" i="2"/>
  <c r="V208" i="2"/>
  <c r="X208" i="2" s="1"/>
  <c r="U224" i="2"/>
  <c r="V224" i="2"/>
  <c r="X224" i="2" s="1"/>
  <c r="U240" i="2"/>
  <c r="V240" i="2"/>
  <c r="X240" i="2" s="1"/>
  <c r="U17" i="2"/>
  <c r="V17" i="2"/>
  <c r="X17" i="2" s="1"/>
  <c r="U37" i="2"/>
  <c r="V37" i="2"/>
  <c r="X37" i="2" s="1"/>
  <c r="U53" i="2"/>
  <c r="V53" i="2"/>
  <c r="X53" i="2" s="1"/>
  <c r="U69" i="2"/>
  <c r="V69" i="2"/>
  <c r="X69" i="2" s="1"/>
  <c r="U85" i="2"/>
  <c r="V85" i="2"/>
  <c r="X85" i="2" s="1"/>
  <c r="U101" i="2"/>
  <c r="V101" i="2"/>
  <c r="X101" i="2" s="1"/>
  <c r="U117" i="2"/>
  <c r="V117" i="2"/>
  <c r="X117" i="2" s="1"/>
  <c r="U133" i="2"/>
  <c r="V133" i="2"/>
  <c r="X133" i="2" s="1"/>
  <c r="U149" i="2"/>
  <c r="V149" i="2"/>
  <c r="X149" i="2" s="1"/>
  <c r="U165" i="2"/>
  <c r="V165" i="2"/>
  <c r="X165" i="2" s="1"/>
  <c r="U181" i="2"/>
  <c r="V181" i="2"/>
  <c r="X181" i="2" s="1"/>
  <c r="U197" i="2"/>
  <c r="V197" i="2"/>
  <c r="X197" i="2" s="1"/>
  <c r="U213" i="2"/>
  <c r="V213" i="2"/>
  <c r="X213" i="2" s="1"/>
  <c r="U229" i="2"/>
  <c r="V229" i="2"/>
  <c r="X229" i="2" s="1"/>
  <c r="U245" i="2"/>
  <c r="V245" i="2"/>
  <c r="X245" i="2" s="1"/>
  <c r="U22" i="2"/>
  <c r="V22" i="2"/>
  <c r="X22" i="2" s="1"/>
  <c r="U38" i="2"/>
  <c r="V38" i="2"/>
  <c r="X38" i="2" s="1"/>
  <c r="U54" i="2"/>
  <c r="V54" i="2"/>
  <c r="X54" i="2" s="1"/>
  <c r="U70" i="2"/>
  <c r="V70" i="2"/>
  <c r="X70" i="2" s="1"/>
  <c r="U86" i="2"/>
  <c r="V86" i="2"/>
  <c r="X86" i="2" s="1"/>
  <c r="U102" i="2"/>
  <c r="V102" i="2"/>
  <c r="X102" i="2" s="1"/>
  <c r="U118" i="2"/>
  <c r="V118" i="2"/>
  <c r="X118" i="2" s="1"/>
  <c r="U134" i="2"/>
  <c r="V134" i="2"/>
  <c r="X134" i="2" s="1"/>
  <c r="U150" i="2"/>
  <c r="V150" i="2"/>
  <c r="X150" i="2" s="1"/>
  <c r="U166" i="2"/>
  <c r="V166" i="2"/>
  <c r="X166" i="2" s="1"/>
  <c r="U182" i="2"/>
  <c r="V182" i="2"/>
  <c r="X182" i="2" s="1"/>
  <c r="U198" i="2"/>
  <c r="V198" i="2"/>
  <c r="X198" i="2" s="1"/>
  <c r="U214" i="2"/>
  <c r="V214" i="2"/>
  <c r="X214" i="2" s="1"/>
  <c r="U230" i="2"/>
  <c r="V230" i="2"/>
  <c r="X230" i="2" s="1"/>
  <c r="U19" i="2"/>
  <c r="V19" i="2"/>
  <c r="X19" i="2" s="1"/>
  <c r="U35" i="2"/>
  <c r="V35" i="2"/>
  <c r="X35" i="2" s="1"/>
  <c r="U51" i="2"/>
  <c r="V51" i="2"/>
  <c r="X51" i="2" s="1"/>
  <c r="U67" i="2"/>
  <c r="V67" i="2"/>
  <c r="X67" i="2" s="1"/>
  <c r="U83" i="2"/>
  <c r="V83" i="2"/>
  <c r="X83" i="2" s="1"/>
  <c r="U99" i="2"/>
  <c r="V99" i="2"/>
  <c r="X99" i="2" s="1"/>
  <c r="U115" i="2"/>
  <c r="V115" i="2"/>
  <c r="X115" i="2" s="1"/>
  <c r="U131" i="2"/>
  <c r="V131" i="2"/>
  <c r="X131" i="2" s="1"/>
  <c r="U147" i="2"/>
  <c r="V147" i="2"/>
  <c r="X147" i="2" s="1"/>
  <c r="U163" i="2"/>
  <c r="V163" i="2"/>
  <c r="X163" i="2" s="1"/>
  <c r="U179" i="2"/>
  <c r="V179" i="2"/>
  <c r="X179" i="2" s="1"/>
  <c r="U195" i="2"/>
  <c r="V195" i="2"/>
  <c r="X195" i="2" s="1"/>
  <c r="U211" i="2"/>
  <c r="V211" i="2"/>
  <c r="X211" i="2" s="1"/>
  <c r="U227" i="2"/>
  <c r="V227" i="2"/>
  <c r="X227" i="2" s="1"/>
  <c r="U243" i="2"/>
  <c r="V243" i="2"/>
  <c r="X243" i="2" s="1"/>
  <c r="U250" i="2"/>
  <c r="V250" i="2"/>
  <c r="X250" i="2" s="1"/>
  <c r="U266" i="2"/>
  <c r="V266" i="2"/>
  <c r="X266" i="2" s="1"/>
  <c r="U282" i="2"/>
  <c r="V282" i="2"/>
  <c r="X282" i="2" s="1"/>
  <c r="U298" i="2"/>
  <c r="V298" i="2"/>
  <c r="X298" i="2" s="1"/>
  <c r="U314" i="2"/>
  <c r="V314" i="2"/>
  <c r="X314" i="2" s="1"/>
  <c r="U330" i="2"/>
  <c r="V330" i="2"/>
  <c r="X330" i="2" s="1"/>
  <c r="U346" i="2"/>
  <c r="V346" i="2"/>
  <c r="X346" i="2" s="1"/>
  <c r="U362" i="2"/>
  <c r="V362" i="2"/>
  <c r="X362" i="2" s="1"/>
  <c r="U378" i="2"/>
  <c r="V378" i="2"/>
  <c r="X378" i="2" s="1"/>
  <c r="U394" i="2"/>
  <c r="V394" i="2"/>
  <c r="X394" i="2" s="1"/>
  <c r="U410" i="2"/>
  <c r="V410" i="2"/>
  <c r="X410" i="2" s="1"/>
  <c r="U426" i="2"/>
  <c r="V426" i="2"/>
  <c r="X426" i="2" s="1"/>
  <c r="U442" i="2"/>
  <c r="V442" i="2"/>
  <c r="X442" i="2" s="1"/>
  <c r="U458" i="2"/>
  <c r="V458" i="2"/>
  <c r="X458" i="2" s="1"/>
  <c r="U474" i="2"/>
  <c r="V474" i="2"/>
  <c r="X474" i="2" s="1"/>
  <c r="U490" i="2"/>
  <c r="V490" i="2"/>
  <c r="X490" i="2" s="1"/>
  <c r="U506" i="2"/>
  <c r="V506" i="2"/>
  <c r="X506" i="2" s="1"/>
  <c r="U522" i="2"/>
  <c r="V522" i="2"/>
  <c r="X522" i="2" s="1"/>
  <c r="U538" i="2"/>
  <c r="V538" i="2"/>
  <c r="X538" i="2" s="1"/>
  <c r="U554" i="2"/>
  <c r="V554" i="2"/>
  <c r="X554" i="2" s="1"/>
  <c r="U570" i="2"/>
  <c r="V570" i="2"/>
  <c r="X570" i="2" s="1"/>
  <c r="U586" i="2"/>
  <c r="V586" i="2"/>
  <c r="X586" i="2" s="1"/>
  <c r="U259" i="2"/>
  <c r="V259" i="2"/>
  <c r="X259" i="2" s="1"/>
  <c r="U275" i="2"/>
  <c r="V275" i="2"/>
  <c r="X275" i="2" s="1"/>
  <c r="U291" i="2"/>
  <c r="V291" i="2"/>
  <c r="X291" i="2" s="1"/>
  <c r="U307" i="2"/>
  <c r="V307" i="2"/>
  <c r="X307" i="2" s="1"/>
  <c r="U323" i="2"/>
  <c r="V323" i="2"/>
  <c r="X323" i="2" s="1"/>
  <c r="U339" i="2"/>
  <c r="V339" i="2"/>
  <c r="X339" i="2" s="1"/>
  <c r="U355" i="2"/>
  <c r="V355" i="2"/>
  <c r="X355" i="2" s="1"/>
  <c r="U371" i="2"/>
  <c r="V371" i="2"/>
  <c r="X371" i="2" s="1"/>
  <c r="U387" i="2"/>
  <c r="V387" i="2"/>
  <c r="X387" i="2" s="1"/>
  <c r="U403" i="2"/>
  <c r="V403" i="2"/>
  <c r="X403" i="2" s="1"/>
  <c r="U419" i="2"/>
  <c r="V419" i="2"/>
  <c r="X419" i="2" s="1"/>
  <c r="U435" i="2"/>
  <c r="V435" i="2"/>
  <c r="X435" i="2" s="1"/>
  <c r="U451" i="2"/>
  <c r="V451" i="2"/>
  <c r="X451" i="2" s="1"/>
  <c r="U467" i="2"/>
  <c r="V467" i="2"/>
  <c r="X467" i="2" s="1"/>
  <c r="U483" i="2"/>
  <c r="V483" i="2"/>
  <c r="X483" i="2" s="1"/>
  <c r="U499" i="2"/>
  <c r="V499" i="2"/>
  <c r="X499" i="2" s="1"/>
  <c r="U515" i="2"/>
  <c r="V515" i="2"/>
  <c r="X515" i="2" s="1"/>
  <c r="U531" i="2"/>
  <c r="V531" i="2"/>
  <c r="X531" i="2" s="1"/>
  <c r="U547" i="2"/>
  <c r="V547" i="2"/>
  <c r="X547" i="2" s="1"/>
  <c r="U563" i="2"/>
  <c r="V563" i="2"/>
  <c r="X563" i="2" s="1"/>
  <c r="U579" i="2"/>
  <c r="V579" i="2"/>
  <c r="X579" i="2" s="1"/>
  <c r="U260" i="2"/>
  <c r="V260" i="2"/>
  <c r="X260" i="2" s="1"/>
  <c r="U276" i="2"/>
  <c r="V276" i="2"/>
  <c r="X276" i="2" s="1"/>
  <c r="U292" i="2"/>
  <c r="V292" i="2"/>
  <c r="X292" i="2" s="1"/>
  <c r="U308" i="2"/>
  <c r="V308" i="2"/>
  <c r="X308" i="2" s="1"/>
  <c r="U324" i="2"/>
  <c r="V324" i="2"/>
  <c r="X324" i="2" s="1"/>
  <c r="U340" i="2"/>
  <c r="V340" i="2"/>
  <c r="X340" i="2" s="1"/>
  <c r="U356" i="2"/>
  <c r="V356" i="2"/>
  <c r="X356" i="2" s="1"/>
  <c r="U372" i="2"/>
  <c r="V372" i="2"/>
  <c r="X372" i="2" s="1"/>
  <c r="U388" i="2"/>
  <c r="V388" i="2"/>
  <c r="X388" i="2" s="1"/>
  <c r="U404" i="2"/>
  <c r="V404" i="2"/>
  <c r="X404" i="2" s="1"/>
  <c r="U420" i="2"/>
  <c r="V420" i="2"/>
  <c r="X420" i="2" s="1"/>
  <c r="U436" i="2"/>
  <c r="V436" i="2"/>
  <c r="X436" i="2" s="1"/>
  <c r="U452" i="2"/>
  <c r="V452" i="2"/>
  <c r="X452" i="2" s="1"/>
  <c r="U468" i="2"/>
  <c r="V468" i="2"/>
  <c r="X468" i="2" s="1"/>
  <c r="U484" i="2"/>
  <c r="V484" i="2"/>
  <c r="X484" i="2" s="1"/>
  <c r="U500" i="2"/>
  <c r="V500" i="2"/>
  <c r="X500" i="2" s="1"/>
  <c r="U516" i="2"/>
  <c r="V516" i="2"/>
  <c r="X516" i="2" s="1"/>
  <c r="U532" i="2"/>
  <c r="V532" i="2"/>
  <c r="X532" i="2" s="1"/>
  <c r="U548" i="2"/>
  <c r="V548" i="2"/>
  <c r="X548" i="2" s="1"/>
  <c r="U564" i="2"/>
  <c r="V564" i="2"/>
  <c r="X564" i="2" s="1"/>
  <c r="U580" i="2"/>
  <c r="V580" i="2"/>
  <c r="X580" i="2" s="1"/>
  <c r="U596" i="2"/>
  <c r="V596" i="2"/>
  <c r="X596" i="2" s="1"/>
  <c r="U265" i="2"/>
  <c r="V265" i="2"/>
  <c r="X265" i="2" s="1"/>
  <c r="U281" i="2"/>
  <c r="V281" i="2"/>
  <c r="X281" i="2" s="1"/>
  <c r="U297" i="2"/>
  <c r="V297" i="2"/>
  <c r="X297" i="2" s="1"/>
  <c r="U313" i="2"/>
  <c r="V313" i="2"/>
  <c r="X313" i="2" s="1"/>
  <c r="U329" i="2"/>
  <c r="V329" i="2"/>
  <c r="X329" i="2" s="1"/>
  <c r="U345" i="2"/>
  <c r="V345" i="2"/>
  <c r="X345" i="2" s="1"/>
  <c r="U361" i="2"/>
  <c r="V361" i="2"/>
  <c r="X361" i="2" s="1"/>
  <c r="U377" i="2"/>
  <c r="V377" i="2"/>
  <c r="X377" i="2" s="1"/>
  <c r="U393" i="2"/>
  <c r="V393" i="2"/>
  <c r="X393" i="2" s="1"/>
  <c r="U409" i="2"/>
  <c r="V409" i="2"/>
  <c r="X409" i="2" s="1"/>
  <c r="U425" i="2"/>
  <c r="V425" i="2"/>
  <c r="X425" i="2" s="1"/>
  <c r="U441" i="2"/>
  <c r="V441" i="2"/>
  <c r="X441" i="2" s="1"/>
  <c r="U457" i="2"/>
  <c r="V457" i="2"/>
  <c r="X457" i="2" s="1"/>
  <c r="U473" i="2"/>
  <c r="V473" i="2"/>
  <c r="X473" i="2" s="1"/>
  <c r="U489" i="2"/>
  <c r="V489" i="2"/>
  <c r="X489" i="2" s="1"/>
  <c r="U505" i="2"/>
  <c r="V505" i="2"/>
  <c r="X505" i="2" s="1"/>
  <c r="U521" i="2"/>
  <c r="V521" i="2"/>
  <c r="X521" i="2" s="1"/>
  <c r="U537" i="2"/>
  <c r="V537" i="2"/>
  <c r="X537" i="2" s="1"/>
  <c r="U553" i="2"/>
  <c r="V553" i="2"/>
  <c r="X553" i="2" s="1"/>
  <c r="U569" i="2"/>
  <c r="V569" i="2"/>
  <c r="X569" i="2" s="1"/>
  <c r="U585" i="2"/>
  <c r="V585" i="2"/>
  <c r="X585" i="2" s="1"/>
  <c r="U601" i="2"/>
  <c r="V601" i="2"/>
  <c r="X601" i="2" s="1"/>
  <c r="U606" i="2"/>
  <c r="V606" i="2"/>
  <c r="X606" i="2" s="1"/>
  <c r="U622" i="2"/>
  <c r="V622" i="2"/>
  <c r="X622" i="2" s="1"/>
  <c r="U638" i="2"/>
  <c r="V638" i="2"/>
  <c r="X638" i="2" s="1"/>
  <c r="U654" i="2"/>
  <c r="V654" i="2"/>
  <c r="X654" i="2" s="1"/>
  <c r="U670" i="2"/>
  <c r="V670" i="2"/>
  <c r="X670" i="2" s="1"/>
  <c r="U686" i="2"/>
  <c r="V686" i="2"/>
  <c r="X686" i="2" s="1"/>
  <c r="U702" i="2"/>
  <c r="V702" i="2"/>
  <c r="X702" i="2" s="1"/>
  <c r="U718" i="2"/>
  <c r="V718" i="2"/>
  <c r="X718" i="2" s="1"/>
  <c r="U734" i="2"/>
  <c r="V734" i="2"/>
  <c r="X734" i="2" s="1"/>
  <c r="U750" i="2"/>
  <c r="V750" i="2"/>
  <c r="X750" i="2" s="1"/>
  <c r="U766" i="2"/>
  <c r="V766" i="2"/>
  <c r="X766" i="2" s="1"/>
  <c r="U591" i="2"/>
  <c r="V591" i="2"/>
  <c r="X591" i="2" s="1"/>
  <c r="U607" i="2"/>
  <c r="V607" i="2"/>
  <c r="X607" i="2" s="1"/>
  <c r="U623" i="2"/>
  <c r="V623" i="2"/>
  <c r="X623" i="2" s="1"/>
  <c r="U639" i="2"/>
  <c r="V639" i="2"/>
  <c r="X639" i="2" s="1"/>
  <c r="U655" i="2"/>
  <c r="V655" i="2"/>
  <c r="X655" i="2" s="1"/>
  <c r="U671" i="2"/>
  <c r="V671" i="2"/>
  <c r="X671" i="2" s="1"/>
  <c r="U687" i="2"/>
  <c r="V687" i="2"/>
  <c r="X687" i="2" s="1"/>
  <c r="U703" i="2"/>
  <c r="V703" i="2"/>
  <c r="X703" i="2" s="1"/>
  <c r="U719" i="2"/>
  <c r="V719" i="2"/>
  <c r="X719" i="2" s="1"/>
  <c r="U735" i="2"/>
  <c r="V735" i="2"/>
  <c r="X735" i="2" s="1"/>
  <c r="U751" i="2"/>
  <c r="V751" i="2"/>
  <c r="X751" i="2" s="1"/>
  <c r="U767" i="2"/>
  <c r="V767" i="2"/>
  <c r="X767" i="2" s="1"/>
  <c r="U600" i="2"/>
  <c r="V600" i="2"/>
  <c r="X600" i="2" s="1"/>
  <c r="U616" i="2"/>
  <c r="V616" i="2"/>
  <c r="X616" i="2" s="1"/>
  <c r="U632" i="2"/>
  <c r="V632" i="2"/>
  <c r="X632" i="2" s="1"/>
  <c r="U648" i="2"/>
  <c r="V648" i="2"/>
  <c r="X648" i="2" s="1"/>
  <c r="U664" i="2"/>
  <c r="V664" i="2"/>
  <c r="X664" i="2" s="1"/>
  <c r="U680" i="2"/>
  <c r="V680" i="2"/>
  <c r="X680" i="2" s="1"/>
  <c r="U696" i="2"/>
  <c r="V696" i="2"/>
  <c r="X696" i="2" s="1"/>
  <c r="U712" i="2"/>
  <c r="V712" i="2"/>
  <c r="X712" i="2" s="1"/>
  <c r="U728" i="2"/>
  <c r="V728" i="2"/>
  <c r="X728" i="2" s="1"/>
  <c r="U744" i="2"/>
  <c r="V744" i="2"/>
  <c r="X744" i="2" s="1"/>
  <c r="U760" i="2"/>
  <c r="V760" i="2"/>
  <c r="X760" i="2" s="1"/>
  <c r="U776" i="2"/>
  <c r="V776" i="2"/>
  <c r="X776" i="2" s="1"/>
  <c r="U617" i="2"/>
  <c r="V617" i="2"/>
  <c r="X617" i="2" s="1"/>
  <c r="U633" i="2"/>
  <c r="V633" i="2"/>
  <c r="X633" i="2" s="1"/>
  <c r="U649" i="2"/>
  <c r="V649" i="2"/>
  <c r="X649" i="2" s="1"/>
  <c r="U665" i="2"/>
  <c r="V665" i="2"/>
  <c r="X665" i="2" s="1"/>
  <c r="U681" i="2"/>
  <c r="V681" i="2"/>
  <c r="X681" i="2" s="1"/>
  <c r="U697" i="2"/>
  <c r="V697" i="2"/>
  <c r="X697" i="2" s="1"/>
  <c r="U713" i="2"/>
  <c r="V713" i="2"/>
  <c r="X713" i="2" s="1"/>
  <c r="U729" i="2"/>
  <c r="V729" i="2"/>
  <c r="X729" i="2" s="1"/>
  <c r="U745" i="2"/>
  <c r="V745" i="2"/>
  <c r="X745" i="2" s="1"/>
  <c r="U761" i="2"/>
  <c r="V761" i="2"/>
  <c r="X761" i="2" s="1"/>
  <c r="U777" i="2"/>
  <c r="V777" i="2"/>
  <c r="X777" i="2" s="1"/>
  <c r="U21" i="2"/>
  <c r="V21" i="2"/>
  <c r="X21" i="2" s="1"/>
  <c r="U20" i="2"/>
  <c r="V20" i="2"/>
  <c r="X20" i="2" s="1"/>
  <c r="U36" i="2"/>
  <c r="V36" i="2"/>
  <c r="X36" i="2" s="1"/>
  <c r="U52" i="2"/>
  <c r="V52" i="2"/>
  <c r="X52" i="2" s="1"/>
  <c r="U68" i="2"/>
  <c r="V68" i="2"/>
  <c r="X68" i="2" s="1"/>
  <c r="U84" i="2"/>
  <c r="V84" i="2"/>
  <c r="X84" i="2" s="1"/>
  <c r="U100" i="2"/>
  <c r="V100" i="2"/>
  <c r="X100" i="2" s="1"/>
  <c r="U116" i="2"/>
  <c r="V116" i="2"/>
  <c r="X116" i="2" s="1"/>
  <c r="U132" i="2"/>
  <c r="V132" i="2"/>
  <c r="X132" i="2" s="1"/>
  <c r="U148" i="2"/>
  <c r="V148" i="2"/>
  <c r="X148" i="2" s="1"/>
  <c r="U164" i="2"/>
  <c r="V164" i="2"/>
  <c r="X164" i="2" s="1"/>
  <c r="U180" i="2"/>
  <c r="V180" i="2"/>
  <c r="X180" i="2" s="1"/>
  <c r="U196" i="2"/>
  <c r="V196" i="2"/>
  <c r="X196" i="2" s="1"/>
  <c r="U212" i="2"/>
  <c r="V212" i="2"/>
  <c r="X212" i="2" s="1"/>
  <c r="U228" i="2"/>
  <c r="V228" i="2"/>
  <c r="X228" i="2" s="1"/>
  <c r="U244" i="2"/>
  <c r="V244" i="2"/>
  <c r="X244" i="2" s="1"/>
  <c r="U25" i="2"/>
  <c r="V25" i="2"/>
  <c r="X25" i="2" s="1"/>
  <c r="U41" i="2"/>
  <c r="V41" i="2"/>
  <c r="X41" i="2" s="1"/>
  <c r="U57" i="2"/>
  <c r="V57" i="2"/>
  <c r="X57" i="2" s="1"/>
  <c r="U73" i="2"/>
  <c r="V73" i="2"/>
  <c r="X73" i="2" s="1"/>
  <c r="U89" i="2"/>
  <c r="V89" i="2"/>
  <c r="X89" i="2" s="1"/>
  <c r="U105" i="2"/>
  <c r="V105" i="2"/>
  <c r="X105" i="2" s="1"/>
  <c r="U121" i="2"/>
  <c r="V121" i="2"/>
  <c r="X121" i="2" s="1"/>
  <c r="U137" i="2"/>
  <c r="V137" i="2"/>
  <c r="X137" i="2" s="1"/>
  <c r="U153" i="2"/>
  <c r="V153" i="2"/>
  <c r="X153" i="2" s="1"/>
  <c r="U169" i="2"/>
  <c r="V169" i="2"/>
  <c r="X169" i="2" s="1"/>
  <c r="U185" i="2"/>
  <c r="V185" i="2"/>
  <c r="X185" i="2" s="1"/>
  <c r="U201" i="2"/>
  <c r="V201" i="2"/>
  <c r="X201" i="2" s="1"/>
  <c r="U217" i="2"/>
  <c r="V217" i="2"/>
  <c r="X217" i="2" s="1"/>
  <c r="U233" i="2"/>
  <c r="V233" i="2"/>
  <c r="X233" i="2" s="1"/>
  <c r="U249" i="2"/>
  <c r="V249" i="2"/>
  <c r="X249" i="2" s="1"/>
  <c r="U26" i="2"/>
  <c r="V26" i="2"/>
  <c r="X26" i="2" s="1"/>
  <c r="U42" i="2"/>
  <c r="V42" i="2"/>
  <c r="X42" i="2" s="1"/>
  <c r="U58" i="2"/>
  <c r="V58" i="2"/>
  <c r="X58" i="2" s="1"/>
  <c r="U74" i="2"/>
  <c r="V74" i="2"/>
  <c r="X74" i="2" s="1"/>
  <c r="U90" i="2"/>
  <c r="V90" i="2"/>
  <c r="X90" i="2" s="1"/>
  <c r="U106" i="2"/>
  <c r="V106" i="2"/>
  <c r="X106" i="2" s="1"/>
  <c r="U122" i="2"/>
  <c r="V122" i="2"/>
  <c r="X122" i="2" s="1"/>
  <c r="U138" i="2"/>
  <c r="V138" i="2"/>
  <c r="X138" i="2" s="1"/>
  <c r="U154" i="2"/>
  <c r="V154" i="2"/>
  <c r="X154" i="2" s="1"/>
  <c r="U170" i="2"/>
  <c r="V170" i="2"/>
  <c r="X170" i="2" s="1"/>
  <c r="U186" i="2"/>
  <c r="V186" i="2"/>
  <c r="X186" i="2" s="1"/>
  <c r="U202" i="2"/>
  <c r="V202" i="2"/>
  <c r="X202" i="2" s="1"/>
  <c r="U218" i="2"/>
  <c r="V218" i="2"/>
  <c r="X218" i="2" s="1"/>
  <c r="U234" i="2"/>
  <c r="V234" i="2"/>
  <c r="X234" i="2" s="1"/>
  <c r="U23" i="2"/>
  <c r="V23" i="2"/>
  <c r="X23" i="2" s="1"/>
  <c r="U39" i="2"/>
  <c r="V39" i="2"/>
  <c r="X39" i="2" s="1"/>
  <c r="U55" i="2"/>
  <c r="V55" i="2"/>
  <c r="X55" i="2" s="1"/>
  <c r="U71" i="2"/>
  <c r="V71" i="2"/>
  <c r="X71" i="2" s="1"/>
  <c r="U87" i="2"/>
  <c r="V87" i="2"/>
  <c r="X87" i="2" s="1"/>
  <c r="U103" i="2"/>
  <c r="V103" i="2"/>
  <c r="X103" i="2" s="1"/>
  <c r="U119" i="2"/>
  <c r="V119" i="2"/>
  <c r="X119" i="2" s="1"/>
  <c r="U135" i="2"/>
  <c r="V135" i="2"/>
  <c r="X135" i="2" s="1"/>
  <c r="U151" i="2"/>
  <c r="V151" i="2"/>
  <c r="X151" i="2" s="1"/>
  <c r="U167" i="2"/>
  <c r="V167" i="2"/>
  <c r="X167" i="2" s="1"/>
  <c r="U183" i="2"/>
  <c r="V183" i="2"/>
  <c r="X183" i="2" s="1"/>
  <c r="U199" i="2"/>
  <c r="V199" i="2"/>
  <c r="X199" i="2" s="1"/>
  <c r="U215" i="2"/>
  <c r="V215" i="2"/>
  <c r="X215" i="2" s="1"/>
  <c r="U231" i="2"/>
  <c r="V231" i="2"/>
  <c r="X231" i="2" s="1"/>
  <c r="U247" i="2"/>
  <c r="V247" i="2"/>
  <c r="X247" i="2" s="1"/>
  <c r="U254" i="2"/>
  <c r="V254" i="2"/>
  <c r="X254" i="2" s="1"/>
  <c r="U270" i="2"/>
  <c r="V270" i="2"/>
  <c r="X270" i="2" s="1"/>
  <c r="U286" i="2"/>
  <c r="V286" i="2"/>
  <c r="X286" i="2" s="1"/>
  <c r="U302" i="2"/>
  <c r="V302" i="2"/>
  <c r="X302" i="2" s="1"/>
  <c r="U318" i="2"/>
  <c r="V318" i="2"/>
  <c r="X318" i="2" s="1"/>
  <c r="U334" i="2"/>
  <c r="V334" i="2"/>
  <c r="X334" i="2" s="1"/>
  <c r="U350" i="2"/>
  <c r="V350" i="2"/>
  <c r="X350" i="2" s="1"/>
  <c r="U366" i="2"/>
  <c r="V366" i="2"/>
  <c r="X366" i="2" s="1"/>
  <c r="U382" i="2"/>
  <c r="V382" i="2"/>
  <c r="X382" i="2" s="1"/>
  <c r="U398" i="2"/>
  <c r="V398" i="2"/>
  <c r="X398" i="2" s="1"/>
  <c r="U414" i="2"/>
  <c r="V414" i="2"/>
  <c r="X414" i="2" s="1"/>
  <c r="U430" i="2"/>
  <c r="V430" i="2"/>
  <c r="X430" i="2" s="1"/>
  <c r="U446" i="2"/>
  <c r="V446" i="2"/>
  <c r="X446" i="2" s="1"/>
  <c r="U462" i="2"/>
  <c r="V462" i="2"/>
  <c r="X462" i="2" s="1"/>
  <c r="U478" i="2"/>
  <c r="V478" i="2"/>
  <c r="X478" i="2" s="1"/>
  <c r="U494" i="2"/>
  <c r="V494" i="2"/>
  <c r="X494" i="2" s="1"/>
  <c r="U510" i="2"/>
  <c r="V510" i="2"/>
  <c r="X510" i="2" s="1"/>
  <c r="U526" i="2"/>
  <c r="V526" i="2"/>
  <c r="X526" i="2" s="1"/>
  <c r="U542" i="2"/>
  <c r="V542" i="2"/>
  <c r="X542" i="2" s="1"/>
  <c r="U558" i="2"/>
  <c r="V558" i="2"/>
  <c r="X558" i="2" s="1"/>
  <c r="U574" i="2"/>
  <c r="V574" i="2"/>
  <c r="X574" i="2" s="1"/>
  <c r="U590" i="2"/>
  <c r="V590" i="2"/>
  <c r="X590" i="2" s="1"/>
  <c r="U263" i="2"/>
  <c r="V263" i="2"/>
  <c r="X263" i="2" s="1"/>
  <c r="U279" i="2"/>
  <c r="V279" i="2"/>
  <c r="X279" i="2" s="1"/>
  <c r="U295" i="2"/>
  <c r="V295" i="2"/>
  <c r="X295" i="2" s="1"/>
  <c r="U311" i="2"/>
  <c r="V311" i="2"/>
  <c r="X311" i="2" s="1"/>
  <c r="U327" i="2"/>
  <c r="V327" i="2"/>
  <c r="X327" i="2" s="1"/>
  <c r="U343" i="2"/>
  <c r="V343" i="2"/>
  <c r="X343" i="2" s="1"/>
  <c r="U359" i="2"/>
  <c r="V359" i="2"/>
  <c r="X359" i="2" s="1"/>
  <c r="U375" i="2"/>
  <c r="V375" i="2"/>
  <c r="X375" i="2" s="1"/>
  <c r="U391" i="2"/>
  <c r="V391" i="2"/>
  <c r="X391" i="2" s="1"/>
  <c r="U407" i="2"/>
  <c r="V407" i="2"/>
  <c r="X407" i="2" s="1"/>
  <c r="U423" i="2"/>
  <c r="V423" i="2"/>
  <c r="X423" i="2" s="1"/>
  <c r="U439" i="2"/>
  <c r="V439" i="2"/>
  <c r="X439" i="2" s="1"/>
  <c r="U455" i="2"/>
  <c r="V455" i="2"/>
  <c r="X455" i="2" s="1"/>
  <c r="U471" i="2"/>
  <c r="V471" i="2"/>
  <c r="X471" i="2" s="1"/>
  <c r="U487" i="2"/>
  <c r="V487" i="2"/>
  <c r="X487" i="2" s="1"/>
  <c r="U503" i="2"/>
  <c r="V503" i="2"/>
  <c r="X503" i="2" s="1"/>
  <c r="U519" i="2"/>
  <c r="V519" i="2"/>
  <c r="X519" i="2" s="1"/>
  <c r="U535" i="2"/>
  <c r="V535" i="2"/>
  <c r="X535" i="2" s="1"/>
  <c r="U551" i="2"/>
  <c r="V551" i="2"/>
  <c r="X551" i="2" s="1"/>
  <c r="U567" i="2"/>
  <c r="V567" i="2"/>
  <c r="X567" i="2" s="1"/>
  <c r="U583" i="2"/>
  <c r="V583" i="2"/>
  <c r="X583" i="2" s="1"/>
  <c r="U264" i="2"/>
  <c r="V264" i="2"/>
  <c r="X264" i="2" s="1"/>
  <c r="U280" i="2"/>
  <c r="V280" i="2"/>
  <c r="X280" i="2" s="1"/>
  <c r="U296" i="2"/>
  <c r="V296" i="2"/>
  <c r="X296" i="2" s="1"/>
  <c r="U312" i="2"/>
  <c r="V312" i="2"/>
  <c r="X312" i="2" s="1"/>
  <c r="U328" i="2"/>
  <c r="V328" i="2"/>
  <c r="X328" i="2" s="1"/>
  <c r="U344" i="2"/>
  <c r="V344" i="2"/>
  <c r="X344" i="2" s="1"/>
  <c r="U360" i="2"/>
  <c r="V360" i="2"/>
  <c r="X360" i="2" s="1"/>
  <c r="U376" i="2"/>
  <c r="V376" i="2"/>
  <c r="X376" i="2" s="1"/>
  <c r="U392" i="2"/>
  <c r="V392" i="2"/>
  <c r="X392" i="2" s="1"/>
  <c r="U408" i="2"/>
  <c r="V408" i="2"/>
  <c r="X408" i="2" s="1"/>
  <c r="U424" i="2"/>
  <c r="V424" i="2"/>
  <c r="X424" i="2" s="1"/>
  <c r="U440" i="2"/>
  <c r="V440" i="2"/>
  <c r="X440" i="2" s="1"/>
  <c r="U456" i="2"/>
  <c r="V456" i="2"/>
  <c r="X456" i="2" s="1"/>
  <c r="U472" i="2"/>
  <c r="V472" i="2"/>
  <c r="X472" i="2" s="1"/>
  <c r="U488" i="2"/>
  <c r="V488" i="2"/>
  <c r="X488" i="2" s="1"/>
  <c r="U504" i="2"/>
  <c r="V504" i="2"/>
  <c r="X504" i="2" s="1"/>
  <c r="U520" i="2"/>
  <c r="V520" i="2"/>
  <c r="X520" i="2" s="1"/>
  <c r="U536" i="2"/>
  <c r="V536" i="2"/>
  <c r="X536" i="2" s="1"/>
  <c r="U552" i="2"/>
  <c r="V552" i="2"/>
  <c r="X552" i="2" s="1"/>
  <c r="U568" i="2"/>
  <c r="V568" i="2"/>
  <c r="X568" i="2" s="1"/>
  <c r="U584" i="2"/>
  <c r="V584" i="2"/>
  <c r="X584" i="2" s="1"/>
  <c r="U253" i="2"/>
  <c r="V253" i="2"/>
  <c r="X253" i="2" s="1"/>
  <c r="U269" i="2"/>
  <c r="V269" i="2"/>
  <c r="X269" i="2" s="1"/>
  <c r="U285" i="2"/>
  <c r="V285" i="2"/>
  <c r="X285" i="2" s="1"/>
  <c r="U301" i="2"/>
  <c r="V301" i="2"/>
  <c r="X301" i="2" s="1"/>
  <c r="U317" i="2"/>
  <c r="V317" i="2"/>
  <c r="X317" i="2" s="1"/>
  <c r="U333" i="2"/>
  <c r="V333" i="2"/>
  <c r="X333" i="2" s="1"/>
  <c r="U349" i="2"/>
  <c r="V349" i="2"/>
  <c r="X349" i="2" s="1"/>
  <c r="U365" i="2"/>
  <c r="V365" i="2"/>
  <c r="X365" i="2" s="1"/>
  <c r="U381" i="2"/>
  <c r="V381" i="2"/>
  <c r="X381" i="2" s="1"/>
  <c r="U397" i="2"/>
  <c r="V397" i="2"/>
  <c r="X397" i="2" s="1"/>
  <c r="U413" i="2"/>
  <c r="V413" i="2"/>
  <c r="X413" i="2" s="1"/>
  <c r="U429" i="2"/>
  <c r="V429" i="2"/>
  <c r="X429" i="2" s="1"/>
  <c r="U445" i="2"/>
  <c r="V445" i="2"/>
  <c r="X445" i="2" s="1"/>
  <c r="U461" i="2"/>
  <c r="V461" i="2"/>
  <c r="X461" i="2" s="1"/>
  <c r="U477" i="2"/>
  <c r="V477" i="2"/>
  <c r="X477" i="2" s="1"/>
  <c r="U493" i="2"/>
  <c r="V493" i="2"/>
  <c r="X493" i="2" s="1"/>
  <c r="U509" i="2"/>
  <c r="V509" i="2"/>
  <c r="X509" i="2" s="1"/>
  <c r="U525" i="2"/>
  <c r="V525" i="2"/>
  <c r="X525" i="2" s="1"/>
  <c r="U541" i="2"/>
  <c r="V541" i="2"/>
  <c r="X541" i="2" s="1"/>
  <c r="U557" i="2"/>
  <c r="V557" i="2"/>
  <c r="X557" i="2" s="1"/>
  <c r="U573" i="2"/>
  <c r="V573" i="2"/>
  <c r="X573" i="2" s="1"/>
  <c r="U589" i="2"/>
  <c r="V589" i="2"/>
  <c r="X589" i="2" s="1"/>
  <c r="U594" i="2"/>
  <c r="V594" i="2"/>
  <c r="X594" i="2" s="1"/>
  <c r="U610" i="2"/>
  <c r="V610" i="2"/>
  <c r="X610" i="2" s="1"/>
  <c r="U626" i="2"/>
  <c r="V626" i="2"/>
  <c r="X626" i="2" s="1"/>
  <c r="U642" i="2"/>
  <c r="V642" i="2"/>
  <c r="X642" i="2" s="1"/>
  <c r="U658" i="2"/>
  <c r="V658" i="2"/>
  <c r="X658" i="2" s="1"/>
  <c r="U674" i="2"/>
  <c r="V674" i="2"/>
  <c r="X674" i="2" s="1"/>
  <c r="U690" i="2"/>
  <c r="V690" i="2"/>
  <c r="X690" i="2" s="1"/>
  <c r="U706" i="2"/>
  <c r="V706" i="2"/>
  <c r="X706" i="2" s="1"/>
  <c r="U722" i="2"/>
  <c r="V722" i="2"/>
  <c r="X722" i="2" s="1"/>
  <c r="U738" i="2"/>
  <c r="V738" i="2"/>
  <c r="X738" i="2" s="1"/>
  <c r="U754" i="2"/>
  <c r="V754" i="2"/>
  <c r="X754" i="2" s="1"/>
  <c r="U770" i="2"/>
  <c r="V770" i="2"/>
  <c r="X770" i="2" s="1"/>
  <c r="U595" i="2"/>
  <c r="V595" i="2"/>
  <c r="X595" i="2" s="1"/>
  <c r="U611" i="2"/>
  <c r="V611" i="2"/>
  <c r="X611" i="2" s="1"/>
  <c r="U627" i="2"/>
  <c r="V627" i="2"/>
  <c r="X627" i="2" s="1"/>
  <c r="U643" i="2"/>
  <c r="V643" i="2"/>
  <c r="X643" i="2" s="1"/>
  <c r="U659" i="2"/>
  <c r="V659" i="2"/>
  <c r="X659" i="2" s="1"/>
  <c r="U675" i="2"/>
  <c r="V675" i="2"/>
  <c r="X675" i="2" s="1"/>
  <c r="U691" i="2"/>
  <c r="V691" i="2"/>
  <c r="X691" i="2" s="1"/>
  <c r="U707" i="2"/>
  <c r="V707" i="2"/>
  <c r="X707" i="2" s="1"/>
  <c r="U723" i="2"/>
  <c r="V723" i="2"/>
  <c r="X723" i="2" s="1"/>
  <c r="U739" i="2"/>
  <c r="V739" i="2"/>
  <c r="X739" i="2" s="1"/>
  <c r="U755" i="2"/>
  <c r="V755" i="2"/>
  <c r="X755" i="2" s="1"/>
  <c r="U771" i="2"/>
  <c r="V771" i="2"/>
  <c r="X771" i="2" s="1"/>
  <c r="U604" i="2"/>
  <c r="V604" i="2"/>
  <c r="X604" i="2" s="1"/>
  <c r="U620" i="2"/>
  <c r="V620" i="2"/>
  <c r="X620" i="2" s="1"/>
  <c r="U636" i="2"/>
  <c r="V636" i="2"/>
  <c r="X636" i="2" s="1"/>
  <c r="U652" i="2"/>
  <c r="V652" i="2"/>
  <c r="X652" i="2" s="1"/>
  <c r="U668" i="2"/>
  <c r="V668" i="2"/>
  <c r="X668" i="2" s="1"/>
  <c r="U684" i="2"/>
  <c r="V684" i="2"/>
  <c r="X684" i="2" s="1"/>
  <c r="U700" i="2"/>
  <c r="V700" i="2"/>
  <c r="X700" i="2" s="1"/>
  <c r="U716" i="2"/>
  <c r="V716" i="2"/>
  <c r="X716" i="2" s="1"/>
  <c r="U732" i="2"/>
  <c r="V732" i="2"/>
  <c r="X732" i="2" s="1"/>
  <c r="U748" i="2"/>
  <c r="V748" i="2"/>
  <c r="X748" i="2" s="1"/>
  <c r="U764" i="2"/>
  <c r="V764" i="2"/>
  <c r="X764" i="2" s="1"/>
  <c r="U605" i="2"/>
  <c r="V605" i="2"/>
  <c r="X605" i="2" s="1"/>
  <c r="U621" i="2"/>
  <c r="V621" i="2"/>
  <c r="X621" i="2" s="1"/>
  <c r="U637" i="2"/>
  <c r="V637" i="2"/>
  <c r="X637" i="2" s="1"/>
  <c r="U653" i="2"/>
  <c r="V653" i="2"/>
  <c r="X653" i="2" s="1"/>
  <c r="U669" i="2"/>
  <c r="V669" i="2"/>
  <c r="X669" i="2" s="1"/>
  <c r="U685" i="2"/>
  <c r="V685" i="2"/>
  <c r="X685" i="2" s="1"/>
  <c r="U701" i="2"/>
  <c r="V701" i="2"/>
  <c r="X701" i="2" s="1"/>
  <c r="U717" i="2"/>
  <c r="V717" i="2"/>
  <c r="X717" i="2" s="1"/>
  <c r="U733" i="2"/>
  <c r="V733" i="2"/>
  <c r="X733" i="2" s="1"/>
  <c r="U749" i="2"/>
  <c r="V749" i="2"/>
  <c r="X749" i="2" s="1"/>
  <c r="U765" i="2"/>
  <c r="V765" i="2"/>
  <c r="X765" i="2" s="1"/>
  <c r="U24" i="2"/>
  <c r="V24" i="2"/>
  <c r="X24" i="2" s="1"/>
  <c r="U40" i="2"/>
  <c r="V40" i="2"/>
  <c r="X40" i="2" s="1"/>
  <c r="U56" i="2"/>
  <c r="V56" i="2"/>
  <c r="X56" i="2" s="1"/>
  <c r="U72" i="2"/>
  <c r="V72" i="2"/>
  <c r="X72" i="2" s="1"/>
  <c r="U88" i="2"/>
  <c r="V88" i="2"/>
  <c r="X88" i="2" s="1"/>
  <c r="U104" i="2"/>
  <c r="V104" i="2"/>
  <c r="X104" i="2" s="1"/>
  <c r="U120" i="2"/>
  <c r="V120" i="2"/>
  <c r="X120" i="2" s="1"/>
  <c r="U136" i="2"/>
  <c r="V136" i="2"/>
  <c r="X136" i="2" s="1"/>
  <c r="U152" i="2"/>
  <c r="V152" i="2"/>
  <c r="X152" i="2" s="1"/>
  <c r="U168" i="2"/>
  <c r="V168" i="2"/>
  <c r="X168" i="2" s="1"/>
  <c r="U184" i="2"/>
  <c r="V184" i="2"/>
  <c r="X184" i="2" s="1"/>
  <c r="U200" i="2"/>
  <c r="V200" i="2"/>
  <c r="X200" i="2" s="1"/>
  <c r="U216" i="2"/>
  <c r="V216" i="2"/>
  <c r="X216" i="2" s="1"/>
  <c r="U232" i="2"/>
  <c r="V232" i="2"/>
  <c r="X232" i="2" s="1"/>
  <c r="U248" i="2"/>
  <c r="V248" i="2"/>
  <c r="X248" i="2" s="1"/>
  <c r="U29" i="2"/>
  <c r="V29" i="2"/>
  <c r="X29" i="2" s="1"/>
  <c r="U45" i="2"/>
  <c r="V45" i="2"/>
  <c r="X45" i="2" s="1"/>
  <c r="U61" i="2"/>
  <c r="V61" i="2"/>
  <c r="X61" i="2" s="1"/>
  <c r="U77" i="2"/>
  <c r="V77" i="2"/>
  <c r="X77" i="2" s="1"/>
  <c r="U93" i="2"/>
  <c r="V93" i="2"/>
  <c r="X93" i="2" s="1"/>
  <c r="U109" i="2"/>
  <c r="V109" i="2"/>
  <c r="X109" i="2" s="1"/>
  <c r="U125" i="2"/>
  <c r="V125" i="2"/>
  <c r="X125" i="2" s="1"/>
  <c r="U141" i="2"/>
  <c r="V141" i="2"/>
  <c r="X141" i="2" s="1"/>
  <c r="U157" i="2"/>
  <c r="V157" i="2"/>
  <c r="X157" i="2" s="1"/>
  <c r="U173" i="2"/>
  <c r="V173" i="2"/>
  <c r="X173" i="2" s="1"/>
  <c r="U189" i="2"/>
  <c r="V189" i="2"/>
  <c r="X189" i="2" s="1"/>
  <c r="U205" i="2"/>
  <c r="V205" i="2"/>
  <c r="X205" i="2" s="1"/>
  <c r="U221" i="2"/>
  <c r="V221" i="2"/>
  <c r="X221" i="2" s="1"/>
  <c r="U237" i="2"/>
  <c r="V237" i="2"/>
  <c r="X237" i="2" s="1"/>
  <c r="U14" i="2"/>
  <c r="V14" i="2"/>
  <c r="X14" i="2" s="1"/>
  <c r="U30" i="2"/>
  <c r="V30" i="2"/>
  <c r="X30" i="2" s="1"/>
  <c r="U46" i="2"/>
  <c r="V46" i="2"/>
  <c r="X46" i="2" s="1"/>
  <c r="U62" i="2"/>
  <c r="V62" i="2"/>
  <c r="X62" i="2" s="1"/>
  <c r="U78" i="2"/>
  <c r="V78" i="2"/>
  <c r="X78" i="2" s="1"/>
  <c r="U94" i="2"/>
  <c r="V94" i="2"/>
  <c r="X94" i="2" s="1"/>
  <c r="U110" i="2"/>
  <c r="V110" i="2"/>
  <c r="X110" i="2" s="1"/>
  <c r="U126" i="2"/>
  <c r="V126" i="2"/>
  <c r="X126" i="2" s="1"/>
  <c r="U142" i="2"/>
  <c r="V142" i="2"/>
  <c r="X142" i="2" s="1"/>
  <c r="U158" i="2"/>
  <c r="V158" i="2"/>
  <c r="X158" i="2" s="1"/>
  <c r="U174" i="2"/>
  <c r="V174" i="2"/>
  <c r="X174" i="2" s="1"/>
  <c r="U190" i="2"/>
  <c r="V190" i="2"/>
  <c r="X190" i="2" s="1"/>
  <c r="U206" i="2"/>
  <c r="V206" i="2"/>
  <c r="X206" i="2" s="1"/>
  <c r="U222" i="2"/>
  <c r="V222" i="2"/>
  <c r="X222" i="2" s="1"/>
  <c r="U238" i="2"/>
  <c r="V238" i="2"/>
  <c r="X238" i="2" s="1"/>
  <c r="U27" i="2"/>
  <c r="V27" i="2"/>
  <c r="X27" i="2" s="1"/>
  <c r="U43" i="2"/>
  <c r="V43" i="2"/>
  <c r="X43" i="2" s="1"/>
  <c r="U59" i="2"/>
  <c r="V59" i="2"/>
  <c r="X59" i="2" s="1"/>
  <c r="U75" i="2"/>
  <c r="V75" i="2"/>
  <c r="X75" i="2" s="1"/>
  <c r="U91" i="2"/>
  <c r="V91" i="2"/>
  <c r="X91" i="2" s="1"/>
  <c r="U107" i="2"/>
  <c r="V107" i="2"/>
  <c r="X107" i="2" s="1"/>
  <c r="U123" i="2"/>
  <c r="V123" i="2"/>
  <c r="X123" i="2" s="1"/>
  <c r="U139" i="2"/>
  <c r="V139" i="2"/>
  <c r="X139" i="2" s="1"/>
  <c r="U155" i="2"/>
  <c r="V155" i="2"/>
  <c r="X155" i="2" s="1"/>
  <c r="U171" i="2"/>
  <c r="V171" i="2"/>
  <c r="X171" i="2" s="1"/>
  <c r="U187" i="2"/>
  <c r="V187" i="2"/>
  <c r="X187" i="2" s="1"/>
  <c r="U203" i="2"/>
  <c r="V203" i="2"/>
  <c r="X203" i="2" s="1"/>
  <c r="U219" i="2"/>
  <c r="V219" i="2"/>
  <c r="X219" i="2" s="1"/>
  <c r="U235" i="2"/>
  <c r="V235" i="2"/>
  <c r="X235" i="2" s="1"/>
  <c r="U242" i="2"/>
  <c r="V242" i="2"/>
  <c r="X242" i="2" s="1"/>
  <c r="U258" i="2"/>
  <c r="V258" i="2"/>
  <c r="X258" i="2" s="1"/>
  <c r="U274" i="2"/>
  <c r="V274" i="2"/>
  <c r="X274" i="2" s="1"/>
  <c r="U290" i="2"/>
  <c r="V290" i="2"/>
  <c r="X290" i="2" s="1"/>
  <c r="U306" i="2"/>
  <c r="V306" i="2"/>
  <c r="X306" i="2" s="1"/>
  <c r="U322" i="2"/>
  <c r="V322" i="2"/>
  <c r="X322" i="2" s="1"/>
  <c r="U338" i="2"/>
  <c r="V338" i="2"/>
  <c r="X338" i="2" s="1"/>
  <c r="U354" i="2"/>
  <c r="V354" i="2"/>
  <c r="X354" i="2" s="1"/>
  <c r="U370" i="2"/>
  <c r="V370" i="2"/>
  <c r="X370" i="2" s="1"/>
  <c r="U386" i="2"/>
  <c r="V386" i="2"/>
  <c r="X386" i="2" s="1"/>
  <c r="U402" i="2"/>
  <c r="V402" i="2"/>
  <c r="X402" i="2" s="1"/>
  <c r="U418" i="2"/>
  <c r="V418" i="2"/>
  <c r="X418" i="2" s="1"/>
  <c r="U434" i="2"/>
  <c r="V434" i="2"/>
  <c r="X434" i="2" s="1"/>
  <c r="U450" i="2"/>
  <c r="V450" i="2"/>
  <c r="X450" i="2" s="1"/>
  <c r="U466" i="2"/>
  <c r="V466" i="2"/>
  <c r="X466" i="2" s="1"/>
  <c r="U482" i="2"/>
  <c r="V482" i="2"/>
  <c r="X482" i="2" s="1"/>
  <c r="U498" i="2"/>
  <c r="V498" i="2"/>
  <c r="X498" i="2" s="1"/>
  <c r="U514" i="2"/>
  <c r="V514" i="2"/>
  <c r="X514" i="2" s="1"/>
  <c r="U530" i="2"/>
  <c r="V530" i="2"/>
  <c r="X530" i="2" s="1"/>
  <c r="U546" i="2"/>
  <c r="V546" i="2"/>
  <c r="X546" i="2" s="1"/>
  <c r="U562" i="2"/>
  <c r="V562" i="2"/>
  <c r="X562" i="2" s="1"/>
  <c r="U578" i="2"/>
  <c r="V578" i="2"/>
  <c r="X578" i="2" s="1"/>
  <c r="U251" i="2"/>
  <c r="V251" i="2"/>
  <c r="X251" i="2" s="1"/>
  <c r="U267" i="2"/>
  <c r="V267" i="2"/>
  <c r="X267" i="2" s="1"/>
  <c r="U283" i="2"/>
  <c r="V283" i="2"/>
  <c r="X283" i="2" s="1"/>
  <c r="U299" i="2"/>
  <c r="V299" i="2"/>
  <c r="X299" i="2" s="1"/>
  <c r="U315" i="2"/>
  <c r="V315" i="2"/>
  <c r="X315" i="2" s="1"/>
  <c r="U331" i="2"/>
  <c r="V331" i="2"/>
  <c r="X331" i="2" s="1"/>
  <c r="U347" i="2"/>
  <c r="V347" i="2"/>
  <c r="X347" i="2" s="1"/>
  <c r="U363" i="2"/>
  <c r="V363" i="2"/>
  <c r="X363" i="2" s="1"/>
  <c r="U379" i="2"/>
  <c r="V379" i="2"/>
  <c r="X379" i="2" s="1"/>
  <c r="U395" i="2"/>
  <c r="V395" i="2"/>
  <c r="X395" i="2" s="1"/>
  <c r="U411" i="2"/>
  <c r="V411" i="2"/>
  <c r="X411" i="2" s="1"/>
  <c r="U427" i="2"/>
  <c r="V427" i="2"/>
  <c r="X427" i="2" s="1"/>
  <c r="U443" i="2"/>
  <c r="V443" i="2"/>
  <c r="X443" i="2" s="1"/>
  <c r="U459" i="2"/>
  <c r="V459" i="2"/>
  <c r="X459" i="2" s="1"/>
  <c r="U475" i="2"/>
  <c r="V475" i="2"/>
  <c r="X475" i="2" s="1"/>
  <c r="U491" i="2"/>
  <c r="V491" i="2"/>
  <c r="X491" i="2" s="1"/>
  <c r="U507" i="2"/>
  <c r="V507" i="2"/>
  <c r="X507" i="2" s="1"/>
  <c r="U523" i="2"/>
  <c r="V523" i="2"/>
  <c r="X523" i="2" s="1"/>
  <c r="U539" i="2"/>
  <c r="V539" i="2"/>
  <c r="X539" i="2" s="1"/>
  <c r="U555" i="2"/>
  <c r="V555" i="2"/>
  <c r="X555" i="2" s="1"/>
  <c r="U571" i="2"/>
  <c r="V571" i="2"/>
  <c r="X571" i="2" s="1"/>
  <c r="U587" i="2"/>
  <c r="V587" i="2"/>
  <c r="X587" i="2" s="1"/>
  <c r="U268" i="2"/>
  <c r="V268" i="2"/>
  <c r="X268" i="2" s="1"/>
  <c r="U284" i="2"/>
  <c r="V284" i="2"/>
  <c r="X284" i="2" s="1"/>
  <c r="U300" i="2"/>
  <c r="V300" i="2"/>
  <c r="X300" i="2" s="1"/>
  <c r="U316" i="2"/>
  <c r="V316" i="2"/>
  <c r="X316" i="2" s="1"/>
  <c r="U332" i="2"/>
  <c r="V332" i="2"/>
  <c r="X332" i="2" s="1"/>
  <c r="U348" i="2"/>
  <c r="V348" i="2"/>
  <c r="X348" i="2" s="1"/>
  <c r="U364" i="2"/>
  <c r="V364" i="2"/>
  <c r="X364" i="2" s="1"/>
  <c r="U380" i="2"/>
  <c r="V380" i="2"/>
  <c r="X380" i="2" s="1"/>
  <c r="U396" i="2"/>
  <c r="V396" i="2"/>
  <c r="X396" i="2" s="1"/>
  <c r="U412" i="2"/>
  <c r="V412" i="2"/>
  <c r="X412" i="2" s="1"/>
  <c r="U428" i="2"/>
  <c r="V428" i="2"/>
  <c r="X428" i="2" s="1"/>
  <c r="U444" i="2"/>
  <c r="V444" i="2"/>
  <c r="X444" i="2" s="1"/>
  <c r="U460" i="2"/>
  <c r="V460" i="2"/>
  <c r="X460" i="2" s="1"/>
  <c r="U476" i="2"/>
  <c r="V476" i="2"/>
  <c r="X476" i="2" s="1"/>
  <c r="U492" i="2"/>
  <c r="V492" i="2"/>
  <c r="X492" i="2" s="1"/>
  <c r="U508" i="2"/>
  <c r="V508" i="2"/>
  <c r="X508" i="2" s="1"/>
  <c r="U524" i="2"/>
  <c r="V524" i="2"/>
  <c r="X524" i="2" s="1"/>
  <c r="U540" i="2"/>
  <c r="V540" i="2"/>
  <c r="X540" i="2" s="1"/>
  <c r="U556" i="2"/>
  <c r="V556" i="2"/>
  <c r="X556" i="2" s="1"/>
  <c r="U572" i="2"/>
  <c r="V572" i="2"/>
  <c r="X572" i="2" s="1"/>
  <c r="U588" i="2"/>
  <c r="V588" i="2"/>
  <c r="X588" i="2" s="1"/>
  <c r="U257" i="2"/>
  <c r="V257" i="2"/>
  <c r="X257" i="2" s="1"/>
  <c r="U273" i="2"/>
  <c r="V273" i="2"/>
  <c r="X273" i="2" s="1"/>
  <c r="U289" i="2"/>
  <c r="V289" i="2"/>
  <c r="X289" i="2" s="1"/>
  <c r="U305" i="2"/>
  <c r="V305" i="2"/>
  <c r="X305" i="2" s="1"/>
  <c r="U321" i="2"/>
  <c r="V321" i="2"/>
  <c r="X321" i="2" s="1"/>
  <c r="U337" i="2"/>
  <c r="V337" i="2"/>
  <c r="X337" i="2" s="1"/>
  <c r="U353" i="2"/>
  <c r="V353" i="2"/>
  <c r="X353" i="2" s="1"/>
  <c r="U369" i="2"/>
  <c r="V369" i="2"/>
  <c r="X369" i="2" s="1"/>
  <c r="U385" i="2"/>
  <c r="V385" i="2"/>
  <c r="X385" i="2" s="1"/>
  <c r="U401" i="2"/>
  <c r="V401" i="2"/>
  <c r="X401" i="2" s="1"/>
  <c r="U417" i="2"/>
  <c r="V417" i="2"/>
  <c r="X417" i="2" s="1"/>
  <c r="U433" i="2"/>
  <c r="V433" i="2"/>
  <c r="X433" i="2" s="1"/>
  <c r="U449" i="2"/>
  <c r="V449" i="2"/>
  <c r="X449" i="2" s="1"/>
  <c r="U465" i="2"/>
  <c r="V465" i="2"/>
  <c r="X465" i="2" s="1"/>
  <c r="U481" i="2"/>
  <c r="V481" i="2"/>
  <c r="X481" i="2" s="1"/>
  <c r="U497" i="2"/>
  <c r="V497" i="2"/>
  <c r="X497" i="2" s="1"/>
  <c r="U513" i="2"/>
  <c r="V513" i="2"/>
  <c r="X513" i="2" s="1"/>
  <c r="U529" i="2"/>
  <c r="V529" i="2"/>
  <c r="X529" i="2" s="1"/>
  <c r="U545" i="2"/>
  <c r="V545" i="2"/>
  <c r="X545" i="2" s="1"/>
  <c r="U561" i="2"/>
  <c r="V561" i="2"/>
  <c r="X561" i="2" s="1"/>
  <c r="U577" i="2"/>
  <c r="V577" i="2"/>
  <c r="X577" i="2" s="1"/>
  <c r="U593" i="2"/>
  <c r="V593" i="2"/>
  <c r="X593" i="2" s="1"/>
  <c r="U598" i="2"/>
  <c r="V598" i="2"/>
  <c r="X598" i="2" s="1"/>
  <c r="U614" i="2"/>
  <c r="V614" i="2"/>
  <c r="X614" i="2" s="1"/>
  <c r="U630" i="2"/>
  <c r="V630" i="2"/>
  <c r="X630" i="2" s="1"/>
  <c r="U646" i="2"/>
  <c r="V646" i="2"/>
  <c r="X646" i="2" s="1"/>
  <c r="U662" i="2"/>
  <c r="V662" i="2"/>
  <c r="X662" i="2" s="1"/>
  <c r="U678" i="2"/>
  <c r="V678" i="2"/>
  <c r="X678" i="2" s="1"/>
  <c r="U694" i="2"/>
  <c r="V694" i="2"/>
  <c r="X694" i="2" s="1"/>
  <c r="U710" i="2"/>
  <c r="V710" i="2"/>
  <c r="X710" i="2" s="1"/>
  <c r="U726" i="2"/>
  <c r="V726" i="2"/>
  <c r="X726" i="2" s="1"/>
  <c r="U742" i="2"/>
  <c r="V742" i="2"/>
  <c r="X742" i="2" s="1"/>
  <c r="U758" i="2"/>
  <c r="V758" i="2"/>
  <c r="X758" i="2" s="1"/>
  <c r="U774" i="2"/>
  <c r="V774" i="2"/>
  <c r="X774" i="2" s="1"/>
  <c r="U599" i="2"/>
  <c r="V599" i="2"/>
  <c r="X599" i="2" s="1"/>
  <c r="U615" i="2"/>
  <c r="V615" i="2"/>
  <c r="X615" i="2" s="1"/>
  <c r="U631" i="2"/>
  <c r="V631" i="2"/>
  <c r="X631" i="2" s="1"/>
  <c r="U647" i="2"/>
  <c r="V647" i="2"/>
  <c r="X647" i="2" s="1"/>
  <c r="U663" i="2"/>
  <c r="V663" i="2"/>
  <c r="X663" i="2" s="1"/>
  <c r="U679" i="2"/>
  <c r="V679" i="2"/>
  <c r="X679" i="2" s="1"/>
  <c r="U695" i="2"/>
  <c r="V695" i="2"/>
  <c r="X695" i="2" s="1"/>
  <c r="U711" i="2"/>
  <c r="V711" i="2"/>
  <c r="X711" i="2" s="1"/>
  <c r="U727" i="2"/>
  <c r="V727" i="2"/>
  <c r="X727" i="2" s="1"/>
  <c r="U743" i="2"/>
  <c r="V743" i="2"/>
  <c r="X743" i="2" s="1"/>
  <c r="U759" i="2"/>
  <c r="V759" i="2"/>
  <c r="X759" i="2" s="1"/>
  <c r="U775" i="2"/>
  <c r="V775" i="2"/>
  <c r="X775" i="2" s="1"/>
  <c r="U608" i="2"/>
  <c r="V608" i="2"/>
  <c r="X608" i="2" s="1"/>
  <c r="U624" i="2"/>
  <c r="V624" i="2"/>
  <c r="X624" i="2" s="1"/>
  <c r="U640" i="2"/>
  <c r="V640" i="2"/>
  <c r="X640" i="2" s="1"/>
  <c r="U656" i="2"/>
  <c r="V656" i="2"/>
  <c r="X656" i="2" s="1"/>
  <c r="U672" i="2"/>
  <c r="V672" i="2"/>
  <c r="X672" i="2" s="1"/>
  <c r="U688" i="2"/>
  <c r="V688" i="2"/>
  <c r="X688" i="2" s="1"/>
  <c r="U704" i="2"/>
  <c r="V704" i="2"/>
  <c r="X704" i="2" s="1"/>
  <c r="U720" i="2"/>
  <c r="V720" i="2"/>
  <c r="X720" i="2" s="1"/>
  <c r="U736" i="2"/>
  <c r="V736" i="2"/>
  <c r="X736" i="2" s="1"/>
  <c r="U752" i="2"/>
  <c r="V752" i="2"/>
  <c r="X752" i="2" s="1"/>
  <c r="U768" i="2"/>
  <c r="V768" i="2"/>
  <c r="X768" i="2" s="1"/>
  <c r="U609" i="2"/>
  <c r="V609" i="2"/>
  <c r="X609" i="2" s="1"/>
  <c r="U625" i="2"/>
  <c r="V625" i="2"/>
  <c r="X625" i="2" s="1"/>
  <c r="U641" i="2"/>
  <c r="V641" i="2"/>
  <c r="X641" i="2" s="1"/>
  <c r="U657" i="2"/>
  <c r="V657" i="2"/>
  <c r="X657" i="2" s="1"/>
  <c r="U673" i="2"/>
  <c r="V673" i="2"/>
  <c r="X673" i="2" s="1"/>
  <c r="U689" i="2"/>
  <c r="V689" i="2"/>
  <c r="X689" i="2" s="1"/>
  <c r="U705" i="2"/>
  <c r="V705" i="2"/>
  <c r="X705" i="2" s="1"/>
  <c r="U721" i="2"/>
  <c r="V721" i="2"/>
  <c r="X721" i="2" s="1"/>
  <c r="U737" i="2"/>
  <c r="V737" i="2"/>
  <c r="X737" i="2" s="1"/>
  <c r="U753" i="2"/>
  <c r="V753" i="2"/>
  <c r="X753" i="2" s="1"/>
  <c r="U769" i="2"/>
  <c r="V769" i="2"/>
  <c r="X769" i="2" s="1"/>
  <c r="U28" i="2"/>
  <c r="V28" i="2"/>
  <c r="X28" i="2" s="1"/>
  <c r="U44" i="2"/>
  <c r="V44" i="2"/>
  <c r="X44" i="2" s="1"/>
  <c r="U60" i="2"/>
  <c r="V60" i="2"/>
  <c r="X60" i="2" s="1"/>
  <c r="U76" i="2"/>
  <c r="V76" i="2"/>
  <c r="X76" i="2" s="1"/>
  <c r="U92" i="2"/>
  <c r="V92" i="2"/>
  <c r="X92" i="2" s="1"/>
  <c r="U108" i="2"/>
  <c r="V108" i="2"/>
  <c r="X108" i="2" s="1"/>
  <c r="U124" i="2"/>
  <c r="V124" i="2"/>
  <c r="X124" i="2" s="1"/>
  <c r="U140" i="2"/>
  <c r="V140" i="2"/>
  <c r="X140" i="2" s="1"/>
  <c r="U156" i="2"/>
  <c r="V156" i="2"/>
  <c r="X156" i="2" s="1"/>
  <c r="U172" i="2"/>
  <c r="V172" i="2"/>
  <c r="X172" i="2" s="1"/>
  <c r="U188" i="2"/>
  <c r="V188" i="2"/>
  <c r="X188" i="2" s="1"/>
  <c r="U204" i="2"/>
  <c r="V204" i="2"/>
  <c r="X204" i="2" s="1"/>
  <c r="U220" i="2"/>
  <c r="V220" i="2"/>
  <c r="X220" i="2" s="1"/>
  <c r="U236" i="2"/>
  <c r="V236" i="2"/>
  <c r="X236" i="2" s="1"/>
  <c r="U252" i="2"/>
  <c r="V252" i="2"/>
  <c r="X252" i="2" s="1"/>
  <c r="U33" i="2"/>
  <c r="V33" i="2"/>
  <c r="X33" i="2" s="1"/>
  <c r="U49" i="2"/>
  <c r="V49" i="2"/>
  <c r="X49" i="2" s="1"/>
  <c r="U65" i="2"/>
  <c r="V65" i="2"/>
  <c r="X65" i="2" s="1"/>
  <c r="U81" i="2"/>
  <c r="V81" i="2"/>
  <c r="X81" i="2" s="1"/>
  <c r="U97" i="2"/>
  <c r="V97" i="2"/>
  <c r="X97" i="2" s="1"/>
  <c r="U113" i="2"/>
  <c r="V113" i="2"/>
  <c r="X113" i="2" s="1"/>
  <c r="U129" i="2"/>
  <c r="V129" i="2"/>
  <c r="X129" i="2" s="1"/>
  <c r="U145" i="2"/>
  <c r="V145" i="2"/>
  <c r="X145" i="2" s="1"/>
  <c r="U161" i="2"/>
  <c r="V161" i="2"/>
  <c r="X161" i="2" s="1"/>
  <c r="U177" i="2"/>
  <c r="V177" i="2"/>
  <c r="X177" i="2" s="1"/>
  <c r="U193" i="2"/>
  <c r="V193" i="2"/>
  <c r="X193" i="2" s="1"/>
  <c r="U209" i="2"/>
  <c r="V209" i="2"/>
  <c r="X209" i="2" s="1"/>
  <c r="U225" i="2"/>
  <c r="V225" i="2"/>
  <c r="X225" i="2" s="1"/>
  <c r="U241" i="2"/>
  <c r="V241" i="2"/>
  <c r="X241" i="2" s="1"/>
  <c r="U18" i="2"/>
  <c r="V18" i="2"/>
  <c r="X18" i="2" s="1"/>
  <c r="U34" i="2"/>
  <c r="V34" i="2"/>
  <c r="X34" i="2" s="1"/>
  <c r="U50" i="2"/>
  <c r="V50" i="2"/>
  <c r="X50" i="2" s="1"/>
  <c r="U66" i="2"/>
  <c r="V66" i="2"/>
  <c r="X66" i="2" s="1"/>
  <c r="U82" i="2"/>
  <c r="V82" i="2"/>
  <c r="X82" i="2" s="1"/>
  <c r="U98" i="2"/>
  <c r="V98" i="2"/>
  <c r="X98" i="2" s="1"/>
  <c r="U114" i="2"/>
  <c r="V114" i="2"/>
  <c r="X114" i="2" s="1"/>
  <c r="U130" i="2"/>
  <c r="V130" i="2"/>
  <c r="X130" i="2" s="1"/>
  <c r="U146" i="2"/>
  <c r="V146" i="2"/>
  <c r="X146" i="2" s="1"/>
  <c r="U162" i="2"/>
  <c r="V162" i="2"/>
  <c r="X162" i="2" s="1"/>
  <c r="U178" i="2"/>
  <c r="V178" i="2"/>
  <c r="X178" i="2" s="1"/>
  <c r="U194" i="2"/>
  <c r="V194" i="2"/>
  <c r="X194" i="2" s="1"/>
  <c r="U210" i="2"/>
  <c r="V210" i="2"/>
  <c r="X210" i="2" s="1"/>
  <c r="U226" i="2"/>
  <c r="V226" i="2"/>
  <c r="X226" i="2" s="1"/>
  <c r="U15" i="2"/>
  <c r="V15" i="2"/>
  <c r="X15" i="2" s="1"/>
  <c r="U31" i="2"/>
  <c r="V31" i="2"/>
  <c r="X31" i="2" s="1"/>
  <c r="U47" i="2"/>
  <c r="V47" i="2"/>
  <c r="X47" i="2" s="1"/>
  <c r="U63" i="2"/>
  <c r="V63" i="2"/>
  <c r="X63" i="2" s="1"/>
  <c r="U79" i="2"/>
  <c r="V79" i="2"/>
  <c r="X79" i="2" s="1"/>
  <c r="U95" i="2"/>
  <c r="V95" i="2"/>
  <c r="X95" i="2" s="1"/>
  <c r="U111" i="2"/>
  <c r="V111" i="2"/>
  <c r="X111" i="2" s="1"/>
  <c r="U127" i="2"/>
  <c r="V127" i="2"/>
  <c r="X127" i="2" s="1"/>
  <c r="U143" i="2"/>
  <c r="V143" i="2"/>
  <c r="X143" i="2" s="1"/>
  <c r="U159" i="2"/>
  <c r="V159" i="2"/>
  <c r="X159" i="2" s="1"/>
  <c r="U175" i="2"/>
  <c r="V175" i="2"/>
  <c r="X175" i="2" s="1"/>
  <c r="U191" i="2"/>
  <c r="V191" i="2"/>
  <c r="X191" i="2" s="1"/>
  <c r="U207" i="2"/>
  <c r="V207" i="2"/>
  <c r="X207" i="2" s="1"/>
  <c r="U223" i="2"/>
  <c r="V223" i="2"/>
  <c r="X223" i="2" s="1"/>
  <c r="U239" i="2"/>
  <c r="V239" i="2"/>
  <c r="X239" i="2" s="1"/>
  <c r="U246" i="2"/>
  <c r="V246" i="2"/>
  <c r="X246" i="2" s="1"/>
  <c r="U262" i="2"/>
  <c r="V262" i="2"/>
  <c r="X262" i="2" s="1"/>
  <c r="U278" i="2"/>
  <c r="V278" i="2"/>
  <c r="X278" i="2" s="1"/>
  <c r="U294" i="2"/>
  <c r="V294" i="2"/>
  <c r="X294" i="2" s="1"/>
  <c r="U310" i="2"/>
  <c r="V310" i="2"/>
  <c r="X310" i="2" s="1"/>
  <c r="U326" i="2"/>
  <c r="V326" i="2"/>
  <c r="X326" i="2" s="1"/>
  <c r="U342" i="2"/>
  <c r="V342" i="2"/>
  <c r="X342" i="2" s="1"/>
  <c r="U358" i="2"/>
  <c r="V358" i="2"/>
  <c r="X358" i="2" s="1"/>
  <c r="U374" i="2"/>
  <c r="V374" i="2"/>
  <c r="X374" i="2" s="1"/>
  <c r="U390" i="2"/>
  <c r="V390" i="2"/>
  <c r="X390" i="2" s="1"/>
  <c r="U406" i="2"/>
  <c r="V406" i="2"/>
  <c r="X406" i="2" s="1"/>
  <c r="U422" i="2"/>
  <c r="V422" i="2"/>
  <c r="X422" i="2" s="1"/>
  <c r="U438" i="2"/>
  <c r="V438" i="2"/>
  <c r="X438" i="2" s="1"/>
  <c r="U454" i="2"/>
  <c r="V454" i="2"/>
  <c r="X454" i="2" s="1"/>
  <c r="U470" i="2"/>
  <c r="V470" i="2"/>
  <c r="X470" i="2" s="1"/>
  <c r="U486" i="2"/>
  <c r="V486" i="2"/>
  <c r="X486" i="2" s="1"/>
  <c r="U502" i="2"/>
  <c r="V502" i="2"/>
  <c r="X502" i="2" s="1"/>
  <c r="U518" i="2"/>
  <c r="V518" i="2"/>
  <c r="X518" i="2" s="1"/>
  <c r="U534" i="2"/>
  <c r="V534" i="2"/>
  <c r="X534" i="2" s="1"/>
  <c r="U550" i="2"/>
  <c r="V550" i="2"/>
  <c r="X550" i="2" s="1"/>
  <c r="U566" i="2"/>
  <c r="V566" i="2"/>
  <c r="X566" i="2" s="1"/>
  <c r="U582" i="2"/>
  <c r="V582" i="2"/>
  <c r="X582" i="2" s="1"/>
  <c r="U255" i="2"/>
  <c r="V255" i="2"/>
  <c r="X255" i="2" s="1"/>
  <c r="U271" i="2"/>
  <c r="V271" i="2"/>
  <c r="X271" i="2" s="1"/>
  <c r="U287" i="2"/>
  <c r="V287" i="2"/>
  <c r="X287" i="2" s="1"/>
  <c r="U303" i="2"/>
  <c r="V303" i="2"/>
  <c r="X303" i="2" s="1"/>
  <c r="U319" i="2"/>
  <c r="V319" i="2"/>
  <c r="X319" i="2" s="1"/>
  <c r="U335" i="2"/>
  <c r="V335" i="2"/>
  <c r="X335" i="2" s="1"/>
  <c r="U351" i="2"/>
  <c r="V351" i="2"/>
  <c r="X351" i="2" s="1"/>
  <c r="U367" i="2"/>
  <c r="V367" i="2"/>
  <c r="X367" i="2" s="1"/>
  <c r="U383" i="2"/>
  <c r="V383" i="2"/>
  <c r="X383" i="2" s="1"/>
  <c r="U399" i="2"/>
  <c r="V399" i="2"/>
  <c r="X399" i="2" s="1"/>
  <c r="U415" i="2"/>
  <c r="V415" i="2"/>
  <c r="X415" i="2" s="1"/>
  <c r="U431" i="2"/>
  <c r="V431" i="2"/>
  <c r="X431" i="2" s="1"/>
  <c r="U447" i="2"/>
  <c r="V447" i="2"/>
  <c r="X447" i="2" s="1"/>
  <c r="U463" i="2"/>
  <c r="V463" i="2"/>
  <c r="X463" i="2" s="1"/>
  <c r="U479" i="2"/>
  <c r="V479" i="2"/>
  <c r="X479" i="2" s="1"/>
  <c r="U495" i="2"/>
  <c r="V495" i="2"/>
  <c r="X495" i="2" s="1"/>
  <c r="U511" i="2"/>
  <c r="V511" i="2"/>
  <c r="X511" i="2" s="1"/>
  <c r="U527" i="2"/>
  <c r="V527" i="2"/>
  <c r="X527" i="2" s="1"/>
  <c r="U543" i="2"/>
  <c r="V543" i="2"/>
  <c r="X543" i="2" s="1"/>
  <c r="U559" i="2"/>
  <c r="V559" i="2"/>
  <c r="X559" i="2" s="1"/>
  <c r="U575" i="2"/>
  <c r="V575" i="2"/>
  <c r="X575" i="2" s="1"/>
  <c r="U256" i="2"/>
  <c r="V256" i="2"/>
  <c r="X256" i="2" s="1"/>
  <c r="U272" i="2"/>
  <c r="V272" i="2"/>
  <c r="X272" i="2" s="1"/>
  <c r="U288" i="2"/>
  <c r="V288" i="2"/>
  <c r="X288" i="2" s="1"/>
  <c r="U304" i="2"/>
  <c r="V304" i="2"/>
  <c r="X304" i="2" s="1"/>
  <c r="U320" i="2"/>
  <c r="V320" i="2"/>
  <c r="X320" i="2" s="1"/>
  <c r="U336" i="2"/>
  <c r="V336" i="2"/>
  <c r="X336" i="2" s="1"/>
  <c r="U352" i="2"/>
  <c r="V352" i="2"/>
  <c r="X352" i="2" s="1"/>
  <c r="U368" i="2"/>
  <c r="V368" i="2"/>
  <c r="X368" i="2" s="1"/>
  <c r="U384" i="2"/>
  <c r="V384" i="2"/>
  <c r="X384" i="2" s="1"/>
  <c r="U400" i="2"/>
  <c r="V400" i="2"/>
  <c r="X400" i="2" s="1"/>
  <c r="U416" i="2"/>
  <c r="V416" i="2"/>
  <c r="X416" i="2" s="1"/>
  <c r="U432" i="2"/>
  <c r="V432" i="2"/>
  <c r="X432" i="2" s="1"/>
  <c r="U448" i="2"/>
  <c r="V448" i="2"/>
  <c r="X448" i="2" s="1"/>
  <c r="U464" i="2"/>
  <c r="V464" i="2"/>
  <c r="X464" i="2" s="1"/>
  <c r="U480" i="2"/>
  <c r="V480" i="2"/>
  <c r="X480" i="2" s="1"/>
  <c r="U496" i="2"/>
  <c r="V496" i="2"/>
  <c r="X496" i="2" s="1"/>
  <c r="U512" i="2"/>
  <c r="V512" i="2"/>
  <c r="X512" i="2" s="1"/>
  <c r="U528" i="2"/>
  <c r="V528" i="2"/>
  <c r="X528" i="2" s="1"/>
  <c r="U544" i="2"/>
  <c r="V544" i="2"/>
  <c r="X544" i="2" s="1"/>
  <c r="U560" i="2"/>
  <c r="V560" i="2"/>
  <c r="X560" i="2" s="1"/>
  <c r="U576" i="2"/>
  <c r="V576" i="2"/>
  <c r="X576" i="2" s="1"/>
  <c r="U592" i="2"/>
  <c r="V592" i="2"/>
  <c r="X592" i="2" s="1"/>
  <c r="U261" i="2"/>
  <c r="V261" i="2"/>
  <c r="X261" i="2" s="1"/>
  <c r="U277" i="2"/>
  <c r="V277" i="2"/>
  <c r="X277" i="2" s="1"/>
  <c r="U293" i="2"/>
  <c r="V293" i="2"/>
  <c r="X293" i="2" s="1"/>
  <c r="U309" i="2"/>
  <c r="V309" i="2"/>
  <c r="X309" i="2" s="1"/>
  <c r="U325" i="2"/>
  <c r="V325" i="2"/>
  <c r="X325" i="2" s="1"/>
  <c r="U341" i="2"/>
  <c r="V341" i="2"/>
  <c r="X341" i="2" s="1"/>
  <c r="U357" i="2"/>
  <c r="V357" i="2"/>
  <c r="X357" i="2" s="1"/>
  <c r="U373" i="2"/>
  <c r="V373" i="2"/>
  <c r="X373" i="2" s="1"/>
  <c r="U389" i="2"/>
  <c r="V389" i="2"/>
  <c r="X389" i="2" s="1"/>
  <c r="U405" i="2"/>
  <c r="V405" i="2"/>
  <c r="X405" i="2" s="1"/>
  <c r="U421" i="2"/>
  <c r="V421" i="2"/>
  <c r="X421" i="2" s="1"/>
  <c r="U437" i="2"/>
  <c r="V437" i="2"/>
  <c r="X437" i="2" s="1"/>
  <c r="U453" i="2"/>
  <c r="V453" i="2"/>
  <c r="X453" i="2" s="1"/>
  <c r="U469" i="2"/>
  <c r="V469" i="2"/>
  <c r="X469" i="2" s="1"/>
  <c r="U485" i="2"/>
  <c r="V485" i="2"/>
  <c r="X485" i="2" s="1"/>
  <c r="U501" i="2"/>
  <c r="V501" i="2"/>
  <c r="X501" i="2" s="1"/>
  <c r="U517" i="2"/>
  <c r="V517" i="2"/>
  <c r="X517" i="2" s="1"/>
  <c r="U533" i="2"/>
  <c r="V533" i="2"/>
  <c r="X533" i="2" s="1"/>
  <c r="U549" i="2"/>
  <c r="V549" i="2"/>
  <c r="X549" i="2" s="1"/>
  <c r="U565" i="2"/>
  <c r="V565" i="2"/>
  <c r="X565" i="2" s="1"/>
  <c r="U581" i="2"/>
  <c r="V581" i="2"/>
  <c r="X581" i="2" s="1"/>
  <c r="U597" i="2"/>
  <c r="V597" i="2"/>
  <c r="X597" i="2" s="1"/>
  <c r="U602" i="2"/>
  <c r="V602" i="2"/>
  <c r="X602" i="2" s="1"/>
  <c r="U618" i="2"/>
  <c r="V618" i="2"/>
  <c r="X618" i="2" s="1"/>
  <c r="U634" i="2"/>
  <c r="V634" i="2"/>
  <c r="X634" i="2" s="1"/>
  <c r="U650" i="2"/>
  <c r="V650" i="2"/>
  <c r="X650" i="2" s="1"/>
  <c r="U666" i="2"/>
  <c r="V666" i="2"/>
  <c r="X666" i="2" s="1"/>
  <c r="U682" i="2"/>
  <c r="V682" i="2"/>
  <c r="X682" i="2" s="1"/>
  <c r="U698" i="2"/>
  <c r="V698" i="2"/>
  <c r="X698" i="2" s="1"/>
  <c r="U714" i="2"/>
  <c r="V714" i="2"/>
  <c r="X714" i="2" s="1"/>
  <c r="U730" i="2"/>
  <c r="V730" i="2"/>
  <c r="X730" i="2" s="1"/>
  <c r="U746" i="2"/>
  <c r="V746" i="2"/>
  <c r="X746" i="2" s="1"/>
  <c r="U762" i="2"/>
  <c r="V762" i="2"/>
  <c r="X762" i="2" s="1"/>
  <c r="U778" i="2"/>
  <c r="V778" i="2"/>
  <c r="X778" i="2" s="1"/>
  <c r="U603" i="2"/>
  <c r="V603" i="2"/>
  <c r="X603" i="2" s="1"/>
  <c r="U619" i="2"/>
  <c r="V619" i="2"/>
  <c r="X619" i="2" s="1"/>
  <c r="U635" i="2"/>
  <c r="V635" i="2"/>
  <c r="X635" i="2" s="1"/>
  <c r="U651" i="2"/>
  <c r="V651" i="2"/>
  <c r="X651" i="2" s="1"/>
  <c r="U667" i="2"/>
  <c r="V667" i="2"/>
  <c r="X667" i="2" s="1"/>
  <c r="U683" i="2"/>
  <c r="V683" i="2"/>
  <c r="X683" i="2" s="1"/>
  <c r="U699" i="2"/>
  <c r="V699" i="2"/>
  <c r="X699" i="2" s="1"/>
  <c r="U715" i="2"/>
  <c r="V715" i="2"/>
  <c r="X715" i="2" s="1"/>
  <c r="U731" i="2"/>
  <c r="V731" i="2"/>
  <c r="X731" i="2" s="1"/>
  <c r="U747" i="2"/>
  <c r="V747" i="2"/>
  <c r="X747" i="2" s="1"/>
  <c r="U763" i="2"/>
  <c r="V763" i="2"/>
  <c r="X763" i="2" s="1"/>
  <c r="U779" i="2"/>
  <c r="V779" i="2"/>
  <c r="X779" i="2" s="1"/>
  <c r="U612" i="2"/>
  <c r="V612" i="2"/>
  <c r="X612" i="2" s="1"/>
  <c r="U628" i="2"/>
  <c r="V628" i="2"/>
  <c r="X628" i="2" s="1"/>
  <c r="U644" i="2"/>
  <c r="V644" i="2"/>
  <c r="X644" i="2" s="1"/>
  <c r="U660" i="2"/>
  <c r="V660" i="2"/>
  <c r="X660" i="2" s="1"/>
  <c r="U676" i="2"/>
  <c r="V676" i="2"/>
  <c r="X676" i="2" s="1"/>
  <c r="U692" i="2"/>
  <c r="V692" i="2"/>
  <c r="X692" i="2" s="1"/>
  <c r="U708" i="2"/>
  <c r="V708" i="2"/>
  <c r="X708" i="2" s="1"/>
  <c r="U724" i="2"/>
  <c r="V724" i="2"/>
  <c r="X724" i="2" s="1"/>
  <c r="U740" i="2"/>
  <c r="V740" i="2"/>
  <c r="X740" i="2" s="1"/>
  <c r="U756" i="2"/>
  <c r="V756" i="2"/>
  <c r="X756" i="2" s="1"/>
  <c r="U772" i="2"/>
  <c r="V772" i="2"/>
  <c r="X772" i="2" s="1"/>
  <c r="U613" i="2"/>
  <c r="V613" i="2"/>
  <c r="X613" i="2" s="1"/>
  <c r="U629" i="2"/>
  <c r="V629" i="2"/>
  <c r="X629" i="2" s="1"/>
  <c r="U645" i="2"/>
  <c r="V645" i="2"/>
  <c r="X645" i="2" s="1"/>
  <c r="U661" i="2"/>
  <c r="V661" i="2"/>
  <c r="X661" i="2" s="1"/>
  <c r="U677" i="2"/>
  <c r="V677" i="2"/>
  <c r="X677" i="2" s="1"/>
  <c r="U693" i="2"/>
  <c r="V693" i="2"/>
  <c r="X693" i="2" s="1"/>
  <c r="U709" i="2"/>
  <c r="V709" i="2"/>
  <c r="X709" i="2" s="1"/>
  <c r="U725" i="2"/>
  <c r="V725" i="2"/>
  <c r="X725" i="2" s="1"/>
  <c r="U741" i="2"/>
  <c r="V741" i="2"/>
  <c r="X741" i="2" s="1"/>
  <c r="U757" i="2"/>
  <c r="V757" i="2"/>
  <c r="X757" i="2" s="1"/>
  <c r="U773" i="2"/>
  <c r="V773" i="2"/>
  <c r="X773" i="2" s="1"/>
  <c r="X780" i="2" l="1"/>
  <c r="O1911" i="1" s="1"/>
  <c r="K757" i="2"/>
  <c r="I757" i="2"/>
  <c r="K725" i="2"/>
  <c r="I725" i="2"/>
  <c r="K693" i="2"/>
  <c r="I693" i="2"/>
  <c r="K661" i="2"/>
  <c r="I661" i="2"/>
  <c r="K629" i="2"/>
  <c r="I629" i="2"/>
  <c r="K772" i="2"/>
  <c r="I772" i="2"/>
  <c r="K740" i="2"/>
  <c r="I740" i="2"/>
  <c r="K708" i="2"/>
  <c r="I708" i="2"/>
  <c r="K676" i="2"/>
  <c r="I676" i="2"/>
  <c r="K644" i="2"/>
  <c r="I644" i="2"/>
  <c r="K612" i="2"/>
  <c r="I612" i="2"/>
  <c r="K763" i="2"/>
  <c r="I763" i="2"/>
  <c r="K731" i="2"/>
  <c r="I731" i="2"/>
  <c r="K699" i="2"/>
  <c r="I699" i="2"/>
  <c r="K667" i="2"/>
  <c r="I667" i="2"/>
  <c r="K635" i="2"/>
  <c r="I635" i="2"/>
  <c r="K603" i="2"/>
  <c r="I603" i="2"/>
  <c r="K762" i="2"/>
  <c r="I762" i="2"/>
  <c r="K730" i="2"/>
  <c r="I730" i="2"/>
  <c r="K698" i="2"/>
  <c r="I698" i="2"/>
  <c r="K666" i="2"/>
  <c r="I666" i="2"/>
  <c r="K634" i="2"/>
  <c r="I634" i="2"/>
  <c r="K602" i="2"/>
  <c r="I602" i="2"/>
  <c r="K581" i="2"/>
  <c r="I581" i="2"/>
  <c r="K549" i="2"/>
  <c r="I549" i="2"/>
  <c r="K517" i="2"/>
  <c r="I517" i="2"/>
  <c r="K485" i="2"/>
  <c r="I485" i="2"/>
  <c r="K453" i="2"/>
  <c r="I453" i="2"/>
  <c r="K421" i="2"/>
  <c r="I421" i="2"/>
  <c r="K389" i="2"/>
  <c r="I389" i="2"/>
  <c r="K357" i="2"/>
  <c r="I357" i="2"/>
  <c r="K325" i="2"/>
  <c r="I325" i="2"/>
  <c r="K293" i="2"/>
  <c r="I293" i="2"/>
  <c r="K261" i="2"/>
  <c r="I261" i="2"/>
  <c r="K576" i="2"/>
  <c r="I576" i="2"/>
  <c r="K544" i="2"/>
  <c r="I544" i="2"/>
  <c r="K512" i="2"/>
  <c r="I512" i="2"/>
  <c r="K480" i="2"/>
  <c r="I480" i="2"/>
  <c r="K448" i="2"/>
  <c r="I448" i="2"/>
  <c r="K416" i="2"/>
  <c r="I416" i="2"/>
  <c r="K384" i="2"/>
  <c r="I384" i="2"/>
  <c r="K352" i="2"/>
  <c r="I352" i="2"/>
  <c r="K320" i="2"/>
  <c r="I320" i="2"/>
  <c r="K288" i="2"/>
  <c r="I288" i="2"/>
  <c r="K256" i="2"/>
  <c r="I256" i="2"/>
  <c r="K559" i="2"/>
  <c r="I559" i="2"/>
  <c r="K527" i="2"/>
  <c r="I527" i="2"/>
  <c r="K495" i="2"/>
  <c r="I495" i="2"/>
  <c r="K463" i="2"/>
  <c r="I463" i="2"/>
  <c r="K431" i="2"/>
  <c r="I431" i="2"/>
  <c r="K399" i="2"/>
  <c r="I399" i="2"/>
  <c r="K367" i="2"/>
  <c r="I367" i="2"/>
  <c r="K335" i="2"/>
  <c r="I335" i="2"/>
  <c r="K303" i="2"/>
  <c r="I303" i="2"/>
  <c r="K271" i="2"/>
  <c r="I271" i="2"/>
  <c r="K582" i="2"/>
  <c r="I582" i="2"/>
  <c r="K550" i="2"/>
  <c r="I550" i="2"/>
  <c r="K518" i="2"/>
  <c r="I518" i="2"/>
  <c r="K486" i="2"/>
  <c r="I486" i="2"/>
  <c r="K454" i="2"/>
  <c r="I454" i="2"/>
  <c r="K422" i="2"/>
  <c r="I422" i="2"/>
  <c r="K390" i="2"/>
  <c r="I390" i="2"/>
  <c r="K358" i="2"/>
  <c r="I358" i="2"/>
  <c r="K326" i="2"/>
  <c r="I326" i="2"/>
  <c r="K294" i="2"/>
  <c r="I294" i="2"/>
  <c r="K262" i="2"/>
  <c r="I262" i="2"/>
  <c r="K239" i="2"/>
  <c r="I239" i="2"/>
  <c r="K207" i="2"/>
  <c r="I207" i="2"/>
  <c r="K175" i="2"/>
  <c r="I175" i="2"/>
  <c r="K143" i="2"/>
  <c r="I143" i="2"/>
  <c r="K111" i="2"/>
  <c r="I111" i="2"/>
  <c r="K79" i="2"/>
  <c r="I79" i="2"/>
  <c r="K47" i="2"/>
  <c r="I47" i="2"/>
  <c r="K15" i="2"/>
  <c r="I15" i="2"/>
  <c r="K210" i="2"/>
  <c r="I210" i="2"/>
  <c r="K178" i="2"/>
  <c r="I178" i="2"/>
  <c r="K146" i="2"/>
  <c r="I146" i="2"/>
  <c r="K114" i="2"/>
  <c r="I114" i="2"/>
  <c r="K82" i="2"/>
  <c r="I82" i="2"/>
  <c r="K50" i="2"/>
  <c r="I50" i="2"/>
  <c r="K18" i="2"/>
  <c r="I18" i="2"/>
  <c r="K225" i="2"/>
  <c r="I225" i="2"/>
  <c r="K193" i="2"/>
  <c r="I193" i="2"/>
  <c r="K161" i="2"/>
  <c r="I161" i="2"/>
  <c r="K129" i="2"/>
  <c r="I129" i="2"/>
  <c r="K97" i="2"/>
  <c r="I97" i="2"/>
  <c r="K65" i="2"/>
  <c r="I65" i="2"/>
  <c r="K33" i="2"/>
  <c r="I33" i="2"/>
  <c r="K236" i="2"/>
  <c r="I236" i="2"/>
  <c r="K204" i="2"/>
  <c r="I204" i="2"/>
  <c r="K172" i="2"/>
  <c r="I172" i="2"/>
  <c r="K140" i="2"/>
  <c r="I140" i="2"/>
  <c r="K108" i="2"/>
  <c r="I108" i="2"/>
  <c r="K76" i="2"/>
  <c r="I76" i="2"/>
  <c r="K44" i="2"/>
  <c r="I44" i="2"/>
  <c r="K769" i="2"/>
  <c r="I769" i="2"/>
  <c r="K737" i="2"/>
  <c r="I737" i="2"/>
  <c r="K705" i="2"/>
  <c r="I705" i="2"/>
  <c r="K673" i="2"/>
  <c r="I673" i="2"/>
  <c r="K641" i="2"/>
  <c r="I641" i="2"/>
  <c r="K609" i="2"/>
  <c r="I609" i="2"/>
  <c r="K752" i="2"/>
  <c r="I752" i="2"/>
  <c r="K720" i="2"/>
  <c r="I720" i="2"/>
  <c r="K688" i="2"/>
  <c r="I688" i="2"/>
  <c r="K656" i="2"/>
  <c r="I656" i="2"/>
  <c r="K624" i="2"/>
  <c r="I624" i="2"/>
  <c r="K775" i="2"/>
  <c r="I775" i="2"/>
  <c r="K743" i="2"/>
  <c r="I743" i="2"/>
  <c r="K711" i="2"/>
  <c r="I711" i="2"/>
  <c r="K679" i="2"/>
  <c r="I679" i="2"/>
  <c r="K647" i="2"/>
  <c r="I647" i="2"/>
  <c r="K615" i="2"/>
  <c r="I615" i="2"/>
  <c r="K774" i="2"/>
  <c r="I774" i="2"/>
  <c r="K742" i="2"/>
  <c r="I742" i="2"/>
  <c r="K710" i="2"/>
  <c r="I710" i="2"/>
  <c r="K678" i="2"/>
  <c r="I678" i="2"/>
  <c r="K646" i="2"/>
  <c r="I646" i="2"/>
  <c r="K614" i="2"/>
  <c r="I614" i="2"/>
  <c r="K593" i="2"/>
  <c r="I593" i="2"/>
  <c r="K561" i="2"/>
  <c r="I561" i="2"/>
  <c r="K529" i="2"/>
  <c r="I529" i="2"/>
  <c r="K497" i="2"/>
  <c r="I497" i="2"/>
  <c r="K465" i="2"/>
  <c r="I465" i="2"/>
  <c r="K433" i="2"/>
  <c r="I433" i="2"/>
  <c r="K401" i="2"/>
  <c r="I401" i="2"/>
  <c r="K369" i="2"/>
  <c r="I369" i="2"/>
  <c r="K337" i="2"/>
  <c r="I337" i="2"/>
  <c r="K305" i="2"/>
  <c r="I305" i="2"/>
  <c r="K273" i="2"/>
  <c r="I273" i="2"/>
  <c r="K588" i="2"/>
  <c r="I588" i="2"/>
  <c r="K556" i="2"/>
  <c r="I556" i="2"/>
  <c r="K524" i="2"/>
  <c r="I524" i="2"/>
  <c r="K492" i="2"/>
  <c r="I492" i="2"/>
  <c r="K460" i="2"/>
  <c r="I460" i="2"/>
  <c r="K773" i="2"/>
  <c r="I773" i="2"/>
  <c r="K741" i="2"/>
  <c r="I741" i="2"/>
  <c r="K709" i="2"/>
  <c r="I709" i="2"/>
  <c r="K677" i="2"/>
  <c r="I677" i="2"/>
  <c r="K645" i="2"/>
  <c r="I645" i="2"/>
  <c r="K613" i="2"/>
  <c r="I613" i="2"/>
  <c r="K756" i="2"/>
  <c r="I756" i="2"/>
  <c r="K724" i="2"/>
  <c r="I724" i="2"/>
  <c r="K692" i="2"/>
  <c r="I692" i="2"/>
  <c r="K660" i="2"/>
  <c r="I660" i="2"/>
  <c r="K628" i="2"/>
  <c r="I628" i="2"/>
  <c r="K779" i="2"/>
  <c r="I779" i="2"/>
  <c r="K747" i="2"/>
  <c r="I747" i="2"/>
  <c r="K715" i="2"/>
  <c r="I715" i="2"/>
  <c r="K683" i="2"/>
  <c r="I683" i="2"/>
  <c r="K651" i="2"/>
  <c r="I651" i="2"/>
  <c r="K619" i="2"/>
  <c r="I619" i="2"/>
  <c r="K778" i="2"/>
  <c r="I778" i="2"/>
  <c r="K746" i="2"/>
  <c r="I746" i="2"/>
  <c r="K714" i="2"/>
  <c r="I714" i="2"/>
  <c r="K682" i="2"/>
  <c r="I682" i="2"/>
  <c r="K650" i="2"/>
  <c r="I650" i="2"/>
  <c r="K618" i="2"/>
  <c r="I618" i="2"/>
  <c r="K597" i="2"/>
  <c r="I597" i="2"/>
  <c r="K565" i="2"/>
  <c r="I565" i="2"/>
  <c r="K533" i="2"/>
  <c r="I533" i="2"/>
  <c r="K501" i="2"/>
  <c r="I501" i="2"/>
  <c r="K469" i="2"/>
  <c r="I469" i="2"/>
  <c r="K437" i="2"/>
  <c r="I437" i="2"/>
  <c r="K405" i="2"/>
  <c r="I405" i="2"/>
  <c r="K373" i="2"/>
  <c r="I373" i="2"/>
  <c r="K341" i="2"/>
  <c r="I341" i="2"/>
  <c r="K309" i="2"/>
  <c r="I309" i="2"/>
  <c r="K277" i="2"/>
  <c r="I277" i="2"/>
  <c r="K592" i="2"/>
  <c r="I592" i="2"/>
  <c r="K560" i="2"/>
  <c r="I560" i="2"/>
  <c r="K528" i="2"/>
  <c r="I528" i="2"/>
  <c r="K496" i="2"/>
  <c r="I496" i="2"/>
  <c r="K464" i="2"/>
  <c r="I464" i="2"/>
  <c r="K432" i="2"/>
  <c r="I432" i="2"/>
  <c r="K400" i="2"/>
  <c r="I400" i="2"/>
  <c r="K368" i="2"/>
  <c r="I368" i="2"/>
  <c r="K336" i="2"/>
  <c r="I336" i="2"/>
  <c r="K304" i="2"/>
  <c r="I304" i="2"/>
  <c r="K272" i="2"/>
  <c r="I272" i="2"/>
  <c r="K575" i="2"/>
  <c r="I575" i="2"/>
  <c r="K543" i="2"/>
  <c r="I543" i="2"/>
  <c r="K511" i="2"/>
  <c r="I511" i="2"/>
  <c r="K479" i="2"/>
  <c r="I479" i="2"/>
  <c r="K447" i="2"/>
  <c r="I447" i="2"/>
  <c r="K415" i="2"/>
  <c r="I415" i="2"/>
  <c r="K383" i="2"/>
  <c r="I383" i="2"/>
  <c r="K351" i="2"/>
  <c r="I351" i="2"/>
  <c r="K319" i="2"/>
  <c r="I319" i="2"/>
  <c r="K287" i="2"/>
  <c r="I287" i="2"/>
  <c r="K255" i="2"/>
  <c r="I255" i="2"/>
  <c r="K566" i="2"/>
  <c r="I566" i="2"/>
  <c r="K534" i="2"/>
  <c r="I534" i="2"/>
  <c r="K502" i="2"/>
  <c r="I502" i="2"/>
  <c r="K470" i="2"/>
  <c r="I470" i="2"/>
  <c r="K438" i="2"/>
  <c r="I438" i="2"/>
  <c r="K406" i="2"/>
  <c r="I406" i="2"/>
  <c r="K374" i="2"/>
  <c r="I374" i="2"/>
  <c r="K342" i="2"/>
  <c r="I342" i="2"/>
  <c r="K310" i="2"/>
  <c r="I310" i="2"/>
  <c r="K278" i="2"/>
  <c r="I278" i="2"/>
  <c r="K246" i="2"/>
  <c r="I246" i="2"/>
  <c r="K223" i="2"/>
  <c r="I223" i="2"/>
  <c r="K191" i="2"/>
  <c r="I191" i="2"/>
  <c r="K159" i="2"/>
  <c r="I159" i="2"/>
  <c r="K127" i="2"/>
  <c r="I127" i="2"/>
  <c r="K95" i="2"/>
  <c r="I95" i="2"/>
  <c r="K63" i="2"/>
  <c r="I63" i="2"/>
  <c r="K31" i="2"/>
  <c r="I31" i="2"/>
  <c r="K226" i="2"/>
  <c r="I226" i="2"/>
  <c r="K194" i="2"/>
  <c r="I194" i="2"/>
  <c r="K162" i="2"/>
  <c r="I162" i="2"/>
  <c r="K130" i="2"/>
  <c r="I130" i="2"/>
  <c r="K98" i="2"/>
  <c r="I98" i="2"/>
  <c r="K66" i="2"/>
  <c r="I66" i="2"/>
  <c r="K34" i="2"/>
  <c r="I34" i="2"/>
  <c r="K241" i="2"/>
  <c r="I241" i="2"/>
  <c r="K209" i="2"/>
  <c r="I209" i="2"/>
  <c r="K177" i="2"/>
  <c r="I177" i="2"/>
  <c r="K145" i="2"/>
  <c r="I145" i="2"/>
  <c r="K113" i="2"/>
  <c r="I113" i="2"/>
  <c r="K81" i="2"/>
  <c r="I81" i="2"/>
  <c r="K49" i="2"/>
  <c r="I49" i="2"/>
  <c r="K252" i="2"/>
  <c r="I252" i="2"/>
  <c r="K220" i="2"/>
  <c r="I220" i="2"/>
  <c r="K188" i="2"/>
  <c r="I188" i="2"/>
  <c r="K156" i="2"/>
  <c r="I156" i="2"/>
  <c r="K124" i="2"/>
  <c r="I124" i="2"/>
  <c r="K92" i="2"/>
  <c r="I92" i="2"/>
  <c r="K60" i="2"/>
  <c r="I60" i="2"/>
  <c r="K28" i="2"/>
  <c r="I28" i="2"/>
  <c r="K753" i="2"/>
  <c r="I753" i="2"/>
  <c r="K721" i="2"/>
  <c r="I721" i="2"/>
  <c r="K689" i="2"/>
  <c r="I689" i="2"/>
  <c r="K657" i="2"/>
  <c r="I657" i="2"/>
  <c r="K625" i="2"/>
  <c r="I625" i="2"/>
  <c r="K768" i="2"/>
  <c r="I768" i="2"/>
  <c r="K736" i="2"/>
  <c r="I736" i="2"/>
  <c r="K704" i="2"/>
  <c r="I704" i="2"/>
  <c r="K672" i="2"/>
  <c r="I672" i="2"/>
  <c r="K640" i="2"/>
  <c r="I640" i="2"/>
  <c r="K608" i="2"/>
  <c r="I608" i="2"/>
  <c r="K759" i="2"/>
  <c r="I759" i="2"/>
  <c r="K727" i="2"/>
  <c r="I727" i="2"/>
  <c r="K695" i="2"/>
  <c r="I695" i="2"/>
  <c r="K663" i="2"/>
  <c r="I663" i="2"/>
  <c r="K631" i="2"/>
  <c r="I631" i="2"/>
  <c r="K599" i="2"/>
  <c r="I599" i="2"/>
  <c r="K758" i="2"/>
  <c r="I758" i="2"/>
  <c r="K726" i="2"/>
  <c r="I726" i="2"/>
  <c r="K694" i="2"/>
  <c r="I694" i="2"/>
  <c r="K662" i="2"/>
  <c r="I662" i="2"/>
  <c r="K630" i="2"/>
  <c r="I630" i="2"/>
  <c r="K598" i="2"/>
  <c r="I598" i="2"/>
  <c r="K577" i="2"/>
  <c r="I577" i="2"/>
  <c r="K545" i="2"/>
  <c r="I545" i="2"/>
  <c r="K513" i="2"/>
  <c r="I513" i="2"/>
  <c r="K481" i="2"/>
  <c r="I481" i="2"/>
  <c r="K449" i="2"/>
  <c r="I449" i="2"/>
  <c r="K417" i="2"/>
  <c r="I417" i="2"/>
  <c r="K385" i="2"/>
  <c r="I385" i="2"/>
  <c r="K353" i="2"/>
  <c r="I353" i="2"/>
  <c r="K321" i="2"/>
  <c r="I321" i="2"/>
  <c r="K289" i="2"/>
  <c r="I289" i="2"/>
  <c r="K257" i="2"/>
  <c r="I257" i="2"/>
  <c r="K428" i="2"/>
  <c r="I428" i="2"/>
  <c r="K396" i="2"/>
  <c r="I396" i="2"/>
  <c r="K364" i="2"/>
  <c r="I364" i="2"/>
  <c r="K332" i="2"/>
  <c r="I332" i="2"/>
  <c r="K300" i="2"/>
  <c r="I300" i="2"/>
  <c r="K268" i="2"/>
  <c r="I268" i="2"/>
  <c r="K571" i="2"/>
  <c r="I571" i="2"/>
  <c r="K539" i="2"/>
  <c r="I539" i="2"/>
  <c r="K507" i="2"/>
  <c r="I507" i="2"/>
  <c r="K475" i="2"/>
  <c r="I475" i="2"/>
  <c r="K443" i="2"/>
  <c r="I443" i="2"/>
  <c r="K411" i="2"/>
  <c r="I411" i="2"/>
  <c r="K379" i="2"/>
  <c r="I379" i="2"/>
  <c r="K347" i="2"/>
  <c r="I347" i="2"/>
  <c r="K315" i="2"/>
  <c r="I315" i="2"/>
  <c r="K283" i="2"/>
  <c r="I283" i="2"/>
  <c r="K251" i="2"/>
  <c r="I251" i="2"/>
  <c r="K562" i="2"/>
  <c r="I562" i="2"/>
  <c r="K530" i="2"/>
  <c r="I530" i="2"/>
  <c r="K498" i="2"/>
  <c r="I498" i="2"/>
  <c r="K466" i="2"/>
  <c r="I466" i="2"/>
  <c r="K434" i="2"/>
  <c r="I434" i="2"/>
  <c r="K402" i="2"/>
  <c r="I402" i="2"/>
  <c r="K370" i="2"/>
  <c r="I370" i="2"/>
  <c r="K338" i="2"/>
  <c r="I338" i="2"/>
  <c r="K306" i="2"/>
  <c r="I306" i="2"/>
  <c r="K274" i="2"/>
  <c r="I274" i="2"/>
  <c r="K242" i="2"/>
  <c r="I242" i="2"/>
  <c r="K219" i="2"/>
  <c r="I219" i="2"/>
  <c r="K187" i="2"/>
  <c r="I187" i="2"/>
  <c r="K155" i="2"/>
  <c r="I155" i="2"/>
  <c r="K123" i="2"/>
  <c r="I123" i="2"/>
  <c r="K91" i="2"/>
  <c r="I91" i="2"/>
  <c r="K59" i="2"/>
  <c r="I59" i="2"/>
  <c r="K27" i="2"/>
  <c r="I27" i="2"/>
  <c r="K222" i="2"/>
  <c r="I222" i="2"/>
  <c r="K190" i="2"/>
  <c r="I190" i="2"/>
  <c r="K158" i="2"/>
  <c r="I158" i="2"/>
  <c r="K126" i="2"/>
  <c r="I126" i="2"/>
  <c r="K94" i="2"/>
  <c r="I94" i="2"/>
  <c r="K62" i="2"/>
  <c r="I62" i="2"/>
  <c r="K30" i="2"/>
  <c r="I30" i="2"/>
  <c r="K237" i="2"/>
  <c r="I237" i="2"/>
  <c r="K205" i="2"/>
  <c r="I205" i="2"/>
  <c r="K173" i="2"/>
  <c r="I173" i="2"/>
  <c r="K141" i="2"/>
  <c r="I141" i="2"/>
  <c r="K109" i="2"/>
  <c r="I109" i="2"/>
  <c r="K77" i="2"/>
  <c r="I77" i="2"/>
  <c r="K45" i="2"/>
  <c r="I45" i="2"/>
  <c r="K248" i="2"/>
  <c r="I248" i="2"/>
  <c r="K216" i="2"/>
  <c r="I216" i="2"/>
  <c r="K184" i="2"/>
  <c r="I184" i="2"/>
  <c r="K152" i="2"/>
  <c r="I152" i="2"/>
  <c r="K120" i="2"/>
  <c r="I120" i="2"/>
  <c r="K88" i="2"/>
  <c r="I88" i="2"/>
  <c r="K56" i="2"/>
  <c r="I56" i="2"/>
  <c r="K24" i="2"/>
  <c r="I24" i="2"/>
  <c r="K749" i="2"/>
  <c r="I749" i="2"/>
  <c r="K717" i="2"/>
  <c r="I717" i="2"/>
  <c r="K685" i="2"/>
  <c r="I685" i="2"/>
  <c r="K653" i="2"/>
  <c r="I653" i="2"/>
  <c r="K621" i="2"/>
  <c r="I621" i="2"/>
  <c r="K764" i="2"/>
  <c r="I764" i="2"/>
  <c r="K732" i="2"/>
  <c r="I732" i="2"/>
  <c r="K700" i="2"/>
  <c r="I700" i="2"/>
  <c r="K668" i="2"/>
  <c r="I668" i="2"/>
  <c r="K636" i="2"/>
  <c r="I636" i="2"/>
  <c r="K604" i="2"/>
  <c r="I604" i="2"/>
  <c r="K755" i="2"/>
  <c r="I755" i="2"/>
  <c r="K723" i="2"/>
  <c r="I723" i="2"/>
  <c r="K691" i="2"/>
  <c r="I691" i="2"/>
  <c r="K659" i="2"/>
  <c r="I659" i="2"/>
  <c r="K627" i="2"/>
  <c r="I627" i="2"/>
  <c r="K595" i="2"/>
  <c r="I595" i="2"/>
  <c r="K754" i="2"/>
  <c r="I754" i="2"/>
  <c r="K722" i="2"/>
  <c r="I722" i="2"/>
  <c r="K690" i="2"/>
  <c r="I690" i="2"/>
  <c r="K658" i="2"/>
  <c r="I658" i="2"/>
  <c r="K626" i="2"/>
  <c r="I626" i="2"/>
  <c r="K594" i="2"/>
  <c r="I594" i="2"/>
  <c r="K573" i="2"/>
  <c r="I573" i="2"/>
  <c r="K541" i="2"/>
  <c r="I541" i="2"/>
  <c r="K509" i="2"/>
  <c r="I509" i="2"/>
  <c r="K477" i="2"/>
  <c r="I477" i="2"/>
  <c r="K445" i="2"/>
  <c r="I445" i="2"/>
  <c r="K413" i="2"/>
  <c r="I413" i="2"/>
  <c r="K381" i="2"/>
  <c r="I381" i="2"/>
  <c r="K349" i="2"/>
  <c r="I349" i="2"/>
  <c r="K317" i="2"/>
  <c r="I317" i="2"/>
  <c r="K285" i="2"/>
  <c r="I285" i="2"/>
  <c r="K253" i="2"/>
  <c r="I253" i="2"/>
  <c r="K568" i="2"/>
  <c r="I568" i="2"/>
  <c r="K536" i="2"/>
  <c r="I536" i="2"/>
  <c r="K504" i="2"/>
  <c r="I504" i="2"/>
  <c r="K472" i="2"/>
  <c r="I472" i="2"/>
  <c r="K440" i="2"/>
  <c r="I440" i="2"/>
  <c r="K408" i="2"/>
  <c r="I408" i="2"/>
  <c r="K376" i="2"/>
  <c r="I376" i="2"/>
  <c r="K344" i="2"/>
  <c r="I344" i="2"/>
  <c r="K312" i="2"/>
  <c r="I312" i="2"/>
  <c r="K280" i="2"/>
  <c r="I280" i="2"/>
  <c r="K583" i="2"/>
  <c r="I583" i="2"/>
  <c r="K551" i="2"/>
  <c r="I551" i="2"/>
  <c r="K519" i="2"/>
  <c r="I519" i="2"/>
  <c r="K487" i="2"/>
  <c r="I487" i="2"/>
  <c r="K455" i="2"/>
  <c r="I455" i="2"/>
  <c r="K423" i="2"/>
  <c r="I423" i="2"/>
  <c r="K391" i="2"/>
  <c r="I391" i="2"/>
  <c r="K359" i="2"/>
  <c r="I359" i="2"/>
  <c r="K327" i="2"/>
  <c r="I327" i="2"/>
  <c r="K295" i="2"/>
  <c r="I295" i="2"/>
  <c r="K263" i="2"/>
  <c r="I263" i="2"/>
  <c r="K574" i="2"/>
  <c r="I574" i="2"/>
  <c r="K542" i="2"/>
  <c r="I542" i="2"/>
  <c r="K510" i="2"/>
  <c r="I510" i="2"/>
  <c r="K478" i="2"/>
  <c r="I478" i="2"/>
  <c r="K446" i="2"/>
  <c r="I446" i="2"/>
  <c r="K414" i="2"/>
  <c r="I414" i="2"/>
  <c r="K382" i="2"/>
  <c r="I382" i="2"/>
  <c r="K350" i="2"/>
  <c r="I350" i="2"/>
  <c r="K318" i="2"/>
  <c r="I318" i="2"/>
  <c r="K286" i="2"/>
  <c r="I286" i="2"/>
  <c r="K254" i="2"/>
  <c r="I254" i="2"/>
  <c r="K231" i="2"/>
  <c r="I231" i="2"/>
  <c r="K199" i="2"/>
  <c r="I199" i="2"/>
  <c r="K167" i="2"/>
  <c r="I167" i="2"/>
  <c r="K135" i="2"/>
  <c r="I135" i="2"/>
  <c r="K103" i="2"/>
  <c r="I103" i="2"/>
  <c r="K71" i="2"/>
  <c r="I71" i="2"/>
  <c r="K39" i="2"/>
  <c r="I39" i="2"/>
  <c r="K234" i="2"/>
  <c r="I234" i="2"/>
  <c r="K202" i="2"/>
  <c r="I202" i="2"/>
  <c r="K170" i="2"/>
  <c r="I170" i="2"/>
  <c r="K138" i="2"/>
  <c r="I138" i="2"/>
  <c r="K106" i="2"/>
  <c r="I106" i="2"/>
  <c r="K74" i="2"/>
  <c r="I74" i="2"/>
  <c r="K42" i="2"/>
  <c r="I42" i="2"/>
  <c r="K249" i="2"/>
  <c r="I249" i="2"/>
  <c r="K217" i="2"/>
  <c r="I217" i="2"/>
  <c r="K185" i="2"/>
  <c r="I185" i="2"/>
  <c r="K153" i="2"/>
  <c r="I153" i="2"/>
  <c r="K121" i="2"/>
  <c r="I121" i="2"/>
  <c r="K89" i="2"/>
  <c r="I89" i="2"/>
  <c r="K57" i="2"/>
  <c r="I57" i="2"/>
  <c r="K25" i="2"/>
  <c r="I25" i="2"/>
  <c r="K228" i="2"/>
  <c r="I228" i="2"/>
  <c r="K196" i="2"/>
  <c r="I196" i="2"/>
  <c r="K164" i="2"/>
  <c r="I164" i="2"/>
  <c r="K132" i="2"/>
  <c r="I132" i="2"/>
  <c r="K100" i="2"/>
  <c r="I100" i="2"/>
  <c r="K68" i="2"/>
  <c r="I68" i="2"/>
  <c r="K36" i="2"/>
  <c r="I36" i="2"/>
  <c r="K21" i="2"/>
  <c r="I21" i="2"/>
  <c r="K761" i="2"/>
  <c r="I761" i="2"/>
  <c r="K729" i="2"/>
  <c r="I729" i="2"/>
  <c r="K697" i="2"/>
  <c r="I697" i="2"/>
  <c r="K665" i="2"/>
  <c r="I665" i="2"/>
  <c r="K633" i="2"/>
  <c r="I633" i="2"/>
  <c r="K776" i="2"/>
  <c r="I776" i="2"/>
  <c r="K744" i="2"/>
  <c r="I744" i="2"/>
  <c r="K712" i="2"/>
  <c r="I712" i="2"/>
  <c r="K680" i="2"/>
  <c r="I680" i="2"/>
  <c r="K648" i="2"/>
  <c r="I648" i="2"/>
  <c r="K616" i="2"/>
  <c r="I616" i="2"/>
  <c r="K767" i="2"/>
  <c r="I767" i="2"/>
  <c r="K735" i="2"/>
  <c r="I735" i="2"/>
  <c r="K703" i="2"/>
  <c r="I703" i="2"/>
  <c r="K671" i="2"/>
  <c r="I671" i="2"/>
  <c r="K639" i="2"/>
  <c r="I639" i="2"/>
  <c r="K607" i="2"/>
  <c r="I607" i="2"/>
  <c r="K766" i="2"/>
  <c r="I766" i="2"/>
  <c r="K734" i="2"/>
  <c r="I734" i="2"/>
  <c r="K702" i="2"/>
  <c r="I702" i="2"/>
  <c r="K670" i="2"/>
  <c r="I670" i="2"/>
  <c r="K638" i="2"/>
  <c r="I638" i="2"/>
  <c r="K606" i="2"/>
  <c r="I606" i="2"/>
  <c r="K585" i="2"/>
  <c r="I585" i="2"/>
  <c r="K553" i="2"/>
  <c r="I553" i="2"/>
  <c r="K521" i="2"/>
  <c r="I521" i="2"/>
  <c r="K489" i="2"/>
  <c r="I489" i="2"/>
  <c r="K457" i="2"/>
  <c r="I457" i="2"/>
  <c r="K425" i="2"/>
  <c r="I425" i="2"/>
  <c r="K393" i="2"/>
  <c r="I393" i="2"/>
  <c r="K361" i="2"/>
  <c r="I361" i="2"/>
  <c r="K329" i="2"/>
  <c r="I329" i="2"/>
  <c r="K297" i="2"/>
  <c r="I297" i="2"/>
  <c r="K265" i="2"/>
  <c r="I265" i="2"/>
  <c r="K580" i="2"/>
  <c r="I580" i="2"/>
  <c r="K548" i="2"/>
  <c r="I548" i="2"/>
  <c r="K516" i="2"/>
  <c r="I516" i="2"/>
  <c r="K484" i="2"/>
  <c r="I484" i="2"/>
  <c r="K452" i="2"/>
  <c r="I452" i="2"/>
  <c r="K420" i="2"/>
  <c r="I420" i="2"/>
  <c r="K388" i="2"/>
  <c r="I388" i="2"/>
  <c r="K356" i="2"/>
  <c r="I356" i="2"/>
  <c r="K324" i="2"/>
  <c r="I324" i="2"/>
  <c r="K292" i="2"/>
  <c r="I292" i="2"/>
  <c r="K260" i="2"/>
  <c r="I260" i="2"/>
  <c r="K563" i="2"/>
  <c r="I563" i="2"/>
  <c r="K531" i="2"/>
  <c r="I531" i="2"/>
  <c r="K499" i="2"/>
  <c r="I499" i="2"/>
  <c r="K467" i="2"/>
  <c r="I467" i="2"/>
  <c r="K435" i="2"/>
  <c r="I435" i="2"/>
  <c r="K403" i="2"/>
  <c r="I403" i="2"/>
  <c r="K371" i="2"/>
  <c r="I371" i="2"/>
  <c r="K339" i="2"/>
  <c r="I339" i="2"/>
  <c r="K307" i="2"/>
  <c r="I307" i="2"/>
  <c r="K275" i="2"/>
  <c r="I275" i="2"/>
  <c r="K586" i="2"/>
  <c r="I586" i="2"/>
  <c r="K554" i="2"/>
  <c r="I554" i="2"/>
  <c r="K522" i="2"/>
  <c r="I522" i="2"/>
  <c r="K490" i="2"/>
  <c r="I490" i="2"/>
  <c r="K458" i="2"/>
  <c r="I458" i="2"/>
  <c r="K426" i="2"/>
  <c r="I426" i="2"/>
  <c r="K394" i="2"/>
  <c r="I394" i="2"/>
  <c r="K362" i="2"/>
  <c r="I362" i="2"/>
  <c r="K330" i="2"/>
  <c r="I330" i="2"/>
  <c r="K298" i="2"/>
  <c r="I298" i="2"/>
  <c r="K266" i="2"/>
  <c r="I266" i="2"/>
  <c r="K243" i="2"/>
  <c r="I243" i="2"/>
  <c r="K211" i="2"/>
  <c r="I211" i="2"/>
  <c r="K179" i="2"/>
  <c r="I179" i="2"/>
  <c r="K147" i="2"/>
  <c r="I147" i="2"/>
  <c r="K115" i="2"/>
  <c r="I115" i="2"/>
  <c r="K83" i="2"/>
  <c r="I83" i="2"/>
  <c r="K51" i="2"/>
  <c r="I51" i="2"/>
  <c r="K19" i="2"/>
  <c r="I19" i="2"/>
  <c r="K214" i="2"/>
  <c r="I214" i="2"/>
  <c r="K182" i="2"/>
  <c r="I182" i="2"/>
  <c r="K150" i="2"/>
  <c r="I150" i="2"/>
  <c r="K118" i="2"/>
  <c r="I118" i="2"/>
  <c r="K86" i="2"/>
  <c r="I86" i="2"/>
  <c r="K54" i="2"/>
  <c r="I54" i="2"/>
  <c r="K22" i="2"/>
  <c r="I22" i="2"/>
  <c r="K229" i="2"/>
  <c r="I229" i="2"/>
  <c r="K197" i="2"/>
  <c r="I197" i="2"/>
  <c r="K165" i="2"/>
  <c r="I165" i="2"/>
  <c r="K133" i="2"/>
  <c r="I133" i="2"/>
  <c r="K101" i="2"/>
  <c r="I101" i="2"/>
  <c r="K69" i="2"/>
  <c r="I69" i="2"/>
  <c r="K37" i="2"/>
  <c r="I37" i="2"/>
  <c r="K240" i="2"/>
  <c r="I240" i="2"/>
  <c r="K208" i="2"/>
  <c r="I208" i="2"/>
  <c r="K176" i="2"/>
  <c r="I176" i="2"/>
  <c r="K144" i="2"/>
  <c r="I144" i="2"/>
  <c r="K112" i="2"/>
  <c r="I112" i="2"/>
  <c r="K80" i="2"/>
  <c r="I80" i="2"/>
  <c r="K48" i="2"/>
  <c r="I48" i="2"/>
  <c r="K16" i="2"/>
  <c r="I16" i="2"/>
  <c r="K572" i="2"/>
  <c r="I572" i="2"/>
  <c r="K540" i="2"/>
  <c r="I540" i="2"/>
  <c r="K508" i="2"/>
  <c r="I508" i="2"/>
  <c r="K476" i="2"/>
  <c r="I476" i="2"/>
  <c r="K444" i="2"/>
  <c r="I444" i="2"/>
  <c r="K412" i="2"/>
  <c r="I412" i="2"/>
  <c r="K380" i="2"/>
  <c r="I380" i="2"/>
  <c r="K348" i="2"/>
  <c r="I348" i="2"/>
  <c r="K316" i="2"/>
  <c r="I316" i="2"/>
  <c r="K284" i="2"/>
  <c r="I284" i="2"/>
  <c r="K587" i="2"/>
  <c r="I587" i="2"/>
  <c r="K555" i="2"/>
  <c r="I555" i="2"/>
  <c r="K523" i="2"/>
  <c r="I523" i="2"/>
  <c r="K491" i="2"/>
  <c r="I491" i="2"/>
  <c r="K459" i="2"/>
  <c r="I459" i="2"/>
  <c r="K427" i="2"/>
  <c r="I427" i="2"/>
  <c r="K395" i="2"/>
  <c r="I395" i="2"/>
  <c r="K363" i="2"/>
  <c r="I363" i="2"/>
  <c r="K331" i="2"/>
  <c r="I331" i="2"/>
  <c r="K299" i="2"/>
  <c r="I299" i="2"/>
  <c r="K267" i="2"/>
  <c r="I267" i="2"/>
  <c r="K578" i="2"/>
  <c r="I578" i="2"/>
  <c r="K546" i="2"/>
  <c r="I546" i="2"/>
  <c r="K514" i="2"/>
  <c r="I514" i="2"/>
  <c r="K482" i="2"/>
  <c r="I482" i="2"/>
  <c r="K450" i="2"/>
  <c r="I450" i="2"/>
  <c r="K418" i="2"/>
  <c r="I418" i="2"/>
  <c r="K386" i="2"/>
  <c r="I386" i="2"/>
  <c r="K354" i="2"/>
  <c r="I354" i="2"/>
  <c r="K322" i="2"/>
  <c r="I322" i="2"/>
  <c r="K290" i="2"/>
  <c r="I290" i="2"/>
  <c r="K258" i="2"/>
  <c r="I258" i="2"/>
  <c r="K235" i="2"/>
  <c r="I235" i="2"/>
  <c r="K203" i="2"/>
  <c r="I203" i="2"/>
  <c r="K171" i="2"/>
  <c r="I171" i="2"/>
  <c r="K139" i="2"/>
  <c r="I139" i="2"/>
  <c r="K107" i="2"/>
  <c r="I107" i="2"/>
  <c r="K75" i="2"/>
  <c r="I75" i="2"/>
  <c r="K43" i="2"/>
  <c r="I43" i="2"/>
  <c r="K238" i="2"/>
  <c r="I238" i="2"/>
  <c r="K206" i="2"/>
  <c r="I206" i="2"/>
  <c r="K174" i="2"/>
  <c r="I174" i="2"/>
  <c r="K142" i="2"/>
  <c r="I142" i="2"/>
  <c r="K110" i="2"/>
  <c r="I110" i="2"/>
  <c r="K78" i="2"/>
  <c r="I78" i="2"/>
  <c r="K46" i="2"/>
  <c r="I46" i="2"/>
  <c r="K14" i="2"/>
  <c r="I14" i="2"/>
  <c r="K221" i="2"/>
  <c r="I221" i="2"/>
  <c r="K189" i="2"/>
  <c r="I189" i="2"/>
  <c r="K157" i="2"/>
  <c r="I157" i="2"/>
  <c r="K125" i="2"/>
  <c r="I125" i="2"/>
  <c r="K93" i="2"/>
  <c r="I93" i="2"/>
  <c r="K61" i="2"/>
  <c r="I61" i="2"/>
  <c r="K29" i="2"/>
  <c r="I29" i="2"/>
  <c r="K232" i="2"/>
  <c r="I232" i="2"/>
  <c r="K200" i="2"/>
  <c r="I200" i="2"/>
  <c r="K168" i="2"/>
  <c r="I168" i="2"/>
  <c r="K136" i="2"/>
  <c r="I136" i="2"/>
  <c r="K104" i="2"/>
  <c r="I104" i="2"/>
  <c r="K72" i="2"/>
  <c r="I72" i="2"/>
  <c r="K40" i="2"/>
  <c r="I40" i="2"/>
  <c r="K765" i="2"/>
  <c r="I765" i="2"/>
  <c r="K733" i="2"/>
  <c r="I733" i="2"/>
  <c r="K701" i="2"/>
  <c r="I701" i="2"/>
  <c r="K669" i="2"/>
  <c r="I669" i="2"/>
  <c r="K637" i="2"/>
  <c r="I637" i="2"/>
  <c r="K605" i="2"/>
  <c r="I605" i="2"/>
  <c r="K748" i="2"/>
  <c r="I748" i="2"/>
  <c r="K716" i="2"/>
  <c r="I716" i="2"/>
  <c r="K684" i="2"/>
  <c r="I684" i="2"/>
  <c r="K652" i="2"/>
  <c r="I652" i="2"/>
  <c r="K620" i="2"/>
  <c r="I620" i="2"/>
  <c r="K771" i="2"/>
  <c r="I771" i="2"/>
  <c r="K739" i="2"/>
  <c r="I739" i="2"/>
  <c r="K707" i="2"/>
  <c r="I707" i="2"/>
  <c r="K675" i="2"/>
  <c r="I675" i="2"/>
  <c r="K643" i="2"/>
  <c r="I643" i="2"/>
  <c r="K611" i="2"/>
  <c r="I611" i="2"/>
  <c r="K770" i="2"/>
  <c r="I770" i="2"/>
  <c r="K738" i="2"/>
  <c r="I738" i="2"/>
  <c r="K706" i="2"/>
  <c r="I706" i="2"/>
  <c r="K674" i="2"/>
  <c r="I674" i="2"/>
  <c r="K642" i="2"/>
  <c r="I642" i="2"/>
  <c r="K610" i="2"/>
  <c r="I610" i="2"/>
  <c r="K589" i="2"/>
  <c r="I589" i="2"/>
  <c r="K557" i="2"/>
  <c r="I557" i="2"/>
  <c r="K525" i="2"/>
  <c r="I525" i="2"/>
  <c r="K493" i="2"/>
  <c r="I493" i="2"/>
  <c r="K461" i="2"/>
  <c r="I461" i="2"/>
  <c r="K429" i="2"/>
  <c r="I429" i="2"/>
  <c r="K397" i="2"/>
  <c r="I397" i="2"/>
  <c r="K365" i="2"/>
  <c r="I365" i="2"/>
  <c r="K333" i="2"/>
  <c r="I333" i="2"/>
  <c r="K301" i="2"/>
  <c r="I301" i="2"/>
  <c r="K269" i="2"/>
  <c r="I269" i="2"/>
  <c r="K584" i="2"/>
  <c r="I584" i="2"/>
  <c r="K552" i="2"/>
  <c r="I552" i="2"/>
  <c r="K520" i="2"/>
  <c r="I520" i="2"/>
  <c r="K488" i="2"/>
  <c r="I488" i="2"/>
  <c r="K456" i="2"/>
  <c r="I456" i="2"/>
  <c r="K424" i="2"/>
  <c r="I424" i="2"/>
  <c r="K392" i="2"/>
  <c r="I392" i="2"/>
  <c r="K360" i="2"/>
  <c r="I360" i="2"/>
  <c r="K328" i="2"/>
  <c r="I328" i="2"/>
  <c r="K296" i="2"/>
  <c r="I296" i="2"/>
  <c r="K264" i="2"/>
  <c r="I264" i="2"/>
  <c r="K567" i="2"/>
  <c r="I567" i="2"/>
  <c r="K535" i="2"/>
  <c r="I535" i="2"/>
  <c r="K503" i="2"/>
  <c r="I503" i="2"/>
  <c r="K471" i="2"/>
  <c r="I471" i="2"/>
  <c r="K439" i="2"/>
  <c r="I439" i="2"/>
  <c r="K407" i="2"/>
  <c r="I407" i="2"/>
  <c r="K375" i="2"/>
  <c r="I375" i="2"/>
  <c r="K343" i="2"/>
  <c r="I343" i="2"/>
  <c r="K311" i="2"/>
  <c r="I311" i="2"/>
  <c r="K279" i="2"/>
  <c r="I279" i="2"/>
  <c r="K590" i="2"/>
  <c r="I590" i="2"/>
  <c r="K558" i="2"/>
  <c r="I558" i="2"/>
  <c r="K526" i="2"/>
  <c r="I526" i="2"/>
  <c r="K494" i="2"/>
  <c r="I494" i="2"/>
  <c r="K462" i="2"/>
  <c r="I462" i="2"/>
  <c r="K430" i="2"/>
  <c r="I430" i="2"/>
  <c r="K398" i="2"/>
  <c r="I398" i="2"/>
  <c r="K366" i="2"/>
  <c r="I366" i="2"/>
  <c r="K334" i="2"/>
  <c r="I334" i="2"/>
  <c r="K302" i="2"/>
  <c r="I302" i="2"/>
  <c r="K270" i="2"/>
  <c r="I270" i="2"/>
  <c r="K247" i="2"/>
  <c r="I247" i="2"/>
  <c r="K215" i="2"/>
  <c r="I215" i="2"/>
  <c r="K183" i="2"/>
  <c r="I183" i="2"/>
  <c r="K151" i="2"/>
  <c r="I151" i="2"/>
  <c r="K119" i="2"/>
  <c r="I119" i="2"/>
  <c r="K87" i="2"/>
  <c r="I87" i="2"/>
  <c r="K55" i="2"/>
  <c r="I55" i="2"/>
  <c r="K23" i="2"/>
  <c r="I23" i="2"/>
  <c r="K218" i="2"/>
  <c r="I218" i="2"/>
  <c r="K186" i="2"/>
  <c r="I186" i="2"/>
  <c r="K154" i="2"/>
  <c r="I154" i="2"/>
  <c r="K122" i="2"/>
  <c r="I122" i="2"/>
  <c r="K90" i="2"/>
  <c r="I90" i="2"/>
  <c r="K58" i="2"/>
  <c r="I58" i="2"/>
  <c r="K26" i="2"/>
  <c r="I26" i="2"/>
  <c r="K233" i="2"/>
  <c r="I233" i="2"/>
  <c r="K201" i="2"/>
  <c r="I201" i="2"/>
  <c r="K169" i="2"/>
  <c r="I169" i="2"/>
  <c r="K137" i="2"/>
  <c r="I137" i="2"/>
  <c r="K105" i="2"/>
  <c r="I105" i="2"/>
  <c r="K73" i="2"/>
  <c r="I73" i="2"/>
  <c r="K41" i="2"/>
  <c r="I41" i="2"/>
  <c r="K244" i="2"/>
  <c r="I244" i="2"/>
  <c r="K212" i="2"/>
  <c r="I212" i="2"/>
  <c r="K180" i="2"/>
  <c r="I180" i="2"/>
  <c r="K148" i="2"/>
  <c r="I148" i="2"/>
  <c r="K116" i="2"/>
  <c r="I116" i="2"/>
  <c r="K84" i="2"/>
  <c r="I84" i="2"/>
  <c r="K52" i="2"/>
  <c r="I52" i="2"/>
  <c r="K20" i="2"/>
  <c r="I20" i="2"/>
  <c r="K777" i="2"/>
  <c r="I777" i="2"/>
  <c r="K745" i="2"/>
  <c r="I745" i="2"/>
  <c r="K713" i="2"/>
  <c r="I713" i="2"/>
  <c r="K681" i="2"/>
  <c r="I681" i="2"/>
  <c r="K649" i="2"/>
  <c r="I649" i="2"/>
  <c r="K617" i="2"/>
  <c r="I617" i="2"/>
  <c r="K760" i="2"/>
  <c r="I760" i="2"/>
  <c r="K728" i="2"/>
  <c r="I728" i="2"/>
  <c r="K696" i="2"/>
  <c r="I696" i="2"/>
  <c r="K664" i="2"/>
  <c r="I664" i="2"/>
  <c r="K632" i="2"/>
  <c r="I632" i="2"/>
  <c r="K600" i="2"/>
  <c r="I600" i="2"/>
  <c r="K751" i="2"/>
  <c r="I751" i="2"/>
  <c r="K719" i="2"/>
  <c r="I719" i="2"/>
  <c r="K687" i="2"/>
  <c r="I687" i="2"/>
  <c r="K655" i="2"/>
  <c r="I655" i="2"/>
  <c r="K623" i="2"/>
  <c r="I623" i="2"/>
  <c r="K591" i="2"/>
  <c r="I591" i="2"/>
  <c r="K750" i="2"/>
  <c r="I750" i="2"/>
  <c r="K718" i="2"/>
  <c r="I718" i="2"/>
  <c r="K686" i="2"/>
  <c r="I686" i="2"/>
  <c r="K654" i="2"/>
  <c r="I654" i="2"/>
  <c r="K622" i="2"/>
  <c r="I622" i="2"/>
  <c r="K601" i="2"/>
  <c r="I601" i="2"/>
  <c r="K569" i="2"/>
  <c r="I569" i="2"/>
  <c r="K537" i="2"/>
  <c r="I537" i="2"/>
  <c r="K505" i="2"/>
  <c r="I505" i="2"/>
  <c r="K473" i="2"/>
  <c r="I473" i="2"/>
  <c r="K441" i="2"/>
  <c r="I441" i="2"/>
  <c r="K409" i="2"/>
  <c r="I409" i="2"/>
  <c r="K377" i="2"/>
  <c r="I377" i="2"/>
  <c r="K345" i="2"/>
  <c r="I345" i="2"/>
  <c r="K313" i="2"/>
  <c r="I313" i="2"/>
  <c r="K281" i="2"/>
  <c r="I281" i="2"/>
  <c r="K596" i="2"/>
  <c r="I596" i="2"/>
  <c r="K564" i="2"/>
  <c r="I564" i="2"/>
  <c r="K532" i="2"/>
  <c r="I532" i="2"/>
  <c r="K500" i="2"/>
  <c r="I500" i="2"/>
  <c r="K468" i="2"/>
  <c r="I468" i="2"/>
  <c r="K436" i="2"/>
  <c r="I436" i="2"/>
  <c r="K404" i="2"/>
  <c r="I404" i="2"/>
  <c r="K372" i="2"/>
  <c r="I372" i="2"/>
  <c r="K340" i="2"/>
  <c r="I340" i="2"/>
  <c r="K308" i="2"/>
  <c r="I308" i="2"/>
  <c r="K276" i="2"/>
  <c r="I276" i="2"/>
  <c r="K579" i="2"/>
  <c r="I579" i="2"/>
  <c r="K547" i="2"/>
  <c r="I547" i="2"/>
  <c r="K515" i="2"/>
  <c r="I515" i="2"/>
  <c r="K483" i="2"/>
  <c r="I483" i="2"/>
  <c r="K451" i="2"/>
  <c r="I451" i="2"/>
  <c r="K419" i="2"/>
  <c r="I419" i="2"/>
  <c r="K387" i="2"/>
  <c r="I387" i="2"/>
  <c r="K355" i="2"/>
  <c r="I355" i="2"/>
  <c r="K323" i="2"/>
  <c r="I323" i="2"/>
  <c r="K291" i="2"/>
  <c r="I291" i="2"/>
  <c r="K259" i="2"/>
  <c r="I259" i="2"/>
  <c r="K570" i="2"/>
  <c r="I570" i="2"/>
  <c r="K538" i="2"/>
  <c r="I538" i="2"/>
  <c r="K506" i="2"/>
  <c r="I506" i="2"/>
  <c r="K474" i="2"/>
  <c r="I474" i="2"/>
  <c r="K442" i="2"/>
  <c r="I442" i="2"/>
  <c r="K410" i="2"/>
  <c r="I410" i="2"/>
  <c r="K378" i="2"/>
  <c r="I378" i="2"/>
  <c r="K346" i="2"/>
  <c r="I346" i="2"/>
  <c r="K314" i="2"/>
  <c r="I314" i="2"/>
  <c r="K282" i="2"/>
  <c r="I282" i="2"/>
  <c r="K250" i="2"/>
  <c r="I250" i="2"/>
  <c r="K227" i="2"/>
  <c r="I227" i="2"/>
  <c r="K195" i="2"/>
  <c r="I195" i="2"/>
  <c r="K163" i="2"/>
  <c r="I163" i="2"/>
  <c r="K131" i="2"/>
  <c r="I131" i="2"/>
  <c r="K99" i="2"/>
  <c r="I99" i="2"/>
  <c r="K67" i="2"/>
  <c r="I67" i="2"/>
  <c r="K35" i="2"/>
  <c r="I35" i="2"/>
  <c r="K230" i="2"/>
  <c r="I230" i="2"/>
  <c r="K198" i="2"/>
  <c r="I198" i="2"/>
  <c r="K166" i="2"/>
  <c r="I166" i="2"/>
  <c r="K134" i="2"/>
  <c r="I134" i="2"/>
  <c r="K102" i="2"/>
  <c r="I102" i="2"/>
  <c r="K70" i="2"/>
  <c r="I70" i="2"/>
  <c r="K38" i="2"/>
  <c r="I38" i="2"/>
  <c r="K245" i="2"/>
  <c r="I245" i="2"/>
  <c r="K213" i="2"/>
  <c r="I213" i="2"/>
  <c r="K181" i="2"/>
  <c r="I181" i="2"/>
  <c r="K149" i="2"/>
  <c r="I149" i="2"/>
  <c r="K117" i="2"/>
  <c r="I117" i="2"/>
  <c r="K85" i="2"/>
  <c r="I85" i="2"/>
  <c r="K53" i="2"/>
  <c r="I53" i="2"/>
  <c r="K17" i="2"/>
  <c r="I17" i="2"/>
  <c r="K224" i="2"/>
  <c r="I224" i="2"/>
  <c r="K192" i="2"/>
  <c r="I192" i="2"/>
  <c r="K160" i="2"/>
  <c r="I160" i="2"/>
  <c r="K128" i="2"/>
  <c r="I128" i="2"/>
  <c r="K96" i="2"/>
  <c r="I96" i="2"/>
  <c r="K64" i="2"/>
  <c r="I64" i="2"/>
  <c r="K32" i="2"/>
  <c r="I32" i="2"/>
  <c r="K13" i="2"/>
  <c r="I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K12" authorId="0" shapeId="0" xr:uid="{4AB4178C-28AF-554A-BC65-3DD82FE654FF}">
      <text>
        <r>
          <rPr>
            <b/>
            <sz val="10"/>
            <color rgb="FF000000"/>
            <rFont val="Tahoma"/>
            <family val="2"/>
          </rPr>
          <t>Microsoft Office User:</t>
        </r>
        <r>
          <rPr>
            <sz val="10"/>
            <color rgb="FF000000"/>
            <rFont val="Tahoma"/>
            <family val="2"/>
          </rPr>
          <t xml:space="preserve">
</t>
        </r>
        <r>
          <rPr>
            <sz val="10"/>
            <color rgb="FF000000"/>
            <rFont val="Calibri"/>
            <family val="2"/>
          </rPr>
          <t xml:space="preserve">Me parece ilógico que aquellos clientes que se han ido sin pagar hayan dejado propina y por tanto siguiendo el concepto de tratar de mantener la consistencia de los datos lo que he hecho es modificar el campo de propina (a 0 euros) en aquellos registros cuya orden no ha sido cobrada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tc={EA75556E-9F39-0A49-BD08-3DF92B053D93}</author>
    <author>tc={79983E92-1619-3943-8D57-97A08B4667F6}</author>
    <author>tc={394C8CB1-0A78-564F-B41B-1CF4B4EC4FC7}</author>
    <author>tc={9AFC2EEC-793E-AE4B-93AF-050DB7AAD9F7}</author>
    <author>tc={D685A8DC-E772-964C-BF23-4AAC25B1A434}</author>
  </authors>
  <commentList>
    <comment ref="E1" authorId="0" shapeId="0" xr:uid="{EA75556E-9F39-0A49-BD08-3DF92B053D93}">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Estas 3 primeras tablas dinámicas con sus respectivos gráficos están creadas a partir de la tabla generada en la hoja “DATOS SALA FINAL”. Para los ingresos se ha cogido el campo "Monto Total de la Cuenta", el cual incluía tanto el Monto de aquellas cuentas cobradas como de aquellas no cobradas. Para poder analizar los ingresos del restaurante por distintos campos lo que se ha hecho es insertar un botón de segmentación (Orden Cobrada: Si o No), de forma que tanto en las tablas como en los gráficos, seleccionando la opción de "Si" podemos disponer de la información correcta e interesante para analizar los ingresos, ya que si no disponemos de este botón, tendríamos incluidos ingresos que realmente no son ingresos (los de las órdenes no cobradas). Para el dashboard, estos 3 gráficos se expondrán con la opción de "Orden Cobrada": "Si", pues es lo que tiene sentido analizar en este caso para estos datos concretos requeridos. </t>
      </text>
    </comment>
    <comment ref="C2" authorId="1" shapeId="0" xr:uid="{79983E92-1619-3943-8D57-97A08B4667F6}">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Excel no me ha permitido generar un gráfico de mapas a partir de la tabla dinámica, por lo que con el botón de segmentación en "Si", lo que he hecho es copiar los datos de la tabla dinámica a un formato de tabla normal para poder crear el gráfico </t>
      </text>
    </comment>
    <comment ref="E3" authorId="2" shapeId="0" xr:uid="{394C8CB1-0A78-564F-B41B-1CF4B4EC4FC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Para el caso del desglose de propinas e impagos al no especificarse por qué campos concretos hacer el desglose he decidido los siguientes: en el caso de los impagos me ha resultado interesante hacerlo por mesero asignado. De esta forma se podría analizar si el impago pudiese tener que ver con quién atiende cada mesa, y por ende, el trato que reciban los clientes, factor que considero bastante importante, aparte de otros como el tiempo de preparación, los platos en sí etc. En el caso de las propinas lo más típico sería hacer el desglose por mesero asignado, pues es lógico que el dejar mayor o menor propina tiene mucho que ver con quien te atiende, pero para variar y hacer un estudio diferente, he considerado el hacerlo por los días de la semana, pues considero que también podría tener relación. Considero que en el fin de semana puede resultar más fácil dejar cantidades mayores de propina (es probable que se hagan comidas más largas / abundantes que entre semana, que las personas probablemente estén más relajadas y valoren más el disfrutar después de toda la semana trabajando etc., factores que podrían llevar a dejar mayores cantidades de propina, o a lo mejor no es así, pero precisamente para descubrirlo se hace el análisis, y lo he visto curioso hacerlo por los días de la semana para que fuese algo diferente. </t>
      </text>
    </comment>
    <comment ref="B4" authorId="3" shapeId="0" xr:uid="{9AFC2EEC-793E-AE4B-93AF-050DB7AAD9F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Para el caso del gráfico 5 (desglose de impagos por mesero asignado) era necesario incluir la segmentación por mesero para que el gráfico tuviese sentido (he decidido hacer este gráfico ya que es novedad para mi y también por aplicar un poco la teoría dada), pero aparte de ese filtro, en el dashboard se podrían incluir bastantes más haciendo del análisis uno más detallado. He decidido incluir en el dashboard también para poder filtrar por los siguientes campos: tipo de servicio, estado de la mesa y país de origen. Cada uno lo he vinculado a aquellos gráficos que considero muy interesantes para poder filtrar por ellos. He elegido estos 3 más porque me parecen bastante relevantes en el análisis, aunque se podrían incluir más. </t>
      </text>
    </comment>
    <comment ref="F5" authorId="4" shapeId="0" xr:uid="{D685A8DC-E772-964C-BF23-4AAC25B1A434}">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Es el mesero 3 quien mayor % de impago general tiene, y además filtrando por tipo de servicio se observa que es en el desayuno cuando el % de impago es mayor. En segundo lugar, en el gráfico de la propina aparte de observar que finalmente resulta ser el jueves el día en el que mayor propina se recauda, filtrando por meseros, es el mesero 3 quien también recauda mayor propina, concretamente además en el desayuno. Por otro lado, observando el número de órdenes atendidas por cada mesero, es el mesero 3 el segundo que más órdenes atiende, y filtrando por tipo de servicio, es en el desayuno precisamente cuando las órdenes atendidas por este mesero y por el mesero 2 son bastantes más a las órdenes atendidas por el resto. Analizando varios gráficos en conjunto y pudiendo filtrar además por varios campos nos podría llevar a pensar que quizás si está teniendo un poco que ver el mesero asignado a cada mesa con los impagos, pues quizás el mesero 3, concretamente en el desayuno, se encuentra desbordado por atender a demasiadas órdenes y solo logra atender eficientemente a unas cuantas (las que hacen que su % de propina sea alto), pero deja a otras desatendidas (lo que hace que el % de impago también lo sea). Quizás se deberían tomar medidas en la distribución de las mesas por cada mesero para poder equilibrar más el número de mesas que atiende cada uno y dejar al mesero 3 que atendiese a menos mesas, de forma que las atendiese mejor, y así se redujese el % de impago, ya que con el % de propina tan alto que tiene por otro lado demuestra que a las que logra atender bien, las atiende muy bien. De estos análisis se podrían sacar miles pero este es un ejemplo de una decisión que se podría tratar de llevar a cabo para intentar mejorar la situación y el impago. </t>
      </text>
    </comment>
  </commentList>
</comments>
</file>

<file path=xl/sharedStrings.xml><?xml version="1.0" encoding="utf-8"?>
<sst xmlns="http://schemas.openxmlformats.org/spreadsheetml/2006/main" count="25404" uniqueCount="2364">
  <si>
    <t>Nombre del Plato</t>
  </si>
  <si>
    <t>Costo Unitario</t>
  </si>
  <si>
    <t>Precio Unitario</t>
  </si>
  <si>
    <t>Cantidad Ordenada</t>
  </si>
  <si>
    <t>Observaciones</t>
  </si>
  <si>
    <t>Plato_7</t>
  </si>
  <si>
    <t>Ninguna</t>
  </si>
  <si>
    <t>Plato_2</t>
  </si>
  <si>
    <t>Sin cebolla</t>
  </si>
  <si>
    <t>Plato_17</t>
  </si>
  <si>
    <t>Plato_6</t>
  </si>
  <si>
    <t>Plato_20</t>
  </si>
  <si>
    <t>Plato_19</t>
  </si>
  <si>
    <t>Plato_9</t>
  </si>
  <si>
    <t>Plato_11</t>
  </si>
  <si>
    <t>Plato_16</t>
  </si>
  <si>
    <t>Plato_12</t>
  </si>
  <si>
    <t>Plato_8</t>
  </si>
  <si>
    <t>Plato_15</t>
  </si>
  <si>
    <t>Plato_5</t>
  </si>
  <si>
    <t>Plato_18</t>
  </si>
  <si>
    <t>Plato_3</t>
  </si>
  <si>
    <t>Plato_14</t>
  </si>
  <si>
    <t>Plato_13</t>
  </si>
  <si>
    <t>Plato_4</t>
  </si>
  <si>
    <t>Plato_10</t>
  </si>
  <si>
    <t>Plato_1</t>
  </si>
  <si>
    <t>Número de Orden</t>
  </si>
  <si>
    <t>Número de Mesa</t>
  </si>
  <si>
    <t>Tiempo de Preparación</t>
  </si>
  <si>
    <t>Descripción del Plato</t>
  </si>
  <si>
    <t>Descripción del Plato_7</t>
  </si>
  <si>
    <t>Descripción del Plato_2</t>
  </si>
  <si>
    <t>Descripción del Plato_17</t>
  </si>
  <si>
    <t>Descripción del Plato_6</t>
  </si>
  <si>
    <t>Descripción del Plato_20</t>
  </si>
  <si>
    <t>Descripción del Plato_19</t>
  </si>
  <si>
    <t>Descripción del Plato_9</t>
  </si>
  <si>
    <t>Descripción del Plato_11</t>
  </si>
  <si>
    <t>Descripción del Plato_16</t>
  </si>
  <si>
    <t>Descripción del Plato_12</t>
  </si>
  <si>
    <t>Descripción del Plato_8</t>
  </si>
  <si>
    <t>Descripción del Plato_15</t>
  </si>
  <si>
    <t>Descripción del Plato_5</t>
  </si>
  <si>
    <t>Descripción del Plato_18</t>
  </si>
  <si>
    <t>Descripción del Plato_3</t>
  </si>
  <si>
    <t>Descripción del Plato_14</t>
  </si>
  <si>
    <t>Descripción del Plato_13</t>
  </si>
  <si>
    <t>Descripción del Plato_4</t>
  </si>
  <si>
    <t>Descripción del Plato_10</t>
  </si>
  <si>
    <t>Descripción del Plato_1</t>
  </si>
  <si>
    <t xml:space="preserve">Total del pedido </t>
  </si>
  <si>
    <t xml:space="preserve">Ganancia Neta </t>
  </si>
  <si>
    <t>Ganancia Bruta</t>
  </si>
  <si>
    <t xml:space="preserve">Porcentaje de Ganancia </t>
  </si>
  <si>
    <t>Plato_9, Plato_7, Plato_13</t>
  </si>
  <si>
    <t>Ecuador</t>
  </si>
  <si>
    <t>Reservada</t>
  </si>
  <si>
    <t>15.98</t>
  </si>
  <si>
    <t>Tarjeta de crédito</t>
  </si>
  <si>
    <t>Desayuno</t>
  </si>
  <si>
    <t>Mesero_2</t>
  </si>
  <si>
    <t>Cliente_757</t>
  </si>
  <si>
    <t>Plato_2, Plato_12, Plato_3, Plato_14</t>
  </si>
  <si>
    <t>Argentina</t>
  </si>
  <si>
    <t>12.57</t>
  </si>
  <si>
    <t>Cena</t>
  </si>
  <si>
    <t>Cliente_175</t>
  </si>
  <si>
    <t>Plato_10, Plato_16, Plato_13, Plato_19</t>
  </si>
  <si>
    <t>Chile</t>
  </si>
  <si>
    <t>Libre</t>
  </si>
  <si>
    <t>30.77</t>
  </si>
  <si>
    <t>Mesero_3</t>
  </si>
  <si>
    <t>Cliente_825</t>
  </si>
  <si>
    <t>Plato_6, Plato_18, Plato_7</t>
  </si>
  <si>
    <t>Colombia</t>
  </si>
  <si>
    <t>Ocupada</t>
  </si>
  <si>
    <t>20.41</t>
  </si>
  <si>
    <t>Mesero_4</t>
  </si>
  <si>
    <t>Cliente_227</t>
  </si>
  <si>
    <t>Plato_11, Plato_12</t>
  </si>
  <si>
    <t>22.88</t>
  </si>
  <si>
    <t>Almuerzo</t>
  </si>
  <si>
    <t>Cliente_351</t>
  </si>
  <si>
    <t>Plato_13, Plato_10</t>
  </si>
  <si>
    <t>Uruguay</t>
  </si>
  <si>
    <t>49.45</t>
  </si>
  <si>
    <t>Mesero_5</t>
  </si>
  <si>
    <t>Cliente_729</t>
  </si>
  <si>
    <t>Plato_7, Plato_16, Plato_14</t>
  </si>
  <si>
    <t>España</t>
  </si>
  <si>
    <t>16.85</t>
  </si>
  <si>
    <t>Cliente_782</t>
  </si>
  <si>
    <t>39.42</t>
  </si>
  <si>
    <t>Cliente_721</t>
  </si>
  <si>
    <t>Plato_11, Plato_6, Plato_1, Plato_9</t>
  </si>
  <si>
    <t>13.7</t>
  </si>
  <si>
    <t>Mesero_1</t>
  </si>
  <si>
    <t>Cliente_376</t>
  </si>
  <si>
    <t>Plato_2, Plato_5</t>
  </si>
  <si>
    <t>Perú</t>
  </si>
  <si>
    <t>27.04</t>
  </si>
  <si>
    <t>Efectivo</t>
  </si>
  <si>
    <t>Cliente_808</t>
  </si>
  <si>
    <t>Brasil</t>
  </si>
  <si>
    <t>10.03</t>
  </si>
  <si>
    <t>Tarjeta de débito</t>
  </si>
  <si>
    <t>Cliente_750</t>
  </si>
  <si>
    <t>Plato_17, Plato_12</t>
  </si>
  <si>
    <t>31.75</t>
  </si>
  <si>
    <t>Cliente_428</t>
  </si>
  <si>
    <t>Plato_13, Plato_1, Plato_12, Plato_9</t>
  </si>
  <si>
    <t>26.65</t>
  </si>
  <si>
    <t>Cliente_743</t>
  </si>
  <si>
    <t>Plato_7, Plato_6, Plato_16</t>
  </si>
  <si>
    <t>42.74</t>
  </si>
  <si>
    <t>Cliente_871</t>
  </si>
  <si>
    <t>Plato_15, Plato_14, Plato_7, Plato_19</t>
  </si>
  <si>
    <t>26.24</t>
  </si>
  <si>
    <t>Cliente_827</t>
  </si>
  <si>
    <t>46.27</t>
  </si>
  <si>
    <t>Cliente_736</t>
  </si>
  <si>
    <t>Plato_9, Plato_1, Plato_5</t>
  </si>
  <si>
    <t>49.35</t>
  </si>
  <si>
    <t>Cliente_157</t>
  </si>
  <si>
    <t>Plato_17, Plato_10</t>
  </si>
  <si>
    <t>Bolivia</t>
  </si>
  <si>
    <t>21.82</t>
  </si>
  <si>
    <t>Cliente_304</t>
  </si>
  <si>
    <t>24.12</t>
  </si>
  <si>
    <t>Cliente_446</t>
  </si>
  <si>
    <t>Plato_15, Plato_10</t>
  </si>
  <si>
    <t>Venezuela</t>
  </si>
  <si>
    <t>12.55</t>
  </si>
  <si>
    <t>Cliente_298</t>
  </si>
  <si>
    <t>37.23</t>
  </si>
  <si>
    <t>Plato_8, Plato_15</t>
  </si>
  <si>
    <t>44.9</t>
  </si>
  <si>
    <t>Cliente_950</t>
  </si>
  <si>
    <t>Plato_8, Plato_7, Plato_1, Plato_6</t>
  </si>
  <si>
    <t>18.75</t>
  </si>
  <si>
    <t>Cliente_90</t>
  </si>
  <si>
    <t>Plato_4, Plato_9</t>
  </si>
  <si>
    <t>26.5</t>
  </si>
  <si>
    <t>Cliente_974</t>
  </si>
  <si>
    <t>Plato_10, Plato_4, Plato_14</t>
  </si>
  <si>
    <t>25.7</t>
  </si>
  <si>
    <t>Cliente_597</t>
  </si>
  <si>
    <t>Plato_17, Plato_2, Plato_10, Plato_12</t>
  </si>
  <si>
    <t>10.51</t>
  </si>
  <si>
    <t>Cliente_320</t>
  </si>
  <si>
    <t>Plato_7, Plato_9, Plato_11, Plato_16</t>
  </si>
  <si>
    <t>40.31</t>
  </si>
  <si>
    <t>Cliente_196</t>
  </si>
  <si>
    <t>Plato_16, Plato_15, Plato_19, Plato_14</t>
  </si>
  <si>
    <t>16.05</t>
  </si>
  <si>
    <t>Cliente_297</t>
  </si>
  <si>
    <t>33.69</t>
  </si>
  <si>
    <t>Cliente_484</t>
  </si>
  <si>
    <t>Plato_10, Plato_16, Plato_4</t>
  </si>
  <si>
    <t>17.37</t>
  </si>
  <si>
    <t>Cliente_70</t>
  </si>
  <si>
    <t>Plato_9, Plato_2</t>
  </si>
  <si>
    <t>Paraguay</t>
  </si>
  <si>
    <t>24.09</t>
  </si>
  <si>
    <t>Cliente_635</t>
  </si>
  <si>
    <t>Plato_5, Plato_16, Plato_17</t>
  </si>
  <si>
    <t>25.91</t>
  </si>
  <si>
    <t>Cliente_301</t>
  </si>
  <si>
    <t>Plato_14, Plato_15</t>
  </si>
  <si>
    <t>38.43</t>
  </si>
  <si>
    <t>Cliente_154</t>
  </si>
  <si>
    <t>Plato_15, Plato_7, Plato_12</t>
  </si>
  <si>
    <t>46.82</t>
  </si>
  <si>
    <t>Cliente_888</t>
  </si>
  <si>
    <t>Plato_19, Plato_7, Plato_6</t>
  </si>
  <si>
    <t>35.09</t>
  </si>
  <si>
    <t>Cliente_359</t>
  </si>
  <si>
    <t>Plato_20, Plato_10, Plato_19</t>
  </si>
  <si>
    <t>43.35</t>
  </si>
  <si>
    <t>Cliente_770</t>
  </si>
  <si>
    <t>14.35</t>
  </si>
  <si>
    <t>Cliente_239</t>
  </si>
  <si>
    <t>Plato_2, Plato_7</t>
  </si>
  <si>
    <t>15.02</t>
  </si>
  <si>
    <t>Cliente_443</t>
  </si>
  <si>
    <t>Plato_18, Plato_3</t>
  </si>
  <si>
    <t>18.97</t>
  </si>
  <si>
    <t>Cliente_264</t>
  </si>
  <si>
    <t>Plato_4, Plato_6, Plato_15</t>
  </si>
  <si>
    <t>34.28</t>
  </si>
  <si>
    <t>Cliente_654</t>
  </si>
  <si>
    <t>13.24</t>
  </si>
  <si>
    <t>Cliente_117</t>
  </si>
  <si>
    <t>Plato_5, Plato_19, Plato_14</t>
  </si>
  <si>
    <t>41.38</t>
  </si>
  <si>
    <t>Cliente_715</t>
  </si>
  <si>
    <t>Plato_18, Plato_5</t>
  </si>
  <si>
    <t>18.66</t>
  </si>
  <si>
    <t>Cliente_353</t>
  </si>
  <si>
    <t>14.12</t>
  </si>
  <si>
    <t>Cliente_929</t>
  </si>
  <si>
    <t>Plato_16, Plato_8</t>
  </si>
  <si>
    <t>27.79</t>
  </si>
  <si>
    <t>Cliente_116</t>
  </si>
  <si>
    <t>Plato_13, Plato_5</t>
  </si>
  <si>
    <t>20.62</t>
  </si>
  <si>
    <t>Cliente_438</t>
  </si>
  <si>
    <t>Plato_9, Plato_19, Plato_7, Plato_6</t>
  </si>
  <si>
    <t>47.13</t>
  </si>
  <si>
    <t>Cliente_733</t>
  </si>
  <si>
    <t>Plato_11, Plato_9, Plato_7</t>
  </si>
  <si>
    <t>40.28</t>
  </si>
  <si>
    <t>Cliente_263</t>
  </si>
  <si>
    <t>Plato_20, Plato_12, Plato_9</t>
  </si>
  <si>
    <t>17.23</t>
  </si>
  <si>
    <t>Cliente_954</t>
  </si>
  <si>
    <t>37.21</t>
  </si>
  <si>
    <t>Cliente_489</t>
  </si>
  <si>
    <t>Plato_5, Plato_2, Plato_6</t>
  </si>
  <si>
    <t>23.67</t>
  </si>
  <si>
    <t>Cliente_392</t>
  </si>
  <si>
    <t>Plato_13, Plato_1, Plato_17</t>
  </si>
  <si>
    <t>44.73</t>
  </si>
  <si>
    <t>Cliente_707</t>
  </si>
  <si>
    <t>Plato_2, Plato_6, Plato_1, Plato_4</t>
  </si>
  <si>
    <t>39.91</t>
  </si>
  <si>
    <t>Cliente_396</t>
  </si>
  <si>
    <t>Plato_18, Plato_2, Plato_11</t>
  </si>
  <si>
    <t>10.69</t>
  </si>
  <si>
    <t>Cliente_281</t>
  </si>
  <si>
    <t>Plato_11, Plato_9, Plato_15, Plato_10</t>
  </si>
  <si>
    <t>35.11</t>
  </si>
  <si>
    <t>Cliente_594</t>
  </si>
  <si>
    <t>42.21</t>
  </si>
  <si>
    <t>Cliente_786</t>
  </si>
  <si>
    <t>Plato_18, Plato_15</t>
  </si>
  <si>
    <t>49.74</t>
  </si>
  <si>
    <t>Cliente_27</t>
  </si>
  <si>
    <t>Plato_3, Plato_12, Plato_4, Plato_14</t>
  </si>
  <si>
    <t>28.43</t>
  </si>
  <si>
    <t>Cliente_716</t>
  </si>
  <si>
    <t>Plato_13, Plato_8, Plato_11, Plato_1</t>
  </si>
  <si>
    <t>26.15</t>
  </si>
  <si>
    <t>Cliente_208</t>
  </si>
  <si>
    <t>41.8</t>
  </si>
  <si>
    <t>Cliente_804</t>
  </si>
  <si>
    <t>Plato_15, Plato_13, Plato_2, Plato_19</t>
  </si>
  <si>
    <t>40.39</t>
  </si>
  <si>
    <t>Cliente_801</t>
  </si>
  <si>
    <t>44.45</t>
  </si>
  <si>
    <t>Cliente_663</t>
  </si>
  <si>
    <t>Plato_3, Plato_10</t>
  </si>
  <si>
    <t>43.07</t>
  </si>
  <si>
    <t>Cliente_372</t>
  </si>
  <si>
    <t>33.29</t>
  </si>
  <si>
    <t>22.24</t>
  </si>
  <si>
    <t>Cliente_714</t>
  </si>
  <si>
    <t>Plato_4, Plato_13, Plato_6, Plato_16</t>
  </si>
  <si>
    <t>47.07</t>
  </si>
  <si>
    <t>Cliente_468</t>
  </si>
  <si>
    <t>Plato_11, Plato_4</t>
  </si>
  <si>
    <t>39.83</t>
  </si>
  <si>
    <t>Cliente_58</t>
  </si>
  <si>
    <t>Plato_18, Plato_10, Plato_6</t>
  </si>
  <si>
    <t>21.66</t>
  </si>
  <si>
    <t>Cliente_496</t>
  </si>
  <si>
    <t>38.44</t>
  </si>
  <si>
    <t>Cliente_143</t>
  </si>
  <si>
    <t>Plato_6, Plato_10, Plato_14, Plato_13</t>
  </si>
  <si>
    <t>39.89</t>
  </si>
  <si>
    <t>Cliente_115</t>
  </si>
  <si>
    <t>Plato_14, Plato_11, Plato_2, Plato_6</t>
  </si>
  <si>
    <t>34.35</t>
  </si>
  <si>
    <t>18.76</t>
  </si>
  <si>
    <t>Cliente_282</t>
  </si>
  <si>
    <t>Plato_16, Plato_2</t>
  </si>
  <si>
    <t>18.23</t>
  </si>
  <si>
    <t>Cliente_211</t>
  </si>
  <si>
    <t>Plato_3, Plato_4, Plato_20, Plato_13</t>
  </si>
  <si>
    <t>23.66</t>
  </si>
  <si>
    <t>Cliente_88</t>
  </si>
  <si>
    <t>Plato_19, Plato_13</t>
  </si>
  <si>
    <t>28.31</t>
  </si>
  <si>
    <t>Cliente_330</t>
  </si>
  <si>
    <t>Plato_8, Plato_2, Plato_4, Plato_3</t>
  </si>
  <si>
    <t>25.92</t>
  </si>
  <si>
    <t>Cliente_30</t>
  </si>
  <si>
    <t>13.9</t>
  </si>
  <si>
    <t>Cliente_103</t>
  </si>
  <si>
    <t>Plato_20, Plato_17, Plato_16, Plato_11</t>
  </si>
  <si>
    <t>37.22</t>
  </si>
  <si>
    <t>Cliente_95</t>
  </si>
  <si>
    <t>Plato_14, Plato_1, Plato_13</t>
  </si>
  <si>
    <t>10.25</t>
  </si>
  <si>
    <t>Cliente_114</t>
  </si>
  <si>
    <t>48.7</t>
  </si>
  <si>
    <t>Cliente_725</t>
  </si>
  <si>
    <t>10.53</t>
  </si>
  <si>
    <t>Cliente_778</t>
  </si>
  <si>
    <t>Plato_17, Plato_3</t>
  </si>
  <si>
    <t>15.83</t>
  </si>
  <si>
    <t>Cliente_832</t>
  </si>
  <si>
    <t>19.89</t>
  </si>
  <si>
    <t>Cliente_485</t>
  </si>
  <si>
    <t>Plato_19, Plato_17, Plato_10, Plato_9</t>
  </si>
  <si>
    <t>48.15</t>
  </si>
  <si>
    <t>Cliente_514</t>
  </si>
  <si>
    <t>Plato_5, Plato_3, Plato_20, Plato_17</t>
  </si>
  <si>
    <t>40.42</t>
  </si>
  <si>
    <t>Cliente_837</t>
  </si>
  <si>
    <t>21.04</t>
  </si>
  <si>
    <t>Cliente_36</t>
  </si>
  <si>
    <t>Plato_11, Plato_13</t>
  </si>
  <si>
    <t>37.07</t>
  </si>
  <si>
    <t>Cliente_840</t>
  </si>
  <si>
    <t>Plato_4, Plato_3, Plato_11</t>
  </si>
  <si>
    <t>12.06</t>
  </si>
  <si>
    <t>Cliente_35</t>
  </si>
  <si>
    <t>Plato_13, Plato_10, Plato_16, Plato_1</t>
  </si>
  <si>
    <t>36.43</t>
  </si>
  <si>
    <t>Cliente_26</t>
  </si>
  <si>
    <t>Plato_9, Plato_12, Plato_8, Plato_7</t>
  </si>
  <si>
    <t>26.76</t>
  </si>
  <si>
    <t>Cliente_483</t>
  </si>
  <si>
    <t>Plato_3, Plato_8, Plato_18</t>
  </si>
  <si>
    <t>Cliente_331</t>
  </si>
  <si>
    <t>Plato_17, Plato_14, Plato_16, Plato_13</t>
  </si>
  <si>
    <t>41.6</t>
  </si>
  <si>
    <t>Cliente_494</t>
  </si>
  <si>
    <t>Plato_1, Plato_3, Plato_19</t>
  </si>
  <si>
    <t>30.74</t>
  </si>
  <si>
    <t>Cliente_104</t>
  </si>
  <si>
    <t>Plato_12, Plato_4, Plato_17, Plato_13</t>
  </si>
  <si>
    <t>41.29</t>
  </si>
  <si>
    <t>Cliente_834</t>
  </si>
  <si>
    <t>Plato_20, Plato_8, Plato_2, Plato_1</t>
  </si>
  <si>
    <t>36.5</t>
  </si>
  <si>
    <t>Plato_15, Plato_13, Plato_12</t>
  </si>
  <si>
    <t>29.19</t>
  </si>
  <si>
    <t>Cliente_517</t>
  </si>
  <si>
    <t>Plato_8, Plato_1, Plato_15</t>
  </si>
  <si>
    <t>32.2</t>
  </si>
  <si>
    <t>Cliente_759</t>
  </si>
  <si>
    <t>Plato_14, Plato_8, Plato_19</t>
  </si>
  <si>
    <t>37.93</t>
  </si>
  <si>
    <t>Cliente_226</t>
  </si>
  <si>
    <t>Plato_17, Plato_6, Plato_15</t>
  </si>
  <si>
    <t>10.68</t>
  </si>
  <si>
    <t>Cliente_693</t>
  </si>
  <si>
    <t>Plato_10, Plato_7, Plato_1</t>
  </si>
  <si>
    <t>18.61</t>
  </si>
  <si>
    <t>Cliente_418</t>
  </si>
  <si>
    <t>20.49</t>
  </si>
  <si>
    <t>Cliente_368</t>
  </si>
  <si>
    <t>11.86</t>
  </si>
  <si>
    <t>Cliente_593</t>
  </si>
  <si>
    <t>Plato_1, Plato_6</t>
  </si>
  <si>
    <t>25.32</t>
  </si>
  <si>
    <t>Cliente_425</t>
  </si>
  <si>
    <t>Plato_4, Plato_12, Plato_5</t>
  </si>
  <si>
    <t>31.27</t>
  </si>
  <si>
    <t>Cliente_883</t>
  </si>
  <si>
    <t>Plato_4, Plato_9, Plato_3</t>
  </si>
  <si>
    <t>Cliente_962</t>
  </si>
  <si>
    <t>Plato_7, Plato_1, Plato_19</t>
  </si>
  <si>
    <t>11.64</t>
  </si>
  <si>
    <t>Cliente_642</t>
  </si>
  <si>
    <t>Plato_14, Plato_17, Plato_1, Plato_16</t>
  </si>
  <si>
    <t>32.54</t>
  </si>
  <si>
    <t>Cliente_949</t>
  </si>
  <si>
    <t>Plato_12, Plato_2, Plato_20</t>
  </si>
  <si>
    <t>15.91</t>
  </si>
  <si>
    <t>35.24</t>
  </si>
  <si>
    <t>Cliente_539</t>
  </si>
  <si>
    <t>Plato_15, Plato_6</t>
  </si>
  <si>
    <t>Cliente_910</t>
  </si>
  <si>
    <t>Plato_20, Plato_14, Plato_8</t>
  </si>
  <si>
    <t>44.2</t>
  </si>
  <si>
    <t>Cliente_123</t>
  </si>
  <si>
    <t>Plato_14, Plato_3, Plato_12, Plato_19</t>
  </si>
  <si>
    <t>31.23</t>
  </si>
  <si>
    <t>Cliente_411</t>
  </si>
  <si>
    <t>21.7</t>
  </si>
  <si>
    <t>Cliente_626</t>
  </si>
  <si>
    <t>Plato_5, Plato_3</t>
  </si>
  <si>
    <t>23.98</t>
  </si>
  <si>
    <t>Cliente_880</t>
  </si>
  <si>
    <t>Plato_16, Plato_2, Plato_8</t>
  </si>
  <si>
    <t>34.33</t>
  </si>
  <si>
    <t>Cliente_2</t>
  </si>
  <si>
    <t>Plato_17, Plato_19</t>
  </si>
  <si>
    <t>23.26</t>
  </si>
  <si>
    <t>Cliente_968</t>
  </si>
  <si>
    <t>Plato_20, Plato_13, Plato_11</t>
  </si>
  <si>
    <t>20.27</t>
  </si>
  <si>
    <t>Cliente_595</t>
  </si>
  <si>
    <t>Plato_13, Plato_9, Plato_15, Plato_8</t>
  </si>
  <si>
    <t>38.21</t>
  </si>
  <si>
    <t>Cliente_232</t>
  </si>
  <si>
    <t>Plato_9, Plato_16, Plato_1, Plato_3</t>
  </si>
  <si>
    <t>Cliente_278</t>
  </si>
  <si>
    <t>17.43</t>
  </si>
  <si>
    <t>Cliente_946</t>
  </si>
  <si>
    <t>Plato_4, Plato_17</t>
  </si>
  <si>
    <t>42.79</t>
  </si>
  <si>
    <t>Cliente_52</t>
  </si>
  <si>
    <t>12.59</t>
  </si>
  <si>
    <t>Cliente_623</t>
  </si>
  <si>
    <t>Plato_11, Plato_6</t>
  </si>
  <si>
    <t>40.03</t>
  </si>
  <si>
    <t>13.86</t>
  </si>
  <si>
    <t>Cliente_799</t>
  </si>
  <si>
    <t>28.81</t>
  </si>
  <si>
    <t>Cliente_59</t>
  </si>
  <si>
    <t>Plato_13, Plato_10, Plato_9</t>
  </si>
  <si>
    <t>11.11</t>
  </si>
  <si>
    <t>Cliente_698</t>
  </si>
  <si>
    <t>Plato_9, Plato_1, Plato_14</t>
  </si>
  <si>
    <t>39.68</t>
  </si>
  <si>
    <t>Cliente_820</t>
  </si>
  <si>
    <t>Plato_10, Plato_13, Plato_11</t>
  </si>
  <si>
    <t>49.29</t>
  </si>
  <si>
    <t>Cliente_456</t>
  </si>
  <si>
    <t>Plato_10, Plato_17, Plato_12</t>
  </si>
  <si>
    <t>Cliente_415</t>
  </si>
  <si>
    <t>30.71</t>
  </si>
  <si>
    <t>Cliente_406</t>
  </si>
  <si>
    <t>Plato_11, Plato_18, Plato_1</t>
  </si>
  <si>
    <t>36.58</t>
  </si>
  <si>
    <t>Cliente_687</t>
  </si>
  <si>
    <t>Plato_7, Plato_12, Plato_13</t>
  </si>
  <si>
    <t>32.86</t>
  </si>
  <si>
    <t>Cliente_586</t>
  </si>
  <si>
    <t>22.15</t>
  </si>
  <si>
    <t>Cliente_19</t>
  </si>
  <si>
    <t>Plato_5, Plato_20, Plato_1, Plato_8</t>
  </si>
  <si>
    <t>29.25</t>
  </si>
  <si>
    <t>Cliente_285</t>
  </si>
  <si>
    <t>Plato_2, Plato_7, Plato_5, Plato_4</t>
  </si>
  <si>
    <t>11.19</t>
  </si>
  <si>
    <t>Cliente_197</t>
  </si>
  <si>
    <t>Plato_15, Plato_11</t>
  </si>
  <si>
    <t>22.41</t>
  </si>
  <si>
    <t>Cliente_605</t>
  </si>
  <si>
    <t>39.71</t>
  </si>
  <si>
    <t>Cliente_841</t>
  </si>
  <si>
    <t>Plato_17, Plato_20</t>
  </si>
  <si>
    <t>36.62</t>
  </si>
  <si>
    <t>Cliente_385</t>
  </si>
  <si>
    <t>Plato_18, Plato_3, Plato_4</t>
  </si>
  <si>
    <t>26.07</t>
  </si>
  <si>
    <t>Cliente_828</t>
  </si>
  <si>
    <t>Plato_7, Plato_20</t>
  </si>
  <si>
    <t>15.03</t>
  </si>
  <si>
    <t>Cliente_124</t>
  </si>
  <si>
    <t>44.24</t>
  </si>
  <si>
    <t>Cliente_336</t>
  </si>
  <si>
    <t>Plato_2, Plato_7, Plato_9</t>
  </si>
  <si>
    <t>19.24</t>
  </si>
  <si>
    <t>Cliente_772</t>
  </si>
  <si>
    <t>Plato_4, Plato_20, Plato_13</t>
  </si>
  <si>
    <t>41.73</t>
  </si>
  <si>
    <t>Cliente_511</t>
  </si>
  <si>
    <t>Plato_19, Plato_7, Plato_13</t>
  </si>
  <si>
    <t>38.0</t>
  </si>
  <si>
    <t>Cliente_833</t>
  </si>
  <si>
    <t>Plato_5, Plato_8, Plato_1, Plato_15</t>
  </si>
  <si>
    <t>22.05</t>
  </si>
  <si>
    <t>Cliente_395</t>
  </si>
  <si>
    <t>Plato_17, Plato_16</t>
  </si>
  <si>
    <t>11.47</t>
  </si>
  <si>
    <t>42.27</t>
  </si>
  <si>
    <t>Cliente_575</t>
  </si>
  <si>
    <t>26.64</t>
  </si>
  <si>
    <t>Cliente_592</t>
  </si>
  <si>
    <t>Plato_6, Plato_10</t>
  </si>
  <si>
    <t>16.44</t>
  </si>
  <si>
    <t>Cliente_619</t>
  </si>
  <si>
    <t>Plato_15, Plato_17, Plato_4, Plato_19</t>
  </si>
  <si>
    <t>25.93</t>
  </si>
  <si>
    <t>Cliente_973</t>
  </si>
  <si>
    <t>Plato_10, Plato_2</t>
  </si>
  <si>
    <t>38.18</t>
  </si>
  <si>
    <t>Plato_7, Plato_2</t>
  </si>
  <si>
    <t>23.89</t>
  </si>
  <si>
    <t>Cliente_608</t>
  </si>
  <si>
    <t>Plato_17, Plato_14, Plato_1, Plato_15</t>
  </si>
  <si>
    <t>18.42</t>
  </si>
  <si>
    <t>Cliente_513</t>
  </si>
  <si>
    <t>26.48</t>
  </si>
  <si>
    <t>Cliente_823</t>
  </si>
  <si>
    <t>Plato_12, Plato_14, Plato_4, Plato_8</t>
  </si>
  <si>
    <t>23.56</t>
  </si>
  <si>
    <t>Cliente_230</t>
  </si>
  <si>
    <t>Plato_6, Plato_19, Plato_16, Plato_3</t>
  </si>
  <si>
    <t>23.54</t>
  </si>
  <si>
    <t>Cliente_680</t>
  </si>
  <si>
    <t>Plato_13, Plato_19</t>
  </si>
  <si>
    <t>44.28</t>
  </si>
  <si>
    <t>Cliente_224</t>
  </si>
  <si>
    <t>Plato_10, Plato_4</t>
  </si>
  <si>
    <t>37.9</t>
  </si>
  <si>
    <t>Cliente_728</t>
  </si>
  <si>
    <t>23.29</t>
  </si>
  <si>
    <t>36.55</t>
  </si>
  <si>
    <t>Cliente_657</t>
  </si>
  <si>
    <t>Plato_20, Plato_16</t>
  </si>
  <si>
    <t>28.9</t>
  </si>
  <si>
    <t>Cliente_377</t>
  </si>
  <si>
    <t>Plato_1, Plato_6, Plato_10</t>
  </si>
  <si>
    <t>31.58</t>
  </si>
  <si>
    <t>Cliente_434</t>
  </si>
  <si>
    <t>Plato_3, Plato_20, Plato_8, Plato_2</t>
  </si>
  <si>
    <t>24.38</t>
  </si>
  <si>
    <t>42.6</t>
  </si>
  <si>
    <t>Cliente_959</t>
  </si>
  <si>
    <t>24.2</t>
  </si>
  <si>
    <t>Cliente_798</t>
  </si>
  <si>
    <t>Plato_8, Plato_5, Plato_2, Plato_20</t>
  </si>
  <si>
    <t>16.5</t>
  </si>
  <si>
    <t>Cliente_165</t>
  </si>
  <si>
    <t>Plato_20, Plato_16, Plato_14, Plato_8</t>
  </si>
  <si>
    <t>16.81</t>
  </si>
  <si>
    <t>41.35</t>
  </si>
  <si>
    <t>Plato_18, Plato_17, Plato_8</t>
  </si>
  <si>
    <t>30.97</t>
  </si>
  <si>
    <t>Cliente_564</t>
  </si>
  <si>
    <t>Plato_10, Plato_15, Plato_17</t>
  </si>
  <si>
    <t>11.31</t>
  </si>
  <si>
    <t>Cliente_344</t>
  </si>
  <si>
    <t>Plato_16, Plato_4, Plato_20, Plato_7</t>
  </si>
  <si>
    <t>45.46</t>
  </si>
  <si>
    <t>Cliente_354</t>
  </si>
  <si>
    <t>Plato_14, Plato_7, Plato_15, Plato_1</t>
  </si>
  <si>
    <t>23.7</t>
  </si>
  <si>
    <t>Plato_13, Plato_2</t>
  </si>
  <si>
    <t>40.33</t>
  </si>
  <si>
    <t>Cliente_290</t>
  </si>
  <si>
    <t>Plato_11, Plato_5, Plato_3</t>
  </si>
  <si>
    <t>46.01</t>
  </si>
  <si>
    <t>Cliente_480</t>
  </si>
  <si>
    <t>Plato_20, Plato_17, Plato_11, Plato_19</t>
  </si>
  <si>
    <t>48.8</t>
  </si>
  <si>
    <t>Plato_5, Plato_1</t>
  </si>
  <si>
    <t>35.67</t>
  </si>
  <si>
    <t>Cliente_177</t>
  </si>
  <si>
    <t>44.33</t>
  </si>
  <si>
    <t>Cliente_138</t>
  </si>
  <si>
    <t>40.94</t>
  </si>
  <si>
    <t>Cliente_240</t>
  </si>
  <si>
    <t>Plato_14, Plato_18, Plato_13, Plato_15</t>
  </si>
  <si>
    <t>28.96</t>
  </si>
  <si>
    <t>Plato_10, Plato_1</t>
  </si>
  <si>
    <t>33.93</t>
  </si>
  <si>
    <t>Cliente_21</t>
  </si>
  <si>
    <t>35.03</t>
  </si>
  <si>
    <t>Plato_11, Plato_7</t>
  </si>
  <si>
    <t>32.79</t>
  </si>
  <si>
    <t>Cliente_857</t>
  </si>
  <si>
    <t>Plato_15, Plato_8, Plato_4, Plato_1</t>
  </si>
  <si>
    <t>10.07</t>
  </si>
  <si>
    <t>Cliente_876</t>
  </si>
  <si>
    <t>Plato_13, Plato_17, Plato_16</t>
  </si>
  <si>
    <t>36.98</t>
  </si>
  <si>
    <t>Cliente_283</t>
  </si>
  <si>
    <t>Plato_12, Plato_4, Plato_7, Plato_20</t>
  </si>
  <si>
    <t>35.99</t>
  </si>
  <si>
    <t>Cliente_429</t>
  </si>
  <si>
    <t>20.23</t>
  </si>
  <si>
    <t>Plato_11, Plato_2</t>
  </si>
  <si>
    <t>13.27</t>
  </si>
  <si>
    <t>Cliente_384</t>
  </si>
  <si>
    <t>44.54</t>
  </si>
  <si>
    <t>Cliente_606</t>
  </si>
  <si>
    <t>35.96</t>
  </si>
  <si>
    <t>Cliente_988</t>
  </si>
  <si>
    <t>32.8</t>
  </si>
  <si>
    <t>Cliente_83</t>
  </si>
  <si>
    <t>Plato_4, Plato_5</t>
  </si>
  <si>
    <t>34.12</t>
  </si>
  <si>
    <t>Plato_11, Plato_17, Plato_19</t>
  </si>
  <si>
    <t>21.71</t>
  </si>
  <si>
    <t>Cliente_280</t>
  </si>
  <si>
    <t>33.52</t>
  </si>
  <si>
    <t>Cliente_268</t>
  </si>
  <si>
    <t>Plato_10, Plato_19, Plato_4, Plato_13</t>
  </si>
  <si>
    <t>42.57</t>
  </si>
  <si>
    <t>Cliente_738</t>
  </si>
  <si>
    <t>Plato_13, Plato_18</t>
  </si>
  <si>
    <t>47.08</t>
  </si>
  <si>
    <t>Cliente_41</t>
  </si>
  <si>
    <t>46.21</t>
  </si>
  <si>
    <t>Cliente_913</t>
  </si>
  <si>
    <t>49.54</t>
  </si>
  <si>
    <t>Cliente_710</t>
  </si>
  <si>
    <t>Plato_11, Plato_10</t>
  </si>
  <si>
    <t>38.4</t>
  </si>
  <si>
    <t>Cliente_887</t>
  </si>
  <si>
    <t>Plato_18, Plato_13</t>
  </si>
  <si>
    <t>28.52</t>
  </si>
  <si>
    <t>Cliente_555</t>
  </si>
  <si>
    <t>Plato_18, Plato_20</t>
  </si>
  <si>
    <t>21.13</t>
  </si>
  <si>
    <t>Cliente_63</t>
  </si>
  <si>
    <t>Plato_16, Plato_11, Plato_18, Plato_13</t>
  </si>
  <si>
    <t>42.83</t>
  </si>
  <si>
    <t>Cliente_789</t>
  </si>
  <si>
    <t>42.62</t>
  </si>
  <si>
    <t>Plato_15, Plato_4, Plato_11, Plato_8</t>
  </si>
  <si>
    <t>15.11</t>
  </si>
  <si>
    <t>Cliente_134</t>
  </si>
  <si>
    <t>Plato_19, Plato_20, Plato_3</t>
  </si>
  <si>
    <t>33.08</t>
  </si>
  <si>
    <t>20.07</t>
  </si>
  <si>
    <t>Cliente_865</t>
  </si>
  <si>
    <t>Plato_20, Plato_9, Plato_7, Plato_17</t>
  </si>
  <si>
    <t>21.49</t>
  </si>
  <si>
    <t>Cliente_454</t>
  </si>
  <si>
    <t>Plato_4, Plato_14</t>
  </si>
  <si>
    <t>Cliente_190</t>
  </si>
  <si>
    <t>Plato_4, Plato_1</t>
  </si>
  <si>
    <t>31.53</t>
  </si>
  <si>
    <t>Cliente_610</t>
  </si>
  <si>
    <t>24.36</t>
  </si>
  <si>
    <t>Plato_15, Plato_1, Plato_11</t>
  </si>
  <si>
    <t>45.26</t>
  </si>
  <si>
    <t>Cliente_284</t>
  </si>
  <si>
    <t>Plato_15, Plato_13, Plato_1</t>
  </si>
  <si>
    <t>35.88</t>
  </si>
  <si>
    <t>Cliente_381</t>
  </si>
  <si>
    <t>Plato_5, Plato_4</t>
  </si>
  <si>
    <t>14.09</t>
  </si>
  <si>
    <t>Cliente_814</t>
  </si>
  <si>
    <t>41.08</t>
  </si>
  <si>
    <t>Cliente_110</t>
  </si>
  <si>
    <t>Plato_14, Plato_20</t>
  </si>
  <si>
    <t>19.6</t>
  </si>
  <si>
    <t>Plato_2, Plato_1, Plato_5, Plato_12</t>
  </si>
  <si>
    <t>44.38</t>
  </si>
  <si>
    <t>Cliente_809</t>
  </si>
  <si>
    <t>Plato_20, Plato_13, Plato_3</t>
  </si>
  <si>
    <t>10.28</t>
  </si>
  <si>
    <t>Cliente_462</t>
  </si>
  <si>
    <t>Plato_2, Plato_3, Plato_4, Plato_13</t>
  </si>
  <si>
    <t>17.54</t>
  </si>
  <si>
    <t>Cliente_705</t>
  </si>
  <si>
    <t>Plato_2, Plato_7, Plato_3</t>
  </si>
  <si>
    <t>28.33</t>
  </si>
  <si>
    <t>Cliente_900</t>
  </si>
  <si>
    <t>Plato_1, Plato_8, Plato_18</t>
  </si>
  <si>
    <t>35.34</t>
  </si>
  <si>
    <t>Cliente_195</t>
  </si>
  <si>
    <t>Plato_18, Plato_17</t>
  </si>
  <si>
    <t>28.88</t>
  </si>
  <si>
    <t>Cliente_669</t>
  </si>
  <si>
    <t>Plato_17, Plato_11, Plato_8</t>
  </si>
  <si>
    <t>20.04</t>
  </si>
  <si>
    <t>Cliente_206</t>
  </si>
  <si>
    <t>Plato_15, Plato_16</t>
  </si>
  <si>
    <t>47.81</t>
  </si>
  <si>
    <t>Plato_11, Plato_17</t>
  </si>
  <si>
    <t>12.18</t>
  </si>
  <si>
    <t>Cliente_615</t>
  </si>
  <si>
    <t>44.91</t>
  </si>
  <si>
    <t>Plato_16, Plato_6, Plato_15</t>
  </si>
  <si>
    <t>49.37</t>
  </si>
  <si>
    <t>Cliente_996</t>
  </si>
  <si>
    <t>49.05</t>
  </si>
  <si>
    <t>Cliente_791</t>
  </si>
  <si>
    <t>Plato_12, Plato_11, Plato_9, Plato_14</t>
  </si>
  <si>
    <t>33.7</t>
  </si>
  <si>
    <t>Cliente_427</t>
  </si>
  <si>
    <t>Plato_4, Plato_8</t>
  </si>
  <si>
    <t>47.85</t>
  </si>
  <si>
    <t>Plato_2, Plato_6, Plato_9, Plato_4</t>
  </si>
  <si>
    <t>20.9</t>
  </si>
  <si>
    <t>Cliente_554</t>
  </si>
  <si>
    <t>Plato_2, Plato_14, Plato_11, Plato_16</t>
  </si>
  <si>
    <t>Cliente_397</t>
  </si>
  <si>
    <t>28.68</t>
  </si>
  <si>
    <t>Cliente_486</t>
  </si>
  <si>
    <t>Plato_4, Plato_9, Plato_14, Plato_2</t>
  </si>
  <si>
    <t>46.0</t>
  </si>
  <si>
    <t>Cliente_785</t>
  </si>
  <si>
    <t>Plato_20, Plato_9, Plato_7, Plato_13</t>
  </si>
  <si>
    <t>39.45</t>
  </si>
  <si>
    <t>Cliente_711</t>
  </si>
  <si>
    <t>Plato_7, Plato_9, Plato_8</t>
  </si>
  <si>
    <t>23.59</t>
  </si>
  <si>
    <t>Cliente_113</t>
  </si>
  <si>
    <t>Plato_3, Plato_13</t>
  </si>
  <si>
    <t>20.09</t>
  </si>
  <si>
    <t>Plato_13, Plato_10, Plato_15</t>
  </si>
  <si>
    <t>17.95</t>
  </si>
  <si>
    <t>Plato_13, Plato_20, Plato_4, Plato_9</t>
  </si>
  <si>
    <t>34.39</t>
  </si>
  <si>
    <t>Cliente_882</t>
  </si>
  <si>
    <t>Plato_4, Plato_16, Plato_1</t>
  </si>
  <si>
    <t>30.19</t>
  </si>
  <si>
    <t>Plato_18, Plato_19, Plato_14, Plato_16</t>
  </si>
  <si>
    <t>Cliente_866</t>
  </si>
  <si>
    <t>Plato_3, Plato_20, Plato_4</t>
  </si>
  <si>
    <t>15.62</t>
  </si>
  <si>
    <t>22.95</t>
  </si>
  <si>
    <t>Cliente_112</t>
  </si>
  <si>
    <t>43.02</t>
  </si>
  <si>
    <t>Cliente_257</t>
  </si>
  <si>
    <t>Plato_14, Plato_8, Plato_17</t>
  </si>
  <si>
    <t>32.87</t>
  </si>
  <si>
    <t>Cliente_318</t>
  </si>
  <si>
    <t>Plato_5, Plato_6</t>
  </si>
  <si>
    <t>26.91</t>
  </si>
  <si>
    <t>Cliente_218</t>
  </si>
  <si>
    <t>45.41</t>
  </si>
  <si>
    <t>Cliente_930</t>
  </si>
  <si>
    <t>35.35</t>
  </si>
  <si>
    <t>Cliente_740</t>
  </si>
  <si>
    <t>Plato_1, Plato_9, Plato_18</t>
  </si>
  <si>
    <t>15.18</t>
  </si>
  <si>
    <t>Cliente_422</t>
  </si>
  <si>
    <t>Plato_9, Plato_18, Plato_17, Plato_2</t>
  </si>
  <si>
    <t>43.99</t>
  </si>
  <si>
    <t>Cliente_616</t>
  </si>
  <si>
    <t>Plato_6, Plato_20, Plato_5</t>
  </si>
  <si>
    <t>34.59</t>
  </si>
  <si>
    <t>Cliente_787</t>
  </si>
  <si>
    <t>Plato_11, Plato_5</t>
  </si>
  <si>
    <t>18.48</t>
  </si>
  <si>
    <t>Cliente_830</t>
  </si>
  <si>
    <t>Plato_7, Plato_12, Plato_5</t>
  </si>
  <si>
    <t>23.92</t>
  </si>
  <si>
    <t>Cliente_508</t>
  </si>
  <si>
    <t>Plato_12, Plato_14, Plato_3</t>
  </si>
  <si>
    <t>20.85</t>
  </si>
  <si>
    <t>Cliente_334</t>
  </si>
  <si>
    <t>43.79</t>
  </si>
  <si>
    <t>Cliente_690</t>
  </si>
  <si>
    <t>Plato_10, Plato_12, Plato_3, Plato_15</t>
  </si>
  <si>
    <t>38.84</t>
  </si>
  <si>
    <t>Cliente_819</t>
  </si>
  <si>
    <t>22.74</t>
  </si>
  <si>
    <t>Cliente_873</t>
  </si>
  <si>
    <t>Plato_3, Plato_19</t>
  </si>
  <si>
    <t>37.37</t>
  </si>
  <si>
    <t>Plato_14, Plato_18</t>
  </si>
  <si>
    <t>35.95</t>
  </si>
  <si>
    <t>Cliente_951</t>
  </si>
  <si>
    <t>14.97</t>
  </si>
  <si>
    <t>Cliente_509</t>
  </si>
  <si>
    <t>16.26</t>
  </si>
  <si>
    <t>Cliente_977</t>
  </si>
  <si>
    <t>42.8</t>
  </si>
  <si>
    <t>Cliente_821</t>
  </si>
  <si>
    <t>Plato_18, Plato_19</t>
  </si>
  <si>
    <t>43.42</t>
  </si>
  <si>
    <t>Cliente_989</t>
  </si>
  <si>
    <t>11.65</t>
  </si>
  <si>
    <t>Cliente_835</t>
  </si>
  <si>
    <t>Plato_20, Plato_1</t>
  </si>
  <si>
    <t>25.76</t>
  </si>
  <si>
    <t>31.31</t>
  </si>
  <si>
    <t>Cliente_172</t>
  </si>
  <si>
    <t>Plato_20, Plato_12</t>
  </si>
  <si>
    <t>35.84</t>
  </si>
  <si>
    <t>Cliente_948</t>
  </si>
  <si>
    <t>Plato_5, Plato_4, Plato_11</t>
  </si>
  <si>
    <t>32.9</t>
  </si>
  <si>
    <t>Plato_20, Plato_13, Plato_16</t>
  </si>
  <si>
    <t>28.38</t>
  </si>
  <si>
    <t>Cliente_637</t>
  </si>
  <si>
    <t>Plato_6, Plato_5</t>
  </si>
  <si>
    <t>37.62</t>
  </si>
  <si>
    <t>Plato_10, Plato_2, Plato_1</t>
  </si>
  <si>
    <t>22.69</t>
  </si>
  <si>
    <t>Cliente_919</t>
  </si>
  <si>
    <t>21.99</t>
  </si>
  <si>
    <t>Cliente_259</t>
  </si>
  <si>
    <t>Plato_2, Plato_20</t>
  </si>
  <si>
    <t>29.93</t>
  </si>
  <si>
    <t>Cliente_784</t>
  </si>
  <si>
    <t>Plato_11, Plato_18, Plato_12, Plato_17</t>
  </si>
  <si>
    <t>Cliente_402</t>
  </si>
  <si>
    <t>Plato_20, Plato_6, Plato_16, Plato_11</t>
  </si>
  <si>
    <t>33.96</t>
  </si>
  <si>
    <t>Plato_15, Plato_19</t>
  </si>
  <si>
    <t>11.85</t>
  </si>
  <si>
    <t>Cliente_546</t>
  </si>
  <si>
    <t>32.67</t>
  </si>
  <si>
    <t>Cliente_140</t>
  </si>
  <si>
    <t>Plato_11, Plato_13, Plato_7</t>
  </si>
  <si>
    <t>16.62</t>
  </si>
  <si>
    <t>Cliente_363</t>
  </si>
  <si>
    <t>34.68</t>
  </si>
  <si>
    <t>Cliente_160</t>
  </si>
  <si>
    <t>Plato_10, Plato_15, Plato_18</t>
  </si>
  <si>
    <t>26.79</t>
  </si>
  <si>
    <t>Cliente_194</t>
  </si>
  <si>
    <t>Plato_20, Plato_14</t>
  </si>
  <si>
    <t>22.27</t>
  </si>
  <si>
    <t>Plato_4, Plato_14, Plato_17</t>
  </si>
  <si>
    <t>37.38</t>
  </si>
  <si>
    <t>Cliente_719</t>
  </si>
  <si>
    <t>Plato_18, Plato_17, Plato_5</t>
  </si>
  <si>
    <t>45.76</t>
  </si>
  <si>
    <t>Plato_19, Plato_3, Plato_18, Plato_7</t>
  </si>
  <si>
    <t>12.66</t>
  </si>
  <si>
    <t>Cliente_437</t>
  </si>
  <si>
    <t>Plato_7, Plato_19</t>
  </si>
  <si>
    <t>39.07</t>
  </si>
  <si>
    <t>Cliente_524</t>
  </si>
  <si>
    <t>22.76</t>
  </si>
  <si>
    <t>Cliente_71</t>
  </si>
  <si>
    <t>12.74</t>
  </si>
  <si>
    <t>Cliente_527</t>
  </si>
  <si>
    <t>18.84</t>
  </si>
  <si>
    <t>42.02</t>
  </si>
  <si>
    <t>Cliente_618</t>
  </si>
  <si>
    <t>Plato_8, Plato_6</t>
  </si>
  <si>
    <t>18.63</t>
  </si>
  <si>
    <t>Cliente_125</t>
  </si>
  <si>
    <t>Plato_4, Plato_18</t>
  </si>
  <si>
    <t>39.58</t>
  </si>
  <si>
    <t>Cliente_708</t>
  </si>
  <si>
    <t>Plato_2, Plato_9</t>
  </si>
  <si>
    <t>32.78</t>
  </si>
  <si>
    <t>Cliente_29</t>
  </si>
  <si>
    <t>Plato_18, Plato_14, Plato_7, Plato_13</t>
  </si>
  <si>
    <t>33.85</t>
  </si>
  <si>
    <t>Cliente_149</t>
  </si>
  <si>
    <t>Plato_7, Plato_18, Plato_15, Plato_20</t>
  </si>
  <si>
    <t>43.53</t>
  </si>
  <si>
    <t>Plato_7, Plato_18</t>
  </si>
  <si>
    <t>19.55</t>
  </si>
  <si>
    <t>Cliente_289</t>
  </si>
  <si>
    <t>Plato_18, Plato_9, Plato_17, Plato_16</t>
  </si>
  <si>
    <t>Cliente_624</t>
  </si>
  <si>
    <t>Plato_5, Plato_8</t>
  </si>
  <si>
    <t>15.63</t>
  </si>
  <si>
    <t>Cliente_720</t>
  </si>
  <si>
    <t>Plato_8, Plato_5</t>
  </si>
  <si>
    <t>36.79</t>
  </si>
  <si>
    <t>Cliente_704</t>
  </si>
  <si>
    <t>28.49</t>
  </si>
  <si>
    <t>Cliente_696</t>
  </si>
  <si>
    <t>Plato_7, Plato_4</t>
  </si>
  <si>
    <t>47.46</t>
  </si>
  <si>
    <t>Cliente_18</t>
  </si>
  <si>
    <t>25.26</t>
  </si>
  <si>
    <t>Cliente_535</t>
  </si>
  <si>
    <t>Plato_12, Plato_3, Plato_16</t>
  </si>
  <si>
    <t>14.28</t>
  </si>
  <si>
    <t>Cliente_558</t>
  </si>
  <si>
    <t>42.31</t>
  </si>
  <si>
    <t>Cliente_185</t>
  </si>
  <si>
    <t>Plato_5, Plato_2, Plato_16</t>
  </si>
  <si>
    <t>26.63</t>
  </si>
  <si>
    <t>Cliente_365</t>
  </si>
  <si>
    <t>Plato_1, Plato_14</t>
  </si>
  <si>
    <t>Plato_10, Plato_6, Plato_5</t>
  </si>
  <si>
    <t>48.5</t>
  </si>
  <si>
    <t>Cliente_440</t>
  </si>
  <si>
    <t>17.07</t>
  </si>
  <si>
    <t>21.17</t>
  </si>
  <si>
    <t>Plato_8, Plato_9</t>
  </si>
  <si>
    <t>21.51</t>
  </si>
  <si>
    <t>Cliente_421</t>
  </si>
  <si>
    <t>Plato_16, Plato_10, Plato_1, Plato_7</t>
  </si>
  <si>
    <t>49.6</t>
  </si>
  <si>
    <t>Cliente_964</t>
  </si>
  <si>
    <t>32.77</t>
  </si>
  <si>
    <t>Plato_16, Plato_18, Plato_11, Plato_5</t>
  </si>
  <si>
    <t>15.21</t>
  </si>
  <si>
    <t>Cliente_420</t>
  </si>
  <si>
    <t>17.26</t>
  </si>
  <si>
    <t>Cliente_531</t>
  </si>
  <si>
    <t>Plato_20, Plato_18</t>
  </si>
  <si>
    <t>21.94</t>
  </si>
  <si>
    <t>Cliente_207</t>
  </si>
  <si>
    <t>19.7</t>
  </si>
  <si>
    <t>Cliente_665</t>
  </si>
  <si>
    <t>Plato_6, Plato_12, Plato_19, Plato_1</t>
  </si>
  <si>
    <t>39.62</t>
  </si>
  <si>
    <t>Cliente_342</t>
  </si>
  <si>
    <t>36.83</t>
  </si>
  <si>
    <t>Plato_17, Plato_5, Plato_13</t>
  </si>
  <si>
    <t>43.48</t>
  </si>
  <si>
    <t>Cliente_589</t>
  </si>
  <si>
    <t>Plato_8, Plato_14, Plato_18</t>
  </si>
  <si>
    <t>46.37</t>
  </si>
  <si>
    <t>Plato_4, Plato_19</t>
  </si>
  <si>
    <t>48.9</t>
  </si>
  <si>
    <t>Cliente_783</t>
  </si>
  <si>
    <t>42.25</t>
  </si>
  <si>
    <t>Cliente_717</t>
  </si>
  <si>
    <t>Plato_12, Plato_11</t>
  </si>
  <si>
    <t>35.68</t>
  </si>
  <si>
    <t>Cliente_216</t>
  </si>
  <si>
    <t>Plato_3, Plato_12, Plato_16</t>
  </si>
  <si>
    <t>Cliente_404</t>
  </si>
  <si>
    <t>Cliente_473</t>
  </si>
  <si>
    <t>Plato_14, Plato_7</t>
  </si>
  <si>
    <t>Cliente_894</t>
  </si>
  <si>
    <t>Plato_14, Plato_15, Plato_10, Plato_16</t>
  </si>
  <si>
    <t>14.48</t>
  </si>
  <si>
    <t>Cliente_332</t>
  </si>
  <si>
    <t>Plato_18, Plato_1, Plato_19</t>
  </si>
  <si>
    <t>21.07</t>
  </si>
  <si>
    <t>Cliente_405</t>
  </si>
  <si>
    <t>Plato_8, Plato_10</t>
  </si>
  <si>
    <t>23.31</t>
  </si>
  <si>
    <t>Plato_14, Plato_12</t>
  </si>
  <si>
    <t>38.85</t>
  </si>
  <si>
    <t>25.56</t>
  </si>
  <si>
    <t>Cliente_807</t>
  </si>
  <si>
    <t>19.3</t>
  </si>
  <si>
    <t>Cliente_732</t>
  </si>
  <si>
    <t>12.56</t>
  </si>
  <si>
    <t>Cliente_600</t>
  </si>
  <si>
    <t>10.14</t>
  </si>
  <si>
    <t>Cliente_316</t>
  </si>
  <si>
    <t>Plato_10, Plato_13, Plato_2</t>
  </si>
  <si>
    <t>30.48</t>
  </si>
  <si>
    <t>Cliente_349</t>
  </si>
  <si>
    <t>Plato_10, Plato_5</t>
  </si>
  <si>
    <t>37.15</t>
  </si>
  <si>
    <t>Cliente_842</t>
  </si>
  <si>
    <t>45.77</t>
  </si>
  <si>
    <t>Cliente_306</t>
  </si>
  <si>
    <t>Plato_3, Plato_13, Plato_16</t>
  </si>
  <si>
    <t>18.71</t>
  </si>
  <si>
    <t>Cliente_869</t>
  </si>
  <si>
    <t>39.82</t>
  </si>
  <si>
    <t>Cliente_243</t>
  </si>
  <si>
    <t>42.09</t>
  </si>
  <si>
    <t>10.95</t>
  </si>
  <si>
    <t>Cliente_348</t>
  </si>
  <si>
    <t>Plato_20, Plato_14, Plato_1, Plato_17</t>
  </si>
  <si>
    <t>15.6</t>
  </si>
  <si>
    <t>Cliente_518</t>
  </si>
  <si>
    <t>Plato_1, Plato_8, Plato_14, Plato_12</t>
  </si>
  <si>
    <t>43.74</t>
  </si>
  <si>
    <t>Cliente_953</t>
  </si>
  <si>
    <t>Plato_11, Plato_16, Plato_1, Plato_19</t>
  </si>
  <si>
    <t>47.8</t>
  </si>
  <si>
    <t>Cliente_689</t>
  </si>
  <si>
    <t>49.43</t>
  </si>
  <si>
    <t>11.02</t>
  </si>
  <si>
    <t>Plato_16, Plato_15</t>
  </si>
  <si>
    <t>34.13</t>
  </si>
  <si>
    <t>Cliente_151</t>
  </si>
  <si>
    <t>Plato_10, Plato_19</t>
  </si>
  <si>
    <t>39.72</t>
  </si>
  <si>
    <t>Cliente_109</t>
  </si>
  <si>
    <t>Plato_17, Plato_4</t>
  </si>
  <si>
    <t>17.57</t>
  </si>
  <si>
    <t>Plato_18, Plato_3, Plato_1, Plato_15</t>
  </si>
  <si>
    <t>31.49</t>
  </si>
  <si>
    <t>Cliente_33</t>
  </si>
  <si>
    <t>Plato_18, Plato_11</t>
  </si>
  <si>
    <t>Cliente_479</t>
  </si>
  <si>
    <t>Plato_1, Plato_17</t>
  </si>
  <si>
    <t>35.51</t>
  </si>
  <si>
    <t>Cliente_287</t>
  </si>
  <si>
    <t>Plato_9, Plato_20, Plato_12, Plato_6</t>
  </si>
  <si>
    <t>35.08</t>
  </si>
  <si>
    <t>12.9</t>
  </si>
  <si>
    <t>Cliente_958</t>
  </si>
  <si>
    <t>Plato_6, Plato_18, Plato_19</t>
  </si>
  <si>
    <t>20.51</t>
  </si>
  <si>
    <t>13.17</t>
  </si>
  <si>
    <t>Cliente_328</t>
  </si>
  <si>
    <t>23.01</t>
  </si>
  <si>
    <t>12.94</t>
  </si>
  <si>
    <t>Cliente_912</t>
  </si>
  <si>
    <t>Plato_20, Plato_4, Plato_6</t>
  </si>
  <si>
    <t>21.88</t>
  </si>
  <si>
    <t>Cliente_212</t>
  </si>
  <si>
    <t>43.65</t>
  </si>
  <si>
    <t>Plato_13, Plato_20, Plato_16, Plato_7</t>
  </si>
  <si>
    <t>Cliente_166</t>
  </si>
  <si>
    <t>Plato_1, Plato_7, Plato_18</t>
  </si>
  <si>
    <t>Plato_3, Plato_8</t>
  </si>
  <si>
    <t>22.98</t>
  </si>
  <si>
    <t>Cliente_315</t>
  </si>
  <si>
    <t>Plato_3, Plato_8, Plato_1</t>
  </si>
  <si>
    <t>34.03</t>
  </si>
  <si>
    <t>Cliente_927</t>
  </si>
  <si>
    <t>Plato_10, Plato_20, Plato_3</t>
  </si>
  <si>
    <t>14.56</t>
  </si>
  <si>
    <t>Plato_13, Plato_3, Plato_20</t>
  </si>
  <si>
    <t>32.56</t>
  </si>
  <si>
    <t>Cliente_897</t>
  </si>
  <si>
    <t>Plato_5, Plato_4, Plato_15, Plato_7</t>
  </si>
  <si>
    <t>14.76</t>
  </si>
  <si>
    <t>Cliente_543</t>
  </si>
  <si>
    <t>Plato_1, Plato_12, Plato_5</t>
  </si>
  <si>
    <t>31.02</t>
  </si>
  <si>
    <t>Cliente_905</t>
  </si>
  <si>
    <t>15.87</t>
  </si>
  <si>
    <t>Cliente_12</t>
  </si>
  <si>
    <t>Plato_20, Plato_16, Plato_17</t>
  </si>
  <si>
    <t>42.96</t>
  </si>
  <si>
    <t>Plato_11, Plato_19</t>
  </si>
  <si>
    <t>27.32</t>
  </si>
  <si>
    <t>Cliente_943</t>
  </si>
  <si>
    <t>Plato_16, Plato_11</t>
  </si>
  <si>
    <t>48.96</t>
  </si>
  <si>
    <t>Plato_6, Plato_17</t>
  </si>
  <si>
    <t>37.79</t>
  </si>
  <si>
    <t>34.5</t>
  </si>
  <si>
    <t>Cliente_991</t>
  </si>
  <si>
    <t>40.9</t>
  </si>
  <si>
    <t>Cliente_563</t>
  </si>
  <si>
    <t>Plato_7, Plato_9</t>
  </si>
  <si>
    <t>18.05</t>
  </si>
  <si>
    <t>Plato_12, Plato_8, Plato_13, Plato_5</t>
  </si>
  <si>
    <t>12.54</t>
  </si>
  <si>
    <t>Plato_15, Plato_7</t>
  </si>
  <si>
    <t>32.73</t>
  </si>
  <si>
    <t>Cliente_471</t>
  </si>
  <si>
    <t>48.6</t>
  </si>
  <si>
    <t>Cliente_609</t>
  </si>
  <si>
    <t>Plato_5, Plato_10, Plato_13</t>
  </si>
  <si>
    <t>42.68</t>
  </si>
  <si>
    <t>Cliente_874</t>
  </si>
  <si>
    <t>39.14</t>
  </si>
  <si>
    <t>Cliente_667</t>
  </si>
  <si>
    <t>Plato_17, Plato_19, Plato_9, Plato_11</t>
  </si>
  <si>
    <t>27.03</t>
  </si>
  <si>
    <t>Cliente_768</t>
  </si>
  <si>
    <t>20.84</t>
  </si>
  <si>
    <t>Cliente_676</t>
  </si>
  <si>
    <t>Cliente_436</t>
  </si>
  <si>
    <t>11.14</t>
  </si>
  <si>
    <t>Plato_4, Plato_12, Plato_6</t>
  </si>
  <si>
    <t>39.32</t>
  </si>
  <si>
    <t>Cliente_622</t>
  </si>
  <si>
    <t>31.33</t>
  </si>
  <si>
    <t>Cliente_992</t>
  </si>
  <si>
    <t>19.8</t>
  </si>
  <si>
    <t>Cliente_742</t>
  </si>
  <si>
    <t>Plato_10, Plato_11</t>
  </si>
  <si>
    <t>27.69</t>
  </si>
  <si>
    <t>Cliente_141</t>
  </si>
  <si>
    <t>22.53</t>
  </si>
  <si>
    <t>10.61</t>
  </si>
  <si>
    <t>Cliente_442</t>
  </si>
  <si>
    <t>Plato_2, Plato_12</t>
  </si>
  <si>
    <t>14.96</t>
  </si>
  <si>
    <t>27.51</t>
  </si>
  <si>
    <t>Cliente_183</t>
  </si>
  <si>
    <t>22.3</t>
  </si>
  <si>
    <t>33.35</t>
  </si>
  <si>
    <t>Cliente_275</t>
  </si>
  <si>
    <t>Plato_13, Plato_8, Plato_5, Plato_3</t>
  </si>
  <si>
    <t>26.62</t>
  </si>
  <si>
    <t>17.17</t>
  </si>
  <si>
    <t>Cliente_858</t>
  </si>
  <si>
    <t>Plato_17, Plato_19, Plato_16, Plato_14</t>
  </si>
  <si>
    <t>32.51</t>
  </si>
  <si>
    <t>Cliente_505</t>
  </si>
  <si>
    <t>47.79</t>
  </si>
  <si>
    <t>Cliente_666</t>
  </si>
  <si>
    <t>Plato_17, Plato_14, Plato_16, Plato_10</t>
  </si>
  <si>
    <t>34.83</t>
  </si>
  <si>
    <t>Cliente_611</t>
  </si>
  <si>
    <t>37.65</t>
  </si>
  <si>
    <t>Cliente_14</t>
  </si>
  <si>
    <t>Plato_10, Plato_9, Plato_3</t>
  </si>
  <si>
    <t>12.62</t>
  </si>
  <si>
    <t>Cliente_453</t>
  </si>
  <si>
    <t>Plato_6, Plato_8, Plato_20</t>
  </si>
  <si>
    <t>10.57</t>
  </si>
  <si>
    <t>Cliente_923</t>
  </si>
  <si>
    <t>34.97</t>
  </si>
  <si>
    <t>Cliente_54</t>
  </si>
  <si>
    <t>Plato_16, Plato_5, Plato_1, Plato_9</t>
  </si>
  <si>
    <t>48.28</t>
  </si>
  <si>
    <t>Cliente_495</t>
  </si>
  <si>
    <t>Plato_2, Plato_7, Plato_19, Plato_11</t>
  </si>
  <si>
    <t>49.02</t>
  </si>
  <si>
    <t>Cliente_499</t>
  </si>
  <si>
    <t>Plato_3, Plato_7, Plato_4</t>
  </si>
  <si>
    <t>47.21</t>
  </si>
  <si>
    <t>Cliente_681</t>
  </si>
  <si>
    <t>Plato_9, Plato_7</t>
  </si>
  <si>
    <t>Plato_13, Plato_2, Plato_10, Plato_15</t>
  </si>
  <si>
    <t>39.26</t>
  </si>
  <si>
    <t>Cliente_191</t>
  </si>
  <si>
    <t>Plato_5, Plato_16, Plato_9, Plato_10</t>
  </si>
  <si>
    <t>12.2</t>
  </si>
  <si>
    <t>Cliente_92</t>
  </si>
  <si>
    <t>Plato_10, Plato_4, Plato_3</t>
  </si>
  <si>
    <t>42.1</t>
  </si>
  <si>
    <t>Plato_1, Plato_3, Plato_6, Plato_5</t>
  </si>
  <si>
    <t>26.87</t>
  </si>
  <si>
    <t>Cliente_470</t>
  </si>
  <si>
    <t>28.92</t>
  </si>
  <si>
    <t>Cliente_498</t>
  </si>
  <si>
    <t>30.53</t>
  </si>
  <si>
    <t>Cliente_523</t>
  </si>
  <si>
    <t>Plato_12, Plato_15, Plato_4, Plato_7</t>
  </si>
  <si>
    <t>29.58</t>
  </si>
  <si>
    <t>Cliente_899</t>
  </si>
  <si>
    <t>Plato_5, Plato_2, Plato_8, Plato_18</t>
  </si>
  <si>
    <t>27.37</t>
  </si>
  <si>
    <t>17.55</t>
  </si>
  <si>
    <t>Cliente_780</t>
  </si>
  <si>
    <t>Plato_15, Plato_8</t>
  </si>
  <si>
    <t>48.93</t>
  </si>
  <si>
    <t>Plato_17, Plato_6</t>
  </si>
  <si>
    <t>36.21</t>
  </si>
  <si>
    <t>Cliente_644</t>
  </si>
  <si>
    <t>Plato_2, Plato_12, Plato_8</t>
  </si>
  <si>
    <t>40.63</t>
  </si>
  <si>
    <t>Plato_10, Plato_3</t>
  </si>
  <si>
    <t>30.78</t>
  </si>
  <si>
    <t>Cliente_940</t>
  </si>
  <si>
    <t>48.52</t>
  </si>
  <si>
    <t>Cliente_476</t>
  </si>
  <si>
    <t>35.93</t>
  </si>
  <si>
    <t>13.98</t>
  </si>
  <si>
    <t>Cliente_755</t>
  </si>
  <si>
    <t>Plato_8, Plato_17, Plato_15, Plato_5</t>
  </si>
  <si>
    <t>33.01</t>
  </si>
  <si>
    <t>Cliente_221</t>
  </si>
  <si>
    <t>Plato_18, Plato_14</t>
  </si>
  <si>
    <t>Cliente_816</t>
  </si>
  <si>
    <t>Plato_14, Plato_16</t>
  </si>
  <si>
    <t>20.06</t>
  </si>
  <si>
    <t>Plato_16, Plato_5, Plato_8</t>
  </si>
  <si>
    <t>47.05</t>
  </si>
  <si>
    <t>Cliente_568</t>
  </si>
  <si>
    <t>38.52</t>
  </si>
  <si>
    <t>Cliente_296</t>
  </si>
  <si>
    <t>Plato_9, Plato_14</t>
  </si>
  <si>
    <t>Cliente_602</t>
  </si>
  <si>
    <t>Plato_18, Plato_13, Plato_15, Plato_3</t>
  </si>
  <si>
    <t>30.62</t>
  </si>
  <si>
    <t>Cliente_794</t>
  </si>
  <si>
    <t>Plato_7, Plato_16</t>
  </si>
  <si>
    <t>19.28</t>
  </si>
  <si>
    <t>Cliente_193</t>
  </si>
  <si>
    <t>Plato_13, Plato_12, Plato_10</t>
  </si>
  <si>
    <t>17.93</t>
  </si>
  <si>
    <t>Plato_2, Plato_16</t>
  </si>
  <si>
    <t>41.56</t>
  </si>
  <si>
    <t>Plato_13, Plato_14, Plato_7, Plato_2</t>
  </si>
  <si>
    <t>17.5</t>
  </si>
  <si>
    <t>Plato_19, Plato_4</t>
  </si>
  <si>
    <t>13.19</t>
  </si>
  <si>
    <t>25.21</t>
  </si>
  <si>
    <t>Plato_12, Plato_8, Plato_7, Plato_1</t>
  </si>
  <si>
    <t>36.61</t>
  </si>
  <si>
    <t>Plato_1, Plato_16, Plato_14, Plato_13</t>
  </si>
  <si>
    <t>32.17</t>
  </si>
  <si>
    <t>Plato_13, Plato_20, Plato_17, Plato_14</t>
  </si>
  <si>
    <t>38.89</t>
  </si>
  <si>
    <t>Cliente_797</t>
  </si>
  <si>
    <t>13.85</t>
  </si>
  <si>
    <t>Cliente_350</t>
  </si>
  <si>
    <t>Plato_18, Plato_4, Plato_6</t>
  </si>
  <si>
    <t>15.08</t>
  </si>
  <si>
    <t>Plato_8, Plato_4, Plato_16</t>
  </si>
  <si>
    <t>Plato_13, Plato_17, Plato_8, Plato_15</t>
  </si>
  <si>
    <t>32.5</t>
  </si>
  <si>
    <t>Plato_2, Plato_6, Plato_10</t>
  </si>
  <si>
    <t>21.6</t>
  </si>
  <si>
    <t>Cliente_633</t>
  </si>
  <si>
    <t>Plato_5, Plato_9, Plato_7, Plato_4</t>
  </si>
  <si>
    <t>44.3</t>
  </si>
  <si>
    <t>Cliente_544</t>
  </si>
  <si>
    <t>Plato_15, Plato_13</t>
  </si>
  <si>
    <t>24.69</t>
  </si>
  <si>
    <t>Cliente_47</t>
  </si>
  <si>
    <t>Plato_16, Plato_5, Plato_14</t>
  </si>
  <si>
    <t>Cliente_659</t>
  </si>
  <si>
    <t>Plato_13, Plato_5, Plato_18</t>
  </si>
  <si>
    <t>44.02</t>
  </si>
  <si>
    <t>Cliente_294</t>
  </si>
  <si>
    <t>Plato_15, Plato_8, Plato_20, Plato_17</t>
  </si>
  <si>
    <t>30.05</t>
  </si>
  <si>
    <t>10.08</t>
  </si>
  <si>
    <t>Cliente_269</t>
  </si>
  <si>
    <t>Plato_5, Plato_18, Plato_15</t>
  </si>
  <si>
    <t>24.55</t>
  </si>
  <si>
    <t>Plato_4, Plato_13, Plato_6, Plato_20</t>
  </si>
  <si>
    <t>31.13</t>
  </si>
  <si>
    <t>Plato_1, Plato_16, Plato_9, Plato_13</t>
  </si>
  <si>
    <t>20.6</t>
  </si>
  <si>
    <t>32.18</t>
  </si>
  <si>
    <t>Cliente_161</t>
  </si>
  <si>
    <t>Plato_12, Plato_17, Plato_19, Plato_7</t>
  </si>
  <si>
    <t>43.14</t>
  </si>
  <si>
    <t>30.89</t>
  </si>
  <si>
    <t>39.27</t>
  </si>
  <si>
    <t>Cliente_735</t>
  </si>
  <si>
    <t>Cliente_672</t>
  </si>
  <si>
    <t>Plato_20, Plato_17, Plato_8</t>
  </si>
  <si>
    <t>36.09</t>
  </si>
  <si>
    <t>Cliente_620</t>
  </si>
  <si>
    <t>Plato_18, Plato_8, Plato_17, Plato_16</t>
  </si>
  <si>
    <t>33.79</t>
  </si>
  <si>
    <t>Cliente_846</t>
  </si>
  <si>
    <t>31.66</t>
  </si>
  <si>
    <t>16.96</t>
  </si>
  <si>
    <t>Cliente_702</t>
  </si>
  <si>
    <t>Plato_8, Plato_14</t>
  </si>
  <si>
    <t>37.92</t>
  </si>
  <si>
    <t>Cliente_648</t>
  </si>
  <si>
    <t>Plato_15, Plato_13, Plato_20, Plato_17</t>
  </si>
  <si>
    <t>Cliente_994</t>
  </si>
  <si>
    <t>Plato_3, Plato_20, Plato_10, Plato_7</t>
  </si>
  <si>
    <t>16.49</t>
  </si>
  <si>
    <t>Cliente_986</t>
  </si>
  <si>
    <t>Plato_17, Plato_10, Plato_9, Plato_3</t>
  </si>
  <si>
    <t>16.52</t>
  </si>
  <si>
    <t>Plato_20, Plato_4, Plato_10, Plato_2</t>
  </si>
  <si>
    <t>38.38</t>
  </si>
  <si>
    <t>Cliente_516</t>
  </si>
  <si>
    <t>Plato_3, Plato_19, Plato_7, Plato_4</t>
  </si>
  <si>
    <t>29.68</t>
  </si>
  <si>
    <t>Plato_6, Plato_19, Plato_5</t>
  </si>
  <si>
    <t>23.24</t>
  </si>
  <si>
    <t>Plato_9, Plato_4, Plato_13</t>
  </si>
  <si>
    <t>43.46</t>
  </si>
  <si>
    <t>Plato_14, Plato_19</t>
  </si>
  <si>
    <t>29.07</t>
  </si>
  <si>
    <t>Cliente_565</t>
  </si>
  <si>
    <t>Plato_15, Plato_2, Plato_17, Plato_13</t>
  </si>
  <si>
    <t>46.42</t>
  </si>
  <si>
    <t>Plato_17, Plato_19, Plato_4, Plato_18</t>
  </si>
  <si>
    <t>20.36</t>
  </si>
  <si>
    <t>Cliente_339</t>
  </si>
  <si>
    <t>Plato_16, Plato_2, Plato_19</t>
  </si>
  <si>
    <t>33.11</t>
  </si>
  <si>
    <t>Cliente_409</t>
  </si>
  <si>
    <t>29.72</t>
  </si>
  <si>
    <t>Cliente_746</t>
  </si>
  <si>
    <t>Plato_18, Plato_1, Plato_8, Plato_17</t>
  </si>
  <si>
    <t>15.44</t>
  </si>
  <si>
    <t>Cliente_463</t>
  </si>
  <si>
    <t>14.59</t>
  </si>
  <si>
    <t>26.56</t>
  </si>
  <si>
    <t>Cliente_24</t>
  </si>
  <si>
    <t>Plato_7, Plato_12</t>
  </si>
  <si>
    <t>13.3</t>
  </si>
  <si>
    <t>Cliente_981</t>
  </si>
  <si>
    <t>Plato_15, Plato_14, Plato_2</t>
  </si>
  <si>
    <t>31.67</t>
  </si>
  <si>
    <t>Cliente_286</t>
  </si>
  <si>
    <t>41.96</t>
  </si>
  <si>
    <t>Cliente_244</t>
  </si>
  <si>
    <t>10.94</t>
  </si>
  <si>
    <t>Cliente_277</t>
  </si>
  <si>
    <t>Plato_3, Plato_6, Plato_12, Plato_11</t>
  </si>
  <si>
    <t>29.99</t>
  </si>
  <si>
    <t>Cliente_345</t>
  </si>
  <si>
    <t>Cliente_184</t>
  </si>
  <si>
    <t>Plato_4, Plato_3</t>
  </si>
  <si>
    <t>19.05</t>
  </si>
  <si>
    <t>Cliente_617</t>
  </si>
  <si>
    <t>Plato_7, Plato_14</t>
  </si>
  <si>
    <t>36.08</t>
  </si>
  <si>
    <t>Cliente_730</t>
  </si>
  <si>
    <t>Plato_20, Plato_8, Plato_4, Plato_16</t>
  </si>
  <si>
    <t>Cliente_510</t>
  </si>
  <si>
    <t>Plato_17, Plato_7</t>
  </si>
  <si>
    <t>41.36</t>
  </si>
  <si>
    <t>Cliente_999</t>
  </si>
  <si>
    <t>10.29</t>
  </si>
  <si>
    <t>Plato_5, Plato_10</t>
  </si>
  <si>
    <t>20.98</t>
  </si>
  <si>
    <t>Cliente_673</t>
  </si>
  <si>
    <t>Plato_11, Plato_17, Plato_10</t>
  </si>
  <si>
    <t>49.67</t>
  </si>
  <si>
    <t>Cliente_765</t>
  </si>
  <si>
    <t>Plato_10, Plato_12</t>
  </si>
  <si>
    <t>19.93</t>
  </si>
  <si>
    <t>Cliente_53</t>
  </si>
  <si>
    <t>Plato_15, Plato_5, Plato_1</t>
  </si>
  <si>
    <t>36.3</t>
  </si>
  <si>
    <t>Cliente_709</t>
  </si>
  <si>
    <t>Plato_7, Plato_8</t>
  </si>
  <si>
    <t>42.73</t>
  </si>
  <si>
    <t>Cliente_132</t>
  </si>
  <si>
    <t>16.11</t>
  </si>
  <si>
    <t>Cliente_928</t>
  </si>
  <si>
    <t>10.13</t>
  </si>
  <si>
    <t>Cliente_775</t>
  </si>
  <si>
    <t>Plato_19, Plato_20, Plato_18</t>
  </si>
  <si>
    <t>39.17</t>
  </si>
  <si>
    <t>Cliente_300</t>
  </si>
  <si>
    <t>Plato_7, Plato_5</t>
  </si>
  <si>
    <t>23.16</t>
  </si>
  <si>
    <t>Cliente_477</t>
  </si>
  <si>
    <t>Plato_15, Plato_16, Plato_2</t>
  </si>
  <si>
    <t>44.66</t>
  </si>
  <si>
    <t>Plato_7, Plato_1</t>
  </si>
  <si>
    <t>24.75</t>
  </si>
  <si>
    <t>Plato_14, Plato_17, Plato_6, Plato_2</t>
  </si>
  <si>
    <t>21.48</t>
  </si>
  <si>
    <t>Cliente_686</t>
  </si>
  <si>
    <t>Plato_8, Plato_15, Plato_2, Plato_1</t>
  </si>
  <si>
    <t>49.21</t>
  </si>
  <si>
    <t>Plato_15, Plato_8, Plato_2, Plato_7</t>
  </si>
  <si>
    <t>Cliente_697</t>
  </si>
  <si>
    <t>Plato_5, Plato_17</t>
  </si>
  <si>
    <t>Cliente_326</t>
  </si>
  <si>
    <t>Plato_15, Plato_9</t>
  </si>
  <si>
    <t>32.42</t>
  </si>
  <si>
    <t>Cliente_249</t>
  </si>
  <si>
    <t>47.55</t>
  </si>
  <si>
    <t>Cliente_228</t>
  </si>
  <si>
    <t>46.72</t>
  </si>
  <si>
    <t>Cliente_553</t>
  </si>
  <si>
    <t>Plato_1, Plato_3, Plato_15, Plato_20</t>
  </si>
  <si>
    <t>47.99</t>
  </si>
  <si>
    <t>Cliente_811</t>
  </si>
  <si>
    <t>26.78</t>
  </si>
  <si>
    <t>49.88</t>
  </si>
  <si>
    <t>Cliente_577</t>
  </si>
  <si>
    <t>13.34</t>
  </si>
  <si>
    <t>Cliente_978</t>
  </si>
  <si>
    <t>Plato_17, Plato_10, Plato_18, Plato_16</t>
  </si>
  <si>
    <t>Plato_1, Plato_13, Plato_9</t>
  </si>
  <si>
    <t>34.69</t>
  </si>
  <si>
    <t>Cliente_700</t>
  </si>
  <si>
    <t>Plato_1, Plato_10</t>
  </si>
  <si>
    <t>43.81</t>
  </si>
  <si>
    <t>Plato_10, Plato_5, Plato_14, Plato_12</t>
  </si>
  <si>
    <t>13.69</t>
  </si>
  <si>
    <t>Cliente_872</t>
  </si>
  <si>
    <t>23.21</t>
  </si>
  <si>
    <t>47.71</t>
  </si>
  <si>
    <t>Plato_18, Plato_9, Plato_6, Plato_1</t>
  </si>
  <si>
    <t>18.69</t>
  </si>
  <si>
    <t>Cliente_567</t>
  </si>
  <si>
    <t>49.07</t>
  </si>
  <si>
    <t>Cliente_788</t>
  </si>
  <si>
    <t>Plato_6, Plato_7, Plato_8, Plato_17</t>
  </si>
  <si>
    <t>42.75</t>
  </si>
  <si>
    <t>Cliente_961</t>
  </si>
  <si>
    <t>Plato_4, Plato_17, Plato_20, Plato_19</t>
  </si>
  <si>
    <t>14.82</t>
  </si>
  <si>
    <t>Cliente_579</t>
  </si>
  <si>
    <t>17.65</t>
  </si>
  <si>
    <t>Cliente_390</t>
  </si>
  <si>
    <t>21.45</t>
  </si>
  <si>
    <t>Cliente_924</t>
  </si>
  <si>
    <t>Plato_10, Plato_1, Plato_11</t>
  </si>
  <si>
    <t>31.29</t>
  </si>
  <si>
    <t>38.97</t>
  </si>
  <si>
    <t>Cliente_935</t>
  </si>
  <si>
    <t>Plato_17, Plato_14, Plato_4, Plato_15</t>
  </si>
  <si>
    <t>33.81</t>
  </si>
  <si>
    <t>Cliente_722</t>
  </si>
  <si>
    <t>Plato_10, Plato_7</t>
  </si>
  <si>
    <t>11.76</t>
  </si>
  <si>
    <t>Cliente_856</t>
  </si>
  <si>
    <t>33.02</t>
  </si>
  <si>
    <t>Cliente_599</t>
  </si>
  <si>
    <t>Plato_14, Plato_2</t>
  </si>
  <si>
    <t>13.15</t>
  </si>
  <si>
    <t>Cliente_55</t>
  </si>
  <si>
    <t>Plato_11, Plato_5, Plato_8, Plato_15</t>
  </si>
  <si>
    <t>39.81</t>
  </si>
  <si>
    <t>Cliente_142</t>
  </si>
  <si>
    <t>26.37</t>
  </si>
  <si>
    <t>Plato_2, Plato_7, Plato_17</t>
  </si>
  <si>
    <t>10.22</t>
  </si>
  <si>
    <t>45.64</t>
  </si>
  <si>
    <t>Cliente_881</t>
  </si>
  <si>
    <t>Plato_7, Plato_6, Plato_2, Plato_10</t>
  </si>
  <si>
    <t>15.43</t>
  </si>
  <si>
    <t>Plato_13, Plato_18, Plato_17, Plato_11</t>
  </si>
  <si>
    <t>49.1</t>
  </si>
  <si>
    <t>Cliente_877</t>
  </si>
  <si>
    <t>Plato_15, Plato_16, Plato_17</t>
  </si>
  <si>
    <t>15.84</t>
  </si>
  <si>
    <t>Cliente_167</t>
  </si>
  <si>
    <t>Plato_1, Plato_8, Plato_19, Plato_16</t>
  </si>
  <si>
    <t>28.58</t>
  </si>
  <si>
    <t>Cliente_984</t>
  </si>
  <si>
    <t>10.66</t>
  </si>
  <si>
    <t>Cliente_445</t>
  </si>
  <si>
    <t>Plato_7, Plato_17, Plato_16, Plato_11</t>
  </si>
  <si>
    <t>41.05</t>
  </si>
  <si>
    <t>Cliente_378</t>
  </si>
  <si>
    <t>Plato_3, Plato_13, Plato_6, Plato_9</t>
  </si>
  <si>
    <t>39.48</t>
  </si>
  <si>
    <t>Cliente_67</t>
  </si>
  <si>
    <t>Plato_11, Plato_14</t>
  </si>
  <si>
    <t>35.02</t>
  </si>
  <si>
    <t>Cliente_990</t>
  </si>
  <si>
    <t>17.61</t>
  </si>
  <si>
    <t>Cliente_474</t>
  </si>
  <si>
    <t>49.62</t>
  </si>
  <si>
    <t>Cliente_576</t>
  </si>
  <si>
    <t>32.58</t>
  </si>
  <si>
    <t>Cliente_189</t>
  </si>
  <si>
    <t>Plato_15, Plato_18, Plato_9</t>
  </si>
  <si>
    <t>17.83</t>
  </si>
  <si>
    <t>Cliente_744</t>
  </si>
  <si>
    <t>Plato_14, Plato_17</t>
  </si>
  <si>
    <t>46.96</t>
  </si>
  <si>
    <t>Plato_12, Plato_6, Plato_14</t>
  </si>
  <si>
    <t>23.34</t>
  </si>
  <si>
    <t>31.17</t>
  </si>
  <si>
    <t>Plato_1, Plato_13, Plato_6</t>
  </si>
  <si>
    <t>35.69</t>
  </si>
  <si>
    <t>Plato_18, Plato_2</t>
  </si>
  <si>
    <t>35.64</t>
  </si>
  <si>
    <t>Cliente_551</t>
  </si>
  <si>
    <t>Plato_18, Plato_20, Plato_3</t>
  </si>
  <si>
    <t>33.39</t>
  </si>
  <si>
    <t>Cliente_176</t>
  </si>
  <si>
    <t>Plato_6, Plato_2</t>
  </si>
  <si>
    <t>28.1</t>
  </si>
  <si>
    <t>Cliente_3</t>
  </si>
  <si>
    <t>Plato_2, Plato_10, Plato_13, Plato_16</t>
  </si>
  <si>
    <t>18.85</t>
  </si>
  <si>
    <t>Plato_13, Plato_4, Plato_1, Plato_3</t>
  </si>
  <si>
    <t>11.13</t>
  </si>
  <si>
    <t>Plato_13, Plato_2, Plato_7, Plato_20</t>
  </si>
  <si>
    <t>14.67</t>
  </si>
  <si>
    <t>Cliente_146</t>
  </si>
  <si>
    <t>Plato_14, Plato_18, Plato_1, Plato_10</t>
  </si>
  <si>
    <t>34.49</t>
  </si>
  <si>
    <t>Cliente_74</t>
  </si>
  <si>
    <t>Plato_15, Plato_19, Plato_3</t>
  </si>
  <si>
    <t>36.7</t>
  </si>
  <si>
    <t>Cliente_678</t>
  </si>
  <si>
    <t>Plato_10, Plato_8, Plato_17</t>
  </si>
  <si>
    <t>46.54</t>
  </si>
  <si>
    <t>Cliente_323</t>
  </si>
  <si>
    <t>36.96</t>
  </si>
  <si>
    <t>26.49</t>
  </si>
  <si>
    <t>49.56</t>
  </si>
  <si>
    <t>Plato_17, Plato_13</t>
  </si>
  <si>
    <t>40.19</t>
  </si>
  <si>
    <t>Cliente_701</t>
  </si>
  <si>
    <t>Plato_19, Plato_20, Plato_7, Plato_2</t>
  </si>
  <si>
    <t>24.19</t>
  </si>
  <si>
    <t>Cliente_512</t>
  </si>
  <si>
    <t>19.84</t>
  </si>
  <si>
    <t>Cliente_679</t>
  </si>
  <si>
    <t>Plato_12, Plato_1</t>
  </si>
  <si>
    <t>48.73</t>
  </si>
  <si>
    <t>Plato_9, Plato_8, Plato_13, Plato_6</t>
  </si>
  <si>
    <t>13.26</t>
  </si>
  <si>
    <t>Cliente_367</t>
  </si>
  <si>
    <t>36.72</t>
  </si>
  <si>
    <t>Cliente_560</t>
  </si>
  <si>
    <t>Plato_18, Plato_6</t>
  </si>
  <si>
    <t>20.11</t>
  </si>
  <si>
    <t>Plato_3, Plato_14, Plato_9, Plato_16</t>
  </si>
  <si>
    <t>42.65</t>
  </si>
  <si>
    <t>Cliente_965</t>
  </si>
  <si>
    <t>10.06</t>
  </si>
  <si>
    <t>11.41</t>
  </si>
  <si>
    <t>Plato_10, Plato_19, Plato_6, Plato_14</t>
  </si>
  <si>
    <t>24.85</t>
  </si>
  <si>
    <t>Cliente_646</t>
  </si>
  <si>
    <t>15.99</t>
  </si>
  <si>
    <t>Cliente_412</t>
  </si>
  <si>
    <t>Plato_1, Plato_9</t>
  </si>
  <si>
    <t>Plato_4, Plato_20, Plato_8, Plato_14</t>
  </si>
  <si>
    <t>38.88</t>
  </si>
  <si>
    <t>Plato_18, Plato_10, Plato_7</t>
  </si>
  <si>
    <t>41.66</t>
  </si>
  <si>
    <t>Cliente_548</t>
  </si>
  <si>
    <t>13.95</t>
  </si>
  <si>
    <t>Cliente_727</t>
  </si>
  <si>
    <t>Plato_18, Plato_10, Plato_9, Plato_6</t>
  </si>
  <si>
    <t>17.4</t>
  </si>
  <si>
    <t>Cliente_752</t>
  </si>
  <si>
    <t>Plato_6, Plato_15, Plato_17</t>
  </si>
  <si>
    <t>Plato_13, Plato_16</t>
  </si>
  <si>
    <t>28.07</t>
  </si>
  <si>
    <t>Cliente_670</t>
  </si>
  <si>
    <t>Plato_16, Plato_6, Plato_3</t>
  </si>
  <si>
    <t>24.24</t>
  </si>
  <si>
    <t>Cliente_321</t>
  </si>
  <si>
    <t>Plato_15, Plato_10, Plato_3, Plato_8</t>
  </si>
  <si>
    <t>11.69</t>
  </si>
  <si>
    <t>38.36</t>
  </si>
  <si>
    <t>Cliente_628</t>
  </si>
  <si>
    <t>42.58</t>
  </si>
  <si>
    <t>Cliente_653</t>
  </si>
  <si>
    <t>Plato_9, Plato_2, Plato_3, Plato_6</t>
  </si>
  <si>
    <t>46.61</t>
  </si>
  <si>
    <t>Cliente_173</t>
  </si>
  <si>
    <t>Plato_2, Plato_8, Plato_5, Plato_11</t>
  </si>
  <si>
    <t>31.6</t>
  </si>
  <si>
    <t>Plato_7, Plato_10, Plato_13, Plato_12</t>
  </si>
  <si>
    <t>10.39</t>
  </si>
  <si>
    <t>30.5</t>
  </si>
  <si>
    <t>Cliente_741</t>
  </si>
  <si>
    <t>27.94</t>
  </si>
  <si>
    <t>Cliente_747</t>
  </si>
  <si>
    <t>48.24</t>
  </si>
  <si>
    <t>Plato_6, Plato_15</t>
  </si>
  <si>
    <t>45.17</t>
  </si>
  <si>
    <t>Cliente_850</t>
  </si>
  <si>
    <t>Plato_10, Plato_9</t>
  </si>
  <si>
    <t>46.56</t>
  </si>
  <si>
    <t>Plato_3, Plato_9, Plato_19, Plato_2</t>
  </si>
  <si>
    <t>25.98</t>
  </si>
  <si>
    <t>Cliente_493</t>
  </si>
  <si>
    <t>Plato_13, Plato_18, Plato_5</t>
  </si>
  <si>
    <t>17.09</t>
  </si>
  <si>
    <t>Cliente_131</t>
  </si>
  <si>
    <t>Plato_12, Plato_18, Plato_17</t>
  </si>
  <si>
    <t>43.95</t>
  </si>
  <si>
    <t>Plato_7, Plato_13</t>
  </si>
  <si>
    <t>41.9</t>
  </si>
  <si>
    <t>Cliente_156</t>
  </si>
  <si>
    <t>Plato_5, Plato_19, Plato_15, Plato_7</t>
  </si>
  <si>
    <t>47.53</t>
  </si>
  <si>
    <t>Cliente_547</t>
  </si>
  <si>
    <t>Plato_17, Plato_2, Plato_11, Plato_5</t>
  </si>
  <si>
    <t>14.94</t>
  </si>
  <si>
    <t>Cliente_295</t>
  </si>
  <si>
    <t>18.86</t>
  </si>
  <si>
    <t>Cliente_892</t>
  </si>
  <si>
    <t>Plato_19, Plato_7</t>
  </si>
  <si>
    <t>26.02</t>
  </si>
  <si>
    <t>Plato_9, Plato_17, Plato_4, Plato_11</t>
  </si>
  <si>
    <t>Cliente_580</t>
  </si>
  <si>
    <t>Plato_12, Plato_10, Plato_19, Plato_8</t>
  </si>
  <si>
    <t>48.75</t>
  </si>
  <si>
    <t>Plato_1, Plato_16, Plato_2, Plato_19</t>
  </si>
  <si>
    <t>28.48</t>
  </si>
  <si>
    <t>Cliente_5</t>
  </si>
  <si>
    <t>19.03</t>
  </si>
  <si>
    <t>Cliente_536</t>
  </si>
  <si>
    <t>Plato_6, Plato_17, Plato_3</t>
  </si>
  <si>
    <t>25.72</t>
  </si>
  <si>
    <t>Cliente_939</t>
  </si>
  <si>
    <t>17.2</t>
  </si>
  <si>
    <t>Plato_11, Plato_7, Plato_20</t>
  </si>
  <si>
    <t>42.84</t>
  </si>
  <si>
    <t>Cliente_870</t>
  </si>
  <si>
    <t>25.57</t>
  </si>
  <si>
    <t>Cliente_380</t>
  </si>
  <si>
    <t>Plato_14, Plato_13</t>
  </si>
  <si>
    <t>41.51</t>
  </si>
  <si>
    <t>Plato_5, Plato_11, Plato_3</t>
  </si>
  <si>
    <t>48.43</t>
  </si>
  <si>
    <t>Cliente_533</t>
  </si>
  <si>
    <t>Plato_18, Plato_2, Plato_4, Plato_9</t>
  </si>
  <si>
    <t>15.92</t>
  </si>
  <si>
    <t>Plato_9, Plato_18, Plato_3, Plato_10</t>
  </si>
  <si>
    <t>46.26</t>
  </si>
  <si>
    <t>Plato_20, Plato_5</t>
  </si>
  <si>
    <t>27.14</t>
  </si>
  <si>
    <t>Cliente_909</t>
  </si>
  <si>
    <t>Plato_5, Plato_2</t>
  </si>
  <si>
    <t>11.32</t>
  </si>
  <si>
    <t>Cliente_56</t>
  </si>
  <si>
    <t>Plato_19, Plato_12, Plato_9, Plato_18</t>
  </si>
  <si>
    <t>11.22</t>
  </si>
  <si>
    <t>Cliente_712</t>
  </si>
  <si>
    <t>48.26</t>
  </si>
  <si>
    <t>Cliente_199</t>
  </si>
  <si>
    <t>Plato_7, Plato_14, Plato_20</t>
  </si>
  <si>
    <t>16.29</t>
  </si>
  <si>
    <t>Cliente_569</t>
  </si>
  <si>
    <t>Plato_1, Plato_8, Plato_4</t>
  </si>
  <si>
    <t>32.13</t>
  </si>
  <si>
    <t>Cliente_158</t>
  </si>
  <si>
    <t>47.2</t>
  </si>
  <si>
    <t>Cliente_773</t>
  </si>
  <si>
    <t>Plato_17, Plato_12, Plato_10, Plato_2</t>
  </si>
  <si>
    <t>Cliente_658</t>
  </si>
  <si>
    <t>12.4</t>
  </si>
  <si>
    <t>Cliente_31</t>
  </si>
  <si>
    <t>30.25</t>
  </si>
  <si>
    <t>Cliente_8</t>
  </si>
  <si>
    <t>Plato_17, Plato_20, Plato_9</t>
  </si>
  <si>
    <t>34.7</t>
  </si>
  <si>
    <t>Plato_7, Plato_15</t>
  </si>
  <si>
    <t>30.1</t>
  </si>
  <si>
    <t>Cliente_273</t>
  </si>
  <si>
    <t>Plato_15, Plato_18, Plato_17, Plato_4</t>
  </si>
  <si>
    <t>39.74</t>
  </si>
  <si>
    <t>Plato_14, Plato_19, Plato_13, Plato_8</t>
  </si>
  <si>
    <t>30.96</t>
  </si>
  <si>
    <t>Cliente_774</t>
  </si>
  <si>
    <t>Plato_20, Plato_4, Plato_13</t>
  </si>
  <si>
    <t>42.41</t>
  </si>
  <si>
    <t>38.13</t>
  </si>
  <si>
    <t>Plato_12, Plato_3, Plato_9</t>
  </si>
  <si>
    <t>49.3</t>
  </si>
  <si>
    <t>Cliente_656</t>
  </si>
  <si>
    <t>Plato_1, Plato_4, Plato_7, Plato_17</t>
  </si>
  <si>
    <t>49.36</t>
  </si>
  <si>
    <t>32.82</t>
  </si>
  <si>
    <t>Cliente_541</t>
  </si>
  <si>
    <t>Plato_16, Plato_8, Plato_7, Plato_2</t>
  </si>
  <si>
    <t>41.82</t>
  </si>
  <si>
    <t>Plato_16, Plato_18, Plato_3</t>
  </si>
  <si>
    <t>24.66</t>
  </si>
  <si>
    <t>Plato_3, Plato_1, Plato_11, Plato_9</t>
  </si>
  <si>
    <t>10.85</t>
  </si>
  <si>
    <t>46.88</t>
  </si>
  <si>
    <t>20.38</t>
  </si>
  <si>
    <t>Cliente_346</t>
  </si>
  <si>
    <t>12.3</t>
  </si>
  <si>
    <t>Cliente_416</t>
  </si>
  <si>
    <t>12.51</t>
  </si>
  <si>
    <t>Cliente_916</t>
  </si>
  <si>
    <t>Plato_10, Plato_19, Plato_4</t>
  </si>
  <si>
    <t>11.5</t>
  </si>
  <si>
    <t>Plato_4, Plato_14, Plato_6, Plato_15</t>
  </si>
  <si>
    <t>49.32</t>
  </si>
  <si>
    <t>Cliente_863</t>
  </si>
  <si>
    <t>Plato_15, Plato_8, Plato_19, Plato_18</t>
  </si>
  <si>
    <t>47.69</t>
  </si>
  <si>
    <t>Plato_6, Plato_2, Plato_15</t>
  </si>
  <si>
    <t>46.46</t>
  </si>
  <si>
    <t>Cliente_313</t>
  </si>
  <si>
    <t>Plato_2, Plato_9, Plato_4, Plato_5</t>
  </si>
  <si>
    <t>38.81</t>
  </si>
  <si>
    <t>Cliente_588</t>
  </si>
  <si>
    <t>29.74</t>
  </si>
  <si>
    <t>Cliente_627</t>
  </si>
  <si>
    <t>35.36</t>
  </si>
  <si>
    <t>Cliente_552</t>
  </si>
  <si>
    <t>Plato_15, Plato_5, Plato_7, Plato_9</t>
  </si>
  <si>
    <t>18.82</t>
  </si>
  <si>
    <t>Plato_9, Plato_10, Plato_6</t>
  </si>
  <si>
    <t>47.91</t>
  </si>
  <si>
    <t>Cliente_170</t>
  </si>
  <si>
    <t>Plato_18, Plato_14, Plato_5</t>
  </si>
  <si>
    <t>42.95</t>
  </si>
  <si>
    <t>Plato_9, Plato_4, Plato_3, Plato_16</t>
  </si>
  <si>
    <t>Cliente_545</t>
  </si>
  <si>
    <t>Plato_15, Plato_9, Plato_18</t>
  </si>
  <si>
    <t>48.77</t>
  </si>
  <si>
    <t>Cliente_651</t>
  </si>
  <si>
    <t>22.72</t>
  </si>
  <si>
    <t>Plato_3, Plato_6</t>
  </si>
  <si>
    <t>15.64</t>
  </si>
  <si>
    <t>11.12</t>
  </si>
  <si>
    <t>Plato_13, Plato_18, Plato_4</t>
  </si>
  <si>
    <t>26.75</t>
  </si>
  <si>
    <t>Cliente_388</t>
  </si>
  <si>
    <t>Plato_16, Plato_9</t>
  </si>
  <si>
    <t>12.65</t>
  </si>
  <si>
    <t>Cliente_520</t>
  </si>
  <si>
    <t>Plato_17, Plato_1, Plato_5, Plato_8</t>
  </si>
  <si>
    <t>15.09</t>
  </si>
  <si>
    <t>Plato_7, Plato_5, Plato_1</t>
  </si>
  <si>
    <t>15.15</t>
  </si>
  <si>
    <t>Plato_2, Plato_17, Plato_12, Plato_9</t>
  </si>
  <si>
    <t>33.55</t>
  </si>
  <si>
    <t>Plato_3, Plato_9, Plato_12</t>
  </si>
  <si>
    <t>17.15</t>
  </si>
  <si>
    <t>Plato_10, Plato_3, Plato_18</t>
  </si>
  <si>
    <t>19.22</t>
  </si>
  <si>
    <t>Cliente_993</t>
  </si>
  <si>
    <t>Plato_11, Plato_12, Plato_7</t>
  </si>
  <si>
    <t>33.63</t>
  </si>
  <si>
    <t>Plato_12, Plato_15</t>
  </si>
  <si>
    <t>24.68</t>
  </si>
  <si>
    <t>Plato_2, Plato_15, Plato_11</t>
  </si>
  <si>
    <t>28.36</t>
  </si>
  <si>
    <t>Cliente_452</t>
  </si>
  <si>
    <t>45.66</t>
  </si>
  <si>
    <t>Cliente_612</t>
  </si>
  <si>
    <t>12.75</t>
  </si>
  <si>
    <t>Plato_8, Plato_13, Plato_5, Plato_6</t>
  </si>
  <si>
    <t>39.1</t>
  </si>
  <si>
    <t>Cliente_607</t>
  </si>
  <si>
    <t>30.69</t>
  </si>
  <si>
    <t>Cliente_1000</t>
  </si>
  <si>
    <t>Plato_14, Plato_18, Plato_5</t>
  </si>
  <si>
    <t>12.28</t>
  </si>
  <si>
    <t>Plato_20, Plato_12, Plato_10</t>
  </si>
  <si>
    <t>23.93</t>
  </si>
  <si>
    <t>Plato_4, Plato_15, Plato_17</t>
  </si>
  <si>
    <t>29.46</t>
  </si>
  <si>
    <t>11.84</t>
  </si>
  <si>
    <t>Cliente_501</t>
  </si>
  <si>
    <t>Plato_16, Plato_19, Plato_3, Plato_15</t>
  </si>
  <si>
    <t>45.96</t>
  </si>
  <si>
    <t>Cliente_148</t>
  </si>
  <si>
    <t>Plato_6, Plato_3, Plato_15</t>
  </si>
  <si>
    <t>24.94</t>
  </si>
  <si>
    <t>Cliente_292</t>
  </si>
  <si>
    <t>Plato_1, Plato_2</t>
  </si>
  <si>
    <t>38.6</t>
  </si>
  <si>
    <t>Cliente_574</t>
  </si>
  <si>
    <t>23.69</t>
  </si>
  <si>
    <t>Cliente_969</t>
  </si>
  <si>
    <t>Plato_5, Plato_9, Plato_7</t>
  </si>
  <si>
    <t>39.05</t>
  </si>
  <si>
    <t>Cliente_632</t>
  </si>
  <si>
    <t>Plato_9, Plato_11, Plato_3, Plato_13</t>
  </si>
  <si>
    <t>34.01</t>
  </si>
  <si>
    <t>Cliente_753</t>
  </si>
  <si>
    <t>20.02</t>
  </si>
  <si>
    <t>Cliente_636</t>
  </si>
  <si>
    <t>Plato_4, Plato_7, Plato_11</t>
  </si>
  <si>
    <t>19.88</t>
  </si>
  <si>
    <t>Cliente_374</t>
  </si>
  <si>
    <t>Plato_2, Plato_4, Plato_7, Plato_10</t>
  </si>
  <si>
    <t>17.76</t>
  </si>
  <si>
    <t>Cliente_42</t>
  </si>
  <si>
    <t>45.23</t>
  </si>
  <si>
    <t>Cliente_79</t>
  </si>
  <si>
    <t>Plato_10, Plato_18, Plato_15</t>
  </si>
  <si>
    <t>30.83</t>
  </si>
  <si>
    <t>34.51</t>
  </si>
  <si>
    <t>Plato_13, Plato_4</t>
  </si>
  <si>
    <t>15.28</t>
  </si>
  <si>
    <t>Cliente_258</t>
  </si>
  <si>
    <t>Plato_2, Plato_14</t>
  </si>
  <si>
    <t>24.01</t>
  </si>
  <si>
    <t>Plato_1, Plato_18</t>
  </si>
  <si>
    <t>28.26</t>
  </si>
  <si>
    <t>Cliente_61</t>
  </si>
  <si>
    <t>Plato_13, Plato_7, Plato_11</t>
  </si>
  <si>
    <t>Cliente_118</t>
  </si>
  <si>
    <t>Plato_14, Plato_16, Plato_15, Plato_1</t>
  </si>
  <si>
    <t>45.65</t>
  </si>
  <si>
    <t>Plato_20, Plato_19, Plato_10, Plato_2</t>
  </si>
  <si>
    <t>21.25</t>
  </si>
  <si>
    <t>Cliente_352</t>
  </si>
  <si>
    <t>Plato_19, Plato_20, Plato_4</t>
  </si>
  <si>
    <t>10.88</t>
  </si>
  <si>
    <t>Cliente_614</t>
  </si>
  <si>
    <t>Plato_16, Plato_17, Plato_12, Plato_20</t>
  </si>
  <si>
    <t>14.0</t>
  </si>
  <si>
    <t>Plato_3, Plato_20, Plato_19</t>
  </si>
  <si>
    <t>34.77</t>
  </si>
  <si>
    <t>Cliente_265</t>
  </si>
  <si>
    <t>33.34</t>
  </si>
  <si>
    <t>Plato_2, Plato_12, Plato_17</t>
  </si>
  <si>
    <t>Cliente_792</t>
  </si>
  <si>
    <t>Plato_20, Plato_4, Plato_2, Plato_16</t>
  </si>
  <si>
    <t>42.87</t>
  </si>
  <si>
    <t>Plato_4, Plato_11</t>
  </si>
  <si>
    <t>19.54</t>
  </si>
  <si>
    <t>Plato_12, Plato_14, Plato_4, Plato_20</t>
  </si>
  <si>
    <t>33.89</t>
  </si>
  <si>
    <t>Cliente_878</t>
  </si>
  <si>
    <t>30.7</t>
  </si>
  <si>
    <t>Plato_8, Plato_20, Plato_5, Plato_19</t>
  </si>
  <si>
    <t>45.45</t>
  </si>
  <si>
    <t>Cliente_886</t>
  </si>
  <si>
    <t>Plato_9, Plato_12</t>
  </si>
  <si>
    <t>43.2</t>
  </si>
  <si>
    <t>Plato_11, Plato_7, Plato_19, Plato_15</t>
  </si>
  <si>
    <t>45.49</t>
  </si>
  <si>
    <t>Plato_8, Plato_17, Plato_4, Plato_11</t>
  </si>
  <si>
    <t>23.36</t>
  </si>
  <si>
    <t>Cliente_144</t>
  </si>
  <si>
    <t>Plato_14, Plato_2, Plato_19</t>
  </si>
  <si>
    <t>36.88</t>
  </si>
  <si>
    <t>Plato_11, Plato_17, Plato_18</t>
  </si>
  <si>
    <t>Plato_14, Plato_11, Plato_5, Plato_4</t>
  </si>
  <si>
    <t>37.08</t>
  </si>
  <si>
    <t>Cliente_631</t>
  </si>
  <si>
    <t>Plato_15, Plato_5</t>
  </si>
  <si>
    <t>16.74</t>
  </si>
  <si>
    <t>Plato_7, Plato_15, Plato_4</t>
  </si>
  <si>
    <t>20.92</t>
  </si>
  <si>
    <t>Plato_6, Plato_5, Plato_11</t>
  </si>
  <si>
    <t>25.31</t>
  </si>
  <si>
    <t>Cliente_963</t>
  </si>
  <si>
    <t>Plato_11, Plato_14, Plato_3</t>
  </si>
  <si>
    <t>10.98</t>
  </si>
  <si>
    <t>Cliente_72</t>
  </si>
  <si>
    <t>Plato_2, Plato_18, Plato_14</t>
  </si>
  <si>
    <t>27.97</t>
  </si>
  <si>
    <t>25.41</t>
  </si>
  <si>
    <t>Cliente_640</t>
  </si>
  <si>
    <t>Plato_10, Plato_1, Plato_13</t>
  </si>
  <si>
    <t>Plato_15, Plato_18, Plato_7, Plato_17</t>
  </si>
  <si>
    <t>32.19</t>
  </si>
  <si>
    <t>Plato_5, Plato_20</t>
  </si>
  <si>
    <t>49.58</t>
  </si>
  <si>
    <t>Plato_15, Plato_10, Plato_2</t>
  </si>
  <si>
    <t>15.24</t>
  </si>
  <si>
    <t>Plato_9, Plato_11, Plato_16</t>
  </si>
  <si>
    <t>13.68</t>
  </si>
  <si>
    <t>48.36</t>
  </si>
  <si>
    <t>Plato_17, Plato_8, Plato_19</t>
  </si>
  <si>
    <t>16.31</t>
  </si>
  <si>
    <t>45.28</t>
  </si>
  <si>
    <t>Plato_2, Plato_9, Plato_11, Plato_17</t>
  </si>
  <si>
    <t>15.75</t>
  </si>
  <si>
    <t>Plato_18, Plato_10</t>
  </si>
  <si>
    <t>13.08</t>
  </si>
  <si>
    <t>Cliente_1</t>
  </si>
  <si>
    <t>Plato_8, Plato_6, Plato_15, Plato_10</t>
  </si>
  <si>
    <t>Plato_15, Plato_11, Plato_10, Plato_4</t>
  </si>
  <si>
    <t>28.25</t>
  </si>
  <si>
    <t>19.81</t>
  </si>
  <si>
    <t>Cliente_229</t>
  </si>
  <si>
    <t>26.29</t>
  </si>
  <si>
    <t>Cliente_361</t>
  </si>
  <si>
    <t>Plato_1, Plato_4, Plato_17</t>
  </si>
  <si>
    <t>14.83</t>
  </si>
  <si>
    <t>41.22</t>
  </si>
  <si>
    <t>Cliente_358</t>
  </si>
  <si>
    <t>19.27</t>
  </si>
  <si>
    <t>Plato_4, Plato_13, Plato_7</t>
  </si>
  <si>
    <t>10.37</t>
  </si>
  <si>
    <t>Cliente_107</t>
  </si>
  <si>
    <t>46.15</t>
  </si>
  <si>
    <t>Cliente_824</t>
  </si>
  <si>
    <t>Plato_10, Plato_9, Plato_14, Plato_20</t>
  </si>
  <si>
    <t>Cliente_424</t>
  </si>
  <si>
    <t>Plato_12, Plato_6</t>
  </si>
  <si>
    <t>38.46</t>
  </si>
  <si>
    <t>Plato_4, Plato_18, Plato_9, Plato_8</t>
  </si>
  <si>
    <t>Plato_20, Plato_3, Plato_15, Plato_1</t>
  </si>
  <si>
    <t>20.53</t>
  </si>
  <si>
    <t>Cliente_210</t>
  </si>
  <si>
    <t>Plato_8, Plato_1, Plato_14</t>
  </si>
  <si>
    <t>31.7</t>
  </si>
  <si>
    <t>Cliente_972</t>
  </si>
  <si>
    <t>17.45</t>
  </si>
  <si>
    <t>Plato_9, Plato_20, Plato_10, Plato_15</t>
  </si>
  <si>
    <t>33.09</t>
  </si>
  <si>
    <t>Plato_8, Plato_4, Plato_5</t>
  </si>
  <si>
    <t>12.17</t>
  </si>
  <si>
    <t>Cliente_200</t>
  </si>
  <si>
    <t>Plato_16, Plato_13, Plato_8</t>
  </si>
  <si>
    <t>28.77</t>
  </si>
  <si>
    <t>Plato_3, Plato_11, Plato_14, Plato_2</t>
  </si>
  <si>
    <t>48.76</t>
  </si>
  <si>
    <t>22.06</t>
  </si>
  <si>
    <t>Plato_16, Plato_19, Plato_8, Plato_20</t>
  </si>
  <si>
    <t>45.27</t>
  </si>
  <si>
    <t>Cliente_890</t>
  </si>
  <si>
    <t>32.89</t>
  </si>
  <si>
    <t>16.6</t>
  </si>
  <si>
    <t>Plato_2, Plato_7, Plato_12, Plato_15</t>
  </si>
  <si>
    <t>46.85</t>
  </si>
  <si>
    <t>Plato_5, Plato_16, Plato_20</t>
  </si>
  <si>
    <t>49.18</t>
  </si>
  <si>
    <t>10.54</t>
  </si>
  <si>
    <t>26.57</t>
  </si>
  <si>
    <t>Plato_12, Plato_7</t>
  </si>
  <si>
    <t>24.33</t>
  </si>
  <si>
    <t>Cliente_938</t>
  </si>
  <si>
    <t>Plato_11, Plato_16</t>
  </si>
  <si>
    <t>Cliente_129</t>
  </si>
  <si>
    <t>Plato_20, Plato_17, Plato_19, Plato_9</t>
  </si>
  <si>
    <t>30.87</t>
  </si>
  <si>
    <t>Cliente_911</t>
  </si>
  <si>
    <t>43.3</t>
  </si>
  <si>
    <t>Cliente_538</t>
  </si>
  <si>
    <t>48.55</t>
  </si>
  <si>
    <t>Cliente_724</t>
  </si>
  <si>
    <t>Orden Cobrada</t>
  </si>
  <si>
    <t>Tiempo de Degustación</t>
  </si>
  <si>
    <t>Tiempo de Permanencia</t>
  </si>
  <si>
    <t>Hora de Salida2</t>
  </si>
  <si>
    <t>Hora de Llegada2</t>
  </si>
  <si>
    <t>Fecha de Factura</t>
  </si>
  <si>
    <t>Monto Total de la Cuenta</t>
  </si>
  <si>
    <t>Platos Ordenados</t>
  </si>
  <si>
    <t>País de Origen</t>
  </si>
  <si>
    <t>Estado de la Mesa</t>
  </si>
  <si>
    <t>Propina</t>
  </si>
  <si>
    <t>Método de Pago</t>
  </si>
  <si>
    <t>Tipo de Servicio</t>
  </si>
  <si>
    <t>Mesero Asignado</t>
  </si>
  <si>
    <t>Hora de Salida</t>
  </si>
  <si>
    <t>Hora de Llegada</t>
  </si>
  <si>
    <t>Número de Comensales</t>
  </si>
  <si>
    <t>Nombre del Cliente</t>
  </si>
  <si>
    <t>Total general</t>
  </si>
  <si>
    <t>Tiempo de Permanencia con la Espera</t>
  </si>
  <si>
    <t>Tiempo de Permanencia sin la Espera</t>
  </si>
  <si>
    <t>Tiempo Preparación (horas)</t>
  </si>
  <si>
    <t>1:07</t>
  </si>
  <si>
    <t>1:28</t>
  </si>
  <si>
    <t>0:29</t>
  </si>
  <si>
    <t>3:03</t>
  </si>
  <si>
    <t>0:01</t>
  </si>
  <si>
    <t>1:24</t>
  </si>
  <si>
    <t>1:57</t>
  </si>
  <si>
    <t>2:11</t>
  </si>
  <si>
    <t>2:03</t>
  </si>
  <si>
    <t>0:02</t>
  </si>
  <si>
    <t>3:46</t>
  </si>
  <si>
    <t>0:04</t>
  </si>
  <si>
    <t>3:09</t>
  </si>
  <si>
    <t>0:18</t>
  </si>
  <si>
    <t>3:24</t>
  </si>
  <si>
    <t>2:31</t>
  </si>
  <si>
    <t>0:09</t>
  </si>
  <si>
    <t>2:06</t>
  </si>
  <si>
    <t>0:35</t>
  </si>
  <si>
    <t>1:25</t>
  </si>
  <si>
    <t>3:39</t>
  </si>
  <si>
    <t>2:16</t>
  </si>
  <si>
    <t>2:44</t>
  </si>
  <si>
    <t>3:01</t>
  </si>
  <si>
    <t>2:04</t>
  </si>
  <si>
    <t>1:19</t>
  </si>
  <si>
    <t>0:49</t>
  </si>
  <si>
    <t>3:02</t>
  </si>
  <si>
    <t>2:55</t>
  </si>
  <si>
    <t>2:51</t>
  </si>
  <si>
    <t>3:08</t>
  </si>
  <si>
    <t>3:33</t>
  </si>
  <si>
    <t>3:18</t>
  </si>
  <si>
    <t>3:27</t>
  </si>
  <si>
    <t>2:38</t>
  </si>
  <si>
    <t>3:41</t>
  </si>
  <si>
    <t>2:00</t>
  </si>
  <si>
    <t>2:14</t>
  </si>
  <si>
    <t>0:25</t>
  </si>
  <si>
    <t>1:02</t>
  </si>
  <si>
    <t>3:06</t>
  </si>
  <si>
    <t>2:15</t>
  </si>
  <si>
    <t>1:47</t>
  </si>
  <si>
    <t>3:30</t>
  </si>
  <si>
    <t>0:28</t>
  </si>
  <si>
    <t>1:44</t>
  </si>
  <si>
    <t>3:54</t>
  </si>
  <si>
    <t>1:42</t>
  </si>
  <si>
    <t>0:40</t>
  </si>
  <si>
    <t>1:30</t>
  </si>
  <si>
    <t>1:20</t>
  </si>
  <si>
    <t>3:04</t>
  </si>
  <si>
    <t>1:31</t>
  </si>
  <si>
    <t>1:21</t>
  </si>
  <si>
    <t>2:09</t>
  </si>
  <si>
    <t>3:49</t>
  </si>
  <si>
    <t>2:47</t>
  </si>
  <si>
    <t>0:41</t>
  </si>
  <si>
    <t>1:40</t>
  </si>
  <si>
    <t>1:54</t>
  </si>
  <si>
    <t>2:28</t>
  </si>
  <si>
    <t>3:45</t>
  </si>
  <si>
    <t>2:02</t>
  </si>
  <si>
    <t>0:11</t>
  </si>
  <si>
    <t>2:42</t>
  </si>
  <si>
    <t>2:39</t>
  </si>
  <si>
    <t>1:04</t>
  </si>
  <si>
    <t>3:36</t>
  </si>
  <si>
    <t>2:57</t>
  </si>
  <si>
    <t>2:46</t>
  </si>
  <si>
    <t>1:34</t>
  </si>
  <si>
    <t>3:40</t>
  </si>
  <si>
    <t>3:25</t>
  </si>
  <si>
    <t>3:42</t>
  </si>
  <si>
    <t>2:35</t>
  </si>
  <si>
    <t>1:46</t>
  </si>
  <si>
    <t>0:42</t>
  </si>
  <si>
    <t>1:17</t>
  </si>
  <si>
    <t>3:38</t>
  </si>
  <si>
    <t>3:35</t>
  </si>
  <si>
    <t>1:39</t>
  </si>
  <si>
    <t>1:52</t>
  </si>
  <si>
    <t>3:19</t>
  </si>
  <si>
    <t>1:59</t>
  </si>
  <si>
    <t>1:01</t>
  </si>
  <si>
    <t>2:22</t>
  </si>
  <si>
    <t>3:32</t>
  </si>
  <si>
    <t>0:14</t>
  </si>
  <si>
    <t>1:33</t>
  </si>
  <si>
    <t>1:18</t>
  </si>
  <si>
    <t>1:29</t>
  </si>
  <si>
    <t>1:32</t>
  </si>
  <si>
    <t>1:48</t>
  </si>
  <si>
    <t>1:49</t>
  </si>
  <si>
    <t>1:12</t>
  </si>
  <si>
    <t>3:43</t>
  </si>
  <si>
    <t>3:15</t>
  </si>
  <si>
    <t>0:34</t>
  </si>
  <si>
    <t>0:38</t>
  </si>
  <si>
    <t>1:23</t>
  </si>
  <si>
    <t>2:56</t>
  </si>
  <si>
    <t>2:45</t>
  </si>
  <si>
    <t>0:26</t>
  </si>
  <si>
    <t>0:43</t>
  </si>
  <si>
    <t>1:26</t>
  </si>
  <si>
    <t>0:54</t>
  </si>
  <si>
    <t>0:07</t>
  </si>
  <si>
    <t>1:00</t>
  </si>
  <si>
    <t>1:50</t>
  </si>
  <si>
    <t>3:48</t>
  </si>
  <si>
    <t>1:58</t>
  </si>
  <si>
    <t>2:05</t>
  </si>
  <si>
    <t>0:32</t>
  </si>
  <si>
    <t>2:58</t>
  </si>
  <si>
    <t>0:37</t>
  </si>
  <si>
    <t>3:52</t>
  </si>
  <si>
    <t>1:35</t>
  </si>
  <si>
    <t>1:14</t>
  </si>
  <si>
    <t>1:53</t>
  </si>
  <si>
    <t>3:22</t>
  </si>
  <si>
    <t>0:10</t>
  </si>
  <si>
    <t>1:06</t>
  </si>
  <si>
    <t>0:45</t>
  </si>
  <si>
    <t>0:57</t>
  </si>
  <si>
    <t>2:34</t>
  </si>
  <si>
    <t>2:21</t>
  </si>
  <si>
    <t>1:56</t>
  </si>
  <si>
    <t>2:37</t>
  </si>
  <si>
    <t>2:49</t>
  </si>
  <si>
    <t>1:27</t>
  </si>
  <si>
    <t>2:27</t>
  </si>
  <si>
    <t>0:44</t>
  </si>
  <si>
    <t>3:53</t>
  </si>
  <si>
    <t>3:55</t>
  </si>
  <si>
    <t>2:23</t>
  </si>
  <si>
    <t>0:00</t>
  </si>
  <si>
    <t>2:36</t>
  </si>
  <si>
    <t>0:12</t>
  </si>
  <si>
    <t>2:40</t>
  </si>
  <si>
    <t>0:36</t>
  </si>
  <si>
    <t>0:58</t>
  </si>
  <si>
    <t>3:57</t>
  </si>
  <si>
    <t>0:17</t>
  </si>
  <si>
    <t>2:43</t>
  </si>
  <si>
    <t>0:27</t>
  </si>
  <si>
    <t>2:33</t>
  </si>
  <si>
    <t>1:51</t>
  </si>
  <si>
    <t>1:16</t>
  </si>
  <si>
    <t>2:07</t>
  </si>
  <si>
    <t>0:52</t>
  </si>
  <si>
    <t>0:22</t>
  </si>
  <si>
    <t>2:17</t>
  </si>
  <si>
    <t>0:16</t>
  </si>
  <si>
    <t>3:44</t>
  </si>
  <si>
    <t>3:31</t>
  </si>
  <si>
    <t>0:39</t>
  </si>
  <si>
    <t>3:05</t>
  </si>
  <si>
    <t>0:23</t>
  </si>
  <si>
    <t>2:08</t>
  </si>
  <si>
    <t>1:08</t>
  </si>
  <si>
    <t>2:53</t>
  </si>
  <si>
    <t>3:11</t>
  </si>
  <si>
    <t>2:54</t>
  </si>
  <si>
    <t>0:30</t>
  </si>
  <si>
    <t>0:46</t>
  </si>
  <si>
    <t>1:11</t>
  </si>
  <si>
    <t>2:13</t>
  </si>
  <si>
    <t>3:10</t>
  </si>
  <si>
    <t>0:15</t>
  </si>
  <si>
    <t>3:37</t>
  </si>
  <si>
    <t>1:03</t>
  </si>
  <si>
    <t>3:14</t>
  </si>
  <si>
    <t>0:03</t>
  </si>
  <si>
    <t>1:55</t>
  </si>
  <si>
    <t>3:07</t>
  </si>
  <si>
    <t>1:38</t>
  </si>
  <si>
    <t>2:25</t>
  </si>
  <si>
    <t>0:48</t>
  </si>
  <si>
    <t>2:59</t>
  </si>
  <si>
    <t>2:30</t>
  </si>
  <si>
    <t>3:56</t>
  </si>
  <si>
    <t>1:41</t>
  </si>
  <si>
    <t>1:10</t>
  </si>
  <si>
    <t>3:50</t>
  </si>
  <si>
    <t>0:53</t>
  </si>
  <si>
    <t>2:20</t>
  </si>
  <si>
    <t>3:29</t>
  </si>
  <si>
    <t>0:33</t>
  </si>
  <si>
    <t>3:26</t>
  </si>
  <si>
    <t>1:37</t>
  </si>
  <si>
    <t>0:20</t>
  </si>
  <si>
    <t>2:48</t>
  </si>
  <si>
    <t>3:51</t>
  </si>
  <si>
    <t>2:41</t>
  </si>
  <si>
    <t>0:56</t>
  </si>
  <si>
    <t>2:18</t>
  </si>
  <si>
    <t>3:58</t>
  </si>
  <si>
    <t>1:15</t>
  </si>
  <si>
    <t>3:23</t>
  </si>
  <si>
    <t>2:12</t>
  </si>
  <si>
    <t>0:24</t>
  </si>
  <si>
    <t>3:17</t>
  </si>
  <si>
    <t>3:20</t>
  </si>
  <si>
    <t>0:31</t>
  </si>
  <si>
    <t>2:10</t>
  </si>
  <si>
    <t>2:01</t>
  </si>
  <si>
    <t>2:50</t>
  </si>
  <si>
    <t>3:12</t>
  </si>
  <si>
    <t>0:47</t>
  </si>
  <si>
    <t>0:55</t>
  </si>
  <si>
    <t>1:13</t>
  </si>
  <si>
    <t>1:45</t>
  </si>
  <si>
    <t>1:36</t>
  </si>
  <si>
    <t>3:13</t>
  </si>
  <si>
    <t>0:06</t>
  </si>
  <si>
    <t>0:51</t>
  </si>
  <si>
    <t>3:16</t>
  </si>
  <si>
    <t>2:32</t>
  </si>
  <si>
    <t>0:21</t>
  </si>
  <si>
    <t>3:59</t>
  </si>
  <si>
    <t>1:43</t>
  </si>
  <si>
    <t>1:09</t>
  </si>
  <si>
    <t>3:47</t>
  </si>
  <si>
    <t>3:21</t>
  </si>
  <si>
    <t>4:31</t>
  </si>
  <si>
    <t>4:22</t>
  </si>
  <si>
    <t>4:49</t>
  </si>
  <si>
    <t>4:25</t>
  </si>
  <si>
    <t>6:33</t>
  </si>
  <si>
    <t>5:32</t>
  </si>
  <si>
    <t>4:59</t>
  </si>
  <si>
    <t>4:24</t>
  </si>
  <si>
    <t>4:26</t>
  </si>
  <si>
    <t>5:12</t>
  </si>
  <si>
    <t>5:52</t>
  </si>
  <si>
    <t>4:47</t>
  </si>
  <si>
    <t>4:09</t>
  </si>
  <si>
    <t>6:20</t>
  </si>
  <si>
    <t>5:47</t>
  </si>
  <si>
    <t>6:10</t>
  </si>
  <si>
    <t>6:13</t>
  </si>
  <si>
    <t>6:02</t>
  </si>
  <si>
    <t>6:49</t>
  </si>
  <si>
    <t>6:21</t>
  </si>
  <si>
    <t>6:07</t>
  </si>
  <si>
    <t>5:55</t>
  </si>
  <si>
    <t>6:26</t>
  </si>
  <si>
    <t>7:39</t>
  </si>
  <si>
    <t>4:05</t>
  </si>
  <si>
    <t>4:20</t>
  </si>
  <si>
    <t>6:18</t>
  </si>
  <si>
    <t>4:01</t>
  </si>
  <si>
    <t>7:29</t>
  </si>
  <si>
    <t>4:02</t>
  </si>
  <si>
    <t>5:29</t>
  </si>
  <si>
    <t>6:57</t>
  </si>
  <si>
    <t>4:44</t>
  </si>
  <si>
    <t>4:14</t>
  </si>
  <si>
    <t>5:00</t>
  </si>
  <si>
    <t>4:57</t>
  </si>
  <si>
    <t>4:52</t>
  </si>
  <si>
    <t>4:21</t>
  </si>
  <si>
    <t>5:04</t>
  </si>
  <si>
    <t>5:46</t>
  </si>
  <si>
    <t>6:22</t>
  </si>
  <si>
    <t>6:24</t>
  </si>
  <si>
    <t>4:06</t>
  </si>
  <si>
    <t>5:10</t>
  </si>
  <si>
    <t>1:22</t>
  </si>
  <si>
    <t>5:56</t>
  </si>
  <si>
    <t>5:51</t>
  </si>
  <si>
    <t>6:09</t>
  </si>
  <si>
    <t>4:13</t>
  </si>
  <si>
    <t>5:24</t>
  </si>
  <si>
    <t>6:15</t>
  </si>
  <si>
    <t>5:08</t>
  </si>
  <si>
    <t>6:31</t>
  </si>
  <si>
    <t>7:10</t>
  </si>
  <si>
    <t>6:39</t>
  </si>
  <si>
    <t>6:40</t>
  </si>
  <si>
    <t>2:19</t>
  </si>
  <si>
    <t>4:53</t>
  </si>
  <si>
    <t>5:26</t>
  </si>
  <si>
    <t>6:45</t>
  </si>
  <si>
    <t>4:00</t>
  </si>
  <si>
    <t>2:26</t>
  </si>
  <si>
    <t>6:37</t>
  </si>
  <si>
    <t>5:07</t>
  </si>
  <si>
    <t>5:45</t>
  </si>
  <si>
    <t>5:03</t>
  </si>
  <si>
    <t>4:10</t>
  </si>
  <si>
    <t>5:22</t>
  </si>
  <si>
    <t>3:28</t>
  </si>
  <si>
    <t>4:18</t>
  </si>
  <si>
    <t>5:01</t>
  </si>
  <si>
    <t>4:11</t>
  </si>
  <si>
    <t>5:09</t>
  </si>
  <si>
    <t>4:39</t>
  </si>
  <si>
    <t>6:29</t>
  </si>
  <si>
    <t>4:30</t>
  </si>
  <si>
    <t>4:58</t>
  </si>
  <si>
    <t>5:59</t>
  </si>
  <si>
    <t>4:50</t>
  </si>
  <si>
    <t>6:53</t>
  </si>
  <si>
    <t>2:52</t>
  </si>
  <si>
    <t>4:17</t>
  </si>
  <si>
    <t>4:33</t>
  </si>
  <si>
    <t>4:23</t>
  </si>
  <si>
    <t>5:14</t>
  </si>
  <si>
    <t>6:06</t>
  </si>
  <si>
    <t>4:32</t>
  </si>
  <si>
    <t>5:18</t>
  </si>
  <si>
    <t>6:30</t>
  </si>
  <si>
    <t>6:28</t>
  </si>
  <si>
    <t>7:01</t>
  </si>
  <si>
    <t>5:28</t>
  </si>
  <si>
    <t>5:21</t>
  </si>
  <si>
    <t>4:54</t>
  </si>
  <si>
    <t>5:40</t>
  </si>
  <si>
    <t>6:14</t>
  </si>
  <si>
    <t>6:36</t>
  </si>
  <si>
    <t>4:29</t>
  </si>
  <si>
    <t>6:25</t>
  </si>
  <si>
    <t>5:36</t>
  </si>
  <si>
    <t>4:45</t>
  </si>
  <si>
    <t>6:42</t>
  </si>
  <si>
    <t>4:48</t>
  </si>
  <si>
    <t>6:00</t>
  </si>
  <si>
    <t>4:56</t>
  </si>
  <si>
    <t>6:01</t>
  </si>
  <si>
    <t>6:16</t>
  </si>
  <si>
    <t>4:38</t>
  </si>
  <si>
    <t>7:21</t>
  </si>
  <si>
    <t>4:15</t>
  </si>
  <si>
    <t>5:58</t>
  </si>
  <si>
    <t>5:34</t>
  </si>
  <si>
    <t>7:50</t>
  </si>
  <si>
    <t>5:02</t>
  </si>
  <si>
    <t>4:37</t>
  </si>
  <si>
    <t>6:05</t>
  </si>
  <si>
    <t>5:33</t>
  </si>
  <si>
    <t>6:23</t>
  </si>
  <si>
    <t>4:35</t>
  </si>
  <si>
    <t>4:27</t>
  </si>
  <si>
    <t>4:19</t>
  </si>
  <si>
    <t>4:08</t>
  </si>
  <si>
    <t>4:40</t>
  </si>
  <si>
    <t>5:39</t>
  </si>
  <si>
    <t>6:12</t>
  </si>
  <si>
    <t>4:36</t>
  </si>
  <si>
    <t>4:07</t>
  </si>
  <si>
    <t>6:17</t>
  </si>
  <si>
    <t>4:51</t>
  </si>
  <si>
    <t>6:11</t>
  </si>
  <si>
    <t>4:34</t>
  </si>
  <si>
    <t>7:31</t>
  </si>
  <si>
    <t>7:36</t>
  </si>
  <si>
    <t>5:57</t>
  </si>
  <si>
    <t>4:46</t>
  </si>
  <si>
    <t>5:54</t>
  </si>
  <si>
    <t>6:27</t>
  </si>
  <si>
    <t>6:43</t>
  </si>
  <si>
    <t>5:19</t>
  </si>
  <si>
    <t>5:17</t>
  </si>
  <si>
    <t>7:02</t>
  </si>
  <si>
    <t>7:05</t>
  </si>
  <si>
    <t>5:15</t>
  </si>
  <si>
    <t>5:23</t>
  </si>
  <si>
    <t>7:12</t>
  </si>
  <si>
    <t>5:43</t>
  </si>
  <si>
    <t>6:03</t>
  </si>
  <si>
    <t>7:25</t>
  </si>
  <si>
    <t>4:04</t>
  </si>
  <si>
    <t>5:25</t>
  </si>
  <si>
    <t>7:33</t>
  </si>
  <si>
    <t>5:48</t>
  </si>
  <si>
    <t>6:08</t>
  </si>
  <si>
    <t>7:24</t>
  </si>
  <si>
    <t>7:32</t>
  </si>
  <si>
    <t>6:56</t>
  </si>
  <si>
    <t>5:38</t>
  </si>
  <si>
    <t>6:52</t>
  </si>
  <si>
    <t>7:04</t>
  </si>
  <si>
    <t>5:50</t>
  </si>
  <si>
    <t>7:19</t>
  </si>
  <si>
    <t>4:43</t>
  </si>
  <si>
    <t>5:27</t>
  </si>
  <si>
    <t>6:50</t>
  </si>
  <si>
    <t>6:58</t>
  </si>
  <si>
    <t>4:28</t>
  </si>
  <si>
    <t>6:35</t>
  </si>
  <si>
    <t>5:30</t>
  </si>
  <si>
    <t>4:42</t>
  </si>
  <si>
    <t>7:14</t>
  </si>
  <si>
    <t>5:41</t>
  </si>
  <si>
    <t>5:20</t>
  </si>
  <si>
    <t>7:00</t>
  </si>
  <si>
    <t>4:03</t>
  </si>
  <si>
    <t>7:41</t>
  </si>
  <si>
    <t>5:16</t>
  </si>
  <si>
    <t>7:09</t>
  </si>
  <si>
    <t>7:06</t>
  </si>
  <si>
    <t>3:34</t>
  </si>
  <si>
    <t>6:59</t>
  </si>
  <si>
    <t>6:19</t>
  </si>
  <si>
    <t>7:20</t>
  </si>
  <si>
    <t>7:43</t>
  </si>
  <si>
    <t>5:31</t>
  </si>
  <si>
    <t>6:38</t>
  </si>
  <si>
    <t>4:55</t>
  </si>
  <si>
    <t>5:44</t>
  </si>
  <si>
    <t>7:07</t>
  </si>
  <si>
    <t>4:41</t>
  </si>
  <si>
    <t>5:13</t>
  </si>
  <si>
    <t>7:13</t>
  </si>
  <si>
    <t>7:44</t>
  </si>
  <si>
    <t>5:49</t>
  </si>
  <si>
    <t>3:00</t>
  </si>
  <si>
    <t>7:51</t>
  </si>
  <si>
    <t>Si</t>
  </si>
  <si>
    <t>No</t>
  </si>
  <si>
    <t>Total del Pedido</t>
  </si>
  <si>
    <t>Ganancia Neta</t>
  </si>
  <si>
    <t>Porcentaje de Ganancia</t>
  </si>
  <si>
    <t>Ingresos</t>
  </si>
  <si>
    <t>Número de Transacciones</t>
  </si>
  <si>
    <t>Métodos de Pago</t>
  </si>
  <si>
    <t>Día de la semana</t>
  </si>
  <si>
    <t xml:space="preserve">TABLA 1 </t>
  </si>
  <si>
    <t xml:space="preserve">TABLA 2 </t>
  </si>
  <si>
    <t xml:space="preserve">TABLA 3 </t>
  </si>
  <si>
    <t>TABLA 4</t>
  </si>
  <si>
    <t>Propina (teniendo en cuenta impagos)</t>
  </si>
  <si>
    <t>% por Mesero Asignado</t>
  </si>
  <si>
    <t xml:space="preserve">TABLA 5 </t>
  </si>
  <si>
    <t>TABLA 6</t>
  </si>
  <si>
    <t xml:space="preserve">Nº de Órdenes Atendidas </t>
  </si>
  <si>
    <t>TABLA 7</t>
  </si>
  <si>
    <t xml:space="preserve">Costes </t>
  </si>
  <si>
    <t xml:space="preserve">En color azul </t>
  </si>
  <si>
    <t xml:space="preserve">las columnas que ya venían por defecto en el conjunto de datos. </t>
  </si>
  <si>
    <t>En color naranja</t>
  </si>
  <si>
    <t xml:space="preserve">las columnas que se nos pide expresamente calcular para este conjunto de datos. </t>
  </si>
  <si>
    <t xml:space="preserve">En color verde </t>
  </si>
  <si>
    <t>Monto total de la Cuenta</t>
  </si>
  <si>
    <t>Tiempo de Preparación de cada orden</t>
  </si>
  <si>
    <t xml:space="preserve">En esta hoja están los cálculos que he hecho sobre el conjunto de datos de cocina, donde quedan mostradas las fórmulas empleadas. En la hoja "DATOS COCINA FINAL" está la tabla completa sin fórmulas (únicamente valores) y con el tipo de dato correspondiente a cada columna. </t>
  </si>
  <si>
    <t>Tiempo de Preparación (minutos)</t>
  </si>
  <si>
    <t>En la última fila</t>
  </si>
  <si>
    <t xml:space="preserve">En esta hoja están los cálculos que he hecho sobre el conjunto de datos de sala, donde quedan mostradas las fórmulas empleadas. En la hoja "DATOS SALA FINAL" está la tabla completa sin fórmulas (únicamente valores) y con el tipo de dato correspondiente a cada columna. </t>
  </si>
  <si>
    <t>En color amarillo</t>
  </si>
  <si>
    <t>la columna "Tiempo de Permanencia sin la Espera" en la que no se tiene en cuenta los 15 minutos de espera de aquellos cuya mesa estaba Ocupada. Es necesaria para el cálculo del Tiempo de Degustación.</t>
  </si>
  <si>
    <t>las columnas que se piden y se han calculado a partir de los datos de cocina empleando tablas dinámicas. Se encuentran calculadas en la hoja "tabla dinamica calculos". Para el cálculo de "Monto Total de la Cuenta" no he tenido en cuenta la propina, pues he considerado que la propina es voluntaria y que cada orden es libre de decidir si deja o no propina y la cantidad que deja, por lo tanto, no entraría dentro de lo facturado al cliente</t>
  </si>
  <si>
    <t>Caso especial</t>
  </si>
  <si>
    <t>ANÁLISIS RESULTADOS RESTAURANTE GOURMET AEROPUERTO</t>
  </si>
  <si>
    <t>Margen</t>
  </si>
  <si>
    <r>
      <t xml:space="preserve">COMENTARIO EN RELACIÓN A LA PROPINA: </t>
    </r>
    <r>
      <rPr>
        <sz val="12"/>
        <color theme="1"/>
        <rFont val="Calibri"/>
        <family val="2"/>
        <scheme val="minor"/>
      </rPr>
      <t xml:space="preserve">La he considerado como que es una propina voluntaria y que se reparte entre los meseros (no forma parte de la facturación del restaurante). </t>
    </r>
  </si>
  <si>
    <t xml:space="preserve">la columna "Costes" necesaria para un cálculo requerido en el dashboard final. Las cuentas que no han sido cobradas no las he considerado parte del coste, solamente un ingreso no realizado. </t>
  </si>
  <si>
    <t>Método de Pago (teniendo en cuenta impagos)</t>
  </si>
  <si>
    <t>Ninguno</t>
  </si>
  <si>
    <t>Monto Total de la Cuenta (cobrada)</t>
  </si>
  <si>
    <t>el sumatorio de "Costes", valor calculado que queda plasmado en la hoja final de "DASHBOARD". La columna "Margen" únicamente la he creado para al final de la misma calcular el Margen (por diferencia entre el sumatorio de costes y el sumatorio de ingresos calculado en la hoja "cálculos datos sala") que queda también plasmado en la hoja de "DASHBOARD"</t>
  </si>
  <si>
    <t>Comentario general:</t>
  </si>
  <si>
    <r>
      <rPr>
        <b/>
        <sz val="12"/>
        <color theme="1"/>
        <rFont val="Calibri"/>
        <family val="2"/>
        <scheme val="minor"/>
      </rPr>
      <t>La columna "Propina (teniendo en cuenta impagos)":</t>
    </r>
    <r>
      <rPr>
        <sz val="12"/>
        <color theme="1"/>
        <rFont val="Calibri"/>
        <family val="2"/>
        <scheme val="minor"/>
      </rPr>
      <t xml:space="preserve"> No tiene sentido que aquellas órdenes que se han ido sin pagar hayan dejado propina, y por tanto, para tratar de mantener la consistencia de los datos he modificado la propina (convirtiéndola en cero) de aquellas órdenes que se han ido sin pagar. Esta nueva columna es la que he incluido en la tabla "DATOS SALA FINAL", pues me parece lo correcto continuar trabajando con ella. </t>
    </r>
  </si>
  <si>
    <r>
      <rPr>
        <b/>
        <sz val="12"/>
        <color theme="1"/>
        <rFont val="Calibri"/>
        <family val="2"/>
        <scheme val="minor"/>
      </rPr>
      <t>La columna "Método de Pago (teniendo en cuenta impagos)":</t>
    </r>
    <r>
      <rPr>
        <sz val="12"/>
        <color theme="1"/>
        <rFont val="Calibri"/>
        <family val="2"/>
        <scheme val="minor"/>
      </rPr>
      <t xml:space="preserve"> De la misma forma, para las órdenes que se han ido sin pagar, no tiene sentido que les corresponda un método de pago, y por tanto, para tratar de mantener la consistencia de los datos he modificado el método de pago (convirtiéndola en "Ninguno") de aquellas órdenes que se han ido sin pagar. Esta nueva columna es la que he incluido en la tabla "DATOS SALA FINAL", pues me parece lo correcto continuar trabajando con ella. </t>
    </r>
  </si>
  <si>
    <t xml:space="preserve">Caso especial </t>
  </si>
  <si>
    <t xml:space="preserve">Monto total de la Cuenta (cobrada): Para poder calcular la facturación del restaurante, habrá que tener de nuevo en cuenta las órdenes que se han ido sin pagar ya que el Monto de la Cuenta de estas no formarán parte de los ingresos. En esta nueva columna me quedo únicamente con el Monto Total de aquellas Cuentas que sí han sido cobradas para, de manera realista poder calcular los ingresos totales. Esta columna ha sido creada para un cálculo en el dashboard final, pero en la tabla de la hoja "DATOS SALA FINAL" la columna que queda incluida es la de "Monto Total de la Cuenta". </t>
  </si>
  <si>
    <t>El sumatorio de "Monto Total de la Cuenta (cobrada)". El promedio de "Número de Comensales" y de "Monto Total de la Cuenta". El conteo de "Número de Orden". Valores calculados que quedan plasmados en la hoja final de "DASHBOARD"</t>
  </si>
  <si>
    <t xml:space="preserve">En el caso de esta tabla, para los cálculos de las nuevas columnas no he tenido en cuenta las órdenes que no han sido cobradas, pues en esta tabla no dispongo de ello y así al ser datos de cocina, quedan plasmados para observar como sería en caso de que todas las órdenes fuesen cobradas con normalidad. </t>
  </si>
  <si>
    <t>Pincha aquí para leerlo</t>
  </si>
  <si>
    <t xml:space="preserve">Comentario concreto tabla 4: </t>
  </si>
  <si>
    <t xml:space="preserve">Aquí </t>
  </si>
  <si>
    <t xml:space="preserve">COMENTARIO 1/3/4 TABLAS / GRÁFICOS: </t>
  </si>
  <si>
    <t>Cuentas cobradas</t>
  </si>
  <si>
    <t>% Propina por Día de la Semana</t>
  </si>
  <si>
    <t>Días de la Semana</t>
  </si>
  <si>
    <t>FILTRAR POR:</t>
  </si>
  <si>
    <t>Razonamiento desglose propinas / impagos:</t>
  </si>
  <si>
    <t>Aquí</t>
  </si>
  <si>
    <t>Explicación filtros:</t>
  </si>
  <si>
    <t xml:space="preserve">Ejemplo de conclusión que se podría sacar del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</si>
</sst>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164" formatCode="h:mm;@"/>
    <numFmt numFmtId="165" formatCode="#,##0.00\ &quot;€&quot;"/>
    <numFmt numFmtId="166" formatCode="#,##0\ &quot;€&quot;"/>
    <numFmt numFmtId="167" formatCode="dddd"/>
    <numFmt numFmtId="168" formatCode="0.0"/>
    <numFmt numFmtId="169" formatCode="_-* #,##0\ &quot;€&quot;_-;\-* #,##0\ &quot;€&quot;_-;_-* &quot;-&quot;??\ &quot;€&quot;_-;_-@_-"/>
  </numFmts>
  <fonts count="21">
    <font>
      <sz val="12"/>
      <color theme="1"/>
      <name val="Calibri"/>
      <family val="2"/>
      <scheme val="minor"/>
    </font>
    <font>
      <sz val="12"/>
      <color theme="1"/>
      <name val="Calibri"/>
      <family val="2"/>
      <scheme val="minor"/>
    </font>
    <font>
      <sz val="8"/>
      <name val="Calibri"/>
      <family val="2"/>
      <scheme val="minor"/>
    </font>
    <font>
      <b/>
      <sz val="12"/>
      <color theme="0"/>
      <name val="Calibri"/>
      <family val="2"/>
      <scheme val="minor"/>
    </font>
    <font>
      <sz val="10"/>
      <color rgb="FF000000"/>
      <name val="Tahoma"/>
      <family val="2"/>
    </font>
    <font>
      <b/>
      <sz val="10"/>
      <color rgb="FF000000"/>
      <name val="Tahoma"/>
      <family val="2"/>
    </font>
    <font>
      <sz val="10"/>
      <color rgb="FF000000"/>
      <name val="Calibri"/>
      <family val="2"/>
    </font>
    <font>
      <b/>
      <sz val="12"/>
      <color theme="0"/>
      <name val="Calibri (Cuerpo)"/>
    </font>
    <font>
      <b/>
      <sz val="14"/>
      <color theme="1"/>
      <name val="Calibri"/>
      <family val="2"/>
      <scheme val="minor"/>
    </font>
    <font>
      <b/>
      <sz val="12"/>
      <color theme="1"/>
      <name val="Calibri"/>
      <family val="2"/>
      <scheme val="minor"/>
    </font>
    <font>
      <sz val="12"/>
      <color theme="0"/>
      <name val="Calibri"/>
      <family val="2"/>
      <scheme val="minor"/>
    </font>
    <font>
      <sz val="12"/>
      <color theme="1"/>
      <name val="Calibri (Cuerpo)"/>
    </font>
    <font>
      <b/>
      <sz val="12"/>
      <color theme="1"/>
      <name val="Calibri (Cuerpo)"/>
    </font>
    <font>
      <b/>
      <sz val="12"/>
      <color theme="9" tint="-0.249977111117893"/>
      <name val="Calibri"/>
      <family val="2"/>
      <scheme val="minor"/>
    </font>
    <font>
      <sz val="12"/>
      <name val="Calibri"/>
      <family val="2"/>
      <scheme val="minor"/>
    </font>
    <font>
      <b/>
      <sz val="22"/>
      <color theme="4" tint="-0.499984740745262"/>
      <name val="Bradley Hand Bold"/>
    </font>
    <font>
      <b/>
      <sz val="14"/>
      <color theme="0"/>
      <name val="Calibri"/>
      <family val="2"/>
      <scheme val="minor"/>
    </font>
    <font>
      <sz val="22"/>
      <color theme="1"/>
      <name val="Calibri"/>
      <family val="2"/>
      <scheme val="minor"/>
    </font>
    <font>
      <b/>
      <sz val="22"/>
      <color theme="4" tint="-0.249977111117893"/>
      <name val="Calibri"/>
      <family val="2"/>
      <scheme val="minor"/>
    </font>
    <font>
      <b/>
      <sz val="22"/>
      <color theme="9" tint="-0.249977111117893"/>
      <name val="Calibri"/>
      <family val="2"/>
      <scheme val="minor"/>
    </font>
    <font>
      <b/>
      <sz val="22"/>
      <color theme="5" tint="-0.249977111117893"/>
      <name val="Calibri"/>
      <family val="2"/>
      <scheme val="minor"/>
    </font>
  </fonts>
  <fills count="1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2"/>
        <bgColor indexed="64"/>
      </patternFill>
    </fill>
    <fill>
      <patternFill patternType="solid">
        <fgColor theme="5" tint="0.79998168889431442"/>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0"/>
        <bgColor indexed="64"/>
      </patternFill>
    </fill>
    <fill>
      <patternFill patternType="solid">
        <fgColor theme="8" tint="0.39997558519241921"/>
        <bgColor indexed="64"/>
      </patternFill>
    </fill>
    <fill>
      <patternFill patternType="solid">
        <fgColor theme="2" tint="-0.499984740745262"/>
        <bgColor indexed="64"/>
      </patternFill>
    </fill>
  </fills>
  <borders count="6">
    <border>
      <left/>
      <right/>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bottom/>
      <diagonal/>
    </border>
    <border>
      <left style="thin">
        <color theme="4" tint="0.39997558519241921"/>
      </left>
      <right/>
      <top/>
      <bottom/>
      <diagonal/>
    </border>
  </borders>
  <cellStyleXfs count="2">
    <xf numFmtId="0" fontId="0" fillId="0" borderId="0"/>
    <xf numFmtId="9" fontId="1" fillId="0" borderId="0" applyFont="0" applyFill="0" applyBorder="0" applyAlignment="0" applyProtection="0"/>
  </cellStyleXfs>
  <cellXfs count="83">
    <xf numFmtId="0" fontId="0" fillId="0" borderId="0" xfId="0"/>
    <xf numFmtId="10" fontId="0" fillId="0" borderId="0" xfId="1" applyNumberFormat="1" applyFont="1"/>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14" fontId="0" fillId="0" borderId="0" xfId="0" applyNumberFormat="1"/>
    <xf numFmtId="164" fontId="0" fillId="0" borderId="0" xfId="0" applyNumberFormat="1"/>
    <xf numFmtId="1" fontId="0" fillId="0" borderId="0" xfId="0" applyNumberFormat="1"/>
    <xf numFmtId="49" fontId="0" fillId="0" borderId="0" xfId="0" applyNumberFormat="1"/>
    <xf numFmtId="164" fontId="0" fillId="0" borderId="0" xfId="0" applyNumberFormat="1" applyFill="1"/>
    <xf numFmtId="49" fontId="0" fillId="0" borderId="0" xfId="0" applyNumberFormat="1" applyFill="1"/>
    <xf numFmtId="10" fontId="0" fillId="0" borderId="0" xfId="0" applyNumberFormat="1"/>
    <xf numFmtId="164" fontId="0" fillId="3" borderId="2" xfId="0" applyNumberFormat="1" applyFont="1" applyFill="1" applyBorder="1"/>
    <xf numFmtId="164" fontId="0" fillId="3" borderId="1" xfId="0" applyNumberFormat="1" applyFont="1" applyFill="1" applyBorder="1"/>
    <xf numFmtId="49" fontId="0" fillId="3" borderId="1" xfId="0" applyNumberFormat="1" applyFont="1" applyFill="1" applyBorder="1"/>
    <xf numFmtId="1" fontId="0" fillId="3" borderId="1" xfId="0" applyNumberFormat="1" applyFont="1" applyFill="1" applyBorder="1"/>
    <xf numFmtId="164" fontId="0" fillId="3" borderId="3" xfId="0" applyNumberFormat="1" applyFont="1" applyFill="1" applyBorder="1"/>
    <xf numFmtId="164" fontId="0" fillId="0" borderId="2" xfId="0" applyNumberFormat="1" applyFont="1" applyBorder="1"/>
    <xf numFmtId="164" fontId="0" fillId="0" borderId="1" xfId="0" applyNumberFormat="1" applyFont="1" applyBorder="1"/>
    <xf numFmtId="49" fontId="0" fillId="0" borderId="1" xfId="0" applyNumberFormat="1" applyFont="1" applyBorder="1"/>
    <xf numFmtId="1" fontId="0" fillId="0" borderId="1" xfId="0" applyNumberFormat="1" applyFont="1" applyBorder="1"/>
    <xf numFmtId="164" fontId="0" fillId="0" borderId="3" xfId="0" applyNumberFormat="1" applyFont="1" applyBorder="1"/>
    <xf numFmtId="14" fontId="0" fillId="3" borderId="1" xfId="0" applyNumberFormat="1" applyFont="1" applyFill="1" applyBorder="1"/>
    <xf numFmtId="14" fontId="0" fillId="0" borderId="1" xfId="0" applyNumberFormat="1" applyFont="1" applyBorder="1"/>
    <xf numFmtId="164" fontId="0" fillId="0" borderId="3" xfId="0" applyNumberFormat="1" applyFont="1" applyBorder="1" applyAlignment="1">
      <alignment horizontal="left"/>
    </xf>
    <xf numFmtId="164" fontId="0" fillId="0" borderId="1" xfId="0" applyNumberFormat="1" applyFont="1" applyBorder="1" applyAlignment="1">
      <alignment horizontal="left"/>
    </xf>
    <xf numFmtId="49" fontId="3" fillId="2" borderId="0" xfId="0" applyNumberFormat="1" applyFont="1" applyFill="1" applyBorder="1"/>
    <xf numFmtId="49" fontId="3" fillId="2" borderId="4" xfId="0" applyNumberFormat="1" applyFont="1" applyFill="1" applyBorder="1"/>
    <xf numFmtId="49" fontId="3" fillId="2" borderId="5" xfId="0" applyNumberFormat="1" applyFont="1" applyFill="1" applyBorder="1"/>
    <xf numFmtId="165" fontId="0" fillId="0" borderId="0" xfId="0" applyNumberFormat="1"/>
    <xf numFmtId="166" fontId="0" fillId="0" borderId="0" xfId="0" applyNumberFormat="1"/>
    <xf numFmtId="166" fontId="0" fillId="3" borderId="1" xfId="0" applyNumberFormat="1" applyFont="1" applyFill="1" applyBorder="1"/>
    <xf numFmtId="166" fontId="0" fillId="0" borderId="1" xfId="0" applyNumberFormat="1" applyFont="1" applyBorder="1"/>
    <xf numFmtId="1" fontId="0" fillId="0" borderId="0" xfId="0" applyNumberFormat="1" applyAlignment="1">
      <alignment horizontal="right"/>
    </xf>
    <xf numFmtId="165" fontId="0" fillId="3" borderId="1" xfId="0" applyNumberFormat="1" applyFont="1" applyFill="1" applyBorder="1" applyAlignment="1">
      <alignment horizontal="right"/>
    </xf>
    <xf numFmtId="165" fontId="0" fillId="0" borderId="1" xfId="0" applyNumberFormat="1" applyFont="1" applyBorder="1" applyAlignment="1">
      <alignment horizontal="right"/>
    </xf>
    <xf numFmtId="167" fontId="0" fillId="0" borderId="0" xfId="0" applyNumberFormat="1" applyAlignment="1">
      <alignment horizontal="left"/>
    </xf>
    <xf numFmtId="0" fontId="0" fillId="5" borderId="0" xfId="0" applyFill="1"/>
    <xf numFmtId="0" fontId="0" fillId="6" borderId="0" xfId="0" applyFill="1"/>
    <xf numFmtId="1" fontId="0" fillId="6" borderId="0" xfId="0" applyNumberFormat="1" applyFill="1"/>
    <xf numFmtId="0" fontId="0" fillId="8" borderId="0" xfId="0" applyFill="1"/>
    <xf numFmtId="10" fontId="0" fillId="8" borderId="0" xfId="1" applyNumberFormat="1" applyFont="1" applyFill="1"/>
    <xf numFmtId="0" fontId="0" fillId="9" borderId="0" xfId="0" applyFill="1"/>
    <xf numFmtId="0" fontId="10" fillId="7" borderId="0" xfId="0" applyFont="1" applyFill="1" applyAlignment="1">
      <alignment horizontal="right"/>
    </xf>
    <xf numFmtId="0" fontId="10" fillId="8" borderId="0" xfId="0" applyFont="1" applyFill="1" applyAlignment="1">
      <alignment horizontal="right"/>
    </xf>
    <xf numFmtId="0" fontId="10" fillId="9" borderId="0" xfId="0" applyFont="1" applyFill="1" applyAlignment="1">
      <alignment horizontal="right"/>
    </xf>
    <xf numFmtId="0" fontId="9" fillId="0" borderId="0" xfId="0" applyFont="1"/>
    <xf numFmtId="1" fontId="0" fillId="10" borderId="0" xfId="0" applyNumberFormat="1" applyFill="1"/>
    <xf numFmtId="14" fontId="0" fillId="8" borderId="0" xfId="0" applyNumberFormat="1" applyFill="1"/>
    <xf numFmtId="164" fontId="0" fillId="8" borderId="0" xfId="0" applyNumberFormat="1" applyFill="1"/>
    <xf numFmtId="49" fontId="0" fillId="9" borderId="0" xfId="0" applyNumberFormat="1" applyFill="1" applyAlignment="1">
      <alignment horizontal="right"/>
    </xf>
    <xf numFmtId="0" fontId="0" fillId="6" borderId="0" xfId="0" applyNumberFormat="1" applyFill="1"/>
    <xf numFmtId="0" fontId="0" fillId="11" borderId="0" xfId="0" applyNumberFormat="1" applyFill="1"/>
    <xf numFmtId="0" fontId="11" fillId="6" borderId="0" xfId="0" applyFont="1" applyFill="1" applyAlignment="1">
      <alignment horizontal="right"/>
    </xf>
    <xf numFmtId="0" fontId="10" fillId="10" borderId="0" xfId="0" applyFont="1" applyFill="1" applyAlignment="1">
      <alignment horizontal="right"/>
    </xf>
    <xf numFmtId="0" fontId="11" fillId="0" borderId="0" xfId="0" applyFont="1" applyFill="1" applyAlignment="1">
      <alignment horizontal="right"/>
    </xf>
    <xf numFmtId="168" fontId="0" fillId="6" borderId="0" xfId="0" applyNumberFormat="1" applyFill="1"/>
    <xf numFmtId="0" fontId="12" fillId="0" borderId="0" xfId="0" applyFont="1" applyFill="1" applyAlignment="1">
      <alignment horizontal="right"/>
    </xf>
    <xf numFmtId="0" fontId="13" fillId="0" borderId="0" xfId="0" applyFont="1" applyFill="1" applyAlignment="1">
      <alignment horizontal="right"/>
    </xf>
    <xf numFmtId="0" fontId="14" fillId="6" borderId="0" xfId="0" applyFont="1" applyFill="1"/>
    <xf numFmtId="1" fontId="0" fillId="9" borderId="0" xfId="0" applyNumberFormat="1" applyFill="1"/>
    <xf numFmtId="0" fontId="0" fillId="0" borderId="0" xfId="0" applyNumberFormat="1" applyFill="1"/>
    <xf numFmtId="0" fontId="0" fillId="13" borderId="0" xfId="0" applyFill="1"/>
    <xf numFmtId="1" fontId="8" fillId="5" borderId="0" xfId="0" applyNumberFormat="1" applyFont="1" applyFill="1"/>
    <xf numFmtId="0" fontId="0" fillId="0" borderId="0" xfId="0" applyFill="1"/>
    <xf numFmtId="0" fontId="17" fillId="5" borderId="0" xfId="0" applyFont="1" applyFill="1" applyAlignment="1"/>
    <xf numFmtId="1" fontId="17" fillId="5" borderId="0" xfId="0" applyNumberFormat="1" applyFont="1" applyFill="1" applyAlignment="1"/>
    <xf numFmtId="0" fontId="16" fillId="5" borderId="0" xfId="0" applyFont="1" applyFill="1" applyAlignment="1"/>
    <xf numFmtId="0" fontId="0" fillId="12" borderId="0" xfId="0" applyFill="1"/>
    <xf numFmtId="0" fontId="9" fillId="0" borderId="0" xfId="0" applyFont="1" applyAlignment="1">
      <alignment horizontal="left"/>
    </xf>
    <xf numFmtId="0" fontId="9" fillId="0" borderId="0" xfId="0" applyFont="1" applyAlignment="1">
      <alignment horizontal="left"/>
    </xf>
    <xf numFmtId="0" fontId="7" fillId="4" borderId="0" xfId="0" applyFont="1" applyFill="1" applyAlignment="1">
      <alignment horizontal="center"/>
    </xf>
    <xf numFmtId="0" fontId="3" fillId="4" borderId="0" xfId="0" applyFont="1" applyFill="1" applyAlignment="1">
      <alignment horizontal="center"/>
    </xf>
    <xf numFmtId="0" fontId="0" fillId="4" borderId="0" xfId="0" applyFill="1" applyAlignment="1">
      <alignment horizontal="center"/>
    </xf>
    <xf numFmtId="0" fontId="15" fillId="12" borderId="0" xfId="0" applyFont="1" applyFill="1" applyAlignment="1">
      <alignment horizontal="center"/>
    </xf>
    <xf numFmtId="0" fontId="20" fillId="5" borderId="0" xfId="0" applyFont="1" applyFill="1" applyAlignment="1">
      <alignment horizontal="center"/>
    </xf>
    <xf numFmtId="1" fontId="19" fillId="5" borderId="0" xfId="0" applyNumberFormat="1" applyFont="1" applyFill="1" applyAlignment="1">
      <alignment horizontal="center"/>
    </xf>
    <xf numFmtId="44" fontId="18" fillId="5" borderId="0" xfId="0" applyNumberFormat="1" applyFont="1" applyFill="1" applyAlignment="1">
      <alignment horizontal="center"/>
    </xf>
    <xf numFmtId="169" fontId="20" fillId="5" borderId="0" xfId="0" applyNumberFormat="1" applyFont="1" applyFill="1" applyAlignment="1">
      <alignment horizontal="center"/>
    </xf>
    <xf numFmtId="166" fontId="19" fillId="5" borderId="0" xfId="0" applyNumberFormat="1" applyFont="1" applyFill="1" applyAlignment="1">
      <alignment horizontal="center"/>
    </xf>
    <xf numFmtId="166" fontId="18" fillId="5" borderId="0" xfId="0" applyNumberFormat="1" applyFont="1" applyFill="1" applyAlignment="1">
      <alignment horizontal="center"/>
    </xf>
    <xf numFmtId="0" fontId="16" fillId="13" borderId="0" xfId="0" applyFont="1" applyFill="1" applyAlignment="1">
      <alignment horizontal="center"/>
    </xf>
  </cellXfs>
  <cellStyles count="2">
    <cellStyle name="Normal" xfId="0" builtinId="0"/>
    <cellStyle name="Porcentaje" xfId="1" builtinId="5"/>
  </cellStyles>
  <dxfs count="131">
    <dxf>
      <numFmt numFmtId="166" formatCode="#,##0\ &quot;€&quot;"/>
    </dxf>
    <dxf>
      <numFmt numFmtId="166" formatCode="#,##0\ &quot;€&quot;"/>
    </dxf>
    <dxf>
      <numFmt numFmtId="14" formatCode="0.00%"/>
    </dxf>
    <dxf>
      <numFmt numFmtId="166" formatCode="#,##0\ &quot;€&quot;"/>
    </dxf>
    <dxf>
      <numFmt numFmtId="166" formatCode="#,##0\ &quot;€&quot;"/>
    </dxf>
    <dxf>
      <numFmt numFmtId="14" formatCode="0.00%"/>
    </dxf>
    <dxf>
      <numFmt numFmtId="166" formatCode="#,##0\ &quot;€&quot;"/>
    </dxf>
    <dxf>
      <numFmt numFmtId="166" formatCode="#,##0\ &quot;€&quot;"/>
    </dxf>
    <dxf>
      <numFmt numFmtId="14" formatCode="0.00%"/>
    </dxf>
    <dxf>
      <numFmt numFmtId="166" formatCode="#,##0\ &quot;€&quot;"/>
    </dxf>
    <dxf>
      <numFmt numFmtId="166" formatCode="#,##0\ &quot;€&quot;"/>
    </dxf>
    <dxf>
      <numFmt numFmtId="14" formatCode="0.00%"/>
    </dxf>
    <dxf>
      <numFmt numFmtId="14" formatCode="0.00%"/>
    </dxf>
    <dxf>
      <alignment horizontal="left" vertical="bottom" textRotation="0" wrapText="0" indent="0" justifyLastLine="0" shrinkToFit="0" readingOrder="0"/>
    </dxf>
    <dxf>
      <numFmt numFmtId="14" formatCode="0.00%"/>
    </dxf>
    <dxf>
      <numFmt numFmtId="166" formatCode="#,##0\ &quot;€&quot;"/>
    </dxf>
    <dxf>
      <numFmt numFmtId="166" formatCode="#,##0\ &quot;€&quot;"/>
    </dxf>
    <dxf>
      <font>
        <b val="0"/>
        <i val="0"/>
        <strike val="0"/>
        <condense val="0"/>
        <extend val="0"/>
        <outline val="0"/>
        <shadow val="0"/>
        <u val="none"/>
        <vertAlign val="baseline"/>
        <sz val="12"/>
        <color theme="1"/>
        <name val="Calibri"/>
        <family val="2"/>
        <scheme val="minor"/>
      </font>
      <numFmt numFmtId="164" formatCode="h:mm;@"/>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64" formatCode="h:mm;@"/>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66" formatCode="#,##0\ &quot;€&quo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66" formatCode="#,##0\ &quot;€&quo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64" formatCode="h:mm;@"/>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64" formatCode="h:mm;@"/>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64" formatCode="h:mm;@"/>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64" formatCode="h:mm;@"/>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64" formatCode="h:mm;@"/>
      <fill>
        <patternFill patternType="solid">
          <fgColor theme="4" tint="0.79998168889431442"/>
          <bgColor theme="4" tint="0.79998168889431442"/>
        </patternFill>
      </fill>
      <border diagonalUp="0" diagonalDown="0" outline="0">
        <left/>
        <right style="thin">
          <color theme="4" tint="0.39997558519241921"/>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64" formatCode="h:mm;@"/>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64" formatCode="h:mm;@"/>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64" formatCode="h:mm;@"/>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9" formatCode="d/m/yy"/>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9" formatCode="d/m/yy"/>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 formatCode="0"/>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65" formatCode="#,##0.00\ &quot;€&quot;"/>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65" formatCode="#,##0.00\ &quot;€&quot;"/>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 formatCode="0"/>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30" formatCode="@"/>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 formatCode="0"/>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alibri"/>
        <family val="2"/>
        <scheme val="minor"/>
      </font>
      <numFmt numFmtId="1"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bgColor theme="5" tint="0.79998168889431442"/>
        </patternFill>
      </fill>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2"/>
        <color theme="0"/>
        <name val="Calibri"/>
        <family val="2"/>
        <scheme val="minor"/>
      </font>
      <numFmt numFmtId="30" formatCode="@"/>
      <fill>
        <patternFill patternType="solid">
          <fgColor theme="4"/>
          <bgColor theme="4"/>
        </patternFill>
      </fill>
    </dxf>
    <dxf>
      <numFmt numFmtId="14" formatCode="0.00%"/>
      <fill>
        <patternFill patternType="solid">
          <fgColor indexed="64"/>
          <bgColor theme="5" tint="0.79998168889431442"/>
        </patternFill>
      </fill>
    </dxf>
    <dxf>
      <numFmt numFmtId="14" formatCode="0.00%"/>
    </dxf>
    <dxf>
      <numFmt numFmtId="166" formatCode="#,##0\ &quot;€&quot;"/>
      <fill>
        <patternFill patternType="solid">
          <fgColor indexed="64"/>
          <bgColor theme="5" tint="0.79998168889431442"/>
        </patternFill>
      </fill>
    </dxf>
    <dxf>
      <numFmt numFmtId="166" formatCode="#,##0\ &quot;€&quot;"/>
    </dxf>
    <dxf>
      <numFmt numFmtId="166" formatCode="#,##0\ &quot;€&quot;"/>
      <fill>
        <patternFill patternType="solid">
          <fgColor indexed="64"/>
          <bgColor theme="5" tint="0.79998168889431442"/>
        </patternFill>
      </fill>
    </dxf>
    <dxf>
      <numFmt numFmtId="166" formatCode="#,##0\ &quot;€&quot;"/>
    </dxf>
    <dxf>
      <numFmt numFmtId="166" formatCode="#,##0\ &quot;€&quot;"/>
      <fill>
        <patternFill patternType="solid">
          <fgColor indexed="64"/>
          <bgColor theme="5" tint="0.79998168889431442"/>
        </patternFill>
      </fill>
    </dxf>
    <dxf>
      <numFmt numFmtId="166" formatCode="#,##0\ &quot;€&quot;"/>
    </dxf>
    <dxf>
      <numFmt numFmtId="30" formatCode="@"/>
      <fill>
        <patternFill patternType="solid">
          <fgColor indexed="64"/>
          <bgColor theme="5" tint="0.79998168889431442"/>
        </patternFill>
      </fill>
    </dxf>
    <dxf>
      <numFmt numFmtId="30" formatCode="@"/>
    </dxf>
    <dxf>
      <numFmt numFmtId="164" formatCode="h:mm;@"/>
      <fill>
        <patternFill patternType="solid">
          <fgColor indexed="64"/>
          <bgColor theme="5" tint="0.79998168889431442"/>
        </patternFill>
      </fill>
    </dxf>
    <dxf>
      <numFmt numFmtId="1" formatCode="0"/>
    </dxf>
    <dxf>
      <numFmt numFmtId="1" formatCode="0"/>
      <fill>
        <patternFill patternType="solid">
          <fgColor indexed="64"/>
          <bgColor theme="5" tint="0.79998168889431442"/>
        </patternFill>
      </fill>
    </dxf>
    <dxf>
      <numFmt numFmtId="1" formatCode="0"/>
    </dxf>
    <dxf>
      <numFmt numFmtId="166" formatCode="#,##0\ &quot;€&quot;"/>
      <fill>
        <patternFill patternType="solid">
          <fgColor indexed="64"/>
          <bgColor theme="5" tint="0.79998168889431442"/>
        </patternFill>
      </fill>
    </dxf>
    <dxf>
      <numFmt numFmtId="166" formatCode="#,##0\ &quot;€&quot;"/>
    </dxf>
    <dxf>
      <numFmt numFmtId="166" formatCode="#,##0\ &quot;€&quot;"/>
      <fill>
        <patternFill patternType="solid">
          <fgColor indexed="64"/>
          <bgColor theme="5" tint="0.79998168889431442"/>
        </patternFill>
      </fill>
    </dxf>
    <dxf>
      <numFmt numFmtId="166" formatCode="#,##0\ &quot;€&quot;"/>
    </dxf>
    <dxf>
      <numFmt numFmtId="30" formatCode="@"/>
      <fill>
        <patternFill patternType="solid">
          <fgColor indexed="64"/>
          <bgColor theme="5" tint="0.79998168889431442"/>
        </patternFill>
      </fill>
    </dxf>
    <dxf>
      <numFmt numFmtId="30" formatCode="@"/>
    </dxf>
    <dxf>
      <numFmt numFmtId="30" formatCode="@"/>
      <fill>
        <patternFill patternType="solid">
          <fgColor indexed="64"/>
          <bgColor theme="5" tint="0.79998168889431442"/>
        </patternFill>
      </fill>
    </dxf>
    <dxf>
      <numFmt numFmtId="30" formatCode="@"/>
    </dxf>
    <dxf>
      <numFmt numFmtId="1" formatCode="0"/>
      <fill>
        <patternFill patternType="solid">
          <fgColor indexed="64"/>
          <bgColor theme="5" tint="0.79998168889431442"/>
        </patternFill>
      </fill>
    </dxf>
    <dxf>
      <numFmt numFmtId="1" formatCode="0"/>
    </dxf>
    <dxf>
      <numFmt numFmtId="1" formatCode="0"/>
      <fill>
        <patternFill patternType="solid">
          <fgColor indexed="64"/>
          <bgColor theme="5" tint="0.79998168889431442"/>
        </patternFill>
      </fill>
    </dxf>
    <dxf>
      <numFmt numFmtId="1" formatCode="0"/>
    </dxf>
    <dxf>
      <fill>
        <patternFill patternType="solid">
          <fgColor indexed="64"/>
          <bgColor theme="5" tint="0.79998168889431442"/>
        </patternFill>
      </fill>
    </dxf>
    <dxf>
      <numFmt numFmtId="164" formatCode="h:mm;@"/>
    </dxf>
    <dxf>
      <numFmt numFmtId="164" formatCode="h:mm;@"/>
    </dxf>
    <dxf>
      <numFmt numFmtId="1" formatCode="0"/>
    </dxf>
    <dxf>
      <numFmt numFmtId="1" formatCode="0"/>
    </dxf>
    <dxf>
      <numFmt numFmtId="1" formatCode="0"/>
      <fill>
        <patternFill patternType="solid">
          <fgColor indexed="64"/>
          <bgColor theme="5" tint="0.79998168889431442"/>
        </patternFill>
      </fill>
    </dxf>
    <dxf>
      <numFmt numFmtId="1" formatCode="0"/>
    </dxf>
    <dxf>
      <numFmt numFmtId="1" formatCode="0"/>
      <fill>
        <patternFill patternType="solid">
          <fgColor indexed="64"/>
          <bgColor theme="5" tint="0.79998168889431442"/>
        </patternFill>
      </fill>
    </dxf>
    <dxf>
      <numFmt numFmtId="1" formatCode="0"/>
    </dxf>
    <dxf>
      <numFmt numFmtId="164" formatCode="h:mm;@"/>
    </dxf>
    <dxf>
      <numFmt numFmtId="164" formatCode="h:mm;@"/>
    </dxf>
    <dxf>
      <numFmt numFmtId="164" formatCode="h:mm;@"/>
    </dxf>
    <dxf>
      <numFmt numFmtId="164" formatCode="h:mm;@"/>
    </dxf>
    <dxf>
      <numFmt numFmtId="164" formatCode="h:mm;@"/>
    </dxf>
    <dxf>
      <numFmt numFmtId="164" formatCode="h:mm;@"/>
    </dxf>
    <dxf>
      <numFmt numFmtId="164" formatCode="h:mm;@"/>
    </dxf>
    <dxf>
      <numFmt numFmtId="164" formatCode="h:mm;@"/>
    </dxf>
    <dxf>
      <numFmt numFmtId="164" formatCode="h:mm;@"/>
    </dxf>
    <dxf>
      <numFmt numFmtId="164" formatCode="h:mm;@"/>
    </dxf>
    <dxf>
      <numFmt numFmtId="164" formatCode="h:mm;@"/>
    </dxf>
    <dxf>
      <numFmt numFmtId="164" formatCode="h:mm;@"/>
    </dxf>
    <dxf>
      <numFmt numFmtId="19" formatCode="d/m/yy"/>
    </dxf>
    <dxf>
      <numFmt numFmtId="19" formatCode="d/m/yy"/>
    </dxf>
    <dxf>
      <fill>
        <patternFill patternType="solid">
          <fgColor indexed="64"/>
          <bgColor theme="5" tint="0.79998168889431442"/>
        </patternFill>
      </fill>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dxf>
    <dxf>
      <numFmt numFmtId="27" formatCode="d/m/yy\ h:mm"/>
    </dxf>
    <dxf>
      <numFmt numFmtId="27" formatCode="d/m/yy\ h:mm"/>
    </dxf>
    <dxf>
      <numFmt numFmtId="27" formatCode="d/m/yy\ h:mm"/>
    </dxf>
    <dxf>
      <numFmt numFmtId="27" formatCode="d/m/yy\ h:mm"/>
    </dxf>
    <dxf>
      <numFmt numFmtId="168" formatCode="0.0"/>
      <fill>
        <patternFill patternType="solid">
          <fgColor indexed="64"/>
          <bgColor theme="5" tint="0.79998168889431442"/>
        </patternFill>
      </fill>
    </dxf>
    <dxf>
      <numFmt numFmtId="1" formatCode="0"/>
      <fill>
        <patternFill patternType="solid">
          <fgColor indexed="64"/>
          <bgColor theme="5" tint="0.79998168889431442"/>
        </patternFill>
      </fill>
    </dxf>
    <dxf>
      <numFmt numFmtId="0" formatCode="General"/>
    </dxf>
    <dxf>
      <numFmt numFmtId="0" formatCode="General"/>
      <fill>
        <patternFill patternType="solid">
          <fgColor indexed="64"/>
          <bgColor theme="5" tint="0.79998168889431442"/>
        </patternFill>
      </fill>
    </dxf>
    <dxf>
      <numFmt numFmtId="0" formatCode="General"/>
    </dxf>
    <dxf>
      <numFmt numFmtId="0" formatCode="General"/>
      <fill>
        <patternFill patternType="solid">
          <fgColor indexed="64"/>
          <bgColor theme="0"/>
        </patternFill>
      </fill>
    </dxf>
    <dxf>
      <numFmt numFmtId="14" formatCode="0.00%"/>
    </dxf>
    <dxf>
      <numFmt numFmtId="0" formatCode="General"/>
      <fill>
        <patternFill patternType="none">
          <fgColor indexed="64"/>
          <bgColor indexed="65"/>
        </patternFill>
      </fil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pivotSource>
    <c:name>[Ejercicios_excel_Prework.xlsx]T.DINÁMICAS Y VISUALIZACIÓN!TablaDinámica10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2"/>
                </a:solidFill>
              </a:rPr>
              <a:t>Ingresos por Tipo de Servicio</a:t>
            </a:r>
          </a:p>
        </c:rich>
      </c:tx>
      <c:layout>
        <c:manualLayout>
          <c:xMode val="edge"/>
          <c:yMode val="edge"/>
          <c:x val="3.0629186765761096E-2"/>
          <c:y val="6.418023645227513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0548989848571522"/>
              <c:y val="-7.3391452557467748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'T.DINÁMICAS Y VISUALIZACIÓN'!$B$11</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EC4-C04A-A86E-04FB5E12BF5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EC4-C04A-A86E-04FB5E12BF52}"/>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EC4-C04A-A86E-04FB5E12BF52}"/>
              </c:ext>
            </c:extLst>
          </c:dPt>
          <c:dLbls>
            <c:dLbl>
              <c:idx val="0"/>
              <c:layout>
                <c:manualLayout>
                  <c:x val="-0.20548989848571522"/>
                  <c:y val="-7.339145255746774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EC4-C04A-A86E-04FB5E12BF52}"/>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'T.DINÁMICAS Y VISUALIZACIÓN'!$A$12:$A$15</c:f>
              <c:strCache>
                <c:ptCount val="3"/>
                <c:pt idx="0">
                  <c:v>Almuerzo</c:v>
                </c:pt>
                <c:pt idx="1">
                  <c:v>Cena</c:v>
                </c:pt>
                <c:pt idx="2">
                  <c:v>Desayuno</c:v>
                </c:pt>
              </c:strCache>
            </c:strRef>
          </c:cat>
          <c:val>
            <c:numRef>
              <c:f>'T.DINÁMICAS Y VISUALIZACIÓN'!$B$12:$B$15</c:f>
              <c:numCache>
                <c:formatCode>#,##0\ "€"</c:formatCode>
                <c:ptCount val="3"/>
                <c:pt idx="0">
                  <c:v>48561</c:v>
                </c:pt>
                <c:pt idx="1">
                  <c:v>18684</c:v>
                </c:pt>
                <c:pt idx="2">
                  <c:v>16887</c:v>
                </c:pt>
              </c:numCache>
            </c:numRef>
          </c:val>
          <c:extLst>
            <c:ext xmlns:c16="http://schemas.microsoft.com/office/drawing/2014/chart" uri="{C3380CC4-5D6E-409C-BE32-E72D297353CC}">
              <c16:uniqueId val="{00000000-D253-494B-9EDC-8684BDEC2416}"/>
            </c:ext>
          </c:extLst>
        </c:ser>
        <c:dLbls>
          <c:showLegendKey val="0"/>
          <c:showVal val="0"/>
          <c:showCatName val="0"/>
          <c:showSerName val="0"/>
          <c:showPercent val="1"/>
          <c:showBubbleSize val="0"/>
          <c:showLeaderLines val="1"/>
        </c:dLbls>
        <c:firstSliceAng val="0"/>
      </c:pieChart>
      <c:spPr>
        <a:noFill/>
        <a:ln>
          <a:noFill/>
        </a:ln>
        <a:effectLst/>
      </c:spPr>
    </c:plotArea>
    <c:legend>
      <c:legendPos val="b"/>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bg1"/>
      </a:solidFill>
      <a:round/>
    </a:ln>
    <a:effectLst>
      <a:outerShdw blurRad="50800" dist="50800" dir="5400000" algn="ctr" rotWithShape="0">
        <a:schemeClr val="bg2">
          <a:lumMod val="25000"/>
          <a:alpha val="20000"/>
        </a:schemeClr>
      </a:outerShdw>
    </a:effectLst>
    <a:scene3d>
      <a:camera prst="orthographicFront"/>
      <a:lightRig rig="threePt" dir="t"/>
    </a:scene3d>
    <a:sp3d/>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pivotSource>
    <c:name>[Ejercicios_excel_Prework.xlsx]T.DINÁMICAS Y VISUALIZACIÓN!TablaDinámica28</c:name>
    <c:fmtId val="2"/>
  </c:pivotSource>
  <c:chart>
    <c:title>
      <c:tx>
        <c:rich>
          <a:bodyPr rot="0" spcFirstLastPara="1" vertOverflow="ellipsis" vert="horz" wrap="square" anchor="ctr" anchorCtr="1"/>
          <a:lstStyle/>
          <a:p>
            <a:pPr>
              <a:defRPr sz="1400" b="0" i="0" u="none" strike="noStrike" kern="1200" cap="none" spc="50" normalizeH="0" baseline="0">
                <a:solidFill>
                  <a:schemeClr val="tx1">
                    <a:lumMod val="65000"/>
                    <a:lumOff val="35000"/>
                  </a:schemeClr>
                </a:solidFill>
                <a:latin typeface="+mn-lt"/>
                <a:ea typeface="+mj-ea"/>
                <a:cs typeface="+mj-cs"/>
              </a:defRPr>
            </a:pPr>
            <a:r>
              <a:rPr lang="en-US" sz="1400" b="1">
                <a:solidFill>
                  <a:schemeClr val="tx2"/>
                </a:solidFill>
                <a:latin typeface="+mn-lt"/>
              </a:rPr>
              <a:t>Nº de Órdenes</a:t>
            </a:r>
            <a:r>
              <a:rPr lang="en-US" sz="1400" b="1" baseline="0">
                <a:solidFill>
                  <a:schemeClr val="tx2"/>
                </a:solidFill>
                <a:latin typeface="+mn-lt"/>
              </a:rPr>
              <a:t> atendidas por cada mesero</a:t>
            </a:r>
            <a:endParaRPr lang="en-US" sz="1400" b="1">
              <a:solidFill>
                <a:schemeClr val="tx2"/>
              </a:solidFill>
              <a:latin typeface="+mn-lt"/>
            </a:endParaRPr>
          </a:p>
        </c:rich>
      </c:tx>
      <c:layout>
        <c:manualLayout>
          <c:xMode val="edge"/>
          <c:yMode val="edge"/>
          <c:x val="0.24883698221333872"/>
          <c:y val="2.3872732284076693E-2"/>
        </c:manualLayout>
      </c:layout>
      <c:overlay val="0"/>
      <c:spPr>
        <a:noFill/>
        <a:ln>
          <a:noFill/>
        </a:ln>
        <a:effectLst/>
      </c:spPr>
      <c:txPr>
        <a:bodyPr rot="0" spcFirstLastPara="1" vertOverflow="ellipsis" vert="horz" wrap="square" anchor="ctr" anchorCtr="1"/>
        <a:lstStyle/>
        <a:p>
          <a:pPr>
            <a:defRPr sz="1400" b="0" i="0" u="none" strike="noStrike" kern="1200" cap="none" spc="50" normalizeH="0" baseline="0">
              <a:solidFill>
                <a:schemeClr val="tx1">
                  <a:lumMod val="65000"/>
                  <a:lumOff val="35000"/>
                </a:schemeClr>
              </a:solidFill>
              <a:latin typeface="+mn-lt"/>
              <a:ea typeface="+mj-ea"/>
              <a:cs typeface="+mj-cs"/>
            </a:defRPr>
          </a:pPr>
          <a:endParaRPr lang="es-ES"/>
        </a:p>
      </c:txPr>
    </c:title>
    <c:autoTitleDeleted val="0"/>
    <c:pivotFmts>
      <c:pivotFmt>
        <c:idx val="0"/>
        <c:spPr>
          <a:solidFill>
            <a:schemeClr val="accent2">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s-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s-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mn-lt"/>
                  <a:ea typeface="+mn-ea"/>
                  <a:cs typeface="+mn-cs"/>
                </a:defRPr>
              </a:pPr>
              <a:endParaRPr lang="es-E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'T.DINÁMICAS Y VISUALIZACIÓN'!$AC$11</c:f>
              <c:strCache>
                <c:ptCount val="1"/>
                <c:pt idx="0">
                  <c:v>Total</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'T.DINÁMICAS Y VISUALIZACIÓN'!$AB$12:$AB$17</c:f>
              <c:strCache>
                <c:ptCount val="5"/>
                <c:pt idx="0">
                  <c:v>Mesero_1</c:v>
                </c:pt>
                <c:pt idx="1">
                  <c:v>Mesero_2</c:v>
                </c:pt>
                <c:pt idx="2">
                  <c:v>Mesero_3</c:v>
                </c:pt>
                <c:pt idx="3">
                  <c:v>Mesero_4</c:v>
                </c:pt>
                <c:pt idx="4">
                  <c:v>Mesero_5</c:v>
                </c:pt>
              </c:strCache>
            </c:strRef>
          </c:cat>
          <c:val>
            <c:numRef>
              <c:f>'T.DINÁMICAS Y VISUALIZACIÓN'!$AC$12:$AC$17</c:f>
              <c:numCache>
                <c:formatCode>General</c:formatCode>
                <c:ptCount val="5"/>
                <c:pt idx="0">
                  <c:v>138</c:v>
                </c:pt>
                <c:pt idx="1">
                  <c:v>192</c:v>
                </c:pt>
                <c:pt idx="2">
                  <c:v>158</c:v>
                </c:pt>
                <c:pt idx="3">
                  <c:v>149</c:v>
                </c:pt>
                <c:pt idx="4">
                  <c:v>130</c:v>
                </c:pt>
              </c:numCache>
            </c:numRef>
          </c:val>
          <c:extLst>
            <c:ext xmlns:c16="http://schemas.microsoft.com/office/drawing/2014/chart" uri="{C3380CC4-5D6E-409C-BE32-E72D297353CC}">
              <c16:uniqueId val="{00000000-3856-934D-B162-F45DDECE893A}"/>
            </c:ext>
          </c:extLst>
        </c:ser>
        <c:dLbls>
          <c:dLblPos val="inEnd"/>
          <c:showLegendKey val="0"/>
          <c:showVal val="1"/>
          <c:showCatName val="0"/>
          <c:showSerName val="0"/>
          <c:showPercent val="0"/>
          <c:showBubbleSize val="0"/>
        </c:dLbls>
        <c:gapWidth val="80"/>
        <c:overlap val="25"/>
        <c:axId val="2040130432"/>
        <c:axId val="2030029248"/>
      </c:barChart>
      <c:catAx>
        <c:axId val="20401304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s-ES"/>
          </a:p>
        </c:txPr>
        <c:crossAx val="2030029248"/>
        <c:crosses val="autoZero"/>
        <c:auto val="1"/>
        <c:lblAlgn val="ctr"/>
        <c:lblOffset val="100"/>
        <c:noMultiLvlLbl val="0"/>
      </c:catAx>
      <c:valAx>
        <c:axId val="203002924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204013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outerShdw blurRad="50800" dist="50800" dir="5400000" algn="ctr" rotWithShape="0">
        <a:schemeClr val="bg2">
          <a:lumMod val="25000"/>
          <a:alpha val="20000"/>
        </a:schemeClr>
      </a:outerShdw>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[Ejercicios_excel_Prework.xlsx]T.DINÁMICAS Y VISUALIZACIÓN!TablaDinámica12</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3492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3492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3492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3492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1"/>
        <c:spPr>
          <a:solidFill>
            <a:schemeClr val="accent6"/>
          </a:solidFill>
          <a:ln w="34925" cap="rnd">
            <a:solidFill>
              <a:schemeClr val="accent5"/>
            </a:solidFill>
            <a:round/>
          </a:ln>
          <a:effectLst/>
        </c:spPr>
        <c:marker>
          <c:symbol val="circle"/>
          <c:size val="5"/>
          <c:spPr>
            <a:solidFill>
              <a:schemeClr val="accent5"/>
            </a:solidFill>
            <a:ln w="9525">
              <a:solidFill>
                <a:schemeClr val="accent5"/>
              </a:solidFill>
            </a:ln>
            <a:effectLst/>
          </c:spPr>
        </c:marker>
      </c:pivotFmt>
      <c:pivotFmt>
        <c:idx val="12"/>
        <c:spPr>
          <a:solidFill>
            <a:schemeClr val="accent6"/>
          </a:solidFill>
          <a:ln w="34925" cap="rnd">
            <a:solidFill>
              <a:schemeClr val="accent4"/>
            </a:solidFill>
            <a:round/>
          </a:ln>
          <a:effectLst/>
        </c:spPr>
        <c:marker>
          <c:symbol val="circle"/>
          <c:size val="5"/>
          <c:spPr>
            <a:solidFill>
              <a:schemeClr val="accent4"/>
            </a:solidFill>
            <a:ln w="9525">
              <a:solidFill>
                <a:schemeClr val="accent4"/>
              </a:solidFill>
            </a:ln>
            <a:effectLst/>
          </c:spPr>
        </c:marker>
      </c:pivotFmt>
      <c:pivotFmt>
        <c:idx val="13"/>
        <c:spPr>
          <a:solidFill>
            <a:schemeClr val="accent6"/>
          </a:solidFill>
          <a:ln w="3492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3492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w="3492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'T.DINÁMICAS Y VISUALIZACIÓN'!$J$11:$J$12</c:f>
              <c:strCache>
                <c:ptCount val="1"/>
                <c:pt idx="0">
                  <c:v>Almuerzo</c:v>
                </c:pt>
              </c:strCache>
            </c:strRef>
          </c:tx>
          <c:spPr>
            <a:ln w="34925" cap="rnd">
              <a:solidFill>
                <a:schemeClr val="accent6"/>
              </a:solidFill>
              <a:round/>
            </a:ln>
            <a:effectLst/>
          </c:spPr>
          <c:marker>
            <c:symbol val="circle"/>
            <c:size val="5"/>
            <c:spPr>
              <a:solidFill>
                <a:schemeClr val="accent6"/>
              </a:solidFill>
              <a:ln w="9525">
                <a:solidFill>
                  <a:schemeClr val="accent6"/>
                </a:solidFill>
              </a:ln>
              <a:effectLst/>
            </c:spPr>
          </c:marker>
          <c:cat>
            <c:strRef>
              <c:f>'T.DINÁMICAS Y VISUALIZACIÓN'!$I$13:$I$20</c:f>
              <c:strCache>
                <c:ptCount val="7"/>
                <c:pt idx="0">
                  <c:v>sábado</c:v>
                </c:pt>
                <c:pt idx="1">
                  <c:v>domingo</c:v>
                </c:pt>
                <c:pt idx="2">
                  <c:v>lunes</c:v>
                </c:pt>
                <c:pt idx="3">
                  <c:v>martes</c:v>
                </c:pt>
                <c:pt idx="4">
                  <c:v>miércoles</c:v>
                </c:pt>
                <c:pt idx="5">
                  <c:v>jueves</c:v>
                </c:pt>
                <c:pt idx="6">
                  <c:v>viernes</c:v>
                </c:pt>
              </c:strCache>
            </c:strRef>
          </c:cat>
          <c:val>
            <c:numRef>
              <c:f>'T.DINÁMICAS Y VISUALIZACIÓN'!$J$13:$J$20</c:f>
              <c:numCache>
                <c:formatCode>#,##0\ "€"</c:formatCode>
                <c:ptCount val="7"/>
                <c:pt idx="0">
                  <c:v>8184</c:v>
                </c:pt>
                <c:pt idx="1">
                  <c:v>9157</c:v>
                </c:pt>
                <c:pt idx="2">
                  <c:v>2993</c:v>
                </c:pt>
                <c:pt idx="3">
                  <c:v>2850</c:v>
                </c:pt>
                <c:pt idx="4">
                  <c:v>6027</c:v>
                </c:pt>
                <c:pt idx="5">
                  <c:v>10714</c:v>
                </c:pt>
                <c:pt idx="6">
                  <c:v>8636</c:v>
                </c:pt>
              </c:numCache>
            </c:numRef>
          </c:val>
          <c:smooth val="0"/>
          <c:extLst>
            <c:ext xmlns:c16="http://schemas.microsoft.com/office/drawing/2014/chart" uri="{C3380CC4-5D6E-409C-BE32-E72D297353CC}">
              <c16:uniqueId val="{00000000-CB4D-8E4A-8CCA-D0EC3A512223}"/>
            </c:ext>
          </c:extLst>
        </c:ser>
        <c:ser>
          <c:idx val="1"/>
          <c:order val="1"/>
          <c:tx>
            <c:strRef>
              <c:f>'T.DINÁMICAS Y VISUALIZACIÓN'!$K$11:$K$12</c:f>
              <c:strCache>
                <c:ptCount val="1"/>
                <c:pt idx="0">
                  <c:v>Cena</c:v>
                </c:pt>
              </c:strCache>
            </c:strRef>
          </c:tx>
          <c:spPr>
            <a:ln w="34925" cap="rnd">
              <a:solidFill>
                <a:schemeClr val="accent5"/>
              </a:solidFill>
              <a:round/>
            </a:ln>
            <a:effectLst/>
          </c:spPr>
          <c:marker>
            <c:symbol val="circle"/>
            <c:size val="5"/>
            <c:spPr>
              <a:solidFill>
                <a:schemeClr val="accent5"/>
              </a:solidFill>
              <a:ln w="9525">
                <a:solidFill>
                  <a:schemeClr val="accent5"/>
                </a:solidFill>
              </a:ln>
              <a:effectLst/>
            </c:spPr>
          </c:marker>
          <c:cat>
            <c:strRef>
              <c:f>'T.DINÁMICAS Y VISUALIZACIÓN'!$I$13:$I$20</c:f>
              <c:strCache>
                <c:ptCount val="7"/>
                <c:pt idx="0">
                  <c:v>sábado</c:v>
                </c:pt>
                <c:pt idx="1">
                  <c:v>domingo</c:v>
                </c:pt>
                <c:pt idx="2">
                  <c:v>lunes</c:v>
                </c:pt>
                <c:pt idx="3">
                  <c:v>martes</c:v>
                </c:pt>
                <c:pt idx="4">
                  <c:v>miércoles</c:v>
                </c:pt>
                <c:pt idx="5">
                  <c:v>jueves</c:v>
                </c:pt>
                <c:pt idx="6">
                  <c:v>viernes</c:v>
                </c:pt>
              </c:strCache>
            </c:strRef>
          </c:cat>
          <c:val>
            <c:numRef>
              <c:f>'T.DINÁMICAS Y VISUALIZACIÓN'!$K$13:$K$20</c:f>
              <c:numCache>
                <c:formatCode>#,##0\ "€"</c:formatCode>
                <c:ptCount val="7"/>
                <c:pt idx="0">
                  <c:v>2900</c:v>
                </c:pt>
                <c:pt idx="1">
                  <c:v>3114</c:v>
                </c:pt>
                <c:pt idx="2">
                  <c:v>677</c:v>
                </c:pt>
                <c:pt idx="3">
                  <c:v>1689</c:v>
                </c:pt>
                <c:pt idx="4">
                  <c:v>1992</c:v>
                </c:pt>
                <c:pt idx="5">
                  <c:v>5010</c:v>
                </c:pt>
                <c:pt idx="6">
                  <c:v>3302</c:v>
                </c:pt>
              </c:numCache>
            </c:numRef>
          </c:val>
          <c:smooth val="0"/>
          <c:extLst>
            <c:ext xmlns:c16="http://schemas.microsoft.com/office/drawing/2014/chart" uri="{C3380CC4-5D6E-409C-BE32-E72D297353CC}">
              <c16:uniqueId val="{00000001-1E76-0049-90B5-8FBD6A946468}"/>
            </c:ext>
          </c:extLst>
        </c:ser>
        <c:ser>
          <c:idx val="2"/>
          <c:order val="2"/>
          <c:tx>
            <c:strRef>
              <c:f>'T.DINÁMICAS Y VISUALIZACIÓN'!$L$11:$L$12</c:f>
              <c:strCache>
                <c:ptCount val="1"/>
                <c:pt idx="0">
                  <c:v>Desayuno</c:v>
                </c:pt>
              </c:strCache>
            </c:strRef>
          </c:tx>
          <c:spPr>
            <a:ln w="34925" cap="rnd">
              <a:solidFill>
                <a:schemeClr val="accent4"/>
              </a:solidFill>
              <a:round/>
            </a:ln>
            <a:effectLst/>
          </c:spPr>
          <c:marker>
            <c:symbol val="circle"/>
            <c:size val="5"/>
            <c:spPr>
              <a:solidFill>
                <a:schemeClr val="accent4"/>
              </a:solidFill>
              <a:ln w="9525">
                <a:solidFill>
                  <a:schemeClr val="accent4"/>
                </a:solidFill>
              </a:ln>
              <a:effectLst/>
            </c:spPr>
          </c:marker>
          <c:cat>
            <c:strRef>
              <c:f>'T.DINÁMICAS Y VISUALIZACIÓN'!$I$13:$I$20</c:f>
              <c:strCache>
                <c:ptCount val="7"/>
                <c:pt idx="0">
                  <c:v>sábado</c:v>
                </c:pt>
                <c:pt idx="1">
                  <c:v>domingo</c:v>
                </c:pt>
                <c:pt idx="2">
                  <c:v>lunes</c:v>
                </c:pt>
                <c:pt idx="3">
                  <c:v>martes</c:v>
                </c:pt>
                <c:pt idx="4">
                  <c:v>miércoles</c:v>
                </c:pt>
                <c:pt idx="5">
                  <c:v>jueves</c:v>
                </c:pt>
                <c:pt idx="6">
                  <c:v>viernes</c:v>
                </c:pt>
              </c:strCache>
            </c:strRef>
          </c:cat>
          <c:val>
            <c:numRef>
              <c:f>'T.DINÁMICAS Y VISUALIZACIÓN'!$L$13:$L$20</c:f>
              <c:numCache>
                <c:formatCode>#,##0\ "€"</c:formatCode>
                <c:ptCount val="7"/>
                <c:pt idx="0">
                  <c:v>2566</c:v>
                </c:pt>
                <c:pt idx="1">
                  <c:v>2488</c:v>
                </c:pt>
                <c:pt idx="2">
                  <c:v>2026</c:v>
                </c:pt>
                <c:pt idx="3">
                  <c:v>2260</c:v>
                </c:pt>
                <c:pt idx="4">
                  <c:v>797</c:v>
                </c:pt>
                <c:pt idx="5">
                  <c:v>4074</c:v>
                </c:pt>
                <c:pt idx="6">
                  <c:v>2676</c:v>
                </c:pt>
              </c:numCache>
            </c:numRef>
          </c:val>
          <c:smooth val="0"/>
          <c:extLst>
            <c:ext xmlns:c16="http://schemas.microsoft.com/office/drawing/2014/chart" uri="{C3380CC4-5D6E-409C-BE32-E72D297353CC}">
              <c16:uniqueId val="{00000002-1E76-0049-90B5-8FBD6A946468}"/>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57033487"/>
        <c:axId val="45666831"/>
      </c:lineChart>
      <c:catAx>
        <c:axId val="5703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45666831"/>
        <c:crosses val="autoZero"/>
        <c:auto val="1"/>
        <c:lblAlgn val="ctr"/>
        <c:lblOffset val="100"/>
        <c:noMultiLvlLbl val="0"/>
      </c:catAx>
      <c:valAx>
        <c:axId val="45666831"/>
        <c:scaling>
          <c:orientation val="minMax"/>
          <c:max val="12000"/>
          <c:min val="0"/>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out"/>
        <c:minorTickMark val="none"/>
        <c:tickLblPos val="high"/>
        <c:spPr>
          <a:noFill/>
          <a:ln>
            <a:solidFill>
              <a:schemeClr val="bg1"/>
            </a:solidFill>
          </a:ln>
          <a:effectLst/>
        </c:spPr>
        <c:txPr>
          <a:bodyPr rot="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57033487"/>
        <c:crosses val="autoZero"/>
        <c:crossBetween val="between"/>
        <c:majorUnit val="1500"/>
      </c:valAx>
      <c:spPr>
        <a:noFill/>
        <a:ln>
          <a:noFill/>
        </a:ln>
        <a:effectLst/>
      </c:spPr>
    </c:plotArea>
    <c:legend>
      <c:legendPos val="l"/>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outerShdw blurRad="50800" dist="50800" dir="5400000" algn="ctr" rotWithShape="0">
        <a:schemeClr val="bg2">
          <a:lumMod val="25000"/>
          <a:alpha val="20000"/>
        </a:schemeClr>
      </a:outerShdw>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[Ejercicios_excel_Prework.xlsx]T.DINÁMICAS Y VISUALIZACIÓN!TablaDinámica1</c:name>
    <c:fmtId val="5"/>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s-ES_tradnl" sz="1400">
                <a:solidFill>
                  <a:schemeClr val="tx2"/>
                </a:solidFill>
              </a:rPr>
              <a:t>% de Propina por Día de la Semana</a:t>
            </a:r>
          </a:p>
        </c:rich>
      </c:tx>
      <c:layout>
        <c:manualLayout>
          <c:xMode val="edge"/>
          <c:yMode val="edge"/>
          <c:x val="0.2026853285245383"/>
          <c:y val="2.0764473897859154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s-E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'T.DINÁMICAS Y VISUALIZACIÓN'!$Z$11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CC4-C24A-80E7-466CA3E0B44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CC4-C24A-80E7-466CA3E0B44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CC4-C24A-80E7-466CA3E0B44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CC4-C24A-80E7-466CA3E0B44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CC4-C24A-80E7-466CA3E0B44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CC4-C24A-80E7-466CA3E0B44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CC4-C24A-80E7-466CA3E0B44B}"/>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'T.DINÁMICAS Y VISUALIZACIÓN'!$Y$12:$Y$19</c:f>
              <c:strCache>
                <c:ptCount val="7"/>
                <c:pt idx="0">
                  <c:v>sábado</c:v>
                </c:pt>
                <c:pt idx="1">
                  <c:v>domingo</c:v>
                </c:pt>
                <c:pt idx="2">
                  <c:v>lunes</c:v>
                </c:pt>
                <c:pt idx="3">
                  <c:v>martes</c:v>
                </c:pt>
                <c:pt idx="4">
                  <c:v>miércoles</c:v>
                </c:pt>
                <c:pt idx="5">
                  <c:v>jueves</c:v>
                </c:pt>
                <c:pt idx="6">
                  <c:v>viernes</c:v>
                </c:pt>
              </c:strCache>
            </c:strRef>
          </c:cat>
          <c:val>
            <c:numRef>
              <c:f>'T.DINÁMICAS Y VISUALIZACIÓN'!$Z$12:$Z$19</c:f>
              <c:numCache>
                <c:formatCode>0.00%</c:formatCode>
                <c:ptCount val="7"/>
                <c:pt idx="0">
                  <c:v>0.14658328595793069</c:v>
                </c:pt>
                <c:pt idx="1">
                  <c:v>0.19129102279187557</c:v>
                </c:pt>
                <c:pt idx="2">
                  <c:v>6.8416972453356775E-2</c:v>
                </c:pt>
                <c:pt idx="3">
                  <c:v>8.1861594914465846E-2</c:v>
                </c:pt>
                <c:pt idx="4">
                  <c:v>0.11527159026306273</c:v>
                </c:pt>
                <c:pt idx="5">
                  <c:v>0.23624631763915444</c:v>
                </c:pt>
                <c:pt idx="6">
                  <c:v>0.16032921598015407</c:v>
                </c:pt>
              </c:numCache>
            </c:numRef>
          </c:val>
          <c:extLst>
            <c:ext xmlns:c16="http://schemas.microsoft.com/office/drawing/2014/chart" uri="{C3380CC4-5D6E-409C-BE32-E72D297353CC}">
              <c16:uniqueId val="{0000000E-FCC4-C24A-80E7-466CA3E0B44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1.9536999515723737E-2"/>
          <c:y val="0.82981938072605477"/>
          <c:w val="0.96394975145723338"/>
          <c:h val="0.1468796412750221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outerShdw blurRad="50800" dist="50800" dir="5400000" algn="ctr" rotWithShape="0">
        <a:schemeClr val="bg2">
          <a:lumMod val="25000"/>
          <a:alpha val="20000"/>
        </a:schemeClr>
      </a:outerShdw>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pivotSource>
    <c:name>[Ejercicios_excel_Prework.xlsx]T.DINÁMICAS Y VISUALIZACIÓN!TablaDinámica11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2"/>
                </a:solidFill>
              </a:rPr>
              <a:t>Número de Transacciones por Método de Pago</a:t>
            </a:r>
          </a:p>
        </c:rich>
      </c:tx>
      <c:layout>
        <c:manualLayout>
          <c:xMode val="edge"/>
          <c:yMode val="edge"/>
          <c:x val="2.9250000000000005E-2"/>
          <c:y val="5.092592592592592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5">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'T.DINÁMICAS Y VISUALIZACIÓN'!$F$11</c:f>
              <c:strCache>
                <c:ptCount val="1"/>
                <c:pt idx="0">
                  <c:v>Total</c:v>
                </c:pt>
              </c:strCache>
            </c:strRef>
          </c:tx>
          <c:spPr>
            <a:solidFill>
              <a:schemeClr val="accent5">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'T.DINÁMICAS Y VISUALIZACIÓN'!$E$12:$E$15</c:f>
              <c:strCache>
                <c:ptCount val="3"/>
                <c:pt idx="0">
                  <c:v>Efectivo</c:v>
                </c:pt>
                <c:pt idx="1">
                  <c:v>Tarjeta de crédito</c:v>
                </c:pt>
                <c:pt idx="2">
                  <c:v>Tarjeta de débito</c:v>
                </c:pt>
              </c:strCache>
            </c:strRef>
          </c:cat>
          <c:val>
            <c:numRef>
              <c:f>'T.DINÁMICAS Y VISUALIZACIÓN'!$F$12:$F$15</c:f>
              <c:numCache>
                <c:formatCode>General</c:formatCode>
                <c:ptCount val="3"/>
                <c:pt idx="0">
                  <c:v>81</c:v>
                </c:pt>
                <c:pt idx="1">
                  <c:v>453</c:v>
                </c:pt>
                <c:pt idx="2">
                  <c:v>121</c:v>
                </c:pt>
              </c:numCache>
            </c:numRef>
          </c:val>
          <c:extLst>
            <c:ext xmlns:c16="http://schemas.microsoft.com/office/drawing/2014/chart" uri="{C3380CC4-5D6E-409C-BE32-E72D297353CC}">
              <c16:uniqueId val="{00000000-A94D-4647-B665-84573D97B129}"/>
            </c:ext>
          </c:extLst>
        </c:ser>
        <c:dLbls>
          <c:dLblPos val="outEnd"/>
          <c:showLegendKey val="0"/>
          <c:showVal val="1"/>
          <c:showCatName val="0"/>
          <c:showSerName val="0"/>
          <c:showPercent val="0"/>
          <c:showBubbleSize val="0"/>
        </c:dLbls>
        <c:gapWidth val="77"/>
        <c:overlap val="-20"/>
        <c:axId val="27285775"/>
        <c:axId val="27286175"/>
      </c:barChart>
      <c:catAx>
        <c:axId val="272857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7286175"/>
        <c:crosses val="autoZero"/>
        <c:auto val="1"/>
        <c:lblAlgn val="ctr"/>
        <c:lblOffset val="100"/>
        <c:noMultiLvlLbl val="0"/>
      </c:catAx>
      <c:valAx>
        <c:axId val="27286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728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outerShdw blurRad="50800" dist="50800" dir="5400000" algn="ctr" rotWithShape="0">
        <a:schemeClr val="bg2">
          <a:lumMod val="25000"/>
          <a:alpha val="20000"/>
        </a:schemeClr>
      </a:outerShdw>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[Ejercicios_excel_Prework.xlsx]T.DINÁMICAS Y VISUALIZACIÓN!TablaDinámica12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1"/>
        <c:spPr>
          <a:ln w="34925" cap="rnd">
            <a:solidFill>
              <a:schemeClr val="accent5"/>
            </a:solidFill>
            <a:round/>
          </a:ln>
          <a:effectLst/>
        </c:spPr>
        <c:marker>
          <c:symbol val="circle"/>
          <c:size val="5"/>
          <c:spPr>
            <a:solidFill>
              <a:schemeClr val="accent5"/>
            </a:solidFill>
            <a:ln w="9525">
              <a:solidFill>
                <a:schemeClr val="accent5"/>
              </a:solidFill>
            </a:ln>
            <a:effectLst/>
          </c:spPr>
        </c:marker>
      </c:pivotFmt>
      <c:pivotFmt>
        <c:idx val="12"/>
        <c:spPr>
          <a:ln w="34925" cap="rnd">
            <a:solidFill>
              <a:schemeClr val="accent4"/>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'T.DINÁMICAS Y VISUALIZACIÓN'!$J$11:$J$12</c:f>
              <c:strCache>
                <c:ptCount val="1"/>
                <c:pt idx="0">
                  <c:v>Almuerzo</c:v>
                </c:pt>
              </c:strCache>
            </c:strRef>
          </c:tx>
          <c:spPr>
            <a:ln w="34925" cap="rnd">
              <a:solidFill>
                <a:schemeClr val="accent6"/>
              </a:solidFill>
              <a:round/>
            </a:ln>
            <a:effectLst/>
          </c:spPr>
          <c:marker>
            <c:symbol val="circle"/>
            <c:size val="5"/>
            <c:spPr>
              <a:solidFill>
                <a:schemeClr val="accent6"/>
              </a:solidFill>
              <a:ln w="9525">
                <a:solidFill>
                  <a:schemeClr val="accent6"/>
                </a:solidFill>
              </a:ln>
              <a:effectLst/>
            </c:spPr>
          </c:marker>
          <c:cat>
            <c:strRef>
              <c:f>'T.DINÁMICAS Y VISUALIZACIÓN'!$I$13:$I$20</c:f>
              <c:strCache>
                <c:ptCount val="7"/>
                <c:pt idx="0">
                  <c:v>sábado</c:v>
                </c:pt>
                <c:pt idx="1">
                  <c:v>domingo</c:v>
                </c:pt>
                <c:pt idx="2">
                  <c:v>lunes</c:v>
                </c:pt>
                <c:pt idx="3">
                  <c:v>martes</c:v>
                </c:pt>
                <c:pt idx="4">
                  <c:v>miércoles</c:v>
                </c:pt>
                <c:pt idx="5">
                  <c:v>jueves</c:v>
                </c:pt>
                <c:pt idx="6">
                  <c:v>viernes</c:v>
                </c:pt>
              </c:strCache>
            </c:strRef>
          </c:cat>
          <c:val>
            <c:numRef>
              <c:f>'T.DINÁMICAS Y VISUALIZACIÓN'!$J$13:$J$20</c:f>
              <c:numCache>
                <c:formatCode>#,##0\ "€"</c:formatCode>
                <c:ptCount val="7"/>
                <c:pt idx="0">
                  <c:v>8184</c:v>
                </c:pt>
                <c:pt idx="1">
                  <c:v>9157</c:v>
                </c:pt>
                <c:pt idx="2">
                  <c:v>2993</c:v>
                </c:pt>
                <c:pt idx="3">
                  <c:v>2850</c:v>
                </c:pt>
                <c:pt idx="4">
                  <c:v>6027</c:v>
                </c:pt>
                <c:pt idx="5">
                  <c:v>10714</c:v>
                </c:pt>
                <c:pt idx="6">
                  <c:v>8636</c:v>
                </c:pt>
              </c:numCache>
            </c:numRef>
          </c:val>
          <c:smooth val="0"/>
          <c:extLst>
            <c:ext xmlns:c16="http://schemas.microsoft.com/office/drawing/2014/chart" uri="{C3380CC4-5D6E-409C-BE32-E72D297353CC}">
              <c16:uniqueId val="{00000000-EF20-584E-B7EE-8A1F1DD9527A}"/>
            </c:ext>
          </c:extLst>
        </c:ser>
        <c:ser>
          <c:idx val="1"/>
          <c:order val="1"/>
          <c:tx>
            <c:strRef>
              <c:f>'T.DINÁMICAS Y VISUALIZACIÓN'!$K$11:$K$12</c:f>
              <c:strCache>
                <c:ptCount val="1"/>
                <c:pt idx="0">
                  <c:v>Cena</c:v>
                </c:pt>
              </c:strCache>
            </c:strRef>
          </c:tx>
          <c:spPr>
            <a:ln w="34925" cap="rnd">
              <a:solidFill>
                <a:schemeClr val="accent5"/>
              </a:solidFill>
              <a:round/>
            </a:ln>
            <a:effectLst/>
          </c:spPr>
          <c:marker>
            <c:symbol val="circle"/>
            <c:size val="5"/>
            <c:spPr>
              <a:solidFill>
                <a:schemeClr val="accent5"/>
              </a:solidFill>
              <a:ln w="9525">
                <a:solidFill>
                  <a:schemeClr val="accent5"/>
                </a:solidFill>
              </a:ln>
              <a:effectLst/>
            </c:spPr>
          </c:marker>
          <c:cat>
            <c:strRef>
              <c:f>'T.DINÁMICAS Y VISUALIZACIÓN'!$I$13:$I$20</c:f>
              <c:strCache>
                <c:ptCount val="7"/>
                <c:pt idx="0">
                  <c:v>sábado</c:v>
                </c:pt>
                <c:pt idx="1">
                  <c:v>domingo</c:v>
                </c:pt>
                <c:pt idx="2">
                  <c:v>lunes</c:v>
                </c:pt>
                <c:pt idx="3">
                  <c:v>martes</c:v>
                </c:pt>
                <c:pt idx="4">
                  <c:v>miércoles</c:v>
                </c:pt>
                <c:pt idx="5">
                  <c:v>jueves</c:v>
                </c:pt>
                <c:pt idx="6">
                  <c:v>viernes</c:v>
                </c:pt>
              </c:strCache>
            </c:strRef>
          </c:cat>
          <c:val>
            <c:numRef>
              <c:f>'T.DINÁMICAS Y VISUALIZACIÓN'!$K$13:$K$20</c:f>
              <c:numCache>
                <c:formatCode>#,##0\ "€"</c:formatCode>
                <c:ptCount val="7"/>
                <c:pt idx="0">
                  <c:v>2900</c:v>
                </c:pt>
                <c:pt idx="1">
                  <c:v>3114</c:v>
                </c:pt>
                <c:pt idx="2">
                  <c:v>677</c:v>
                </c:pt>
                <c:pt idx="3">
                  <c:v>1689</c:v>
                </c:pt>
                <c:pt idx="4">
                  <c:v>1992</c:v>
                </c:pt>
                <c:pt idx="5">
                  <c:v>5010</c:v>
                </c:pt>
                <c:pt idx="6">
                  <c:v>3302</c:v>
                </c:pt>
              </c:numCache>
            </c:numRef>
          </c:val>
          <c:smooth val="0"/>
          <c:extLst>
            <c:ext xmlns:c16="http://schemas.microsoft.com/office/drawing/2014/chart" uri="{C3380CC4-5D6E-409C-BE32-E72D297353CC}">
              <c16:uniqueId val="{00000001-0AA2-4543-AA18-C91272050821}"/>
            </c:ext>
          </c:extLst>
        </c:ser>
        <c:ser>
          <c:idx val="2"/>
          <c:order val="2"/>
          <c:tx>
            <c:strRef>
              <c:f>'T.DINÁMICAS Y VISUALIZACIÓN'!$L$11:$L$12</c:f>
              <c:strCache>
                <c:ptCount val="1"/>
                <c:pt idx="0">
                  <c:v>Desayuno</c:v>
                </c:pt>
              </c:strCache>
            </c:strRef>
          </c:tx>
          <c:spPr>
            <a:ln w="34925" cap="rnd">
              <a:solidFill>
                <a:schemeClr val="accent4"/>
              </a:solidFill>
              <a:round/>
            </a:ln>
            <a:effectLst/>
          </c:spPr>
          <c:marker>
            <c:symbol val="circle"/>
            <c:size val="5"/>
            <c:spPr>
              <a:solidFill>
                <a:schemeClr val="accent4"/>
              </a:solidFill>
              <a:ln w="9525">
                <a:solidFill>
                  <a:schemeClr val="accent4"/>
                </a:solidFill>
              </a:ln>
              <a:effectLst/>
            </c:spPr>
          </c:marker>
          <c:cat>
            <c:strRef>
              <c:f>'T.DINÁMICAS Y VISUALIZACIÓN'!$I$13:$I$20</c:f>
              <c:strCache>
                <c:ptCount val="7"/>
                <c:pt idx="0">
                  <c:v>sábado</c:v>
                </c:pt>
                <c:pt idx="1">
                  <c:v>domingo</c:v>
                </c:pt>
                <c:pt idx="2">
                  <c:v>lunes</c:v>
                </c:pt>
                <c:pt idx="3">
                  <c:v>martes</c:v>
                </c:pt>
                <c:pt idx="4">
                  <c:v>miércoles</c:v>
                </c:pt>
                <c:pt idx="5">
                  <c:v>jueves</c:v>
                </c:pt>
                <c:pt idx="6">
                  <c:v>viernes</c:v>
                </c:pt>
              </c:strCache>
            </c:strRef>
          </c:cat>
          <c:val>
            <c:numRef>
              <c:f>'T.DINÁMICAS Y VISUALIZACIÓN'!$L$13:$L$20</c:f>
              <c:numCache>
                <c:formatCode>#,##0\ "€"</c:formatCode>
                <c:ptCount val="7"/>
                <c:pt idx="0">
                  <c:v>2566</c:v>
                </c:pt>
                <c:pt idx="1">
                  <c:v>2488</c:v>
                </c:pt>
                <c:pt idx="2">
                  <c:v>2026</c:v>
                </c:pt>
                <c:pt idx="3">
                  <c:v>2260</c:v>
                </c:pt>
                <c:pt idx="4">
                  <c:v>797</c:v>
                </c:pt>
                <c:pt idx="5">
                  <c:v>4074</c:v>
                </c:pt>
                <c:pt idx="6">
                  <c:v>2676</c:v>
                </c:pt>
              </c:numCache>
            </c:numRef>
          </c:val>
          <c:smooth val="0"/>
          <c:extLst>
            <c:ext xmlns:c16="http://schemas.microsoft.com/office/drawing/2014/chart" uri="{C3380CC4-5D6E-409C-BE32-E72D297353CC}">
              <c16:uniqueId val="{00000002-0AA2-4543-AA18-C91272050821}"/>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57033487"/>
        <c:axId val="45666831"/>
      </c:lineChart>
      <c:catAx>
        <c:axId val="5703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666831"/>
        <c:crosses val="autoZero"/>
        <c:auto val="1"/>
        <c:lblAlgn val="ctr"/>
        <c:lblOffset val="100"/>
        <c:noMultiLvlLbl val="0"/>
      </c:catAx>
      <c:valAx>
        <c:axId val="45666831"/>
        <c:scaling>
          <c:orientation val="minMax"/>
          <c:max val="12000"/>
          <c:min val="0"/>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out"/>
        <c:minorTickMark val="none"/>
        <c:tickLblPos val="high"/>
        <c:spPr>
          <a:noFill/>
          <a:ln>
            <a:solidFill>
              <a:schemeClr val="bg1"/>
            </a:solid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033487"/>
        <c:crosses val="autoZero"/>
        <c:crossBetween val="between"/>
        <c:majorUnit val="1500"/>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outerShdw blurRad="50800" dist="50800" dir="5400000" algn="ctr" rotWithShape="0">
        <a:schemeClr val="bg2">
          <a:lumMod val="25000"/>
          <a:alpha val="20000"/>
        </a:schemeClr>
      </a:outerShdw>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[Ejercicios_excel_Prework.xlsx]T.DINÁMICAS Y VISUALIZACIÓN!TablaDinámica22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2"/>
                </a:solidFill>
              </a:rPr>
              <a:t>% Impago por</a:t>
            </a:r>
            <a:r>
              <a:rPr lang="en-US" sz="1200" b="1" baseline="0">
                <a:solidFill>
                  <a:schemeClr val="tx2"/>
                </a:solidFill>
              </a:rPr>
              <a:t> Mesero Asignado</a:t>
            </a:r>
            <a:endParaRPr lang="en-US" sz="1200" b="1">
              <a:solidFill>
                <a:schemeClr val="tx2"/>
              </a:solidFill>
            </a:endParaRPr>
          </a:p>
        </c:rich>
      </c:tx>
      <c:layout>
        <c:manualLayout>
          <c:xMode val="edge"/>
          <c:yMode val="edge"/>
          <c:x val="2.517344706911635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'T.DINÁMICAS Y VISUALIZACIÓN'!$U$11</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2-4FBC-0642-AF56-2D32A4A43B68}"/>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C46F-6944-B97C-03092F9B7573}"/>
              </c:ext>
            </c:extLst>
          </c:dPt>
          <c:cat>
            <c:strRef>
              <c:f>'T.DINÁMICAS Y VISUALIZACIÓN'!$T$12:$T$14</c:f>
              <c:strCache>
                <c:ptCount val="2"/>
                <c:pt idx="0">
                  <c:v>No</c:v>
                </c:pt>
                <c:pt idx="1">
                  <c:v>Si</c:v>
                </c:pt>
              </c:strCache>
            </c:strRef>
          </c:cat>
          <c:val>
            <c:numRef>
              <c:f>'T.DINÁMICAS Y VISUALIZACIÓN'!$U$12:$U$14</c:f>
              <c:numCache>
                <c:formatCode>0.00%</c:formatCode>
                <c:ptCount val="2"/>
                <c:pt idx="0">
                  <c:v>0.14602346805736635</c:v>
                </c:pt>
                <c:pt idx="1">
                  <c:v>0.85397653194263368</c:v>
                </c:pt>
              </c:numCache>
            </c:numRef>
          </c:val>
          <c:extLst>
            <c:ext xmlns:c16="http://schemas.microsoft.com/office/drawing/2014/chart" uri="{C3380CC4-5D6E-409C-BE32-E72D297353CC}">
              <c16:uniqueId val="{00000000-4FBC-0642-AF56-2D32A4A43B6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2">
          <a:lumMod val="25000"/>
          <a:alpha val="20000"/>
        </a:schemeClr>
      </a:outerShdw>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pivotSource>
    <c:name>[Ejercicios_excel_Prework.xlsx]T.DINÁMICAS Y VISUALIZACIÓN!TablaDinámica28</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n-lt"/>
                <a:ea typeface="+mj-ea"/>
                <a:cs typeface="+mj-cs"/>
              </a:defRPr>
            </a:pPr>
            <a:r>
              <a:rPr lang="en-US" sz="1200" b="1">
                <a:solidFill>
                  <a:schemeClr val="tx2"/>
                </a:solidFill>
                <a:latin typeface="+mn-lt"/>
              </a:rPr>
              <a:t>Nº de Órdenes</a:t>
            </a:r>
            <a:r>
              <a:rPr lang="en-US" sz="1200" b="1" baseline="0">
                <a:solidFill>
                  <a:schemeClr val="tx2"/>
                </a:solidFill>
                <a:latin typeface="+mn-lt"/>
              </a:rPr>
              <a:t> atendidas por cada mesero</a:t>
            </a:r>
            <a:endParaRPr lang="en-US" sz="1200" b="1">
              <a:solidFill>
                <a:schemeClr val="tx2"/>
              </a:solidFill>
              <a:latin typeface="+mn-lt"/>
            </a:endParaRPr>
          </a:p>
        </c:rich>
      </c:tx>
      <c:layout>
        <c:manualLayout>
          <c:xMode val="edge"/>
          <c:yMode val="edge"/>
          <c:x val="2.7999999999999997E-2"/>
          <c:y val="2.7777777777777776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n-lt"/>
              <a:ea typeface="+mj-ea"/>
              <a:cs typeface="+mj-cs"/>
            </a:defRPr>
          </a:pPr>
          <a:endParaRPr lang="es-ES"/>
        </a:p>
      </c:txPr>
    </c:title>
    <c:autoTitleDeleted val="0"/>
    <c:pivotFmts>
      <c:pivotFmt>
        <c:idx val="0"/>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solidFill>
                  <a:latin typeface="+mn-lt"/>
                  <a:ea typeface="+mn-ea"/>
                  <a:cs typeface="+mn-cs"/>
                </a:defRPr>
              </a:pPr>
              <a:endParaRPr lang="es-E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'T.DINÁMICAS Y VISUALIZACIÓN'!$AC$11</c:f>
              <c:strCache>
                <c:ptCount val="1"/>
                <c:pt idx="0">
                  <c:v>Total</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'T.DINÁMICAS Y VISUALIZACIÓN'!$AB$12:$AB$17</c:f>
              <c:strCache>
                <c:ptCount val="5"/>
                <c:pt idx="0">
                  <c:v>Mesero_1</c:v>
                </c:pt>
                <c:pt idx="1">
                  <c:v>Mesero_2</c:v>
                </c:pt>
                <c:pt idx="2">
                  <c:v>Mesero_3</c:v>
                </c:pt>
                <c:pt idx="3">
                  <c:v>Mesero_4</c:v>
                </c:pt>
                <c:pt idx="4">
                  <c:v>Mesero_5</c:v>
                </c:pt>
              </c:strCache>
            </c:strRef>
          </c:cat>
          <c:val>
            <c:numRef>
              <c:f>'T.DINÁMICAS Y VISUALIZACIÓN'!$AC$12:$AC$17</c:f>
              <c:numCache>
                <c:formatCode>General</c:formatCode>
                <c:ptCount val="5"/>
                <c:pt idx="0">
                  <c:v>138</c:v>
                </c:pt>
                <c:pt idx="1">
                  <c:v>192</c:v>
                </c:pt>
                <c:pt idx="2">
                  <c:v>158</c:v>
                </c:pt>
                <c:pt idx="3">
                  <c:v>149</c:v>
                </c:pt>
                <c:pt idx="4">
                  <c:v>130</c:v>
                </c:pt>
              </c:numCache>
            </c:numRef>
          </c:val>
          <c:extLst>
            <c:ext xmlns:c16="http://schemas.microsoft.com/office/drawing/2014/chart" uri="{C3380CC4-5D6E-409C-BE32-E72D297353CC}">
              <c16:uniqueId val="{00000000-846B-2A4A-BD4A-1158FD3B16AE}"/>
            </c:ext>
          </c:extLst>
        </c:ser>
        <c:dLbls>
          <c:dLblPos val="inEnd"/>
          <c:showLegendKey val="0"/>
          <c:showVal val="1"/>
          <c:showCatName val="0"/>
          <c:showSerName val="0"/>
          <c:showPercent val="0"/>
          <c:showBubbleSize val="0"/>
        </c:dLbls>
        <c:gapWidth val="80"/>
        <c:overlap val="25"/>
        <c:axId val="2040130432"/>
        <c:axId val="2030029248"/>
      </c:barChart>
      <c:catAx>
        <c:axId val="20401304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cap="none" spc="20" normalizeH="0" baseline="0">
                <a:solidFill>
                  <a:schemeClr val="tx1">
                    <a:lumMod val="65000"/>
                    <a:lumOff val="35000"/>
                  </a:schemeClr>
                </a:solidFill>
                <a:latin typeface="+mn-lt"/>
                <a:ea typeface="+mn-ea"/>
                <a:cs typeface="+mn-cs"/>
              </a:defRPr>
            </a:pPr>
            <a:endParaRPr lang="es-ES"/>
          </a:p>
        </c:txPr>
        <c:crossAx val="2030029248"/>
        <c:crosses val="autoZero"/>
        <c:auto val="1"/>
        <c:lblAlgn val="ctr"/>
        <c:lblOffset val="100"/>
        <c:noMultiLvlLbl val="0"/>
      </c:catAx>
      <c:valAx>
        <c:axId val="203002924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204013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outerShdw blurRad="50800" dist="50800" dir="5400000" algn="ctr" rotWithShape="0">
        <a:schemeClr val="bg2">
          <a:lumMod val="25000"/>
          <a:alpha val="20000"/>
        </a:schemeClr>
      </a:outerShdw>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[Ejercicios_excel_Prework.xlsx]T.DINÁMICAS Y VISUALIZACIÓN!TablaDinámica1</c:name>
    <c:fmtId val="3"/>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s-ES_tradnl" sz="1200">
                <a:solidFill>
                  <a:schemeClr val="tx2"/>
                </a:solidFill>
              </a:rPr>
              <a:t>% de Propina por Día de la Semana</a:t>
            </a:r>
          </a:p>
        </c:rich>
      </c:tx>
      <c:layout>
        <c:manualLayout>
          <c:xMode val="edge"/>
          <c:yMode val="edge"/>
          <c:x val="3.6611111111111108E-2"/>
          <c:y val="2.7777777777777776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s-E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s-E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'T.DINÁMICAS Y VISUALIZACIÓN'!$Z$11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FE9-554A-A0A3-B4143CC524C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2DE-C24B-8A60-F04C3330D76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2DE-C24B-8A60-F04C3330D76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4FE9-554A-A0A3-B4143CC524C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FE9-554A-A0A3-B4143CC524C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FE9-554A-A0A3-B4143CC524C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FE9-554A-A0A3-B4143CC524C3}"/>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'T.DINÁMICAS Y VISUALIZACIÓN'!$Y$12:$Y$19</c:f>
              <c:strCache>
                <c:ptCount val="7"/>
                <c:pt idx="0">
                  <c:v>sábado</c:v>
                </c:pt>
                <c:pt idx="1">
                  <c:v>domingo</c:v>
                </c:pt>
                <c:pt idx="2">
                  <c:v>lunes</c:v>
                </c:pt>
                <c:pt idx="3">
                  <c:v>martes</c:v>
                </c:pt>
                <c:pt idx="4">
                  <c:v>miércoles</c:v>
                </c:pt>
                <c:pt idx="5">
                  <c:v>jueves</c:v>
                </c:pt>
                <c:pt idx="6">
                  <c:v>viernes</c:v>
                </c:pt>
              </c:strCache>
            </c:strRef>
          </c:cat>
          <c:val>
            <c:numRef>
              <c:f>'T.DINÁMICAS Y VISUALIZACIÓN'!$Z$12:$Z$19</c:f>
              <c:numCache>
                <c:formatCode>0.00%</c:formatCode>
                <c:ptCount val="7"/>
                <c:pt idx="0">
                  <c:v>0.14658328595793069</c:v>
                </c:pt>
                <c:pt idx="1">
                  <c:v>0.19129102279187557</c:v>
                </c:pt>
                <c:pt idx="2">
                  <c:v>6.8416972453356775E-2</c:v>
                </c:pt>
                <c:pt idx="3">
                  <c:v>8.1861594914465846E-2</c:v>
                </c:pt>
                <c:pt idx="4">
                  <c:v>0.11527159026306273</c:v>
                </c:pt>
                <c:pt idx="5">
                  <c:v>0.23624631763915444</c:v>
                </c:pt>
                <c:pt idx="6">
                  <c:v>0.16032921598015407</c:v>
                </c:pt>
              </c:numCache>
            </c:numRef>
          </c:val>
          <c:extLst>
            <c:ext xmlns:c16="http://schemas.microsoft.com/office/drawing/2014/chart" uri="{C3380CC4-5D6E-409C-BE32-E72D297353CC}">
              <c16:uniqueId val="{00000000-4FE9-554A-A0A3-B4143CC524C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outerShdw blurRad="50800" dist="50800" dir="5400000" algn="ctr" rotWithShape="0">
        <a:schemeClr val="bg2">
          <a:lumMod val="25000"/>
          <a:alpha val="20000"/>
        </a:schemeClr>
      </a:outerShdw>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pivotSource>
    <c:name>[Ejercicios_excel_Prework.xlsx]T.DINÁMICAS Y VISUALIZACIÓN!TablaDinámica10</c:name>
    <c:fmtId val="9"/>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solidFill>
                  <a:schemeClr val="tx2"/>
                </a:solidFill>
              </a:rPr>
              <a:t>Ingresos por Tipo de Servicio</a:t>
            </a:r>
          </a:p>
        </c:rich>
      </c:tx>
      <c:layout>
        <c:manualLayout>
          <c:xMode val="edge"/>
          <c:yMode val="edge"/>
          <c:x val="0.19605222908287542"/>
          <c:y val="1.6027382542094518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E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'T.DINÁMICAS Y VISUALIZACIÓN'!$B$11</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8F1-EB41-B812-71931E81647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8F1-EB41-B812-71931E816478}"/>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8F1-EB41-B812-71931E816478}"/>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s-E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'T.DINÁMICAS Y VISUALIZACIÓN'!$A$12:$A$15</c:f>
              <c:strCache>
                <c:ptCount val="3"/>
                <c:pt idx="0">
                  <c:v>Almuerzo</c:v>
                </c:pt>
                <c:pt idx="1">
                  <c:v>Cena</c:v>
                </c:pt>
                <c:pt idx="2">
                  <c:v>Desayuno</c:v>
                </c:pt>
              </c:strCache>
            </c:strRef>
          </c:cat>
          <c:val>
            <c:numRef>
              <c:f>'T.DINÁMICAS Y VISUALIZACIÓN'!$B$12:$B$15</c:f>
              <c:numCache>
                <c:formatCode>#,##0\ "€"</c:formatCode>
                <c:ptCount val="3"/>
                <c:pt idx="0">
                  <c:v>48561</c:v>
                </c:pt>
                <c:pt idx="1">
                  <c:v>18684</c:v>
                </c:pt>
                <c:pt idx="2">
                  <c:v>16887</c:v>
                </c:pt>
              </c:numCache>
            </c:numRef>
          </c:val>
          <c:extLst>
            <c:ext xmlns:c16="http://schemas.microsoft.com/office/drawing/2014/chart" uri="{C3380CC4-5D6E-409C-BE32-E72D297353CC}">
              <c16:uniqueId val="{00000006-48F1-EB41-B812-71931E816478}"/>
            </c:ext>
          </c:extLst>
        </c:ser>
        <c:dLbls>
          <c:showLegendKey val="0"/>
          <c:showVal val="0"/>
          <c:showCatName val="0"/>
          <c:showSerName val="0"/>
          <c:showPercent val="1"/>
          <c:showBubbleSize val="0"/>
          <c:showLeaderLines val="1"/>
        </c:dLbls>
        <c:firstSliceAng val="0"/>
      </c:pieChart>
      <c:spPr>
        <a:noFill/>
        <a:ln>
          <a:noFill/>
        </a:ln>
        <a:effectLst/>
      </c:spPr>
    </c:plotArea>
    <c:legend>
      <c:legendPos val="b"/>
      <c:overlay val="1"/>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bg1"/>
      </a:solidFill>
      <a:round/>
    </a:ln>
    <a:effectLst>
      <a:outerShdw blurRad="50800" dist="50800" dir="5400000" algn="ctr" rotWithShape="0">
        <a:schemeClr val="bg2">
          <a:lumMod val="25000"/>
          <a:alpha val="20000"/>
        </a:schemeClr>
      </a:outerShdw>
    </a:effectLst>
    <a:scene3d>
      <a:camera prst="orthographicFront"/>
      <a:lightRig rig="threePt" dir="t"/>
    </a:scene3d>
    <a:sp3d/>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pivotSource>
    <c:name>[Ejercicios_excel_Prework.xlsx]T.DINÁMICAS Y VISUALIZACIÓN!TablaDinámica11</c:name>
    <c:fmtId val="7"/>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solidFill>
                  <a:schemeClr val="tx2"/>
                </a:solidFill>
              </a:rPr>
              <a:t>Número de Transacciones por Método de Pago</a:t>
            </a:r>
          </a:p>
        </c:rich>
      </c:tx>
      <c:layout>
        <c:manualLayout>
          <c:xMode val="edge"/>
          <c:yMode val="edge"/>
          <c:x val="0.23828878542216797"/>
          <c:y val="1.8352980853249126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5">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'T.DINÁMICAS Y VISUALIZACIÓN'!$F$11</c:f>
              <c:strCache>
                <c:ptCount val="1"/>
                <c:pt idx="0">
                  <c:v>Total</c:v>
                </c:pt>
              </c:strCache>
            </c:strRef>
          </c:tx>
          <c:spPr>
            <a:solidFill>
              <a:schemeClr val="accent5">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'T.DINÁMICAS Y VISUALIZACIÓN'!$E$12:$E$15</c:f>
              <c:strCache>
                <c:ptCount val="3"/>
                <c:pt idx="0">
                  <c:v>Efectivo</c:v>
                </c:pt>
                <c:pt idx="1">
                  <c:v>Tarjeta de crédito</c:v>
                </c:pt>
                <c:pt idx="2">
                  <c:v>Tarjeta de débito</c:v>
                </c:pt>
              </c:strCache>
            </c:strRef>
          </c:cat>
          <c:val>
            <c:numRef>
              <c:f>'T.DINÁMICAS Y VISUALIZACIÓN'!$F$12:$F$15</c:f>
              <c:numCache>
                <c:formatCode>General</c:formatCode>
                <c:ptCount val="3"/>
                <c:pt idx="0">
                  <c:v>81</c:v>
                </c:pt>
                <c:pt idx="1">
                  <c:v>453</c:v>
                </c:pt>
                <c:pt idx="2">
                  <c:v>121</c:v>
                </c:pt>
              </c:numCache>
            </c:numRef>
          </c:val>
          <c:extLst>
            <c:ext xmlns:c16="http://schemas.microsoft.com/office/drawing/2014/chart" uri="{C3380CC4-5D6E-409C-BE32-E72D297353CC}">
              <c16:uniqueId val="{00000000-3B66-214A-AD6F-C62CB2A75B06}"/>
            </c:ext>
          </c:extLst>
        </c:ser>
        <c:dLbls>
          <c:dLblPos val="outEnd"/>
          <c:showLegendKey val="0"/>
          <c:showVal val="1"/>
          <c:showCatName val="0"/>
          <c:showSerName val="0"/>
          <c:showPercent val="0"/>
          <c:showBubbleSize val="0"/>
        </c:dLbls>
        <c:gapWidth val="77"/>
        <c:overlap val="-20"/>
        <c:axId val="27285775"/>
        <c:axId val="27286175"/>
      </c:barChart>
      <c:catAx>
        <c:axId val="272857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27286175"/>
        <c:crosses val="autoZero"/>
        <c:auto val="1"/>
        <c:lblAlgn val="ctr"/>
        <c:lblOffset val="100"/>
        <c:noMultiLvlLbl val="0"/>
      </c:catAx>
      <c:valAx>
        <c:axId val="27286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2728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outerShdw blurRad="50800" dist="50800" dir="5400000" algn="ctr" rotWithShape="0">
        <a:schemeClr val="bg2">
          <a:lumMod val="25000"/>
          <a:alpha val="20000"/>
        </a:schemeClr>
      </a:outerShdw>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[Ejercicios_excel_Prework.xlsx]T.DINÁMICAS Y VISUALIZACIÓN!TablaDinámica22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2"/>
                </a:solidFill>
              </a:rPr>
              <a:t>% Impago por</a:t>
            </a:r>
            <a:r>
              <a:rPr lang="en-US" sz="1400" b="1" baseline="0">
                <a:solidFill>
                  <a:schemeClr val="tx2"/>
                </a:solidFill>
              </a:rPr>
              <a:t> Mesero Asignado</a:t>
            </a:r>
            <a:endParaRPr lang="en-US" sz="1400" b="1">
              <a:solidFill>
                <a:schemeClr val="tx2"/>
              </a:solidFill>
            </a:endParaRPr>
          </a:p>
        </c:rich>
      </c:tx>
      <c:layout>
        <c:manualLayout>
          <c:xMode val="edge"/>
          <c:yMode val="edge"/>
          <c:x val="0.21335083803380764"/>
          <c:y val="1.69048615934483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'T.DINÁMICAS Y VISUALIZACIÓN'!$U$11</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FD3D-7F41-96E9-016190262F5A}"/>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FD3D-7F41-96E9-016190262F5A}"/>
              </c:ext>
            </c:extLst>
          </c:dPt>
          <c:cat>
            <c:strRef>
              <c:f>'T.DINÁMICAS Y VISUALIZACIÓN'!$T$12:$T$14</c:f>
              <c:strCache>
                <c:ptCount val="2"/>
                <c:pt idx="0">
                  <c:v>No</c:v>
                </c:pt>
                <c:pt idx="1">
                  <c:v>Si</c:v>
                </c:pt>
              </c:strCache>
            </c:strRef>
          </c:cat>
          <c:val>
            <c:numRef>
              <c:f>'T.DINÁMICAS Y VISUALIZACIÓN'!$U$12:$U$14</c:f>
              <c:numCache>
                <c:formatCode>0.00%</c:formatCode>
                <c:ptCount val="2"/>
                <c:pt idx="0">
                  <c:v>0.14602346805736635</c:v>
                </c:pt>
                <c:pt idx="1">
                  <c:v>0.85397653194263368</c:v>
                </c:pt>
              </c:numCache>
            </c:numRef>
          </c:val>
          <c:extLst>
            <c:ext xmlns:c16="http://schemas.microsoft.com/office/drawing/2014/chart" uri="{C3380CC4-5D6E-409C-BE32-E72D297353CC}">
              <c16:uniqueId val="{00000004-FD3D-7F41-96E9-016190262F5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2">
          <a:lumMod val="25000"/>
          <a:alpha val="20000"/>
        </a:schemeClr>
      </a:outerShdw>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1">
      <cx:tx>
        <cx:txData>
          <cx:v>Ingresos según País de Origen</cx:v>
        </cx:txData>
      </cx:tx>
      <cx:txPr>
        <a:bodyPr spcFirstLastPara="1" vertOverflow="ellipsis" horzOverflow="overflow" wrap="square" lIns="0" tIns="0" rIns="0" bIns="0" anchor="ctr" anchorCtr="1"/>
        <a:lstStyle/>
        <a:p>
          <a:pPr algn="ctr" rtl="0">
            <a:defRPr/>
          </a:pPr>
          <a:r>
            <a:rPr lang="es-ES" sz="1200" b="1" i="0" u="none" strike="noStrike" baseline="0">
              <a:solidFill>
                <a:schemeClr val="tx2"/>
              </a:solidFill>
              <a:latin typeface="Calibri" panose="020F0502020204030204"/>
            </a:rPr>
            <a:t>Ingresos según País de Origen</a:t>
          </a:r>
        </a:p>
      </cx:txPr>
    </cx:title>
    <cx:plotArea>
      <cx:plotAreaRegion>
        <cx:plotSurface>
          <cx:spPr>
            <a:ln>
              <a:solidFill>
                <a:schemeClr val="bg1"/>
              </a:solidFill>
            </a:ln>
          </cx:spPr>
        </cx:plotSurface>
        <cx:series layoutId="regionMap" uniqueId="{B5EF195D-59FA-E047-8C64-E3BEA04A0A6B}">
          <cx:tx>
            <cx:txData>
              <cx:f>_xlchart.v5.2</cx:f>
              <cx:v>Ingresos</cx:v>
            </cx:txData>
          </cx:tx>
          <cx:dataId val="0"/>
          <cx:layoutPr>
            <cx:parentLabelLayout val="overlapping"/>
            <cx:regionLabelLayout val="none"/>
            <cx:geography viewedRegionType="dataOnly" cultureLanguage="es-ES" cultureRegion="ES" attribution="Con tecnología de Bing">
              <cx:geoCache provider="{E9337A44-BEBE-4D9F-B70C-5C5E7DAFC167}">
                <cx:binary>zH3Zct22tu2vpPJ84aAlwF07p+pwdZIsuY27vLBkWSYIggRJgO1f3df7en7szmUnOTLibGezUrWj
F1cWxSmsAYzZYQD55938jzt7f9t/N9e28f+4m3/8XofQ/uOHH/ydvq9v/aO6vOuddx/DoztX/+A+
fizv7n/40N9OZVP8QDHhP9zp2z7cz9//1z/BWnHvrt3dbShd83y475cX936wwf+LZ1999N2dG5pw
fr0ASz9+/6ofiuF2+f67+yaUYflpae9//P6L3/n+ux9iS7/7q99ZGFgYPsC7iNFHSgohGGHff2dd
U/z6QCSPMHwvwTBPP/2oX//qk9sa3vwTQ/k0kNsPH/p777/75d8HL34x7gefl97tPn/tnTuP8dW7
T1/qhy9h/a9/Rh/A14w+eYB8jMm3HsXAP7vtb/9i5Cl7xEgiUkYk/vRDoglQj0iSMi5U8iXyf2Ys
X4f+f9+MsP/fBzH4z/4G4B/uhtsPrv8Vhb9g1ZNHjKUySST/EnOZPmJJkqQppb/NyWeqfV70f2Ik
X0f+txcj4H/7PMb9sPsbLPr7/n/+31+IevJIAbRJqvhncHGMvniEYbkLCqz49APPH6L/7Fvj+Tr2
v7wWIf/LpzHuzw7/edx3urT3v371v2C1M/JIJoQxSeVnXNNo1QMdiJKSsMjTfHMgXwf8l9ciwH/5
NAZ8d/03ANxZV78vb/86zPkjDFCf/XcENX2UYqUI4+ozB2LE/8RI/gD0396Mcf/twe+gf/qfh/7g
29v/+b9/JfL4EUsxIRiyl08/9MsZYI+E4ODkz7/x6QfC7kMn8ycG9PUJ+O3FCP/fPo/hP7z8z8Of
9be+tL8i8Bf4GgLwf/rBEe6CPfo8ITL5jDs8f4j7t0fyddh/fS9C/dePY9CzF38D0J0tx7/S2yAi
H2GRQHQVZ7dz/vly0Sf8EXgjSpMY9G+P5A9Q//XFGPZfP/8d7n8DX/P6vrlfh3v7F3ob9QhjCJ3g
TD7DnsoI+OTR+RlUV788j6qoPzWkr0/Bg1ejSXjwJJ6G13+D9Oa/++JM/OYvnAbEzgs84an6dSLi
eYDniaRKkF+8D8Tlh97nT43p6/Pw4NVoHh48iefhv/8SN/TH9e5vNf/+NtwePjULHpS8//rpp68J
DYzo1V/w+mqM+Azl5YcfvycQTn/rQJwt/GuYf33l/tYH6EZAkEg4TKHClPIEeAN0me4/PZLnwK04
+DimuEzE2ZU1rg8aXqOQ4KoUqgqI6RJDZgWveTd8eiagqBBSJqmUAhKDhIrfOjTPnF0K1/yGxi//
/V0z1M9c2QT/4/dQgbSff+s8UvhDXHL42wmGz+9uX0DzB36J/B/eDS53ubaHwg5v1nR5nw+vHwDx
5y0L8NwPLVtR4MAHsEwSmZlyztZeZdtMAyoPTZfrEng3s+qwpPIZZuiZJQxttA18e2i7HSRt8iqv
Dnhi640TdN7li03220YOWfJD6zkh0ttSVQcyHrETu6LsPzu2zz2ifwNu8aVlZ7CZF0Wqwzo349Xa
4GFvqyX9nKr929bPy+fBMqF5v06NdPbQTr3cldys+wTxN9tAARf20LhctJx4MleHoa6Si6IJtxOu
1EZcgF0Pja/Kl7yT2B6Y77K8WK/LvrjYNm7wEA9NA7xtm3JRHXzh6RMvmuGOmRLPu23mI2rKbuqm
xDb2YNQwP3ZmIDe5Qk82GecRO0WQfOgXGLumd11b7JJCbCMQj8iZJ0k+S0PtwZomS1plM45qu9F4
xM5y9JXnTlaHsu2e5nQsLkQ74+M2TCJyYqZc60lrD/2y2Lu1r4tLb2h6uc16RFBueTW70duDeLu2
O9ZuRCRiZg5dp6U0YHbybZP1pDM7vpJt5OERMxumkk42sEqK2Zz6YqJZPc5bRx4xc6xIaLuyt4dR
Fj6zc5nvJjV0G+GOyKkbm6/FBJ5WpfaUelXuoGnabwQ9ouZa1+tU+NUeZFHWey6SJltkCNuGziJu
JnQY6tWB9dZc++En115tWoHnHOShv+KUN2ZFiz2UdLypc2uyvmk/lzf/boBgETETtmqcrtwcFGeX
rqrrW+0E+3nbwCNidonyfp6YOZgkqX7uE+yrLPV9s433LGLmWuOyK3liDrkvj+vk+MVC0HzaNvaI
n9YtAykwAEOtdftcNNXFmAS5LUawiKCGcBwaU+f7vm8zzKcdHT9sG3fETqg5OqPLYA5+4D4TA//A
8nEbfVjEzSasBlmtyoNq8b6e2581MdNG2xE1SS5kt7LOHAhNeFb2/qKWdbvfBAqNmBlGGZa+h4FX
U3FVM2Eya6rn22xH7ByVbmoqYOAGzGLWvPJ1/Wyb6Yiczcxkqhow3csgLwOTV7if5Tb20IiclV00
7z0Yr7XJhNj3fOOoI1rOnvu+hnh2WOy00xScdyIN2bZMaERLb1y/4ETDMukQ33mN+SFJl1fb8I5Y
aXPUNtVQm0NiLLennKSLeCfd5Npt2RuNyCmlC60O1hz0GnYKvdE92zibETUXiYY5Z2DZoeUqFC3J
ar/+tA2WiJqt0GYY5aoPpp7eIzRc56LttjlCEjHTYTnMs2b6MLI5eWHw/IqLgn7eovl3gxuJqJk3
XVmydCgPBdE3DQpQRODJb4vKJCInLTgxS2f1AZdq3rOmeQcFkd62zElEzrytoJIKQh/KUDUHhXya
ubrfFvNJRNAGQZ+jJGC8Ld+luj1ojbdlQCRiJ8KtMQXjGgCfVda3JIVyk7iN0xnRM/RTgQYEa2Uu
biFWVFk+VFsBj5hpVUmmoT7PpqXuoIrw2heputhEoHNL6mECN41lTWkBxmUQmREn6jZGZBJRcxAU
UtoFpnIyYSdSPGVDUplt3MQRNwk0n4IeAe9adTgztaO7IkXTtrVybpE9BMWYGZkFUX2gy1hneCrM
rp3LcVv6hiN2inEcxlmBdYenJ7aa7rsVJdvIiSNymrzPR6prfeiR4lnK+aFafb4R9IicvFDT2OlE
H5KOmj20l8OO1J3eRqGz4OEh6LQvhgIvMHSF2t3aPkvat5uWOI642ddqDUUh9YGVyGRmSsfn46TU
RusROws3NVPVOYhAndkv/YVd141zGVGzX/J06lKwXCOnM83ezwO0P7ZhEpFTSrxYdI4Q1dSTvV5E
sxvm+maLcdCnfDmTbaeYdc7DAh/SORvXcT+mim4auUgjbmpvk1qjDoyH63I51eOmmCnOm1MPl5+k
0CMf10EfgluuW2tv1vGwDY6Ik7hX66zSACO2GSkyvylUijRiY8OnwWvfQxxW82VCwmOW6/22EUdU
TLvQKK1HYMyaXNXTDVvKx9ssR1y0C8PTzCEodNqYF5r5V83QVJs8iEgjKs51X1Ryhil0lr/s1U3b
5ZtILtKIijNnMvQcwg1ffiqGQ6M3LrqIhsRy1PceaEg4uVvImq0r29ZQEipiYUiTIoQalt3c5sMp
r5Zux6a02EZDFdGwLmzl8Xxe1A71h5W6fK8GtCnQCBVxkdWSLa5rwHjRtLdSteRaixX5jWOPCGnT
pB9NCuaHblXZqOdTKBDbOPaIlm0RsOoc5Jmi6rs3a+6G5MjkIOZtDFIRNwuMK2SKFiK8Nc8rMmdG
LRebyKkicrpRajt64E9dkwttl2ZX1tW21qxQETldl4yyn87krE+SL0+Xud0WblREzsUwUXIK5GSN
uqiatTthNpvjNkwihlZ1ZXzCwMsugbbLURbr4jNphnnjYpQRTXtcL1DvwB/oEV8fV3b4YDrKX2wa
vYxYOrRry+iEwW+Rn4T0GZm37TrCpvGX4XLILZ342SNSne40y/0uSWu8jaAyIqjsXInmGYzbyV3o
8mZF5WkbIBE7raIB+mDgtirln1mFyDHRi9wWNs+C6S9SiGUlNG8GeRjTMF4PGDfXHWxEbEsjZMTO
BLdFVYc1OZamL/b9yJvLZerERusRPauGGAhFITkWY1uf0j6sl3kolo2wRxSVsg0zCSV4wnwad0wW
y0EnZt449pijSK3LlPbJsUr9cNEXKznOUIxvc+hJRFCc1yjtmy45qqGtn6SiWPd2MWHb2JOIoe1E
2s4VgEwYKrSXXNS7hRC+zXslEUvTYkR4JSY5JlWJDozmyWXPVPVsE5mSiKZtbhoQoShxzOcSuIpV
8bgsko35SyK+ZJNbNJ2nxSXHOk2a5x3v2GVl02qbi0kiriZ9TnCeg3XcJfhFwiVkR2OTbEQm4mqp
UiYFb5LjNKhkZ8ag3tZ8GLYFvLO656Gf6etVz9Vgk2OzUHOBKs2ejV0Iz7fNaszVuk4DDbBmXEVd
1uCqvpmoQNvSl1gchBrEOiwBmdoMymVt0q03OAi0bfCxQgj7nKMFgXlFiTt2SJF9rYptIiGQWH0J
vCSLUknZwrR2+nmH5vq6HdW0rZ4TEVdV6VeKS5hVaE0WB1QRklV0VNtwFxFXBSZ12hTgxQSfu5+E
a+hH7Uq5jU0i4urgh7xuZvDAaWrpPnfpmMm0tNt8pIi4ikI19m2AsTNdoevaOrQjtiy2RW0RcXU2
i55KUSTHNeTkAHKnJEMgY93mgUXEVVOHjqk2F8caB33sJigMKpuIbfWjiLjKQY1leg5RO5iKHv3I
wsHzeutyj+LqnCiS904DV3u+nOYV2wtZsPH9Jj8Ty4VG1bSrcBNYH6zMKivsbibMbZvVWDKUVF3n
jaxhvYuRXkACqXYrXapts8ojrqa0940ecXIkCxqezAGjbCgEerENmYirHSQFjhiITS5Q8dQ01Xs6
r+hym/GIql1B0sZbKc7LvdmziY4HwZ3dlujxiKpiAN/eDSMkqYI/o7Ivb0QyJdtWeywdQmM6JWL0
yVH7ZNnbtlwP7erdxqHHTCUdQSlm4NxJU1zjkqALvDq2TWYmeETVxWsVuhGWu0qC2I15xzPHSci2
zWpE1ZEMdAgUieOi8vI+5Y6f4KiT67aZj+VDBa460BRDJwNapOTQjWK5nMjYfiNof9ps+r1iWMQq
oiZMKbUVQO+HKT0QV6nMMDxcyJwPmdSCZVZ4f7kM/eOU1PTUV4b+VEGKv9HTxVKjCcqFFjmIvfk6
mLdukf6j5VO9jXLnk4MP87WBT7oeaiKOQ+Orq16LAqSXrfqGpzv7nK+BFxHadpZ5z4U4mhE1lwEP
s9kZXDdl5ofO7qtx6fc2TMW25JNFDLeiGqDKAseqOUoO3NPyAJpVuq3YisVHo8hdLUHacCSK+h0W
nu8mLjb2FVlEcYGVTvwKxVaat/lTyG+bXTCebXMgsQRJn2X1srTyuIglgSoOqQup1LbdILhq4MtF
REI+lYWBNAWHuv0wtz55PBXN8tMm//E7FZKo8pGc05TAKD1QNKUXfSjltuSTRnnziDtYyQgSOBPG
xe6Rkf19Wzi6TUMl6JkaD6Tks0z6SSxg3y8L5ZlapTzlI0fzNvcX65Fm1FYNlLpQ6BZteKOwL69X
68aLf439HxAYDl18MXrQIY5lcl6VnlVjsbPgY3dp6tKnNSvZPq/8mg2wX1dso1gsUxqhTW+orOSR
0dbsPe/bJ24iZlvlS6NsGpQJq2py6FIVtusyarjeQTuDb6sEYpFSMk/JjFvIuxbYO3/VlHOfgciA
v/zXE3F2YV/xpDQK0QIWzMJnyC88nsbHsLUWjmsftgmsBI0IrFLSV3MhoL4zVsmsTwP2BwY7BRs9
c6xXIrDzbAtwPceupuvrQeX8Y5+qedvExoIlDoqfdqRgHQTQ6UHR9m0p7PKNGPYHyMeCpaph0zgK
CcbHeX45Npw85b6w3yDYH1mP4m9NHa0kUjCvlIRnI1rITkIVua0WiCVLCgukUePlMQ2Tyy9zRdzL
ACxA29b874RLcJKlxbROj6If0iyHwz5HtDRyW059vtnmoes0HR8Ub1169N6wJ7Wt8XXqK/l2E6NI
FHB5JVSjtUqPysPhITTI9FXRt9O2VCTWLnkMx7/IwNKj5J25bBddZ0U7jxsXfMTXJnfroFCSQk5Y
gQhIsPpOF8zdb0ImFjAtIAlPx4EC7glaXoMwKtSZGYv6xTbzUcRNpK7SUi7pEVW0C3ux2qTapXm6
bGtWxRqmvtL17Is2P7re9Blu6uSZBCnTto38WMVUs3w2Y9/kx4X0dF8mfgQpU+u3ORscxVuHE5N4
6XLolwjQSEHjPZsYGzdaPzuhB7mIK0XqOJzAPLIqQFegxuiiDTbdOK8RXYsKzoOCAiaHpnjTv2iN
1E+GgLYdyRPnawkejr22cF6pqPr8qFtI6xPM2ZPQDHyjZgBH8bXUeVorPebHzmF8QAyZ27qpw/tt
Sz7ia8/8Ugy0QcdyAtFeMhp6FCPsH26xDtd8fQmNnFOXG+7RUac1eZUwZ/ftpP2HbdYjuq5txTDk
9eiY18t8GKDvdpoCIpt8PI+lTXWDeuNTmx8Lb+0O9Uv1TLKK3W0bexRdl9lV83mT7GiZpTeaoO4n
Xa92t816RNYV6zokw4KOYzfOb+lcVFe5xOumypynEVm5NC2tBnBjzbrS49SaJ2Veb2so8fP1Ng/Z
lNcT6byb8qMUqD2QZc6zedV6U1rAY7FTPiZNi6oRHfko2kNA2Jwm2m/bfOOx4InmDPqZq0DH0Nhi
vexs271kedKyjaOPyFrUgXlbMHQksmIg2JimluzoUOJthIrFT0YyRTpoHJzb7smeM5W/YbwstxEq
Fj9VYmhmr8HVDEvfPdbLYi55MX+rHjwvvt+XITxWPxHNU41akR9HiOFXFA5LvVZq+qZE+MzLr5mP
+Nq2UGQubkJHpQdR7PJhxic44jQcq05XZZa4RK7byKsi8oIETdmaz+i4eDllrmAUTpc4v9F6RN7S
JRh2gVZwyWxmV5gXPOuhvbApueSxGKoELVSK6qI4+UlM/Aozkbxy0NPpN5UNPNZD6dQtYVa4O4WB
5EfBxHRhWr/RO8SaqIAoh0aa8ydXFXY/LGPVZKsr14+bvLKK6MsHoUsCJ5tPMp37fdDC72tdmW3O
IZZEGb2gpKQ1OvEBclft7HTqjNh2rAdSscgt6xTliIn8JJZm1NCiQMk9H/tiU6+Lx8IoDNJ+7atQ
XFQU4WbfNrDBnVT9vHHVx9qo0XfO5QouHJAtx9lIx+E6tFWxbVXKiLEr3ARZckz7Cz8EjvatLVq4
lkHX287FwgUhX4JfDQ2rq0F1F1Ml+l2rYFYbuPlh48KJIm4H14PivCrEBbRY0hMoAdrnFQvbqhIu
o+zYVQM44XJGF2XXvlkm0dxbOfl3mxglo9y4V6OZ6rJuL0fG7c+CmPZDG5pviS/Pvv0rPj9Wu/QS
rjcpzDxdphJ103GE5tN84XMyfXQ4kGpfwTmObyTKyadN/6/8MRk5h2rAdOF0aC/1EljxWEBPLScn
GRgTzfVC9YBSOLHjDX7cKif5TTVNSJ0oYUt+P1GG2ZLZxvSlzrB37WAyjVYUbhCXzdjsULUweZQJ
0uZ910xLnUmK54VlaKkTeqXdULX1jq15io+mHFn1Hs2sdTRbeTKRd/L8ygy5atmtL5J56e1Vk6dl
fSO1NM2VKFRbvBuaoRvKrHV+7l/irhtsu6uWELjJ4EvkxXtEJ1LkWYWpMx/QhMK07uZ0mItXOagJ
ujHjHGlY327pYZ+BcDNf12Fek37nyajCnvC6yl+0I1yGcOPwqla0NyAvNS9kN1RkzKa5wLPcL+0i
+te2760+wfGEpr1M1aBEVoSxHt1+xNbW8P31sHaXa89TOF+Ake7e0tay5olyJO3K3dTzJFyDJIN2
9W6aZqU+1Lwl3RPYWOvw2zrYkeL9SOoSCj03z0r2u4bqooAvG1S1DJcj2Oy6ve8UJ+9Xi4Xuskl1
pmx3C5tzXGcgb6bSZVrByYE+6xaD20ORT7l7YpYmiOd9ITxYUAIhKmAzj6ZiORQKot5T45vKPEnp
OtqLFMqgFr5Qzt1yDJ4o+3hVqrTPzVy3E91DLuHWkxaL8Dd+YLD1lZUINvhfrqmgwe4C3GNbdJmY
16K90HBhM3pXs7D4JitBgCh1Ns4gU3HQzJnFNGVBtZMf9iB9ZP20gzN2C2OPF2NH6A9isoQ1y+dG
CnOCq4Bs4Xfd6pHIs7VReVLu4Boz3t6OzE/Tq6GkSr/qctGNPZxAh3tVyh1P6AyH8hErmL5MBieS
n0tPrfkYsESrOYLmfKVNNiYIXtslejTzhZnhW5HTUufeoszAKXyCM9JI+LuHJi2LHDgxuUF9xL7Q
zGSl6XI4bNipoUFv0RoGYXa9Xtl6R+AOD/SBY2nrPRy4CN1OmzatD6ydurl53CzVmWCyC7o7wLll
l8573bgxnR/z0jHSHw2WSWgOKNWB4Z0YmAa5gFRlPd1TaG0MLwIGafS7rltbfO/6ktojzVuWZ2Ey
XVb0yL8ZDKSWI+LuUjlIE5JqTtqsF+Os95CfAM1xj4EMfSfLcEc8IPmhM562BUBck+Wqgb6SvIYj
1Z6+UF0n4eQwFLL2eZ0k5dVEKvwspanlH7qh9Vc9aDKuGR3YjnXSHNsE7qIgJYH8oSxz85JXZCo+
FEnC+KmQqZZrVrBZd/nNbF2orqdQLXwadjPP06p4O2hYg9UNX3VKy6tm6WsgT+IK17/24Ey4O/Rm
lqXeg6RyclfWFMvY7Y0zhen23C7J9CZB2K/3iOVF/8qPsk1NFjR05nE2MB7W55rkkCjsLcQs0uzs
JCuzZuBs0NxlDrSUZXsceVX39ELiEW4xOsFRx8TnWQ2X4XQf4dhZu0xZAReFhBbE6XBfiMoCXxQF
6dVgTPcOLu3KFTvOkGbadAcX21Sjy3yTDkWarYh3uMvwAtcYvRXgedMXPW2m5B1bUCholo4g+YGx
TePEP9rQM/e81F51b2dXO1JnfObt8CTHhs63UzEaEPCYBbflyeZi7OH2oq4tB5vhQdclOU5FIucR
PGjPKnpdjQSPJLO86aDp1quclfPOUuTJ23mYFnyQvEr4xwFBeWgvvStSZ4+ygt2TI8HU90+60QyN
y6pyHtejgN0l+VLDhQH4PUzrMOWZmpUo6wwiyZQ+m9uSi/nodRjth9XMHfoZ7kkLBJYo7RreZKho
Zjqcqq4NqIN7btqkeJpohro9DWLFl7jkAaKLTEZVZBA88w9LZUf9vJJ2Gp66vBP0BNAU/M4qXhM4
YKiEKl5BBjKYKrOqqosx075upkvV8bWbQSivJlxksOfWgpsIfGzotJODHYpXUIi7cIF76qe33k68
QbtOlLqaDjbMXZh27TTj8fnQgVe68Ubb83UxIFXZEalwtS/smqo6886R51LzMGSNXUpqspZPs32D
8iFZ3XMoOgzs3PQiTUz7eJHtKg8T8e38GHZPkcAZpY0fTqADJ3zJcmjaWZXV2C31e2FnXoqsSfU0
5Xvd9bw12aDhnpoK7gwo9FMjhx4cfJ7P/BburbJNvV9HE8iUwaGevk2yhoKNN17J1D+tq8q45qSx
0ZU6NWTsFT6QgqDyMXUN9svTSY3nTfrUL7RYb9i6wlxlHQm2L6GruuAc7x1Ftan3TVLJptl17bnq
z8LKUPu8DcpLk+XLutDusE7QfWyy0IuiUU9tNxXvcuQEJBBzH+h8T+C7r3kmGTXjBz5NKWjHZk+a
KbNobsIFp2piuwLhfOoyyKcm9QIPBNSxRerLMc1gNwx6DR/LfB2X7tjCblz6CvwlpmU28jJFR0yT
YUhOfdKOlcmaRtPl/QLus3+c02rBV6aT6/RTY1c/3nC8uIB3oatKwSATWcEHVFkLdFz1q3nysEB2
1AdJ+h0TDP7XCrtlpvX8GmKAQT8PcpG0yAytc3kqTMr0vUlt0//Uq4G54sQd04rsOpt06bXAnSqS
3TC4avS7krSuvFiaucTpPh1J045Zh8A5vZiQHME1c97x5hkDVddwmadzSJ6vuMJjATdplGI1OxpC
0fhdD5goEFIWTJ4r6GaYdpUuHJxXkoQy+zJtHAT+zAktws9onsbivjU59y0ojutpWLIRFA7mXVq1
cH9JhiZr2BsypobprOsdVFZZroYVuWzWcLMROfi1aSvg2wLpo8hGyxfzWCRjn7yADW+WvixX0dkA
M0FJB93hpCsb6MupBOwla1G1V4rnwry26yCaO0nLli4Zb9gMjsKmPUnuQCLqxjmjZWLLN8VS5H2R
FQpBppTN0KzpLmuvTV5mENc0fe1tV+IqK0esEQCYhABLK19KWZxECVkv3ZVwMyNcPWJHgQgcGIGb
SQbIt3qo17Oytm1+qfXgAcFqmck1ZChcvWYWXOOxXcn5cqtmhYvL3i6OVdVx7ujUVxn3sHPyrl5T
55/DUESh4RoCW/vHE3aePktqrlCWJnNCMlk3g9uhtArE7gzcCJe/cDmf+0syW0uPK4f5gfR8dOmr
IPXcw1lKXyzv8lX21ZAtGrE6ZERjx2/QCpx4jhfTGpa1XbpWLoNjAMKWcE7KBpACd4srjICgMTZ1
AwkML3l1YKkv5L2v4M6uNmuxSOH3awOb1heihiD1Zl1yKa9mo5x4WxDwJ3erA8CeV30Q41PtajY+
mRHkL1e5bSSc44O6flJXofF9+EjatRkPGKdSDNk4EO0u8pGZ4W3Vws0YL1nHrX4xTogNLnNwAnp5
XZW+6i5gG/r/k/Zl23HjSLBfxDkgsfLlPpCsKpUky7IteXvh8coF4L6B+PobpfZMW5Radd33oftM
n/Y0iiSQyIyMiMwXP1JEyOZ9T9Aq/u4q5df+jvazFUsUoDe63OmwC5D+z9nS8uPalUshL6qsNFC0
Frk3VZGfthP/4U+65LhedVa9XxBE8H4AFRYc78B6Kb4CznPXXVlXGfeFtG35ZkUNyK/l5PXQTY8T
ubXNBDULLfoivC+KopyrGPVUz195OtT6UwDPo/K1BjoS7PsS5/BLNnQ4k7Hmacgh9/JDCnGmz37M
aeOFb1YYBFiUWotH+EVNYB9zRO9djXeNCcb86xr2Co+PUK/X13KpTYXTZtaxfpV5azlFQZYv9Udq
kXRGbSskOZZt1nbXPcktPcxTofUd521e6WjWa1BdmJaBg+ght3s/hbNoX0/pPOvDUI6e10UzqZV3
l7ddFvzQoKhNB9x8nY1qP1j9CNeixK70y2BIyDiX5LpnUxq+r9vaMMRsxdvELybV3tuaTeaIt+xw
CAYnR+gWJoGM7I03LCMw8UmndbmbeefpZFbzKN962WCDy37OmLwo3WIM1A42NDfUOO2yqHKIPnc2
XC2Pm7qfGtw2WTpETpTDdEXIkou3cJerZh2ntTRjBt64mthbPRJRzcnC4Cy2Z05ycmiHSskdaYc5
GxKontmyg0NDXl8j65TzpVSZL3bVMGXZvqQ4m5eVq0UKTq4rURTLwu+u01mTk9Pk1BT6qqjYYsCs
8Rc9Hsk6TioJUBebm9nxdjhOuUNTWeQw8c+iCb9NXEgMshE3litFryuCLk3ChVe2+9JCUSYjmilH
rtJe6OZbJio1fJwkuLCvfUPZikIPqifxOmsH3e/6Yezna7EEoj2ytBsR7f1pJseC9b69higV1hOR
KEcWftZN0dq9Ktxc32mcX/g5lM7vDj1F8fNazANrkVQpNDBngFhBWL0yug7czSzwimsTT54lQXnk
a8Y8l8wiLeoiTr1VhnCBDIRHo3+Fu2zVXbwC67cpWXaEiqYuo1CHqosqNMo//7v//gZt7IIUJ2ru
86OxpLsCn4Dc6LrR/65/tdV3BdU4SWRI7sibfIiWwe/uVqgNzvBy/6ERsdV3Se76rqbNcuxE4V8G
uSk/nHLlM7/9gd/2DE60FXiVnOom83J9bPKUi2zHhDvVbKxPjxzMLhJBQVVmySgCD9t+rRzfE7g3
/yhCjSKrbDJ+U2AjjcBwkXQ5G7M27NfIY/1KcQUpKBoTNlUKf2BoWZYegq4J26jUbSCjlHKS3Sg5
FfNlNhd+jm09oE1XTsV61gHnn17gBo+0nabePKzDcYY5mndpiib0eAKDI9IkYeOAoUQ8dYwngAI8
NcXo/KAqBgvQ9zjwLEfWCAF8GXY+H71+b0069BdhRQN+LebU03FbQyM37diovRBM6a7HxK4blOIC
+RFmdk1qhD/tMLT9a3AiFygV2jRHLg8uend5otA1kBymGjXurii9SfOdsU0pk6DP16WMFwSD4KBF
FtjDnPX+cldh7JfvRUbMVW6j1KSGaNSWqKbXQ0e5DxSlc9mQxyRduyYJFngA7arMs8N8yZQN55tK
iWzSN3oZlrpIHs7YL+fu27/2zF8O1N+adu2LLP81Jux///h/Xrc/6ndj/+PH+OpL+zDk6u9/dxo2
9vc/vfrvlLLtnzqt978/huV+rX8y6H70D0+swv/BDPyveWb/8C//35zCT0fvn53C/zcY6W9r8dP/
4ZdPuOT/8UMWCp+j18H9BzPwXz7hYQBL/hAztThYvZgkdFIS/vIJ9/8Ddc/JiJ+BnckA+//mEv4f
4lMO/3jCBOah/YlF+ANr8O+zz0+TdAh+VchooEIlt7xjD/lNjvjl7ZA17iep7wDXx331s+bswtjw
iPJwMl/q+r2R10rOMP7uo9E2x86bDsh6D3nQ74D+nglJj2Hy06+C0INSH9OX0KIItlZEprGp6kIv
3E1EtfFsdR0vwxjuhpxOu0KE54zBHxrGj16DIgSGieHpTQjM0zr9oN9IQ4gB5UwwAW1XODN4qBdq
Xt2MwgkkmbnGTZlRhjxmqT0JoT2ZyjzKdO29G/zSkcRPh7mObNaZm8mtBTixWUo40Bc+lNFCBu+N
3+Xjh07btN8BbVU6ogCd2qizLPjYWleilJlz9yEvR/4ZLD2bHXADri2SJbWU7+ohRIVVBbgPorIp
uhQyP8XFbjDT4EeZBz+Xg1hIbyIE4EJd0u70NeHVrOeIu2B8mw6+9ONmNW7fWn/mh8Kp7OCJteSJ
8SbD9gZtgX1eZURETUvFZdeYejkUHe94ZKe6/JDxitIoYLkvkrqE6Swqp2X61DHhodAdunwPOTKq
0MYPzJDkrRRNUmjWV1HNLaA3EabjGIdZ1o1R7leOQJXb1OOe5UzwmAEj+KbSzuZRmA5deKmzlrew
v5ASvQo6NDqps2V9PVCIwHciWPF6GS3bHEiaaUQ0K1mNu6wPAT/Vucdz5C8eFxEhht8Dne/X2DZK
vEfBUkPRYBZ/vMjgSHfje8F8TiFwSik2m0mpICSA/jAegGw7145aNhO90J3KJXkjTEfaqPF85sWp
se2xdPl0mXt9lyZLO6/ntBVPV/dpQDAJEX8h2mzbq0OQwZ/bFz5QZdmtsSnGAZyjqfPWI26p+m7E
XEWY1iIbspEFT27Y/xb6ft0Bv08deGCs/vb4XAaMKR8fBvw1RK8tA90Nq9dPTpPdUiz0btLdcFvm
w5KsU9VfT/NUH0OT1fvUL8LYpYW69ha7oOdQ1bEzeZbkqA/+iKHAueQ+wgh+URgwH79o0/WUnmiL
lZQw2vJT8ypk/fQ65KK/f/nJH2cZv1YRoR+SMJC+2NLXM5sFJdIXPwkoEP61gM07DKvPMXYefPse
vV9OhR/6Cs8hMCRiu0xXkhHjHfAwLXRat+Gs+NupH9kPn2XJ5BS7CdfwI2IyS5B0DScIKz8TnsPH
Gxyv8/Ev2DRi07VswOWp/GQG3nsJxNYDdsY+d3k3ZdHYdi0o9tn6fa1Fkccn4PL25Re92eJP1t+k
dSB4EyDJ2k8W6/+UrG6TZhjnuCxc1MDcPF6ydI3Kbq3PkG0319LDuoFSxA8FhuT4YrMutPMot5lH
EmzqbJ+yKo3znE+30g7mUq5UfH35OTd6vNOOwidmQYjumY8ttW1KF41XpYETJAlCgPoe4kkykDa4
z5FgxoG0qM+MDt/MrTffOJ/bH6uo5DtuMvtnusaHXxJiwqoMOLIRnKPNCUK3qJ1qnPakX4z8yuA5
9Tr3SXXmnD5W4PxaBc/LMd7PR4za6IgWdExp085+UjJS3o3h6o61tvKO5y6MVvRxcU/mJv0jhtFp
VYZMKpCBVAzd7W1zHu1wdBRabCfejrhg8wkDN+ZiPvNsJ+bG42PLCGccJzfwT3/fdOUblEsrPidJ
mBzyva1sd2jQ5blGy8J8ennfPN2njAi03qjC9RMAZHuczTiVI7lSIUlcPi+v6nBp3gNBnyLdemzX
tFl5hib+3KOhyc8CQBhEBVu7TlgF8bqeFXoBRdMd+OwZpJNLmcDR8Jw55YOI5rfXiLCMoHe6XMlD
Rr0Va+WQmrVEZ2I3dsPsdt2AnCoCBbP4ioyJvV2hRDCIAoHuI191M7AgID4XrQ2yJh6RHn2d0Yn5
auaO0LiSLRl3Y9bZ2yUb02mn25GwVxbE/SDKFi9oz+yBB43R418v6Wnqk8DdTJncqg58NznY7a3B
bhIT+bw4W7bRkvLhvq+nEOSEtVYgSujc0EMBA6Ys1plil74slzU+DRXqo2HU2iaicOGXqsQFsGc6
VWNcWcruhsGg7hTAmlkC7CsFRu+vxj8T/TdfG18AM5gFDUDJQ72AAbSPd9eUjUz2TYmS1aQwNx7X
JtFjaffwdTpHVH9mKZjSY7iSBCNBolZ5vJTWofV5XVCQd6m6DgxVly7o1ytgLtPbl8/MJvScngrB
DTk+GvOovLaMurpDL7gXuK3ha+sfnM/cG3SjBiSYZY/6vybpHRoh0x8hO/CMxKoIcyGeMJAUI/Ee
P2CtRtThcAjawX11fBVObZhIcJT/qsv/0eN6c1//tUqg8FyYOobtt3mNaVstVWuVjyZmbYBcTOJ7
Aw1GBgdplV/StOr2mi/uGlKD8G7qVn0mwD6zPoB+tLEFg7acbQNshStraEqO2JPV131Pr9qAXeay
uwGu9aOaGNqkSr7HFfPt5W+6iYOn5z4NWpOUKOTBapsKoxcCzHdZ+c65cThCXlvuwGFwCa8AKFM+
8jPP+Xi74qYGjxkXF0rJ0xQvuc0PFtATIFoXMsGoD3JBs0G8CsJA35BGmvuXH+1xrvnfpU7AwKks
RYv98cZxPlyr8OxYahAy5oaAmJKt5/S2jxOtX6sg2cTOCdCu3x4K4fG+ZTSVSW6lKfdB6fNPdMjq
K1uV3AE3DqfXoqndlZphQPfyEz7UCY9jpUKyBaG1wi9AEbhh5IFlQ7KuregOUvrhbdl1KfwQw7V/
XzmHbuYkSn0ce3/OYymZRXFjAX+NFfqLcZnmo400HWpxMbreB8gOSexlAQi8OVQwJN4VGTrL8TyE
RX3pL4HhVzYzsj6AOwAbYTXOmHGk/VItf3wUFSInxlSEgFv8cJvRVawTYeY1wU7bqb8OYW/xjlV5
fQRBITORq3y1C70AzNtwBScBE0zy6OXXui0fcCgAqhDJGMoznIntZZ0WBSsCCd86uup2jgdmun7X
huNaoHaXM6Ad4S8mgm/Omkbof6yYsgNnrvuuEHw5840f7+JT+AMghlnOpz2M97KVJ/Y50l+vp5jT
oCiPVVf/pE6dU65sNhJ2MSgoIWIPymIgO2qLc0P9MQ51G5IdCFOpQxNN8G9gevs2UWgeMfjfuOm2
qH1eRWaUKkgGDbr4YSF1/lPY1nySPigwYPVY10ZeBdoG+EFyuMpDVwx7jAerA+BioOXELHfmw6C1
qy4yrcoCdKlwqQ9uGNcfZz7j41f38FAC8J9ClDllk9tXF2Zp09aw3dzNptoPGRiEQYn+qD9V4puz
zhJ0xa16q5scP9ebu+kwNqUNI98VFs16GEawouZv0JHWZ0LTkyhIAdvhfWN0tMRP3GJpoYdvDXab
TJQsugTWaxRde8Bib9Bp4+9ffg1P3gLDTX0Kf8AuJVJ3+jgMeugCmxx+BIldK5rMS+pi8O7MmUP7
5IlOJZggAaAN6FYk2aTuIZg8oLCg0Qd4jl5ru8gdgLD5wKWRZ0rbDXpyCrlYC4Aw4l3IKVCLx09k
0A0kDo2DhNTtjcOv2o3eNMewL5HfQgr8UFFAcg2csvdkCsG3RRiMwk6TiE7oKXY6Y2eq3qdPj6II
uZFkmAQORGeT7wVjX1N/kHh6j637wcecgg7sk6PqzzZqzizFNy8aw7xIUBssVeRNv1uBFcWQW9dH
Pbpz7guP872Hq03i2JyGcFK8620YDFRZhSnMAROMVZxv0R9a3zcy8946TFx8Mw+Zn2hT0zMJwoNW
/O877deqyMSwaQnmOG3d9/q1XvNwRodnzRb5TpMSfBDLymPohuAiM6mKW4hGIpqvzU4UQ36NQN7c
5qLov8+Q4oJYE/L5rTNd8OcfGcWiQJAE6s6e3PRga5S61qNMFnSJ9m03usT207Lvi5TsXj6zG1Tj
4SWo4CFLAkJK+Nasbsi0g+nCJBMn6HQJLH3aZ7pjr0WVtgkoD+EhU5y/B75h9pXszBE5f/Elk+Bq
nLkMHyemv34JwFKKUgZYy3ZKGKmztA1BMQZSDd3S4FL9bRCdvamsGi5oTeA3DJOUe7mQ6a4dpvqM
ROWZPagARqJkBviAAHaKbr91HXThSAlMViQh9+xV5RH63oJisS+n8Q5/etrD6yf/+G/ePsekLLBO
AhyAU9L826KG+OlszCATvxXLayeqbIfgGbzOGWhuAqOZVN+EselkauKhoPOrfln2xog/K0p+vfvf
fscmgxW1WD1lK4TuxrhYhzCjaVB/H9tceV9xK61Xjvng7QyrPZSVsHcvv4dnQo0CmAWuJyq+MNg6
aoHlr8vQdjKBX0S3zxWdbi00Aa/GIJi+/5ulUBngS5+q2E1UWxl00QVGrSag+y7J2OHQk6z5iUv7
nAHv8w/190qblNmBS1sD45dJbcI1ToGG72pwsNGqId0f34n0VFDiuiJIPvi2RTcJJFwIGTKhJ38r
hzZ6HCwj6M5+cc5Y6yGX2URNRSnS1RBIHbK4zQskLShiyjiZzLwCmSgb+WVzso3CyJ/uahV5fwE7
HYruipvfcLmkNySz+hOYE+LVpNdzkr7nXjKlAPh9eOtCw3D6978dIE90s5gbhC8coHBvQIfbgzRF
E7+z/OLlnfO4gP3rjGDXYBgGEzDc2vqdhqYFYcUilVrAMIpYLurPIemnKwHzgT3AuPqP9LT/XQ/v
mDLIKcVW25atE7LZqcGjdb6Mp7kY4ybAtOSXn+q5sAfwC2cPIB6qkM3Jt3SQsp9PUZcDQTcgQ+yN
FtUhXziJYcTBY2A05eHlRZ8L9b8veip1f/tqsmJV0Pl4NOf84bJbnHcDN9M+8khPMTNTZ3E4FvRV
xSDcocvyZ+7yv94sBxwLAATg6zat43NGGg9BFV+SlQm49+a44sI985DPbk3OUPFQQOjhVpPuFaZq
odKSSQkz6IOqLT+QDLwUmf7ZJOBfzyPRCQDue4KYN5GG5GAoo+EtE5BX2rgbof0NKhqeuZ+f3f+/
rbJJhluG4YaYQ4jnAW8Y07v77hXDKmDe0y6ZlvEcFerZnQnwLwhRUii5NbSZfYMB3pinmECw5yZU
UKrdwaGzO5h2HS9GjVEsK6NoeL+8N0/3/Da+MTSVAKkK5KNb086xXiq/cC2OnXD5YcoauR9aV+z+
/1bZxK20mr2GElz8kDZVb/0e1C5vOTve7blzhiSSnpgpMNnc+hwPFgBM7eGcFcAVLlcM0/Ui8GOX
T/OKhlnUQPcHxBG9hEj2ne8fTDBPZx70ufsCvQ/gjeCQnTLNTYDRPUAx8AixOeGGbGMP8xww2TNs
D+XgFUmdFuvOBnMDljW+6dR+7Lh0X8D1ICuAEOGfCXfPHMqQKQiRMYwY/2OLlxtw5tO5qlVil2y6
miAW3KdQ+se18tmZcviZ/RsipQK8hIvSV9ukBuLbHszmBksFWf1pNmAxOwArw9C0n3vc5HvTpH82
WfshEmBNjqqYo6IBL+lxYB3s6nlmxZoZFJ0Jpgr5l4QH57pnzxwRNEFxOtCi4zzYbis5C+egFVXJ
NNR1ooLmJ+3OWsM+V5lgFUxlA0IGh3i1yY2LwWajaTKV9LXV70dX9Clciz2olNwg3ArdJ/HvmqBm
XzyD3lo0Vq5q4IHLM4IKXQJzfPnIPvs9f/s9m41sBjqtwsfWKaDeSXFXYfY1Nr385OQUvEbPQL9Z
Sv/PqLi/vij4YApuQycqyeYtoCShUENi1Q64wisvKNiVzs/2tp/9opygBg54gHe9SeqGwBVT5fk4
pIvVBwdB8E0H/cmNgnnNdeuN410JHeWhq0kfo3w/1DXMMtbcDQn4o+sRSk4NjmbXnYOUnglgIfpb
IRh5BL9ua0cOAYH0kM/JhK8gfgbtnP5wXit3egy7pMq6coVEqQ8hwOVrDAeJ4sw333Q4f71+CYWD
QHYEBuAmUxnFmEP2Amgf6TQYJJOAjgXiWu8G1bK6KYx30ukxxDIIbssgRQ+UQ67TT2K9cwtjP4Y+
/SSlSWOvLNixC7NyjzGk5etCFEsBiXA6n0E1nvuSIOyhxYIQgkFymy+5cuOpinGVgPZCY4FJf0eM
dhBnwuhzZwH/cSQ1+DzgF21W6XLIFQkpcTbNDPVDscBdNJTpsvdphgFSVIO3p6Yy68+s+zR8M+yD
E5wJkFHRrf1fXWdlCS99hXmLbRbnYPnseniTwEq1PeeAf/qyj/MALEXRI0N8Q4Wx7Q4vZetNIShv
CVnq6nZYoG7DuEQ4MoK3pGi1gzq7vJ4gX64+Sz3b9czOe/od4SwBLAQEJnytkG0ShBDt1QC6f5xI
Xiy7oZHl2x641B8jTVjlxE9AGxyhaovGQ5cDYVSo0VPqJyDwtYOxopt/aKjnztASnnudAZ4G9+FD
h3XzPApkOzglYyWQNtujLGlwTyZH97Tt0bzy7NT9DNZxt3ic3r4ct5/B+fCQJ/k8ug2AdJ/QZUbN
qooD50N54TewE2iHHaJpcaBklR/TJesOUrQtBGxy2M8FAmCPJtQVzrSPScogL3k6fcPbdDnTb34m
NTpVd0jZTwwmCorI49t6HPgCXtoM2GMdOI1QCwXvBPiQdwDtGTQqbVaBf+CbbyvUv3PUjwocQqew
B2NrvayLK5iB/TEMht8EOw8A+ahx/a2zaZEK9ChCTIHCrmxuTDmm0TTN7rvPmiaxHVxVo67KzjFJ
njvXAjUuGlDoVtAt16gPctvOjCNRddUSZwGv9yg3vkOypc5EkAdI7dG55gTkAoGtgNwswCl6/NIx
6mYIQwB9SUeUuVQg7EYttdnbtaqm60IVUHZ5+RJ8NuNQ7aeST4cGbseAQrvybeCq9huEy/l3cFjI
rYA6vYnMwH5x9/+RI/Dk8J9+IzYGaEFoKoCOsPmNCyZOQu/hJdNkQHfOw3s3n/VKe3K3bhbZ7L40
g9ykBVst6SBCvp14733DwNz0y6CFG6GNL3LotURuf054/o9r4IbDywfzSUg4/QCUJUjvfJzPLeJa
jtBtjwizSam8aynEpYZRR2w9eg1bhKuR8bd86M9cj0+K2NOaAiklbg/MqaSbN7t0rM2FV3iJwuDU
OlqyKkPYEz2qr+5Q1Jn38eVn3HR4kUCcFkTn/JS9+AHbjjzhHph80pNpIsmUJpjqyxPYD1oTrSXr
f9q56r7WTQhWBExMIowpT1+J6lzl/gDiPNnzv/2IzaeuenAHDHSqMJ3Nix72CiW99sM1uy2hvmoj
zDWB9B3bLErFSi9nmH1cYB7ufKHkuNxyp7rEmiJ9V4jGO3qDdBfwTZBvoa3luDiK9KruZx5hlDOF
MYsZD2XJgnipCUz3zTQlPbQ9EBoNDhOOuvuX3++zJwWpwIlUEqDIPe2x35AkdMEyIKM4KXVt2SUE
dG/Rtj9nlfwkOp2+4W+LnE7Sb4tYnNM845AHQUYFXxdcGOj5EX4ztVP77uXneW5/wiRZ4K8Th28b
CFfJZpt50GoFgcnTXe1aiHlVp8ghrQbyAYYD9OfLKz49hT42pwRLHLySU+fl8cN53th1TdmFyVB7
+UWu/eGdlxkfJpBVfzh5d0Su7e5YR8oPLy/8NP5gYRAOFEIcQsB2hF8P5vs4yCpMUkACP5YQt2EC
HhB712CETGLmor7La2o+BhD9HmzDg/cvr//0q2J9cHlx4WAgpr/dOo7UWpmyDBPQvqoPFaqiIVJg
qRxwAM+SK55dDDcb5oAHMAba+mJrjA+czdqHGP4cNnvd5tDVGkgubr11SM8kPE+ScyAAqJj/t9Zp
j/22XT34/oMrhy9ap+lwBd+g9ZUcpHljbFYUEWZ6GHxcXiVnXufDXJBtlIFxO8dRAS8UzZzH6y5+
tULuMGe7nI7qCubTcFXI4FE07UrZEhKfzCLeNLKFzVHm2wHmN6NtY1IshmCLB6I8WQhA2KN5J/ih
ntqCniafmA/4gvkHQEu3TUqh7GvRRmG7fMhhrpFrCqOLMG06cK4aby12adGwj/k0hfnB0kaiH98M
/W1HUsqi2vOXN4zP5PVEe9g7YjJIP8UalW8ThYNndNINahYROhYgH08VBQulJaDMRFU/0++QLtif
EIqv19D1D+FOy778YEcOl6canVJA5Rb2+7RdIZe3kuB52rV7z7Ukr9JZ2hry8bAOI2gD8XfMBUBb
CN7lcKGtwR7/5kYL+wQ42HhjBDWNKCAaaZi9hNnFPEZj2q+YHtAsrQWgXIxQPpqOx9D6V6gjRTtl
1x7YFn6Skr77Cq/JLEswTo4cwVCYPlgwjsvd2J5mKAgYjeVvvAUjRSpVanWn6drredctXV/HgCHU
PMdcYeBPl4VovddTD5pei3Agg3t/WP0WXgZ4vgoWVuDSdUvMqza9LzIKxL5QpLnz80wp/zDJEX5L
Y7f0mJxH8y6HsqhazM6HHTeFKFJqAfH15PdRZnIA/15H5JfR5vpzP6OfhbktYWdiaph1UKQojtR9
0ssYVdyidnZ+oQdYvRT2xwze2psWTd0f+aLlGEF2TkxsvAwicwU5gHs/qCpb9qLuUn0xCAZPMufI
2EYWlhbQbviwsov7SSH369ZhfucPNTAH30yyT9oBngVRoDsZRIZiFOhOQunlLpGAQ1CKzrDJo1at
QZCEOc08kNl8kEBGZ72fK4JmZPnsA5ZiWX8LhKoHAKglxPML8g9vX5p0xFans7hR3DkWmwmq/zhv
uIn6Fm0YjOEZoCTL4b0A6F2WCfzesrcdLWsLx4lU3s6grg3R2Ni6QxlBiY08XsEKo86QY8x9YF4j
R1VvxrVr36Gx3zaR6xqM24E5tH+7tl0JFnNg++W0K5f5uksbjHxYpAdvEpi6we9kgF0G3DTSSuS7
kFvyKcBhuye+mJcdfMaoiV0m+mPREzJHJW9YnyDJsl/R65u/wNcC/yF01KDU8yrtKARts3sH1zjy
Dr3M4DMHpJTD6103a7ROrofjy8DtDojyzMAZTIVITka4UO+3q8MRL1XxY6TpelnOgG2RXxT5bcrg
LXZJ/aq61F6LAD7gflUnNxX4bMFyZAFRbOlKdCgzsLU7uJll12pg9q3Xe/KzmzW/5YMc8wtR5pAB
mlTzpEpVoKMcpc4r5pXOwoRPym/LFGYU+2+BzN/zROCgSPbht6NWKH/iCj1BDC2nOYPjAqEwU1tr
yn50o3bmdob1WRFneektF4KsvooMCkOo/gPbFMe81/WnLmjrT36a0feDl68Z7K962NzIgYefVZkt
TbTCU6xLwjYzNq6qJQXmWeh6jAGJZXCUHTkSk57mB6R3y52wOrgYOKYxRDakDq45l5M2xVdYYPV1
5GtTfsw5KdYob3WPAMx5/7Was/YuA6fdj0clxo/wFhL+heBw0DkFhglWGpPO7wmcw+6DctLDnqnS
Dsm6FJX9BOSJ2mS2jOvdWuTBG1uksz3gUKT41QVmWH0r+s4EcbWCYA1/k2KQmJEKk61jyiDwQfsW
6E7kQ0WAmS9DOjZRAN8TL25hUCF2K6asF3uonBoTk9GSyxNoZyIB5NU74HeRzy3TbrpYYfYKwwzj
jQVgIlQxUSlmsiZyYCCj2alt/AiOqlAj1IRjvqFqR/l5hoH/ewZXG9haDHmaxu08Qa+1WuIB4yyF
IRDmsyyLW1Bz+YWu5HJQpShVDG2Fni58I+j7wJun9NA2oq+Og5ynNiLgAocRKMop/r5kmdxPcAeH
o5Ow3iHPB/Iz6E/qPGaJnq4Nr5Y+UiXSynga2JLewzV/qG+la7S+MEIC6SxG5oOTBF68BcIGpiiE
ZU6skapr+kGzFk3cBfUUuSh9uE7cU0hJq++jLpclaZUtajimDe2VP4XLIROFuCfwqPnIkBnQHSIo
c1FB0+IDhnxDF1su0DDcwBWHNjvN6rr8mnq4dSI/gCgZJIMQdoFkMsA7qb+SSLt2CmMpc+/L7A2w
11s84BuJ0WVvExfkxWfQvOyNq8pFv8XWXpokz1ofv7TwvvWMTdORTmnzhQBm1zH0ug66fZFmiB0h
ZojQS7io4RJoam+EZ48MF7ZfwE3hO3Dv0JHXmNisd3wV64eiGv33MJtL2zgrNOKEhzzkiyrC7JoV
ug+iWle42gkb2V0mUu9jN7AZdT8mpaNGwuTIOYZDaDnGJWY7fKC19LO40UN9X4EBEyRdM/s/vW4e
fyzUrZ+gOoYJVt+x8kqmvUTKUK8SQxockzhdHmmvXA80do8hGmt2MJiKdeQcQ/siW9fsFmiM+RzI
PLjpOQwMknVtmvGe9mXxaqwd7U/eCN3NgD+VwtWnbcWOBLn+mlM/z+OirCser+vsIOpV5fwj8Bdc
1hlJxXXZkvbz1PSTF1ni63GHug4yXrgP8quxDofxWBSuGw+s1Z7CDNE6AHVksjC8ZHOO+Bk6x/s9
FDLsDctr+y6t1dofZFuoFvYqbFGJWOBLgDRuCiW6MdjX/5e482iSG0uy9X+ZPdqgxWI2AEJmRiZT
UOUGRhaL0Frj178P2WWvMxAxAeO8xZuxriIrhcdVfv26Hz8HriA/L7lJ+7GxCb6zwEXPXfIcXejG
H3GTweGqRKlQOx3zchKMfLBsI6fzmoZtNKScMhqOnjzzTyrp30oXDKFTlKpwSpQgil0gNbbW6/QI
h2whbhsSUd0uaPL4LjGL0tyKVh99zzmPjdO1QkJ5sSraCREpVfhm1hKHUGuC+kc1zlQ2HWkAbaML
hXnMciVv7EoQaZGUgKD9yAZzJypQZPkQJaV2msryLsorsf6ZDnDMbSClkiG1NFOP3D/MOLR36oap
OWlZw3rVTMZ0VKI+F91oEvq7imc3pJ56FsPdY6jPSRjb5Cqn3NFRm+ycNI4Ij9VS5irpoSulva7L
ub5zb8oboI9CD/PcAHkyCkn+cGdGpujtIoFu1I3R+1Jr4/mH2OWJY2zKNC8bCDTD8peaDu1vUyyJ
iDJfT08WQHzoUqsO3DWi3bpI/5IppE4XWpXiVPJUwck/qJYIzR3ZPlsqNb916HuMC4fIF3dmUbFu
ttT6dBWeHQU6MNoC5Xxz+yVx+abnKUpqZuZooB9wWYwq42nSh0D2XDVCdE0VM/1ekvzkcNvKlXcv
UYBCuQs+B6pe8yvqwyupJ8NmTnLnuYkljbYVMAtQjoDyDPtJn8eV+rs0HqGVzIm397eNXyKLNcb4
wfrirRQLBHBJrnnuaMnRQ53Azed0WVO+6kp9Dzet5GRJWRwQyjReCoSIfsXGJDs6+N9jJVnBHQyy
a5XGK09U1DB0jfcbBInmMvNrDFYPrVdiuaqcNE4vRu0zvohwPRvLlbl/Vy48fyry7KYfiDiO5mm6
aReTX7SkW03fc+PWa1UnDsv471hoAZJQglMfokS2YH5rRf1eY6Kmjd70L4IIVYsNMSrvj1CqujeB
v78mfhofLRFmG1etpqhnT2vVNxm+LtTitCbyd2LZqT/CiQSzM0ye12wpx8sP5ujDO0hLRdVvfEOs
noE/yU/QUsg/aoTiJ0dC1C7fpjCooU2alsNjhjri/2Kr03wyt0GAD1Cpa53PAyR0VU+J1+IdVMmb
JI7LjQDBxsqBurqylNDJ7gB4JPd5bsUKY7rsQ5IPUC/nbpVTqyR4fbYQFFqpWl1JPaAG8x9Li0xZ
nlYBuGVSDyzdsA8ML9+b4zABSTQA0PoFnUJBHLzePkyXObM5g0XtmhwSbZzyIt+hQXMaFElrueNU
Se6InJ8big9BcS95UATftnXNa1CRgwyGstncM3Q+lUWohVU2s0VEqMlxNPJ4P4Bp/+JVaFI6qpxr
pzLTeyg4Za7k27av5JLp+Sa8pJUO16gv0cLl1E2914ieOzd87CS9VQ+qNElOUajaSbfayEkkL3rg
nR6ozkD/5EPd6sGfwhKp0ZBplSGWkNS5cHU+A73u8XaQyaArcm98KZO0dQwl7P5dmPyHPegf5ooV
9qL/kZPoIyXRbY6j2d5fH9iR/rH//5O9aC45/M/sRXb1ow4T6Irg7mrGw6///q/5+/8hL5LNfwFd
0oEtUZ6jf31GL/1DXmQo/7JMULkq8FTgCJTo/i95kfYvmV7WOX9t0KBI3yd7toYgPfjv/xIU5V/U
3N4bL6gB01Bi/AmB0bmfgWDFmikw2BTgSGduguXpVwuxzP0SKmt4T7ptLJHQObZtpuZHopWuXblE
L83R4kkmizGTv5WX9SOviGiEJLK2xZgT+eYP4ai+6eVYNr8EvdHJCH5YiX+25EcylfO4ZB4exRyg
iMywhlFtcfbFMIurMYGppYRx9bnh2L/Sh7eGjV0UKCljsLoG0C2GRM2IO/L8gKmk+7wokJ7cb+7r
dmdvnM1+JVW7gFYtTFBgXFw7ngTufcLEyX17PWDAWalivOvv/ud+vzSwuN/rsi4CAwNbe7v9dnh+
3h5s597BkLO/O7l3jrNStb49aYyIQ/MxmmvqaubsxKD79O3no28/2pvvD45or8zcux7srYEtvF9K
/zlsGMzc9vHtsH3dblmfH87+6LysWIL1go98y9T89Q8Bqq5LkiAxpLvD4/Zx72LK3t6dtlvX3Z4c
/n5y+afrOvaeP7mnO+b4wPecTvz16Lp8be8e+drmyB/57u3h8Oju+eqJHz7wrY5z4LexxfiV/Pr5
W7Y5P3943T4eDvw2m19nb+Yvbw9b541v4SPYzvxf+DN/2di2s3f22OV7+Y2fdo/8+jvX5Ve98V8O
G3uz4Td+c0/24fBqs9f4mc1m3nKOM3/bhp/n982/zLnnDydGwid6ns3v9s7xy+Y4f+vmeGCiHxyX
PzPq/S5n8A6fbrvZs6+2hxML8f7Zdvzks/OD37rnW48PL/v9yzxNTNT80+7plNqz2ReH/3zbP+BK
V5Zs9lgflqyWC8ODPvHp9HS3vZsna3t6/3/+/fi2Zd4fmYfT22n7dnosbRbl9PbGJrLvd3zow/Pu
sNvtNrvdvf3Apz86d3um6vv9/ftQ723nYc9GY1WZctd5unNs1n5zfHLu7hjZcb/iXoGorwxnEVjF
nUELMpv9joVisR4f53k+2O8+yd6W9iPL9nNeYQZymr/CN562z9vneS3YW6wPf3rmBw72A9tgy59m
f3Y47B749/6FMbpH5+l9Oz8yU/NBYqEenO328L5J9sfjkWV075hBjtvjdh5oYO+ZSeaAedy6zNQd
v4tZ+XZif7v7R5efub2yqwu7cP28VHLBYCYwyRj5dPbu5LLTmAqbIfx7bzkr++m9eeWWB1jE7ZNP
i6I2e4Dt26O/4UBw0FiD9231zP9hn0mbz5Nvs/7H3/vC6e3f7n6//93bTy8rTpbmw5UNsbiaJmPs
x372st9Y3tPL3pkXhT+4j65zdzhwePdvbHDOLg4Ap7HbbEpO23a7Z4lP7n52Cu637W67fXMPj49s
Dwbz+Ozb9leGtmVV2TebIwfnG4f4aL978sPu8Hh4/vvg238/z7/05+vjW2i/TvZP3z7g6rleHp/5
699/M0W4p73z8II/5t9P+5fNy/43Gw0nYL/iVAbb9u0dp+vr/cPD14fjfvP5cNz/enlyNjvnCe/g
bDYvrv3jft5R7PsXTpW9OR7v8e/HPcvv4tw4f5yGw/Y3/8bXYhFXsz/hpk93zn7zwM58/8YvL/zn
+Ry/uHdP37657ovz6/a+fMe/3tgh7y+GDw4nzpHzoaeMD7Y/2d+YnW6e0u+7LaduPn4bVoQPezef
oCd8L5/+9iegunt7T7zHGh8+QkpLeZTOe+LxwPl0fu8Poc0KzycRl/DIqDn4/JXzzD9sbiRON199
3L66r4fnk/st5yPv7G93P+cDzvZ+3Nm710/d/OHxI8/sIudlgxvYFPbm4UdkH9l4XHCy7T7hQt8s
+/PmYXY8rr13N4zSPs7uasUFqGfD1Kl68lAHj6HrABgBBM9f/zDMbposX2wzIAJk+d2xIZvAa7TZ
3J7O8wvkHyvAvGnvNoFKLmECuVcXyJSktQ1Ft7XxWphvQb8nxLZTSV+sJTzctnc5KiAYxH+0ztEV
AcH/+agSCWYiazCpdVeWug3NftgGKP78UeA8jwoun5mEhaQSfTXWItyUWlB1Fe0QdqQG8lcxLNND
A9Hmyla8nDusAEeGFYAcET3752OhsiQGjWFV9hCrgeEEFnSqFAU0SO9za6SwI5X9Wurh/AnyPjKJ
9zgt5HTYSKBbz21amQIpCj2Xdl5m8lEUSs1FiCA6iXMz++2lumKKlx/QkZmJQIbA9tyUXMDdl7Y0
yeVJV9B6nkEfGlIoqqM0WXniX5lJOFHoJjUAeVLBXuwKrUA+R8jo7uzCOjq0YaRTA4yae5QyrEeq
+cZKpHFtaICPQTvyhAXItYwzvLYgyTvTq2vUB+Q4uKc1aHoowkrd3Z7EK/t9TrUZusxm5EW3sCSl
3azmIpcIXZMlmtB6ci0j9lZ8xdXxfLCyiBa81IRhI9ewkpRB53hzmdVFAXF8U/xuTVru3P++b0Ed
ANXcIIO/oMpwvi+6ySiqWmJI1BMegwBNDWTKyi+jKcX3Q5JJb8icfLs9i9fG99HkIgxIJ6UBjoVk
kgwWcAOmQ3/Qq0Sze1Ao/2+mlrWAQgMA1MyFBj0PI2fo5MppjNrfjIPy9+1BXdsadBHPuViIB7Wl
PGttFUE1oVNHN4PVforzInIEM1NWAPdXreACOV30hXGRnK+Wp3lqGVhGaec15TJlyPVt2OX6/2Kb
k4UhH4Rm3nyozq2g4EcSocNXSBkV/KesVoP6AF1zWq+c3KvDmWGKc5chScnFeRqbfMqhP6cImElT
sU+RNhA2Uaev1UuueSTI7bh8JfKOQNPPB1QhxFmFpY56RkXuE/a9JD4mUFT8TuEOerXwiM3KyK7u
cTLztILOdEXLsCYSAmSVdIUKFxm5XdK130l4/ZRL2dj8+b4jKU+xjgNsklU+H5quiYHfaziLwBNg
S01rChmJtEYZ+v55/xMpzm6CfAEdjwqT+H5VnZsJBHOuns96hApQqzpTgG1NQbQpisLfZX1OFw+g
O8+L4x0gzB7a7Q6SyklUgxXneFH6mj8J5EDwP9EWShlscbsAtDABL+SVTXdXfBTpOd2WZaG85l11
8oHUHytE5TZVDExDYcs6wxgHDlPTSI11QPy8XImBLvcWVKm07MwYVFLby/aQLJe9mLJmace+pT/n
5kiZNa6jHciG6GcTVtP29oJfOmzsybD/mSZ9bfzzfCXGrrAmfxac4yXVua0PIKYvPWGXQqg6WpSv
+zV6iMtTem5x4a9HWRnSVuJ+BRBpOtBFxs6kQOdze1xXrbCscxwJJHK5rkDfVRVxAwRDBISEKOym
SCoN6oqVeXbO9zFjQeB9ZhIkFF9y7fUj5oUOK4WIAhkAfivV6cjrfcVFR04uQGoCNOmhF3yq2yb9
0yZQ1gyw8NwZDkibZsnZbXx4BuitPwCXVtHBSrPqjhJ/DkdKO50iVIruUCNVHXjNpBUXcW3HfDS6
8LJZBYcYdeLSnlu4ercrTeFO9kTfMc20PsndaDVuPg0gD26v6LWTMcea4JP4zejOnA+Wjvu0TKqM
kxFK2jeor4Z2I8OYtOszSyxsNN+br7ctXnpd2pclmqF4AHEHLyk4W8XvM60GxgaFYebqZVm5Shp1
tgAec8XBX9muEDrL+J/33ozl1RWrE7S4ulrYY98msNHB4QWU989DaWhS4IqmMEIvpracwmxEflCV
RxCIRtHvFDrR7DgynsSSftmkWmv/vnI4APDDvcai8cxa8mipTRYmQQAxHhwz9RHuHgCkWSoe81Qz
N6gAdK9DLwixnZLF6f98s2CREhJ7cH4lz5v4w8kw4sGc4oYLE3li60VGk+xXIWvlIYfIFc1FVG1W
TsWVvULvDA9XbLGIy1IskYZOZAjyCoARoHAFwV/0zAI7FLs1Gv8rBxBqon8H2ODal82YZoFsjeoX
hB9B3t3p6CEfUgXimxBHtW88sKN2UtbtyoxeWU1SDuQBuLYhUFharYJSnpoGq0qry7QLhPS99mFe
H7VcQb1GzdFNRDLAKcNu7eRfHI73Oh4kjTMtFZfUYjE1D0HVcpZK8COzsGUxU7YEgX/aq8yDj/sP
9P68XYHhLF7PvS/r9aDjs4kY0aPQwV2kLvCvafzTrYIh2Ceg+aRmD7fHIsZKp1qqhoZzEaIm5khI
0T0DTK5haQzilabOazOHXyEohLIEewtTMXJ+IdTlhR1b2QCauBWmt06QkzUVhYvdPw+JSWNrkBHg
tJ8ft3CKCrMXwWSBTh/duhjVOzFp00M5tGsiEtdMAYqmL5QHM9fewlTTe1mepymmSqQWSXcIdAOM
34NcHP/UJzMogiKO2tzBAkLqfFBlagbhINOKW6liuKkEItCgD8qV3XBxrmY9GxqeCNhpHEN27tyK
CWJonCEjdiea9+ZE67aogyxqhq6z/VLax5O5R/H38IdXG1Z587EnsAnkaTG2UfILOao9mhi0juiF
PqFNPpjRk1f60/fbpq7sQYVsJapEvMjgjFhE2Fk+lt6EBCXylt0X08iUTQZyfCWMvbIrzozMH+Kj
v5fTMgBQX9hqCUteEze1EyvdLIJnrdQdrq0XaUoGRFKB0SyKyRJiv+gso25Ks/rg8N6kZUGN2ycZ
rVM7VZBttHwUAtGuHIbd7Zm8fKywajOJCz1i8OfwWjkf5VQmUdKX2FZ9i1GWUuCC2kXoEFztXwR+
jZsNdDyNoWbtuPKkR7WCoCTsiF5qLSu2gQLW+fZnura6rOvcwEzalgDm/CMFKM5L5sBGio3gDXVM
YVMGereSArxmxEACCwQmT0YyCedGdDi5wroAbT2EFUhXBND0BrkLq1hjkriIMZlgA+4x7hrYfKAg
PjfkqXGGSC3bCB2jwYkgIQYoL2wlrdtnjTCuvB6uDYvmNPaSoepATBf3WjvU+pB2eWEbjebdxWgT
HwqcrPvnKwRBBS8FneuTk3g+JohoK2X0cZhRjaYEol7pZkC4+M+XiGnjsYXDZKGWM4dwIrKnIW5s
7I3gIekt1ZFCLfjThNWs7kDaAK40Hj300p6PxZw6ASlwDkAM7c0pRVjZLUCCr7jky/TEbAZwG0xp
xkxFNy/cB2+SIsWtiamR21Hrhfd5Halb3e+PijJlTp33n2CfhYdG9NjrhndHGvyog4Xf3163izBv
RvbBVEWAR4qE/PD5h5hKGgkaPylQNu3AVsdw9SuHyE9T8QGQIXrXQ48w76HqAAeubMwrx4BnAhAt
dIRm7dHFHSvk9OK0qUWPTxopsROI+oggVXivqL5KL4jHP2+P9cpJ4C6aeeRn/PPFVdtC6IruF15E
DYLQ7mul2hokdldOwuUlMZPfzWktsM4gzBYngQ46H8ZElhVAuu8kppEfxmwy0Eu11pggL2cQUyZ4
RMCJ0FcsiZJmamqx0pjBHMYUwQW5XJq2CMrps1Ur2q+gp2FqZXTzopzlIiwSWajtzHwCc5C8WLQg
LjVo95DXLLIUdU0L+qOy7aefZWskriRl8k/SJcNdESg5AYVcv91ewsvtKsF8ObOHgEmTLjj506wU
fWTfcrqMKt+lPehXUhlvWkZCpLSy1G7VtaDzctPMFnnNUmSbU6OLA1L3YRTKEpwXmSDzmi3bds9R
WYMrX973qCySdOUgQAWL3zk/hnLUgI7L6f6qIqGaHDMLw2/lNKaqWxWe+qmMuym0YzNoMpvm2Xrt
jriyZzXqu1xLKmW9C92jCu4/qFS73BYSrwS0HI9I5XlS8EofsRKtHMMrjo+SOuE7cF7I1C4UABTk
XNW+ETn4ev2JzFf8SpsKwsxqlUgu7QjaS6ykPNYHr6+BrnueZ9hCXZefAwKN4k9fnBYfhmcLA4eS
g0T7YuYTJI2nkk7DuAw4rl3b/OxhBqbLiz6dZPTiU21+kUr/TzHF713jVNdJqYHjhKrw3K6YWolW
FnPWcFQTpIF8D7Ixq5PCNR2La2vLuwzhFQVeJ3zFuaGUHjYPQGpu+3Xrfe7GSDE2o2R5d02otsZK
8HjNGGph5A3I/pCBn7/+4U5rVFkOhAYB+Ali/mMh5e0DxMMC+s15/3rbFVxxfnD7YwaOI2D+S4T/
EBnNFGkpezZSx5eokcbPZmN0uzhLkj0v4+LXbXtXhkYGHzAydbK5+L0YWqIKYdrSqEZZzjBdIeBV
XVWQm+b8zMoJuWIKKjOqtfPQ2JaL6D/U08Kvm4gG/VGtfFsd2taj1pkpB4labubeHtgVnwqNMgPD
y8GlLCrnaxYNmZ74LT2zdBNHRPkBoqFCOfRE/Mj//mrGqhN30HHoK2+ca3bnJgZynzPG5B159WGv
tE0vJbBzYLenQI3KZ6g+yCOabhU8PJ/7XM3vTXrmVoK7a3PL+5dSNcGXwXPxfLSd0alpI/hsm4Yk
gpdxyou4zOnhrPUV13Jlh84KFJDFkUy+ZPuYlB5x7p4d6tUTHXntJO9GvTP3beVF8PD6wgrf2LWh
QVA3l1mgbEbx6HxoZW+gJGZaGYVWVT/IwiTDF6jlz5MZrmmazN5pEQYQsc1EXjNLDEHIuSlVL+XG
HxH4Ev0weVCraEIyTwu2t3fmVSvcu5qMpgmh1OIciGkRp7qGN0FTrdyUnmjeBRBVrfAjXZ02BLBI
OKJ7ART9fCx1QGFOH2EJKBNtMBwQ6sm4VyOqbu5Ip1654iKv7QoSWPM7hqCCU3duThQnvWpD/DEU
ky9dMz3RvdjbOvGUbZRRueJKrlkjBp2RVSSqqeOcWyuyOtKVgsNdjaV/zMJK2daxbxzEYaBHt5/a
ldFdWTI88qyRJ9I3dlHajQ256Ad6Bey+KwqKqYEod66f06OzMrArq4aJOW9Gqpi+pPmDfPAeQ6FK
QRNyjklhGambgmBwjTg3aZQLverl9ka8MotMIiVMoBIW3XsLY95Ah2zjm2jbWYGWuZRVy7+yStU8
2xN4DVN7UIM/947c2Kil0d8Cc/+S4HrKzXQIBjkjURx6Tiz49ChS7apbTdioHsS68HisiUNdm1MC
Et4uBOkkChfD1AswXJXOMIu2CbsDDrRJNtkYdyghxwUTfHtWr5oj5J1T4mS5lrydQRMJRTqT26Kx
cpQpSW+SVPHtWJXXygpXrhoa5XjLz7EJz815fT9slrSBvj9AcIuE59TsplETPkG3bEEDV8/dh9Z4
NMrQ+3p7eFeNAk7iUT2Tqi7TCFVq9WgRKJld94wqBL/xOR31z5DoV1tRL5VtXwfqis0rz7O5WxSP
iTAAdb6lLzMn8ggKZBe8lFDmDrKjVQzJ19ELor/yVEnftFSsXA1WyIPcD2vyqZevmLk4RV8xETXt
WEtch6jmxqAkEC6gIC49Qbcy2rDc+D8gw2hPkyl4m9or6xOEJSs337wxz6+jOUvKSaEqQEJhWewY
ZSvOPZKUdk/57UnwfNk2x7z9cntBL4c3I86QaOfNPVccF5MbNKkQiBX3edqEKewx6Fd9slCa9u2K
GshWUzLNNjIfThiPWvwaouHSB2F9xhsB4yOXv7zdOyNrw5Aao004H7z50D8HbpPXObSR3pC/Na3m
/7g93svzOff+0j5H1YCnw7IrSy+pvqky7kAeYuXA/37EhdrvZJgStrctXZtZ4GESuSCeQ4RL5+cT
YngxlFQCXrEogsQ1BJwNRYM86B2rTxAQCaGOgs1jEIt4T25a+vu2/SsjJdjmvoLXBUzmkiCTt4Ns
TQm3ZOZZRoaYF1xjhKX0VW/0ThuDFcd3eUpR8eIZwUBRMr6InmrYVaMBTTiIXJLyFxcIHNRwPUix
J22aJst3fjqW34vegDF+VNZI2i8PC9ZJpYNQhseLzsnzyW5aXY/bGuvAvaI7REREm45z+Y+P5GwF
HXoYmcW5i/DcCnvUBLzdEyH2gnWMRvWhMwfhcHvdrg7FhK1YxRadnAu/XvOcF4CSMZH9VHwCq47u
dggp0xqA68rZI7kNmxYa7jCFL9HBs15a2mdtZvswF7tWSQekJaX+AZDecDTNRvjjkBTwGqKElM1o
ML3g6UOZZ8zLeYkEIVI2CWKQDxp5r03qD+qn21N4bS+C/6QIOScsyYScrxOMRCLvrZFL2OjrgxiV
qkMyIXXlsU8ORV2Jx5Ky/5NWRcV3+huLlaNweUnOkSLvFfL5OhpvixVEPhyVAJHg24MDUrZLMoqf
VBMJNngz43Jwmi71J6QC/bFaGfg1y5ASUjJU3jVhF5FxLqBBqJF6QZEwF7+zEKFuZzIHkX59P6nB
JsbxM+Aubc3ZXXE2POmBOLDAJKOXef8mDOvS73gAjFIJRRif8NCZU/BNMtp4JW5djJEcC3eVRkGG
u5ho4OJelGq61gd/LuDlyD4o8BK9MU7TeMigljI/1zB0RQeq6uNaFnxxMmfLc7UOTBxJYiAh89c/
RFxeF2SppY4hVOK15kLIWO+kvIv+7N74txVGyPB4CdDufW5FLcS+IbYM3bCqUmjnjGrXNuWwM7VM
dYNsChwdPTVbAya3uX1slknMC9PzufowQHrZUzFUlNCNqMk0VtK6nT8JmxxJPafUaxFCjz47xorw
yRu8YVtS7H3y2mbt+C420/vHAHoIVAdAMnH7YhdXKJ6HkdFC++X77VEr9XGD4k63zcPuf7OkH00t
lhRuBWPU0i50W8sKN7Dgma481PnKki5c7TygWX1yJg1FIvaCbULLePWHpu67oUGHRLRFgwdiNSfQ
EiWht4VLJOFSzspac26v6JUda3DVzr4QIB61v/MFVUa1rLTc8l1wEv6pGQTq3OzgFSvXhjdnTQD/
8JS8aOAvtFTx1F4mdGt6Q/1JwjfIdg3qGvJeymuUjIuxNvSVzXoxtJn2m9c/LwMIby/QLFUHA5Pg
ZaqjIZS0FytvdHTwtytDu9iKpM+R05q5+3l6kAE4n8BgUhPZExB2HWO1s5N+Mt0skhNHg+PQvb1W
V0wBDoPvlQ0PWn256wvanqoYESXHIwreeGWGWiS3FHo75Zr8wsWCIS7HY1ghnQEYgsj7fFRtEgL2
z2VoXcPR75xRSfLHqBwsJOED6kHy5K/cS9fGRrcOnhPMOHIPi8DJinLRi6NUcSQxD6RPslZ05Zew
aZCBsWuI4ZqVktoiAKCzgB0BXYbC/+A4MRfhYBTrpTS0PcsG7eVd4GXFTvCm1JEFWDe5fuHK7qFZ
idJBue8VrV8Z7rX5JermkTzjdtC9OZ9fWYCZvskCedbwMnfC1Mi2qlfkoUVBIRzIxafbW+fSHpNK
yZm7lwcH2M1ze9CwWkIJyyYMi6Lh+KaeO8kAF64UWE9dp/yhThmze2Zu+bIpICnzIk/1HORi1D2S
rpDOhkGzcvQuDzi5WERk0VwCZkVm+3xQfQeWP9clwRnlwXsxJYpncovo1O2pu7SC08I34r/m2s4y
cEnyMQl0/rMz4ou/W2KeuRQPipXE16WVOdNLMD8j/eb81/lYoilpPX+wIrcw0IIoUVvcQcwerXRA
XLUyp2YIOclXLLtr6lzpA8QNIZftJ3Hn52azDcV6bfUvzzI+HtwSMGiaNIHtno+FDDn8tKUZuXAB
wqIeiDSc9lK0Hzxq5LcX56opk3OEp59bOhahUDUxVr9kQFEYlBRNQXnXcmbYA/zPK7vtIqqUZnId
aho8T2btvaWpfG6vDcOZObrx/5riNn3V4GHdlpE2uLWZC0efNKn95+ODeokqOc8EQIXzgn6ItyiX
lvBVUjixprL6OnmSdshNTTgQZXkrpi73BuV+ApG534Fs2oUq71SGY9GasVv0U76z6uR3pehrFf/L
SQSBAmSDcg1Xi750DLUCPaVKnylcpsb4uc2nyW2KbLhHEa86iZB7nbJJqNZKUteGhj2GR1WKO2bh
KDx9zGlv8kJXkbpp36ugzYIiNf94L1JLBGYDvI3eK6KB87XKDTHNpCaIXLGdPMRE+qKWtxPEoum+
TOWmOdzeGovsET4Wc+BBCAfoP5fUhTltGMO4FAjFBbMNP6VxO9kj1OOQExfynRREXmqHvafs1aDx
ftw2fW0+OXO8X+lcpyF6ccCHqS4EYRh4Bej64OqtHN/HjbiWL7pqhdQ17lCa64nz1z/sfS1qSZ15
WugaUPhulSKPt3B4r2VvL2/GWbJzVvya28l5L55b6fxMLcsJdVBvKtUdxNnTU6aFCbp6NQUq+uSt
lfvk0mXN4p1IXc7paqK5+esfhtWgeyRKZRe5PonBrZZF08ELW5KoOY05a73kV87bmbHF6IJGVYXO
6CPXNAgxmkaiLmUgVbjnPdJsO6Dl951R1+nm9ga5Mqk4ZB1usJlBC5jb+RgtNLwNC9E2t24aP3c6
4AVIlIGJ0Z1Qt+pgH6t5mK44sGtjJRdO7m3OMxApnxvNPcMLIAYL3XQQIw+YadGGE7z5dQ/7YTwY
gwXXddBBh9yWAHtvj/jKquq0mYOQIPPAqi7ub9VAvLZuW+gAib8c8kneq943yn5S8u6v26aunAuq
R+8QWrrjkPQ6H6eIIBrwuiZ1A7o3NkEmim7WW9OKN1uxsuxfbloja9SgSyGbJWLspE5zksn6dXso
F7PGWlFZ5MVLoZbU7GLWBt5tFBSj3NVioXxKSIC7Yl31u2CU9K+3TV24SyrYM+TCokQDNGE5axlk
jn6GtpMb5Zry6oHG8g7hNNIp7ebod0LM6ZdQxTpqTwruLYIAfo12lbLpxXhxY8AjCY7nj0LecbF0
qhzTngn356iJMR3owqQkMpTxyVT7sQNJaA3QXQ/TaWYGNqs6SmzRTEU9hqzYGr1yY4WilEovU6qM
wY8QZTpLPfRQIgtfAgSIi+arN8ZRFu0NoauFX1kaCZ7pCKHoCZEdxl0WRxvYyZHIcJAS7krRbeCi
9aNdY0WV8toh3SbAVRwE/fz9wVQq30sjSJvfUiMW/ddJnnTloUqNKv1VxmrTOnI7hminCXlYRnYk
NVF6bIsoPIoGlOkUxKJu/DYEWUNRnNerGBtbLl+vdUYp7nrLpqpmcu8noxy7kRIk5hcSLLJ6R4NQ
Lf6yatquPsf8oBLZOR1ZUuaEZif7mzoDipW4heWl1l1Qary3KZ9m/Ys0Cjo9m3kTeZ6bUhiPnWhs
rOrzoEK0/VjlmqDsE8vySM8xllz7XibIb08udRIq6nsEDun83lDAUFLSBZC0lOK+Cmqh3zVpFLE4
CR8Agbm5LGU4qVVaqT2OhSe6eeAp4zMJRyn7lRSZLoe7BtLAr2XNo71zE6SXhAcwsrn30ITWBMC5
leqQFE9X81F10CTfpNYXaU8GCp1NL4VegGO1fNVEN7cW4XpuDS2JnuqZkiZ1BQXVwq+aNxr1W9FW
SdA6pHiy9qXOI5KtdpdFSRXwnvUsaR8ocjM86+HQxDxh/KmFujGJREGN7ESu2umrDsGi/znUzK4U
tnAX9F1ySNquDZ6MoC1olzEC0ixPfW/kSW83id+PkcOtbRDgh6M+5F8rBJZFMlZZYTVfplHpvYHu
CG0Snsxa8ZO/VO5v2XdSQTAR65j6KpJNqvyi1r7kOq0Of8uoYvgxyei6DEQUHzsjgvbc7CoJdv62
zKvG9a28R/+g4SBbr5EHs/ApbQvdnHajr2XZ90ZOpRg2e/Ztz32Kqkf/hhfrZNFuWiQDPpWtKZOT
hbN+rBVbjrIKddPYb5S2skNIoj1kPDNZYyt7ek2rgjCOkvjNVMepposdeZKqc/xIKMfvRWBN0hEO
b3X6rGZV678oltdkr3QvDomrWZ7QO+RXJgOm9MbL3C4PR/E0MyHTmU8SfvqSCCBGaOdtdYxXfWnc
50FeVl+I60J5m5sBiXoHqF0diC7dRJIv7Msxod5pZ6U6jt8zFaGOYJuKo26iLhGLE7CQLBKySrxT
KjktLGeCFznpd1kgaAZSCoiQCqY9ydD3y3etQP+o5Uhd2k6/EI+gcuV6QQ3yx5byUczVLbCgzMzt
WhKmUUJBZ8r676AqhciHMZ5x3MuyL4BMhfIHKLKNGLEf/9DKaihCB+r0SXzWibJr9Dn60bMie2qA
xbQ2DlZr/0qjMQoCW5B9C2GeGW1R10dD4rnTPMS5qCXVoWqSoGh31UCfMDzyvEgM3S0U3dPuMyXS
0xYaozDIgkODt0ZWO5EsuvEU6Gw0R1YFoYidsO3NQj5MSor7+uwl2ti2z1mslLGFD7GMXvpceTlw
JSJ0dCURzmkywTjRQTjAvg5QqJY3hQ8Fvt1bYytt6noEJOlaQh9Vn9IIBtJ9CZNIGIEihJw+stE5
7q1fJqL3frdtolH/3eBSjDtJjGvxzQjlOn9NDTgBQPoBUPo/HJ1Xd6U4EIR/kc4hiPQKNzin8TjM
C8f2eAgCkYXg1+/nfduH9dj3IlrdVdVViA3ZYe3+ej41OfUM3UK22sqYayfEYfB5YzpfXpy5G5tz
0xShd00TglbWsaX4jOYWr6Nq2frLMd+b8xrkLm4O61AQe1GsxW2Ye+X9j2P2yWsSdQ+X1sPztBEB
XM9xRXjMEcxptF4K/dyV92FvVlaGex8f/jfPn7b+i89U+W9ziB92GrCAlJz5syAeCPZZfmJ4deOf
kVg7zfW06TwgJ4CmPVN14g1v/uLFwklF2w49iUWEgj95injyG5cbOH8YZGW3G+pd/7ZLUMWXQidD
/hXtVdw+1gQVRI/z4OzJG/qfoTtNnagIL3V7s53pXUkdMFYjFD0Oos2/O5Y8xwekqlV7IuHCJp8c
2Y4zl7tIXB7H0NP6b5LLOmTXcOR7OHa7Gf3vShp6xVR0o8ep5ow49lFJG+jXtqlV/Utv+7BflWht
f5JxbN6ol5wwIEdfyHUKp+jkBGNh3QvLsJfbjPi7evxn4m11vo2Sg17TcnblIrJpFtL79EZrF591
eo1n84GtDDM1GdYqRUF0TlJiOZ2uHWEhdTqW/mCnLNz0oL+jpXXIP+niYWJRtyy8Ofkgg8LpX6JK
thWXUsdBL1PUYHvoZSTskDuVLu7SzppCGtvxTNRTw0J64ibDLWEI+CkgjllkSkYE9Ry5w7S8t2hB
WbgLbbVQGl3lZgr1BbpKtyOoKiC9BimRoyoZv9gCsvQlX0X7t9B9HQNZNkaBeffuiyvA6zKfs+hn
0VCM7de07PEToq5FH5LWKe1jqFd7UfB+5Teq9EudUX2Gt9iF7MX23aj3CSHPE/Hm9d+wCub2ou+s
/9iva/jILmox/38tvBcxu75sIU7hlV6HcvlFpxADvJdB0p6HHXuNM644+Xx0olzazO+SMbjYJwcx
CRLf9qVzIx7WtovLcdwc8rTqvHQIycH+gMAHiTdBMDRNfarDIL9xAmcj76Nt9o+KvJnksp+9QR77
clovyA+Z2+M4uOoUxpsrTyQZFGcmH0wp+k31DkI2sucPfas7JzMIxQ8jxMVyXrne3n30l0025Nwx
WaAMD6XaGjyJsKb35mwbicK6nCpDwog0Mco0epKkwLvIruZQbWKyV8X/0Sx1rSPiasbZ4i2zxu7B
EVxDqfvzq7Kl8xQ6D3fJZUY0boipt/Wsi7CuKJ8od97r5HfaEMOTTL9lHRW/CZrI/5Us8T66I+4a
fCNCOKey6hDgONFIOjZr6cmaJvFEs4r7UB/e9Hlr1WPX7Xo6e3Kq+0tC4Ur3tPizZ38rltyHgxwi
QR5bMBGAozqOZkiAjDzmG3liWc3P3P88B+DwTRGYMee552X0KB05tTu9CFrEreUSqSNSNEO9eB/J
GrTXhY8txgE1c8VncOzsnyuxDyy071X9p+PRVBnpc+LkVxP2VRr7hBPYZa/R3rXKy5io2lMtG/4T
DJgevFCxLkkwcYuXUdV1fiGLfPXSiE4F2UUdJ12WuE1/r5owLk+RR2QIuXJLOJ/8bnJYRyI3Lkm7
feqAmgxqXsK63FLy6rcOEaBL2z+t0dQGv1pV1G62hqImJ8lG/ZSqcrD2NogK8lL7wk+KTBdr5B46
nmd/R9Cbd9EVdQsQ6Dc254eEpLuMFndPfbaBiIqKCENIp72SxP+1Rtx7CLi6T7dTWypiamY6kPFR
EMkz8M/6KkrU0dD9NpdhREg06nAdXSdNHclz3FDDad0TTWrD7tv1O8RC561teu6TuqwImdOE7I6n
eSfnqyVSUmd0S7JJ9QqBdZXbMXjxgm0ieYXwLrz6fFM87VGhnbRHbX9tTU5zadaVJs/sfeIdwk4W
NsPEJ8GBkViYh23wvD+TTMjraLpWprPjFzPFMKmrTOeGwrjurvw9es72R3SK6BdhZOU+ecuMW0KA
tKF9U+NgQMrUNC/6jtdy2/FdtNx8YV454qGkr33eFyH7g9N51XXnknRDDtDI/zepThWHoihj/4JH
FZjTvpTrxFHVyZNhxaQ+5rYiPLmAJS4vCEgfwpNCnqNSw+pSdMrnHIB4F3lbpmVn3Te5EvXElBeU
9QkEdDomvkFrmtsyP5NT4uB1ExRFexb00/1rScRX2seRqrKpWKhdcMKRaomVS/r2YmTH9QEkzmsO
kEjGvSQDxmUrTDCz8H6FlTBnVEq2vtAyHvtrehWmNsVjqS8AGfh3SP8IpsNkJdFnLK2UrxDrLelC
e/G37Lv1L14w5cdaqOZGBygAUVOI/mEnEuxZ56KxB4cD9bb42pnODhGNz6MSDjWzdYn8jmzY0BSQ
iSUOAQ2Ffw5d66pLv2mn57yi+d4z5v2WYLNZ+08je3Xbka2j/lDmdchdILi1MrS0GFnljYwrmkHN
gGoaP3zwtxpfjJ0FpuSELt8ZTyIaI/u71kmsLmepaIdn40THneDtgRei0v587JO2qNJQiPK9Lthr
T3+yOtrnetnW6UBGb+6fKcXdbQRjzVqvv4ddGi1JmMq9xjoASUXyj+A++8+ZRfJvkgGTralz4roX
ZwmgZuOJ+wxRXVOl0m29Yx4wnqN3+fGOtG47fKzrynZLUfotqXaEXX2x9ccMNCeED+6zGH/HedR9
tnoT/pXPWvoZzjQmgiiMxwEbEDDhE9sqJPXUQY7+oiwH98V0ueF16fbiT6j79S7cZf5BZJh4XHxv
eUxEsqpzT8eDSHMO2CSOWhivY1XXw2mV7VQdE9fGxE4t1Xa7Do11To1c7WeEO6lKA7HNX7U/dC3+
MtoPD7n1onPjsCEDcFPsH5MjTcPNGWt7YdTkf66rXCL2eLbug5AjTZIikYu3Xu0Rg7a0650Rpuco
DVP4YYqmfi4DjDNYY2ymqyUsaJEC6BVSklFLmIsG4e12GEie+2cHR3zqydYe9W3bflXdjCPM1O1N
eV9Xg4Q7bY3+dptp3LJ1SxT5dEI2IAW2Wa5Fa/uRAWEb/hWhzP9sfl88LlzhD2FTzu9kJsVtavjW
vqJhHq9tO7j0+ppnnqL1ISqvUYI+sGnKn1VdOQEiOiTN/eQzlstdMjKGpzWBokxVW/kzJsRB9eB6
LYlgvVMF4PMu9kYnM21mSeuhCqIzmg/3PZxVEKas4QtMBQJed49VywigihmeGDvLmywjGzGVQrzH
8E9iS46rb1nbUNZ2VzvELwlpJOnsR2+YEYzMcp7PUc13jf9lO4dZt3gL0YpTxCHLjZT3+RCXL+Cg
zfPqLeBADH4LaXN9MhAKhQlDSHxcbJ9UUwTfpkua23WqpuKKucOXxySmiTmNto1ncgJ/6Bwnd4tL
d4ia+WRtkjxzp3fVwQSVviZ+ysyXI/mWfzrji1uS1/bg5MZl+VrQsC5XUTEmT2WSbyRaToq9gsm3
QZ5t5TAcY9dG6mJwpa6zQvbybzz4FhmOzptruY/7i1yXfs7GYAp1lnubWNONJ3NuYVvXkzHl/gat
utkbqkXQnhJPecdWxvOaDSgMaGf7guEu58Pz7WzJ9gbs5z8Hyi9+qZHlXlL4QJdSgprr/OCpzfnX
VHV7zYrfTwkHvQpPo6n6KGNzZn6I5o14bB6hyxewr2GG6a5zjwObbyGc9lCnJhbhcCxo24NMNNK5
DMzKx0xYfMCFsl2jiChKV37Baea/nV5OrxIJ/R84iu26aJYaaWDZJK/xarq/IIHNw7j07Wcd7P5l
x8ccM8g3xl8LZ4RNBjp/VGhrkl/6muQpfu+ycaJEPq/H3PGNl7oyH/hmqRngIF4wPTU4iTDse0gj
qJ7R8GCYUtcUT9/aRaUjgj9mm4LbKKzHD9LN5KsfCUlYk2zmTzVVpPBaAhL9bGq7EFu4gICndFym
+CMvVprkpSSZbw8GO6YbX+JtTppjxTqVXW6wFKVJcdyFZJ88ajpWuQYRphtzx7sIyuo9rkLJ3+31
rIGg3ujIs6tzRYLaSGxsyCopw/9edQMB2mK9zWNynWjVAjunQ+lFRTaVXbwc6Zo2nclpr9+Q5ucP
3hKuJm2Zj/YM0SVdG4xrd6FDXApTQ9hblxU+S/pX8biNH57Z5HO4J5LaLXb9SLBz/BoUvrtdJqpQ
z/1cd18zsupbNiO67VSFVWIJMnT8N2b2dk49bmAW/qvBfWqM5grISzwuKbFh9Gi1E70ufs8oh3JY
vpTGcHWs3camTzgq21zNTu1fN3ixcoVpv1sOvnbFWxV3WMYxM+QMpLHER2qia7lpdz1PaS+bwaS8
4uGnEGtDZvOwNhd+zUScNSSA3mufeQIcCBb93Ax5fTPumCOcc5G4lzERtt9FK/UVmnm6mMbQYrhz
bJ9BlqPhgPQ4XzMbi7g8xEGPlL0BEMPXkl35WwIs5dfazEl4mufOOwWhoaMnXGuvMm8cp3dnWJOH
EHkdqneNDQl50G0zZgmOkNcQm12QQp5Wv3Dxmfusn7XXnKrJ0HvFeFb56ewX7a8lEdGatWvv79ks
XXsj42JLuArn6imutyFK236uohOZpu6JZ9zvdG6sN7feJN6RULHizqK7Nx2CJphuGjbi1gsFRfUc
iXUsr0jm4XIsaavLlFokLpLSsebsFH0UHcYgZjM9KCgyErDsKneb/X6amyE57oQbX296GwMGsGDz
04T47/uKLGCT6qiA1GyWUV9UEUTRcVdB+Rbk/f4xJNYZDjxDdbPY2XMPyTpxuBuVt68z6XyfZEHL
IgvpUL4gGbbbOlrn8sDMrO9mu4nmwcF+YS6ekh4Q+GA7fx5JFFyq8d31yblLqQByuZO5V4SHWMfD
9ql24UzEZM68BSKeeQoOrTqT4eQr/0xWXsRaM5FiX+FPINZxGKd9fV/zxf0VQyRebMYpeXF2s7x1
7Zp8tYS2lqfY1foFH3X5unSiHrPVF+27U3Hrpg4T9+9d1EnJGEJCujuGnNIkXMiLFtNC1pZd8r66
GMG6p9TT5F7dFE1Cz7IzFv8KJalwsCEebgA+AHZzqHoV2xTP284e47juFDCH3/5SFrMEnNR3TSrm
WNr3Wda0oV7k6ujYNvwxh84M/GobD9F0cPbN3tI8D8yyW7MNWQuiVx3ZyG+R48AJfYjNkLX91ew/
kMLmDMNjXIs4PnoxcpdsXYdtzfYq0CBT0TITgk4cGvHAWz/2WQfD/c/bSJ8DXtvayrsIkrX/M+QL
3qd5tAx+BsbMWLNF/gLSI8Kuv5qkJxqMQn2Cj1gCoByNY1+2mSau82EhF/PGOGJlb2NeGYWKPQyZ
r+yIp3w5zv168jx6DOQ3hc9o2bcjwDgLfU/1uHgO/7vp7ly/pm/biDVtTzuor8xCXYWPpBCio7Hb
0oO4EYB7hyOeH6VzHy5/0RTZhcTPzekPyFl1f2hHUQJY9UnxYDbMcFKAEuWcDbrZ9RBYvFaJDU/i
kaPjyduGpPqnRDK9Z/PWafenfDcflZULZRp+nh+v6KZTkbvm2dtlct+3drZnJPr1w6QL1zsE+EI8
Etu4LthuzxjAE8PmQVe55UIn4EyeK05LAmT00pZ1QSRdXRg36zpd7bdKKka1gGuwTWOWh+yx3wWm
mqLZ1+a6GmP3Yuz72aSkiebPJadqRkvUxCVYhewKinHFC1WxL1GklrhsBtEwKM5L4cf7ARfhHioz
r+cijfEGJw11ye2H1M3snEum1EswVf++i9bwX0lK4ELdKuYtmzhAURo0ze6c1F6o/TDmnnleA9GK
1HWrbcIPQzYRJEwVtVnf9si+NxJUbYwEw98R1t4jhVV3K7ZqQQYZvA50+2t8C0k0/s4RFzsIAIBC
UkIQd1A/d4YIqNZhRzuXT8gtXYJ008aVzacoqx1QUibqOUeV0B/bSBBfT0x4/JDYms4p9PyRgG5n
2sGZt0Zd5r6HVGK20DJpwEqVPkR0rmO2wPG1PMm9YwCwMhizoO7lr2R0matdNh+foHxcIIzBXWiE
loU0dRXDSW3R3D8sFS3vgWgxddmqkh7DFMIMB7OW5tPLN3Lfc2/tb2rVNu6lN+fiedyl/4jsd2/T
YM4TEFZHj+Oxhe273bsAAKwsgvn3/yRDmpik//aW0d4Lnc8vgqzz5piMQ/0d+IrrtDd2/1w3Md77
my6/hw7bDoYDP7/vN02IvJt33otpJO66BvTpIvI67ytfKHl8VM4YvOi+HBarxz+RFgDz+25w2Vri
smENGfsW3NTq4Mg9J+9h0KYnRtW9z/wi2N6QLIg/GmaCiywp7ZQ2iyvqW+xL4ZOKeTC/+i0ut3Pk
76Qg9F40fo8OPi106+G3wEPSyRhG4zvPIyA83UY7/Ra2pbMu58W5beqfSmPLMn/UXJ8kgM6uuYYc
YeMWtW8k0rya3PDWBrsMoWba5tG6G/0uv1Lfe1aEuB0a7ruY5GvS61lMfBpiXQ/XU07IOQRTa4JD
ETXAlPhdx97FMkjssQJcVYLDTMroP76hn2JFq6myHjj1xV1LwFK1MG2lgQT2KNZwCy64BF1w7TaH
CPf2tntUP+4Cp0R72w1lz9eMH7T3aRiL7h+R1VJm2pYDo7Dxu6faJtOawZdX0ymRGqMXz1bu40gL
4mQhSq2HifZ/pBzEJeQTyxsL2/DWwXm+LGxwqvK2N6mi1rGSZKpou5Ts5n3HQV3LtHUXSaIufr1v
ZqnFc+HWYwUVPI4fWuWgtQYLf5Uu1vQPIc6oXyM3zz1Is/uAcXDnPQwoU3Igu1aRxPHDENtau+Nr
DvLnnGt/Wx5ax53a6zyc9z0deL3CE2uB8H+1+LGvtnDkx3aa6OV9Aq8JI54JU8hQ85afWoHNsqo5
MtCKUSlool6VDx4bsMtxnM14LPIJit9K5fP9bh5Nxdg44aOCP8Xtfy/oFTrP6z4dBTF91BOlONtq
y4mNOyf6N/vO9iS3xUzXfRxy5WxsvLhZZAL7AQ4eyWxCiXwO8cEtLyuJhvznmrM9VFPn0/51Bbgd
1jMeUZpkKL/V1rjvm2pi8tw9Ja5ZdO++w2gFeMayG6/XGgr4dWkiEyEkaOHwgyIaLttJ8C+3oxlo
aWXUBNmg4uAfvEcA24GK4Icsbtmz0nJizMLh3fkCOwEW1xQ1kynoQ+9mG1vndyMkxL8o9qDK1gqW
Hxw5h4yPSvDfA/5x3ZNa/e3TIkR+5wMR2MKw0ehjtNVJSKazmebzign/FYCPQ5YwR+gX3ZJGSubn
wsm6eBf+eXNn/5287OoFiWz5ZwGbfcfh0y3P8NTty1BXwfe4d6VNaXocMH+4uc++G+StTeJhHY+B
Sdwv1OP9nnp5zeI/m51SXTqqWV81QVLBlVfqfDzMqEE4yDg3/+N9tAPo4QBPXJlmo8VDeTMcQyXK
/jiNlbyecJiAbrJafud+CxLgdnF+KMc1XE9RtaMtrJbAEUwMnZiK2yKoWz4zzIDIfmKyt1O3LH6T
tTy7K+12DlwyS5jfql/nx17vNLUin3ICzIGr/WOgA1tnvdP4zvWeN6RRY0YUvAvPwgjpIvbmU80A
+xQp4fZZEgixXVZj6T0TCoMbgOOW9AZRh29LN7ugM8VPH5AWpMDfN9rvG4r7qn+JEXqMW7rGlXh3
++jRmUJTnFYxt3+inu4oqzRgddqIIuA+85r+eR5s8Bf1PPiMVksXpSP56VK+SdwL3Vt/27z9Ro2y
EqmvctAmUwTRPYLuXh1i7uH9UM7xQFESwcJancER4lSQ5dKc82aI6muP8gHyXA6ze5TJWD3XqiB2
2gtWUR07dEmsb5UesHI/h3vmbQt6Ylft6sV3mBzSFg+Lgh8f90NI6uycckXCcSzcNN8T/r3yAOPj
XoVrmyt235LwKlSxsAD6q/1V8lW+9PvOYrOtk6rLhKL2Ec/ulbgd627oT0BCxcNU/nhyNGvovgin
XF7ZauH100uOAGVrezsdShlPMitEjxRD5rF3OdW8fx/oBCiQMiIKvvd8iq2izeLlJG2+T90KiAFD
E9bb8UqcGGKrcJiJCWpd/9zM+DdxG0T5UVqGiFSqLTlpM4v6JsDANUxj69iKiHbciLJGA6gSNhwG
330wlK+aklLyJUTLZefSEh1iNFDyaVfNcrNJp6tu6M7Cm7V3In0OjDZVFgQtoho6B9Aa1zXueCAu
RgDA7AWHpwyC7t1sCx9k8KvisWXoerXMBOzBiA5Tgz3u898qLvqNLco9QgbE1VEfoXrH676nTTm1
YOoqa/ptXFiZ9cc7d1m7L9GIoLq2rGNfsHG9fIWGpS7HK5fhDugezmtmGXKjKA3hv8S01d8NbvW7
AX19kX2IdCLvcfHJfFXQvc0DrfmhMr28n5F7oBCDg8U7yWwWysFIxVYEnuQYba7jR1R3FMGlBC3n
JpmjMatVNfEo1oijP8e9lqkuJ/mSID36KBvXvjhDFC9p62n7ofGndg91acQj/cT+MtcDf3wUt7+l
XMYXZTsnSanVbs2iELoTlGNypGnZCgK83TXUO7PbPs1phekLUAN28sBcfTTGqbtY+RG4s/zNKtLy
KAUDajrFZvrynELTjzAE9YccWvOy5QPS0uWLf13RkoZZg/lqh2YFy2wMPn1ccE2PyIJXv+3P3IXl
ZyTXYMbZett9vJ2GKjxIlDDVIecLdDM0wRHvas45yCrPrxAx4xMGf94j2Ep/ajL7MTxgmY4kTN3o
GLgTRk71L9jbNH+VNWPH3sHe3OuGzvO4maKH1oLebQ9JbaQ92Rpae7BhO2RbpCSfLGdT8rjnXDBw
47H90ytHfTAQsLtdtWJ/9tzNWdJYDOuzLLb6ydsMCSGeu8LCcX10fYZeA2a6iefu3sz5cNdKz/89
aib9R2AnX2YDyqs/GzrX96Lb2l9TqGix0YPXaMKq3H8pg61j636r/DsBzV1edLoYPkrT/SgQmUFU
umLdNp8XRyuRmiXhvhDbUkMnQSY+hyGilrpE85uug56/Ddsef0JG0IJ+w+f99GkSChBId9/SMrYS
7VWiljDzyil4rKI9YH5qcaFOl8VzH62/2seWbLIeuFLWH6joGDy22fy1xNC0aTn9nNxpklV3sfdK
v3WQwBzipLFVJgADnBS+oExSgCbgpz1U5W3JSkGUjdIbuXtXfug0lHIpiY0oAcQbR2zNhWxzxEJT
YefHYsqRVdQ/UvtUyrXc0KAt4o15vLn3A+Btvu1a3PfjXDywuINJbu5qeem5M7jv+CNL4iULAowg
VbfEhwgg7QUgsX93Cow5jpHTgMWasXLv0EnqMGO7BLCKGS2Eia7daMuorQg2aLf047aQ33IQg89D
Lmfo4wPHnl2WApXemyj93h78cnMuVgHlTt0u7EfcB/lzQOfC9xSK5dP1d5h9Ft8rMmDcYGM4F2v5
4uZVkF9hvbre6wFnmBPHn2KGHI/7sQsQcsO6mqGgW/dHMKa2D7ketm68EZJ6kkZzMavD3MhhT0W4
5fde4pkn48Xzp5GzHC9c3DmudQP9TrfW5VCRMvgAu1spedFYXHQ+m/Tgr1V3dtYBNY+Vor/mo07I
GUgyL7MN4e53Fa5IWkRu8Wxy2vBfL8smPIrR6I+fksBkBs9B8AHdw2WU2xb7QjjS9yFeXTYeSr/Q
3EoiBpIBl7hrRtYLkMSE+d0eNQT67YBv6A/KvTOHJO+KnjZIVld7oEGt+xw9PqAFio/TIDZ1p5KO
C7Md2tXj+Iz+lQrgmfC2cbqGuSlUT85s66+126M/JRpwRJil77xO+8AgFDS460hborApPIflwmJx
clrx0PivnML6Bjn+l82nZsh83dPhRRU9ebTHHs6PunEuaq9Hw2R3iE2KdD2UxzqmTU+NYPpMayg6
BEbJ6l0ixCnjI452rH2HWvgfGgEcFcrn6q21cS7KaeCVAOxPHiav9x96UGd9yFd/fR88bkoOn1w/
PU0WUIrwKbw2E3qvVCdd9bJuUGTgUGtwy+bzyglHUFkeF8R8Ix5QvWSCjxTMRTi6zhUPbkSfoax4
VoktEK/9iA67gKiqsxlMRZHN9fvIeuzb6k/dnXYq61/UTe+ctLCzPFNQB5VFczeXEqUEMCChQGAI
jblSGs7T/WEP0dHFKRv4vrmwSdDCMbRVOGWj8AB4SWhh2QHLfCht4yveJx5CPqJdmoMQssPEt2qt
nAbcFEj8li02EANtVRiRDDSiyQWKAKHgrijno+mjxj+RQAOMXS/++NbV3vrN+lUZ4rwFy3yo5234
xR6taG4Q91bXNdWizaL1Z5KCV+aPQCJTFWlEv/WG36i4Zscb6jra1/pDlnL9htfjt45qUskBrKqJ
70fZAgITcLgzA+BzC9Oq42B8ZfGuD67LoKt+IzSYZ5os0y/IZCqBTsSygqSysUd1dVEAo003LApP
twZx+ZLFQFz7BQGJfVXew69a7xlVxf5Js2XQwNtI5tPLXCjWQY4jVlvRpYC+/8DNe32zhW+XMzx8
3B0SJmF0FYvABZKZGkC7iHbxnmB9hj1XHCZ35aKSEgVYGdNQd92vCeoeMZVTOZ8CSYQ+7JUK8iOC
kAQ5FONoe5ATuiDY7Z8XQC4bpoSejs2QxaOYQrrqCHUZ7F7yPHdD/Lgv/upAUO58THavhzPq2vV2
N9MO5LZTGQ6QIctTgVB6gRNy1QCOGauXqoOaOixdN+K5g/KPxlK1G/jwFFByRlcx6MeIQVxkYvM8
o0URpYJWEBwbOFvsGlW/R/nFAJ5cYX9EU5t1jgdNCO2mwxN+X31xrLFMi0+g9Yq7yfeg4yTScVya
RtIpMj0aD6LKF8UvGsbVHEvWQq8wjXFBVRwtBAPxxPFdrYOXwVC3W56qjfIOdwjIc4n7NwM0IpMI
Pddeux+B8hSLwxq7TFxVjbKH1jfyb7lraqCoiKNJhd+CyyY1ut90oVg/jc3Q/EaM6PdHJnn7Yoqy
LS8FzTZ8RtX7j1Hh4aRl3Z4TOYd6dmEKXfd2paH5GGoT/8IWOEFwRExSfmySnR3S3ffmuzGuvD9l
50XBoa6tc7kHRdffj0k3Pq6bDhz0GjGq9e6nnW9zX42ZdBaUYHThgpVrHU6vumyYbWvsPynyCDfz
A2i4fKQcwBuxZYYM19eNEGldi+WBMrWbzK8Vusa+FvNpHf6/B+ScmLRzuvmW0gg3jHYof2P7ornY
ZLDZAyIHKEGkPcP7xobcdBgQuQ1XmCQ5/wqrY//sCHC9DGjA5Spxwno7UFxEfHRXn5ETg/H5b1t4
00oTrYoXvHTN41aOhhumD4uPcqj2f24OW3JSY6I+Ey7p8RjyYsE+DHU8YDVTR2hBN9rMjBMPwS1L
wXvD5gLNHuO2+gKX1x9dH1Vr6mIB/wJzCy6zTvN223Vr8sHuFQoeWOJgAPnfa2TKvoj/NnW7f1bM
U3wqt0HHtrSRkVld1cH8Q+EFJnOqqPlT4eFKRJC7YyQgQedgOqufPY7JJAhEdbe3CE4ch4dfQNVd
TevmzakTeWjrscQSJcqiuhiPcZ8gteZuIVMpLuReZJCwwx15Z852iJzQuQmK/zg7rya5kTNd/xXF
3EMLb06sdAGgqqubbEOyaW8QND3w3uPXnydrtGe7UBWFw9EopJngkNmZSPOZ1xSYCsTKmJU3xIzp
57rkViaIA27UqxVXPyDH/CcQ0+QJ9m4HtjBWc2kHCjx46rifIo/QXiE1i8v+gwo+/GNFv+bZwIzy
u87r+DYvM+19kml68a5Oxh5JHSce5oNqD9OHNmpb5E6XRkPup8q64GYuteR9X2kt1aZxhqgyywsV
RmIXxFEX1U7tHZmRZO5ivSRFnNrabHy149Tswi6euB+dsSluC31Se0jHo2471FMN7gdD6/jlCArP
zypeKslD1axEqyFR5uSHXQKWuIGkNgT3A3kNIC5c5N9PYOVedNIBPrUijxg5hdTXAz0CQjaDegHS
0MnZj7GZgueA6P4X4k+itDpPo85FQAy4g36jfYUDArojhxL0tY4nHvKmU5ybOhtTOquwgvLDBKbz
PflJha9xorZA5g0IQaOy1IrXZlAf3VRVswxUCYURPwigxhBHWtYT9WiiTQMmwJukAXLnxxha2jQM
ep4nADXaJ3Wu4x+TDZrXyzKLKBeWY1N7tWwHT0Wigy0qx5Qgl1ZrlO5LLTc/SLkKeKeHtvfUSkq3
eLUd9FAubRMEU2XJ5bMaW803oGaLtJ+submJoAYvvh3WwR1bSs92aZMTmWaSVrxT7M5+j7Ni+dXW
akPaDwAJXnolnn4MEe0miiyJ/tAuUvq+nUfWaWQ/fK9ork/km2N920C6GnYKOu+dx88lP+uLUx0m
KQkAxFA8/dWmcfh1rsLkW97N2secpPdXX095TDuWPeeqWi7Nbggum2KSgVKH24KD/5xldGeUNA+o
4ebDQkPesqsbsPa16pEjhSWvIX04QmbA+W6voZK2C5vOeugSQ5q4wDPFoAqYJF+aKo2fnSB1nmgg
UnsZg2CRRKlrKl3blCC5TLFOEjBz330nlCABUcFbuli48h2hWAU/zIiixb516kT3Z1ARDoivbr7T
FzNH+kIW704i11m804eIAm0GtkPbKbltPYoM1OCq6ZfbtmzDxgt6THV8FJzUt+2w6B/DlLvNRUgz
xp6IZGVvNxVBDtLNzZ8jqjBv4zrvVH9oZDrnsQ2/wEXCaBo8o6vDzB2WWfqCVh1ffpoRRLfjRXnW
Jgu9lhoEpsr3I3Bzx7RUoeCkhfOuS4PFcEnbI0KJQFE4JrIqfRxjbfkYxEOvAA0XFWe8EfrvetJq
tbeMVGS8Bf+JQOgYzrTeqB495XxVCSAtCbY7a5ZyD3GsebCdEOixpeTE+6GO7LZPx2icuP9p1Kvt
TNN3mdIx2AMZ1cNDprTOO6mIULlwHHr3b7RhpK9BY7z1g26eW8gWRAC3aqI7ktt2GCx3RSORoXY0
4HeksEUCITEpy3fqrAAQAD3WQqcJ2E60SYZ+V0/RXPmNPCm6Zy9Qo71J7vvvgzZK427sGyXZO5GT
ctIixyT+Aoq6AKQLw8RXKA7Gv6aQEs2uXyRl8PISHj7h2pwCvnBqNb5DfczJ78chtp+MOM1qXxuW
DMJWCdruEfIP7e0exgKLUWv5LyUtlHY/R0sw+fNE8WofRoTLvsIqNv7C1U7EkdCvYmGzSlKoD6nB
+7i2iDBqjC8kIJ8DocnMEX7JigmX9RgGyPuym1G0qTEBuMcOofsCelanHVm25n1t0IH2tGWuABnb
VYI+oh4oYHC5z0jZ1eR9pyQmQTM1VTB5IwBtP4NJ9KsMqvljmSnJow4+XRbQQarI1GUt0tOy+tMO
BlJCKrxUDakjEoclBq2bzsrkb8SBY+eRuBQEpkNjPyqVVis3gW4v30JplO9R+x/kN9DKtF+joWii
TJMB1ES7I7ylRBwtdErl4hGagaaA5tf6iIY79gYecCBOlDUl8rsIy4PUK3WZDzbIsvHctw0N5ro3
afSmcuvczlLYjTcj3/vDwrs+HXRqHLdJE9EJ1waqSWiN9W+BRvB2luBQHogZeEQyuS0Hd2kpbdzY
cd0Av3CiMnzOe4e2EwB7FeRUkdrvzLwEFssjFD7WGZhid2CVP4NVHx5F+gcoR85ghklS2T7BmAx+
phW1ZG/QJvIOfbIzACMYqnx1IhTW3LCKZgukVkYRI0/Qud0JecGfGWU3dGHVKnqO9KIjH5ad+iv8
cTOj3FZkP0OlbsBDBCnFJcehIA86vaielRIsADctSAzdQPHYjVucyn1O8fzNmc1lILrXQIWMFG0N
8DgEkyCm9ey9HsNq8OhHmT8Mu7He8TK12r4MQjrebN1mJ3dhQ+DfVFrlidt53qsJJZ9dMnUUtA17
ASIZ2fmjQKPOfjTV0z3xTNGah5De9ryLUCiokXirpft24C09pGWp3dpUSpBiRV6exL6cKuWxhRb4
qwnk5dGM7axzRyAW/UEvFzt+Y1dxoVCeDzvr7dKZWfWJDEH6JDmURWkCVTLofDMh3u3GSvmaFQsV
NYW4PvnphMkguSRiIBQDBcrUTVWDGf9sYVzq0HBxCoOLQaNIBso2pAQP/CeeP4ItHXDYcCAu7bUK
Jo9b9jOesdf51muBJcjciH0i3QAbS9XR4julOmfKbDg1sB/awbr6DaPYwO3Tur+x0nF6kqRMWBgE
IZ+r6/0s7ZWb68Ov6d5ieGxbIePbSMeaa8cWGKxNB2gldyFekRhlAJn7gwxGUIPbWT3SoXDcxdDD
N82UAQq+Priy5nkfR1dlmZ4jTHNTXvG8daUiuqJ97KbZkCDK29H76Ok0N3C9dlk3GmiE2fNNUZBr
q2MI8HomuQet4bhhqXM30mD0U5AlHhVUe+Onu/jD4SSoIiGgoAq90oSoJ27CXichLfKQYidstRAo
RUYtMG1Ls/Q31kJw+F+pFGNXRYSIDTIHA+FXXRG//krvopCpc9LELNw0IOTYNUrARZLjmbhLybVi
AF7UFkM46iAJYvJM2LK7tAB3Q2xH6b82uy/Xf6K1OMVfP5DDtkDVVFXXVkXVqBcjfe6Ce9iwf+ix
pQGRgzJlufFkTD8CQowNcYhLm9GiKWAaQmcX5Y/VEoB5KtOWXjyUQPXJBGpC2KuAx+3k6RYEnXNT
FfC3S83csH04H1g3QRubYh/S23ZWaz+bEmSRqoIMWMijEDed72d6aG/ASGjgt+vOr+26fu8YWbi/
vsjnm+x05NWU7RL+I+gbmo0o8EH4ohAdVx9zvVGHW2pSNNavj7eWq+CgmwZyNIaMCjeCteLnebXL
2tkolVjnusEZSb4Lwbfy5FblhubO+dZhFBwC2TawMvi701EYOtacmr2sjUp3Zwj4m50rdzTmxw8W
mOuNfXNpEVHcFpJgNAWRfzodDkPVwMkldmrT8Y51lIo9KpCfIdgoh99fPq5rXcbHFMnf9XU5YpOg
09qkdI4QxOgl49zZXmW1Q7GxLy6toI0Duwz5HVbCWgAK3ljTTDFPUVCr9S1BEsQvuMqxB5oUCnRD
HXlD82xrxJVOkkJqX+c9110VSePPYKbC5nSJKGE2UfqEKuSWDtTFAXVgIMxQaEGvXr7RAkWbRkyx
o38PgD1qlzvELXqo/qPxANKi3xATvLT38TpCT0tBPBTh2dNtEvfmSPDCgEtt1QCsOweg01T/jS/n
oKyLEQTIJW6T01HMsjHC2WYULQip4w1OdDsWKC14Uxha0q7PiGk2DrV4Jk+fDvDVKhc10m7i2ImV
fnWoUTwJk0LsykBNlQngdNomN0DQnXoPwwX5AAiH0GoipU+c3fUDcXFozeIwmCyobqyGLp0+I/qG
/UzpR/km0tCO6rqX8G8f7LYQjsxSN3z67UERo2LrsG0MxKFWWzUAsD51WFdR8R/kL9CEUroQaRA/
soeUH8Q7gDRHKIjBxukXk1mtMyKw9LuRpOJqW0tSDWpcRnbNPdMGvf1VhfqdEK8owwGLtH4fwtDe
WN0LO1YEhRjCaAoP4tltPTodKL+MzhoAVd9AYHPfS9pvmqQTeei8BAyEwzzWhOsduwT2ohngfl1k
IiDpKlZw086U07U82ddZYFNk0vQbXQPDurFxL1zcFjMTw3N5Q5I+3bgN3HcLqinzS6vpru56ywO5
ZwDL1/sNnaYLGxVLQA07EcRM0TJdPfF1JqvLaOTsGUiAvtSAMZuMBgZuTFfpXQVe+UuqOFvWExcm
6AhheMyDDDyc1yYJMKeRQx5Y2pgT6MsNuCQ4LsFNKENXuH4oLuwVR+jQYrGB5w0GVqdrmcA+p5zE
BAOUgXynA9A01saWDNz5KMh2IZeECJXDO7j2VZMHGwuPGlcWCSWBx3RMAfZFybARj10YRUjm8RdX
KEJUq7ygh7iSF4bDM2sBFq2UwgC2E/2u8LGNIQjxAsrYPAj4LIiP9+ranORomMg0cKsEPZI/Nqjs
lH7ZSF20cW9cmA73nYKUvcwViWPV6UC0mfSwMDCQWEb0UeNcbTyQixtKveeXk9CjRN0TIRHL1o3V
pajC2BinghqnKhvpHXdYPO/iFlBINUH/30G1ruavv7vlkOZFSBmXCAhnzO10XrS3e8uiAEIHX2pp
n+G6CRQwWwJp/zcGwhISUDyfi713OhAm9XiNZETJmlaRGkV2ta/mafKvj3JhBXFwIeKSecrwu1xN
py/hsZZJzVs2WK0HPwepIWtqwVim9G3A/n+5Pt6FbcF4pjCW5DHB5+B0VqWpBkMq7HgkIGguGA5l
33L77n57FCR5qIYZGveQbK/iEUruqdRVBAd02ex3iFCgEwE54Ob6KOJnPX0aOT/c47yMSG4T+ZzO
JTAj1KaElqaGmx1AbURZIM2MHwhc67cQTgdPb2LBp0mGcMNL5Pxmxx6CgFx0WHjB1m7oaQuRQ55g
xPRjOxzSxBDFLTBT3zKJfuFbSSV9fyJkqLKN/XLh+9noUiOry32rGmttbHwnk0hFYNAdok56SAw9
d9uqGjeiVrG31yuLWxIdVc4ZuserN7KsJnj1NoAsJ7OLGziGQUczvTflnQ4iaNg4aZe+I8J/1OPE
iirrKkSvYUkFZpT80J7iG+p5sCTj1Jy90FLVJ7JH6Z1pmPVeI8h9vr6FLi2niF9x+7Cxp9JWx8GK
qR6HpgESH5DRk4L+0q5E33AjV7xwyHmPCZIJzw3+d/W0oL9UaYilgxI2U8ttARJ80yZURcHC1rSx
zPZwfVaXPp9IaZGg5aa017r3C9ImJXQ9qDZ5ZIBT1EN6hSZtUzBYqFZtBAEXZ0fKLYIAEZWvEm+k
osBpIpmApEoAqB97XvoWbelM2SHNDbl9v0DFcX5/UOFWwnBiRc804hcV3HC1QHyZsU2jVQSnaubS
LBGawSp849BdWE/iN3zoeG+IiteJcT6m0F7RuYGj1MH28eJlqrMvkLGseoKyPY/qVnZ1ZubBRsFC
xFRFaKwQh69O4JQ7UWjSIXAdzl6+i4dOvh8nJL2cuCsOgU0HR4nrlrYrLWmgs3SJ3HC26MvliNZt
7N8Lp8RBicRGPJklsNa1jmgENolFUwnwpQl3uNmCrwvVrcTj8pxfDSM+w6vYKDG7bJADbGiCZZlM
t+mF2hV+jbrh5ZrTPbKbpVt5pM1lZ+jXVhliQMiY29jjJPLGBX9hUzNlkSAIzXdZX4XuJepugaUz
5RAwN++I0760wI8ee3qvh6El471+ZC8tMfVoHhQ+tkGF+3TuurngrYBOomsZWo0QGpQea87HjVld
2sgWbt6kBaCp0Kc9HQXYrp5NPfE6EV38UkRmtDPA2UC9HOcNKeVLC2iBEqOqTFv2LPcZYjmua1y8
3NLUwy9wZI0vS+/o7T4r0bVyzRT87f5vrCHplpBIl+lqrL4ZiskABRSijgbzcD9oQAjSrok2Jnbx
S0Es4a6DMUEwerqGcJuCSsUuFXvgMLb3SBXpvU+SBQv6+nQufSxeQ550WgHi8TgdqCH2tSG2MpDU
yXsJdLpvlYP1roI1/OHvDIVdA/kVr8a6CJ63U9s5Evuimrrq0Q66iPaIDawXdNGYfPwbg+EjSgIk
U0OyVpsQSZsIeWoi+IHWw77vOwwvQYz7Q5flf2NHEBeyduiwi7U8XUIwTbrZ5hRP8KrI3yFnYT+Y
9mBvXI/iT1lFS0Io2RIFGh4lezVKkQ3mHC/su6IFR+n2YEdvuY/HTxEljX3Vw/j5/RWk2AdkEW9J
At9VPKFRXgtzkwYamlqFlyxQ5JoEgzD8n6KNj3U+N0p8OpuCt5YixnpuI4F31oKxFoxqQD5B/a60
mztU6cyD3MTDxsQujGYL1yiN/a6SuK4mNvaahMs4jXVjlMy7MHek58SBlUEVcXlCpi/YiHPPzzIq
1goWQYQuBNNrz41YNgHwSyXEdrrrXytBi8g1dXx//XNdHAV3Q44xVQxGOt2FkjSY04JCEwg3VFj1
IWwegHRuqZxfWDsRftFoISkRxeDTUaiiw5CywdkXwzw8KUogwBIwf+/0fDQ/q3WQ/fnb02ILqnSu
KGSQu66mpZlZE4cRqQgqYyQJuforLqzf9KamTkgegokTF7roia7fRVVCcKJYBnK8UkNJt0U/huqu
XniAMCCpyXyzjdN8/rVETdmwKGugJ3h2F9ZDBQtncMD3ZXX/1lqS4F7uR5Sfrq/e+e0OxYJgGeNU
bncKJaefy85B+gD9SFHH6MpdnuYviwCZNWay5YJ1NiFMSkjDLbpHiooH3ioZR+23kXoZMqJSz/HX
vJSqXdpFW/XxS6OIQ2vqPEsanhCn88nIbwTlFtRQk4FRiRsteqvHRr7x+p7likyGpj0OWMRItKxX
w4A/BWRuMUwD47d208JGdWecx1S7H/oKlGDSOqD0oORzxyCqWf9+O47nRLiJ8TDzMuvr50tGIr7X
RQUPapjtO9r4UgA63sjgLqymTpdBpj9PXQgg6ulqJtT1JzNiELUfgzcwYkDNSGGwYeopgsqTh4sL
XdiUEJ8RMyFFfTpKExdt07Xmtx42ciWy7PiQy9a+VFSXiiJhFPQy3DA2dv5Z7USMCsWJurGONNH6
3gCriC7wZH6b+jsnst/mw04tAy8zE39Zvlw/ZOs7keK0rJoowpO5kL4Zq1itRSJmNusFWBc78zO6
KoHXj/nwRkLZfRfqQbS7Pt76UK/HW0XxTVniHmYIVGAUjC7KR/Z7nhfer6kLNg7CxaGwAsIehS40
0ejpt6PVHSI8PKNbCbmKsRxJ1HrRa/JgsG8BRdbb8TivV4OJX3+VmYWzYtnI40FHxcjrbVRAoF0G
LdtYvQujiJo4HDtR1zsz6THMILCWmtWDADnCmsiDGxRcfjcmZC6kIwbWGDoYfHPd3+p7JQLqjwQk
GBTjZqTvTj9tsfbXd8L5XKgXQLugE0MZjXDmdMWgOCyJYcKGDOKqIjNvox2Yx9+92o9ViVejrL4L
GQ/CA9OAEgIgZhdxrq9yqny9PpPzjUaJBf1XG+0YjpC5ismmTOrUcEGvrWwH85cyIRqRwQIW4hXW
lhmUIt6i1zcSEQyDUfagE4MPh7p6FUeEGPR5oEOWL/Z854QyZHje6vYtGu/5E3arkUc4V71BYVb1
pjhRb5HizX7z8iVn5UXGhVCmGimr6yw5r/uizSPrixNDOajRcvQmk2r89WU92yBiEJ3k7hh5ni1r
jrYMWsXh13Suc2en1ZpxVxT67NxcH+ZYPH21omBu+A9rSRRv0u1c94HkxVAbK5Gwv1RHxQf3p7xF
c61/MPrQuIlILeFETQYURphPY4rlCLTiPrx1QqSxZPy/f+9cCAiQOHYqkY9tY/65viELuxirahrd
BTDy22ZK0URqtW6jzrFa3L9GIaKnR6QyxrpJpAVWnBYE8jTNYbeZ5mD6fSYpG1fwpVEI3EjEiEZ0
Lq3TM57n/UBTI0JpoUArB/LF/Cafm+r99S+4On/HuXDsoIqzU4hIV2F2bBcqEn1IUUCHgFWMDu+D
WaejH8Oj24gHxA98uleINeixgs0kYZbXLS+4EvBtbQTvZaVxtJccNdf0rmhpVT6NNb5M+zRecvU9
Cm/xzyVGW3oDDrTGZh7nCrqCoEfB0FFft1V0HWl/a+a7RUnz3ENkQhpMu1mC9IAk88Eom299PH7r
FeyB9OBDYfRfJhrrMxFt3aW36O5v1WAufGJAmLywqij7ApI8/cS1MqvRDKcVvrcp3aZ8pbfEv/2H
6594a5TVrZcP/QhgAVJcXXaWqymltkuRuv/9o8dcHFHMJBriNjidSwN7Nigytmu/hNFedSZpX6nI
WP2NuYjyG1e4fo4tdjBwyFB14xOWSfIN8nX7IA2SuXEoLuxUXm6ywmNZ3rJXKwaEI6yGHPJ2GivA
jvIqsqCYKCFBXdi9lSsEI9S+qu60IRk+Xp/gpaEpGsigukRhXl9tCRjchTLmfCyNmt/9pBjjdywX
pFsY5cZTjmAdqmym+QTweAtyeL5NQOKTxqFKQvSMEsHpB5RGOlVSkyANYuv1fZIW5SFy2q3m0fn8
bBqatMNo2zLB9a0WyfVgylU+u7D/3sum8X3Q7edgMe8GxGGQg+0Olt78HlCGcy/afogSUL0VJeNV
jAGhaSSbL2YIrmgifHEqNMcPlaLFpod6bRX5ih336JKMgSW9XP+cqxThODQFfrAyNJI0c53OAceJ
HCdlaNsE4axNQbIrq6jeYaMEe6Jrtgoaq+znP+PpLC25HbUn8fO8CqVRTVfj3kFqJxA8CQVhvc9Z
GAZ7QOYJHEqrOhSlHR+uT/L8DRHdTWDeNDMouq67SRhhJ/CvkW5EK0nyUrmUfNTbu324jP3GLXNp
KBN0i8hK6B+v0apowC0YQ6JfgyjhqHJ3y6m8C5y4yPdKsijmxszOzgQgTlDo1BuE9yv9wNVyTlC0
bQNKhzEhESI1SGdVKZ5sv7l+ApLPEKKzwO5c45y0DHqfjXOBB72z8hU9fUkspfPzOhs2RjqbzxH8
bzAMfi9cb+LXX22PaJkjGekjNEPnur9FnyT3YP4U/vX5nG16RtFMdh+e04Dw1jG9E4DJW5DrQlMw
t9vdPEZJ4WdmZPyCPGcjG1cl+sa+OJ8Y5RIUBvhEvKb87enEECwdEquGDO2krbGrowGyaGAuG+Hu
+nQRNnCqgAXolE44Y6vTBdVLwU4KRFAfBDKeRghzmkQQ2OlxXzuO9l5SrY0o8GxI6rrircMik3ah
tsYTZngJTloLcShuG8WfkEY3PKfspCcF0aZHx+6EFN7c7a5/QXWVKXGaTaJBOt/HQ01z43Q9J7ON
YN9hMqXeAClwcdbYKQ8IsPi4kXjGjiaY+6Zx7xCzd+fP18deN2rPxl6FpERvvVmLsSv/26fCx+vD
/XX39H1jFPGnvI5G1zNcPXda3Ch6Ika5r3c/Uu/5xbj5/unDlvPjqgZ2NpfVgcumsR/klFGw23Z7
b9yVN9q96m9Vho6cqmuzEffmq4Pd2VrlRAnjDD5RLd8r3n1e3J8fHyL3qfW/E5W5KClu3CZHZMm1
UVfnIW+L1kLRsnXrHaJOHuUID+sbz/ZN//vN19b/iPzNxt2iiO9ybUxxYF7NFFxxNivxcUzgpx7i
BO4n1Dcf8Xv9iKDn7cY22RpudbFoCE6omRhu9n4se/kGR6ddu48e4tvAzW76jfB2XaE42y+rBDbV
YQFCkBPfMfJy/tJdFCs9xMU21vHCvfL6gDurl822ktYuxPa3jS99cIhR4K3w0jSKFLGLrRbm1vZ0
VtdJYkuqgaTVX9PKHlH/9609zmLex9iP/T8hcHOhyO6fm+u5fopWp3zdHBvDHIX6moG1D+pd+6l8
qO+0H8ET9aVmdqvv83NxFz9qT8bzxrbZWt7V7RJ2U2yW4juiFOnD4mfXDAceRC9wLa/aFbvQtz3b
28L/nqW46/mu7ptZLdKsFduVltY+Pij+c+4t7kvgVixvuVfdrZtnHZCtB1xdPLqEJVNE99ZVCiTO
hwAmSNn0d0NqbX7LjRt7Hds6uMny/jLU6P1gJ7k/C/fuT+/Dp+ufThzoK/fLGqiNsEmSSWKUZY+z
kofsqld4W6dva5DVrTJlBSJBBYPo74KbGq2VT7BK7oKNV3zrNlkH5lRsM70Rc5EOujd68K3cn9a9
dbeV1F083/QZgSEKEp6pri7lNrXzQha7AH/jncLVpfkOD57uOW9yD3fAd+0TYtk3zY3+1tm6oS9t
i9djr9YS2Zo5M0bG7vxxZ37K9tF+3M9+um9v1cNWSfzSuaaLoJG90vKh8XP6+iRoYCcU4Vq3QVge
M3cUqgcM6176ovGT5d31rbg+W4TJAoau0tiHNgAO8XQws4vVIMr0xZO0Ttsjw4Rgs9LE2LfNy8Zz
IO6F17ueoQCqgh8gybEt8sfToTJbNSd1wJQrgPb+pnSKAiSVlm08b+vVE6NQtNFJQCDhUp0+HUXH
ABurSVSVOujHj+hZWnfNkGFqOqv5Y1Ll+Uc4SsrTb68iKCCdViCFB5riq6mVKC80bYUNJF6W1Q7J
V64pvcvfoYSfbe3F9XPDBMnhFJqCxwxhXdDD6KdZHEuaPasYCsdDTKP9iMYcUk2NUWrpc6YMHVqy
uYUkLkXkVnKRYMyfsmQOPhld0ZVug47UcFvnpvoOkEqNfVETV7ZbyVgyXV+XszibJqtMbqtQaqLB
x/ZZfQ38OYrOsjCNVK3UqHy1iZzEa4QLqD+1WMiiMG0MU7LHPHX43iCA9jNsndD2FdqByz6pNHOL
Pr++F8WPxE9ikNsLYNC6eyahBRXjcj95uDekaBhrqovPRf611WKUDsZqsO/mSiUiiodp47I8P2wa
Hw3UmyPOG/3B09VAJFYaZ/gmXtPZ32owIR87NI4eEfbcwrteGEmlCWlSx6CqQOZ/OlLYCjc9R11Q
7ROiJRHsKb+cE0RJ6U69XP/I5+ca9rfqiDsZLAH2MauxLHnKSxSzPAttnV3XTL+4tMKNHPV81wOW
oH5Bq4ICoiGvjvW8DGNY1mxsG4VmcxeWgfRBT2VQfk6Hrs0tosTIsvz2xAQhFS4V9XxaoatAuUTK
hh4TfvLLiKRwLbXxIW662b8+ytkLyoaEBkqn0BbfimdmtX70z7Rk6QcvkKLAnbBhdZM81NwsnPO7
uF/KnZUF2U6VE/0eYEL2YuSzsvFDXPiGDjBtUfOiIExlZfUzjINaRHMyoBuDVSjSSggY49O9Mcr5
rtRlzaItLhgvIBpXHzGdtdTqwJt48VgV95neKjiXK+Zt3k+/26UTFCsGE4VmENBUgU8npM5ym+Fw
i+r8Eod3SSkttwFOL971b3d+l9jgeKBD0FyBQXb8tK8SRXi8cFlmu/VwnS18WUZLJ0Mq6EBjStrZ
uTGiPTu1w20gtf8Bef3Xz+n/hC/l018PZ/vv/+aff5YIRwkg2uof//1YvRQfuublpbv/Xv23+K3/
7189/Y3/vo9/NmVb/tmt/62T38Sf/5/x/e/d95N/2BVd3M3v+pdmfv/S9ll3HICfVPyb/7+/+I+X
45/yPFcv//rjZ9kXnfjTwrgs/vjPL93++tcfgoP3X6//+P/82sP3nN8Gg6zMf8Tf17/j5Xvb/esP
yTT/SX1TYCMsAzgQ18Uf/xhfjr9kK/+kVy07DudZpw8hOrdF2XTRv/5QjH/ax3ol0A0OOw28P/7R
lr34JUn/J2V9Kmv4DYm+hQyA9H9+uJOv9L9f7R9Fnz+VMf5nTIZ9979BkOhkIwvCC4RcBxBH/u50
X/IsVJYUlfk+zpybGZkMLfQ7RLlfLcl/Rn09yulteRyFzjTxAcVKqK3rLmRsT2Nm922+h660L+z0
7ThZN0o0PWSDsvXEnwZcjEXxUOBCYVFyd5zxuew+ieHQNukex+ao/jyDsVD3XVGO5Wc7lfL6gWCm
NPaGRPn+z7yyJ/OD2RpOdZu2WTt9qjKkqjEfWsoZt48c2vuhnCBIYlmFZ8UnpFw0DcG4JtjSNTj7
EoIOw10kqIvQm9dCLSjr2zW+Ncm+cj5m2aOE62eaPl//Dqu7/bg47ELq1EjUXOgljkVRQwUJ4v0s
xb9Ucz5gr/VgDEAzp2nfLIWPx7DbAGuQl63vcrYHwPcB2yEqpa8P1nC104wW0c9SdTBCdb9RVX2r
uVSyvIHaKgZyN+Gzc9OQdW7Ml3Nyur3FoLzPIqUQb6ZY9FcXotwolCRwd96Xu2VfkSwFfnpn+9Ub
jEP84uP10Y5YmpPDxGh/occAovB4rqZoVkkEq1eL9/XO+Dn58fvwsPjvsWz241vTbf3Rn3aR+ycm
Ru6Hd9fHXlVB/vqyRAfsHJIm44yjjnN2YXfEjHsLT2vDbT9Zh3g33FWfKJbfkozup7totzXj40c7
n/H/jAq853R99YR4sU/UeD9SgVV85YB8YOfi+uFb78Nd/LH2EUVzSh9ZNq+7D3YS8E5qsjCr9u3B
9qyn4n58k7xrD+He3l1fkWPicfazAX1T6M7reOeKvfHq21sFWn4a5gP73A0P2h6NsL19p3rjwd6l
D9IXnCTfdI/YaPJf/Sl41PfqG8hQ/vi2fC6fmjv9QMPWvf4znZ9xog1xwIGUcz2tsTp8taEdsx7L
wAWW+luauM37Lozb7k0PwGAjuuFlWe19wefj7SG9pUe5JoGWUoazvJkme2Rkp8yfM5WCp9iev5dG
iK0nQmEBxwccBJttlVSNrYpi/FgzUKj/NPPe9gbiOvQTl61+/dkdgj4QUSnxjVAmgu1y+knJsaXC
xpd1F9bSjZObO9W5K+IUQfmtZ0Q9+1RiKCF+xP+JNtsqAl26SAmztmeo7/rddEtdbAdBbo8jMqLq
b+Kd5bW+dTPvi4fqQfm+fIx285vkpn6zhTE5DelYXJpgXJYmQR2ULxAzp1OWtGpcciCDu2lf+PkN
JD439bONe3K9VWh8QTugH0u8D294fTcrZrygEslRKeJm18SIhkobm3H95RgBRpAIdwhQCVrEcr86
jFEfqUUfzTw8Hs2Sp+xQHq4frbMpAIJTebpRlCHDBy5zOkBIg7S2ZiEnO9GijIzFcXU0BDculfUo
FmxNuq1cJ6g5gZdZ5UZOBjkdJ8d8VyStQnKOelRtN8HGYl0aBegGH4T4TkVI7XQuFak4khZFvptA
Z5R+03IiPLWDjrDx3debXEzHBhOPxBfteHiopwMNcqcW6Nznu8rEAiBAd9TPI6V1e9Os/8acoEnC
eoLdDwp0lQANWdYhysHKRapRf4Q+UT1kBcW339sFFhkjX4h1owAAyn91FdU21kJO32W7payDL9wX
2Hla0taZXG9mUcYD+k7xUCiPoB5wumxJKyp+i5HsjC5bnuWxGe4rK7dubZKtnZ0a4waY53w/MJ6I
ZOBpcBuswRJWpyIenZvJrqIy5hczhnxEwcbG43RxVqZB2RVEKYjF1d7uExCzVBPxv+tkCblCqTro
RpccdKnVDlWLl8D1b7UO1Nl44L1Mm0SGjUFqfLqKc7VkCM9qtp93bYY5n/4gj2aJt3WVuqopPSKN
H25MkbmI+/J1VMD34pmFzEW+D7RhfRFZ6RCjnhHDZg3C7AG5LbxYHs226FD78uuj2SiIaoxHqZ9y
kaAovLT+dDQnlbpkfM6OlqVZ3sjYlxrygkNfGLUD1jhaOCMih9tpJ3xPybeUW+NohhrCbv6hRXj5
7OQ5lJ8SUzinRtDqbR9ny2oPDgd/s0Q3hhDRRJU2HTRL/Fe7XsWLFZcX9CEBTRrPZgNvD59ojFvD
XHi44mmKn6tz9HY1jz6vaddjtGgmsby8sXKuF784+sKqKNpOn/jGgenlqeZMHzQzXBQ0sY9Oski2
IcuNWisOs0ae43qrC+NZ9NvwoEVTLnnKUrOfbhRhUotu8Phsp7PoJx5dbCMYu5hsCnPbug8bRIft
jKsxFfa3mCYY9wg7d+0us3LdQtzeUgbf7LNWuWExKZnFZhY89n0eo7p+dNnNtEGp/A4qOiLzcjX8
0o6evI48Wg9m1Q/Fbhj1BFMRYeA7VAnc7uXo62tECh6/kHuwWuGHwk6P5PtzgMdPyjqGWsclJ+MT
TN0Mz+D4L//go5ew0uGUg4V9jMfwIOyGS2E8bFf2WHjR3C21uxy9ibujT7Ge10V1h0Uzo41LiMNo
zo2meWZl4vJrOsLu+C/rY+Xog4wBpPWnakRt5cF/k3Ens3pckwEAlsje4lWBq7eiU0RPk0YKeYal
4Ck9ei9HVhPE8S1ekAjg3jQj3syJOiMOXBwtm/EGw755VsFCYM+Gq7ODVwyZRu1g9tzbQxL6GK+W
1q49GkI7zTB9jY420RhWYBmdCPdo62gkHR5NpaOjwbR6NJuuihHD3gTt8MBV87z5CEQ0rlxV77Xl
Ld7wCX3Jo321ZU6BvTPGYcp2UcEOdOs6rfaGUqo3c16M/5e9M9uR24jS9LvMPQ3uyy3JrKx9VUmq
uiEklYoM7kEygmS8VT/DvNh8KbvRltxtw5ibuRgYEGBBlSwyGRFn+c//xUBhnBDver9XMN4TGFyp
tRjvE5TQ/qODSPnNpTz1JYK2OebDojovW/C45Bs+YbdXTzhPrGkTnE+hVzuHmn/9pQs7sLsWefM3
9QPcXc6RfufdMjI3P6jeBv4L5I0ftO/ZnW1EPVtQRRdL70OEKsGSAO7YWmw9FK/Tnu80anheqy1f
kmDYeL2TkSFubGnn+FniqQ8cewlgMEloJ/25K3GgzlbFEZvaezHEeeXq5Gpsix1+SahtleFTMpkb
gOXjHS7bUZzaQDO3Y2kB6b7YSgoCaU+L6ttcd6I8YEZvPdneAqVuxlYEfvcQBVsaMjEJ5dFUsZdJ
ZELApJO6bY8CX5AxK4Ydw3h43Y441HVsvzSweV2eyxY9u6vQLyMc4jIvLd8+WFbX4IZeeu2xt1p1
G0e7Ta7Io78OuqDGlDVYlmflufoR2Lt2eI4hDtSys7f5iBh8uZotxMgpR6/93d2UXLM1mqPbeqSk
kWPoOytQiXIDwLjh1IwaE9Pj6gLv/Vhk9S7q94ZsxT642CMUOe8boZN0ofjlDt5d9J1VsLvQebBu
TydR4Ea1T4Nf54mtJO64XcectLs9Bb1jPbizXrtci8VyD3qwgu+l1fvJxQiDdTqPkyX00rKcxZJr
4sUeH2K33SBJwthLi6lzkZdI49yCIhqrLOlh3qdbP6+4LHoSiEi1bHQ8SXb6gEGHiTfdKuJiAnA5
SQMVduzK4146pZszXQ3qc7agIqZTVZAxQPStURpWBQ585dg4+eKKFoB7lYjXCZV/c0h8y3S3JTNG
Ty0riobIKneTxeuksCMF1M5mOnRiymI9OuxKZt5K+kPD/KVUyg8OW+e33pXaYc+c+9LZqqyCcfV9
PY23p3E9TwogjQzrLIbJCHTAk1N5pkVoPiXzCCHM2vF1zSJsza/baXSdTHVxy5Xjtp1SxmiLFWv8
QjQHCRSnAm4SY6LvM51h5QrZFbznJhEzt+76n0t8yYIMlap4l7WFvRsrvYhTtThlcwGHOIYZFU9s
7atRFub2ZTwDHtD2/H3cJf550jKDBctn8+5Bm8HFWQufFYn2VoRpTVrypmJwVxkpqJ6yyl8DtFZV
GbvYfsboL3qhsG5p/D4wLOZIsT/ttlUxXNUy7UANVQ7Z3CXDSxjVCwgaz9l0evLaBPSnAmZ00A9H
V2womhdj7Bafv49PIO6SUyLRL6WC/nGoYWhyEAQ1Bt7jaaojm4dJfB6WJsJdhV7QW8EQQM+x1o3O
ZQVxFqSprO3oHBcA4Kvu2kL1UVp9MIlewEaTt7/VSa+u0DM2TWrRCi4JezzL5STo1jsdj12Vje7q
vUECNONxpbAg4eXsic4dMRVVunVKfJDaBmJjTfT38tiboah4a+l/6YI++r5HSbFx6QpHxnksNy9N
9EQAEVXbfhyw/sOoUQXD1wQKW0i/9RSW0KqGVugt687uFY47r1Y3O86hHVi65xsQJgupQ6itlyVy
DCKb2Wm8syoZ+1driBjPc3HGg+wtp/oznLxVp1gCEHP421S/6g2vz0xKQ2TFnYzfdcjo0slQbzHn
wPaGLZNaGv+A6Nt+D7U7M4i3+pObzczcoh63zfIydTjy5JY1dyeCoas+tq4RW9bBpPXzoHamp5qD
1jmEdq2fik0lqKV9fzO0XtjnIqLFL74oTosjmoXPYmjF/lbjPVams2WDM0oTmnrjLWYMW3zk9B3m
MyVc8WWCKm4yjyV1oaZaBSfAe/CpBainsnZZqhuoSnuSRVNiHvcIPjxYNCd865dq/SaCFb/AoFmm
PoN1UjwO7Vbwfhdr9EGEwZ7bJVzrM+E0wXLmz6J3z00xoU5AwU5F+1omlXrVkgcCxhwkNVwErzrM
Xti5ebsunTrOWMU64BDgzB0ZF2HiZVg9tCdSEg+6k42JJHP4whxsqkHPCRhUc4TLFXxu1LIxoDTM
2IYOU0jxUIUt01FeycRg6s/Rdt8ysQA8tPPlNwYvDWBQa8OILdg8910CQeBdnBBQHMK1CBC11bW+
Vk5QwyHau+AywA2ULU7iOHTVcuErXnYtciesJboEMybe2Vo2SwIByavfi3icwrNK9QWgnwWAS+sT
DNm6IIjZnb37GHqxcu7FDjumPC/2dZLvixTW/kyt3tvrjMDIvuzt2vpmOgccDKwumrG5Iexfj4xh
+JqXTwgd3g54Rqw3urfj8RZoWNE86EWFy/lcLS58+XDVXjrLYsWYim7DYY6tCjDBMPX7UU6xt+R1
w7LL6lbaBAlrvTVZI5pIPMTWRMDIiLRtY/jm7AkdVLCuueuV1beo1PH3bTMcR+U2VM7Rgoruf1yi
vhizDqHKi89vWl70DijpG0/OxrmkMyH8OduTsmXawJ1JCPOmpONzNScYfydZx0l9bZAq4aAHEUsn
h0gLyw/z2gkaB+RYXMTJoQnF/lW7CPsPZlHmdZlK/yOtUW88Yi9YaxywGugOdc0me54sazFl7NqB
Ax7d4YjHCixeXHhYwlLiaNets3xaAl3tmcv02MwAcDU5n5tYxXUatvBUjgAKu/IOeYe3nlvAstjX
e1Llw6SC0JwFm9DrZZgMbOPOHofrpT/LqT9GY1Gy7/hF0rKhFnDwYmXE577s98/Wad7lWKx9ZC63
3rK/JfuJUdnV9rqeh4WG7T63waTnNGCQMDjWhpHXCxmC0T5TmBkNh3nZdueBCqWObtEOyuQAgYIN
xF4m30qjWJdtHiG78x9rlO/AQbDIwBkm6fz5uwuMZztOEyHOZV+4RXtZO8YhJ+85l+/gQHbucW1m
74GBQr+6jcK9tj9pM814uc5W0Kzp2DRNcBETHIYvAo9PYqyV5D8tiEOXm9lW7L6L8ubpSyLXxT1Q
i8I5owl7GZ61bu+X9xMz6hs5k1Hroa3tBnqIarfmYINplCiyXItIsmscEIkY4bF0AE+CTAmdaeZp
biBz4naENszc064P7COxeFEKFSNm2sOuHrfNWrubjfNf3SWdA80m7KzBz0Ovj55QPJpHnaj4flPg
Ro5daE/fgi4y6jKAPtk+DLW3frL3VpuDqpIlOd/nbnFulD1o+yCjDeKuFSzl+uKuuOidN9od1kPf
KQnYHMCNA7FL9K/d4Arn6MZF8u5AFmuBNpEZ3c4wj0Qe8W3al1HjduHZOk2lc6ejqTEXupvAdLGa
ZzwBRWK1IHE2OwZ0r60EkWbH16PzuLI5FGtolm8eZB55Kcei8suTydC4XiGyEFa+CH8kBrQ1B2y5
U4u7Db0JJhhmOqcGB7T7EjJSXAV3Qyuc8mrGT2JLW4GmIvOVEE4M3W84BTd24aCWY8hTFZee28b+
R8A3HIrtWOivfhESfggv/lhYEIpzIUP97AWTVE9AJAA1t9qrvo8FufKZSSSYaCvG9L/qd3PZxsJq
jl6pzBNEoFFmfl2V3xfbXyfM6zoAPR00nOLjtNbdZ1AUlcAMQow3icDpDzFFE9VpM63kKD6Fgzeo
HVt90dm9eHfhuVpZX43B8NkdbE/lQVxG/dXQTdaLRRSVXGxywDAkMGOnyUKwZL/q1VayoB3VPAO7
SeIMN7J1uqfwWD23ABeGS6eJ2uai75YaSBIOxJ8kfuqf9IhS5ozkVBbpEtiyyJlOEk2qA8tFKWb7
DDaHeiXkDENIn+enDaq7W3TI6epO4+pkHeoxUrfN3a7bjt2DSdc28LKWc4V7mxsdEd4PznPVsSEA
URbNU2OXnPJVE8zLje9sYf+EW1cv7u1k6t3L2phlvtYWacgE81Em5fVo+cNXRECRyV0wm+Gh60kW
8rIbIZAtbmT6s8ENq4eOTGHBuX2gk+4jAwIyzAlYZzqYLOsg5RpLij1651gZpO/eNIhcnCtRkqZ+
IzJrWC0yjsts0qNergFj9feqrWKdYXMUksOZUMEwVPvUf5unkpHI0MXSoV62WBJ2uM47FZcdHFM8
L+hO4xrTeDzcPTs3Cou8g8cBC+dTIfA/Rflk1pzELtxMOPGI771CWudU33D3aEMiFUwWVl3ncVTY
yOLIOe93d5jMNQ0sewrg8nZh9RIxv/VhrzyrPocFT1q1s1Qx4tzxqbyMygXXDqaJmV5t3T1cMuJ0
rdN4LFs8ANxilHnEaCtVP1rw4KdiWtGTRUQBDFZ5H5miMi8hVdXPq25leYGEH35KYO8sMKusrfW8
LitwCuPSmPZ+33qfFeDNKteB8QfKDVV48pSvyyTjoe9tXlghECi0s9q+KMmfvHRbZPxtSKBIg/rq
yhtmCbEQmove2Q9KutQ/MaYP7ovJil4LUxWP2AkVxRX0StijBV2vo4G0QAtRNay8BgBvnJLF4J85
kbVfYtayLZcz9kD3OKNWTRro3lyCNBytHHIdXxDpBYnyyLP2gYfNwXbYlJk+CN0MRF+yx72jclf9
6qjefyJ2MU9F14B43xgHnDM3OTknxvWqv4z+uH31MAid8orqpE51J+YLR7YgxRgT1OsBjrJ8Ru9h
v3iUkwkf3YB+1qg3Zrl0ZPFBYtdLiAiEB3QNfBne5zbKekrdeHfuvaiXcW7V8sQo3+X4tMohfpig
qd5toLnbdFrs5nOyezCx52HrJZ0LaJSpXRXR/ejVPcRcxowfJxlFdT5U1v6Gdo7ab88c7k2jbOL8
KDAno8Y+DG9FWyzBUYd4VJ7NtbLmdO7MxChYOE33a6A5yjdpA/A0m/Uuyo4sCiJjaR2GeHfdHKpD
i/FJY5/0azHNp4tioi91gNvWk9lXlAaIV0pqMvN4kl+SQSXrJcsHyzI+nJ1l7v1IZJSZ/OtAzfTV
G7sdcTab9hH2XygiQMx9UpFByLKOjy5BA3FPmFQITar11ek8p8pkP5TngAph1M2T6z8NRRi9Kh1G
Q77V8Kv4oFW+n5BADfBq0zMD6RaUG9xlKb/X2p+/JZOcxkOnKvEeekDuGWdfUWqOyfYiK7u7S2S7
jWfWGix3m9trLGWGav7eT571whi8bPJmQC5OmToMsJqLnedgXOC7WXjzqnRylRlTrAoxF/fCNbBT
vwUKfxUW+/B5odZqQzJtbZC9hQQV3RaEam5RxN/k6mvqqEKYq1DKuEkTMSaXrTcHVophPQHT0pvd
P3BgE3cYTyVYVjLAnsYw5F9DEPenrLV3NiKTKU4yv1GNk7XlNHybd6aHM0Ivh51iOw3ZCsR/TcoQ
uHT4Lnc9phHIz6/tOiQXCDR1nYUx23XmtVtbHMze9w/YjXYTq3sgUp7IsXFDLFdCaFsBpctWh331
Mhl09+RGVC5UHXLg45QTfahLf/2glMu89lTWwUERWjKFaE4cXG9BBkwJudVvVRUDIIDwR+w3QMAV
zBWmxHj1k9MV7qH1pH8ZYmJ5Jj1oR6nQFoZn5ZAUCCmLcP0UEcwxGLPW9V0Xx8nLQu3hfSzW+dx1
LU8dqCkvsDntyMpOWeXBrc7KMFQgAeEy3g3kYh9Mpds7KmzF9RKAG05l1epX16dadBZxSl6acove
AFG30cEWvjdc4ebAJmOG2nyY4sW+QjLi3ID1G5cMRpkBtRqziCjOzp9Ls6kXEC4xZTHk/1+ShjlM
0sgItzjBwMg1iXyL2ITacpkGXrvGWQ0Y+QuuCz6LlgnOdyZmbT6tVtvzhkO6D9uPYCKzjZ189RfN
wmPd4YmysUWa3Izz8Ao7qTWZsxYeOGNiFocNcI2ePEX6yqk2qpvOAvXMO0owkdo6CltC6RjWmAKV
fYFfeU8krafuLbZl9JFB5gQRh967D5g098/oLx1EKv7W0bvft2gn+KohbIIa6qq89xd7yepGFLfL
PsF49kfh4VDc9slrUlU9mPq4oJLhGUc+elE1fi2Jn7AEnOpTgQJl+XfjTdtztCfT5wAXf1amX32n
QskWV9AZRwaT+NN1DV7yW0fLHcf9oSu2k9mJd1E7upaHRPbiua5mZWc2XOlHv6zJgIUpkMkzEMFq
LG3wg2dBZGEJN4VrdOKIr5CtR5hTBL+CGCFTo++/7aULZTYak+7NUOhgra6RcbNmrGEfhoDJ0b1P
lcdSKpr5G143G7xSKBc3UYutaepSwLdy05gSx2Bc84czWQiEVFbDwzmA9eyJcBrOciusXdZc6Gos
TRyiomZx8Excpi55iIakezb2KH1Iq07xdVO0tVNs2FtmM6lOkaShmr3bvT548d1TUMZxppBK1c4a
pCv6x9nd0rVClzdsVrxkMTmaPHXHqh/ASNas51PFOziOKsxhdYe6yzcF7h4sqOq55wLDvLzlITJN
3Kt6Pw1Lux5QlAIHmy3cGasv8CcUB9HZhTpfTOHOWeyTjtyw+4fuPzQg/9LJRTQQoVJAkga/iK7u
zz1PFY2VXSdje7BMux8iqjfnWyg+/n1j9S8Xoc2O9vE0SEN/mvzw54tYDaBotXcONi6mPPMk0y0A
qJd/KbhA/IAmBekoqr6Td8YvwpSa/ezktogQXFrjDdP7xWPZgbz++3v5VaFAkxiBLHoOJnRO9jW/
yDpq4baVomuTD4Mozgero3q5AGHx7P6fRvj/eimUAz/mWNDBIDn/5btBEr2H4aaC3HKTPvMlkNap
HCCs6vafWu2/fkPIUxi54MtBB4n2Nzq1xv+khuGsCfcF30ewlWBX0mqKw3ySDvHxv316LnIYdFk/
Jo/+MqPW7t5QJoXwc6wdvfMg4kRx6BWn0m3EP1zqr918PIFPgANWL1qfHzPMf7qlcZ9pfaIBghu6
e48s64jDG2rDWb+U8sFbB6ej4bPZ/3JBneRZWBthCof3AuMzv4gI6jZ2inWnOtGHw3hGju5cyAAT
5L9/jn/9vlCAndhcdOJZWb9+X6JW4RiZxs8rLJwvobZB+52c4V/KPH5IzU7KFbQQKDBi7+e3wprj
koIHsOrVmDhtFDSqflqnf1hR/829JLx+DCOwjZ8wjT9fJVhlsFJ34ouiCYMJNr5Q0bBt3//+iZ0+
5c8yC+4F9SFvHJpbFu+vQhyxEKCrZfRypsM2Ku+FcyaSvU+pgAY5rsry/u+v99fXjz2IwRXcG/Eo
w0Ls57syw9wRaHBXpA7unWDG5Ygr5vyh6CPr3jQ0Gao4Jjj4+6v+dcvgMZ4wdFh+IG779aVPlMGd
qa08JCyOSZOSulzhLwLD4HH//VL/ar7if5ya+GnS4m+nMP4fnK9Ay/mnp36a3/hpwOJ5UqX6sv95
vuLHT/wxYBF4v52IFexwMZ4h2LpxQvwxYBHEv/nYHwIcQt3oA5dhKfwxYAFe7TeSvdMYhXvCz/0w
SPrPCQvP/42fiVnrf3zo/8WEBTY6P3yPvRPqgsPM/Qv5JVy07680qaF62S/UpukmmVJ+WOwN0vSf
nsz97+vrz3MWP4tF/7gWq5phXW4LC9qfV8Fu21TjZOMdoj4iECtCca/dKD7zGl8dVWmpJ6wrVAYL
8t9yy37cJddkroDJFFb/z1eONw8ooyuwWSslRr6AJdKR/tzf396v45u/P0uPG4wR9Z/UsD9fxdHD
vI8JV0FyJ25VX8bpKifrw+hbDYSxYlbHYYv8naBdDfCsmk/C7A9oEcp/QJv9vPD/eNB/+kV+OXY6
5E5eM/CLiCB+mmNojYW+af7lhPIft4v7M/8BZfz1dvueFrhvtR5qp3LIZRBcW7AR/uGhuv/tS4OL
1X9e5Zevbm2dFcdbXpo1sxlih5l1A5DliGzg6PCnQw/ozMmodWRttuTxw4qJQ/e1zuZL7MMv/sk3
49cni2CfSSiCS75fmmoxy/nPoZHv7+taqN47hO4YnFlu296OAsVARRf+X0WwDKKgqXeYp2QuKQ5Y
7KcH86eQxQe81FHgM7QfHNBq/XC3R0v3Dxf5HWv2X0fhj8sQJp+ctMA+8b+/BHu2ssxo1Vymmba6
SFF5VebchUKOFUJVFf3R16qqjiSb/lccNhODDKDwxtelxL6SqgcFLH0ByZZMMVhXKkZbXBXj0S66
rXlotARmmyJ19O/gtzVlJryTZGRKKhQttj87AeowN5qvplZsM9WyoQ05oMZweFBevQTMNe02VrS1
buhXW60b33Q7D+YCbVFAO3PYb+MqeuiS4Lp2TVmnNDtJJq1Goin4QVWnFQdhfY3V/hytyxBSvZZ+
nG++tbTnUIqX9ojZ15ycV9M21k+e248ZcY1c/DT+nd0+9snHQmIwdUdxpkyOKkHrfaKEayulfgT8
vfsBglfr6LyYbiksFvgJFV8WgbOkVjdaH1EcQ/PGvW8DHdJDTl18HwFN38XlfIaUr3IzCkL+0cik
q9M6mOFxlkU4n+i/dUvtpPA+b5Wzipx+2HKx/WDWl8aybloTDTR2hyV+Q6AA3z75wbpPfnDvaZMN
CA5bRyjUS7Z1g6Iglpggz3o/rGEbv0Fb2Lz4GCVbfFVaO6z6JNrn4szyYmkfmm1pv3i1F6gDBHDD
PIHYkE8wRC9NOk6yP3QreKuMjqhz706uODVC9vhe9nN/v6xe9EDbIPwasESGDI11+5hoNJDkzEBH
YX55I/4re2g06qx9fq82D21QEAhUXcgZkBGOfrV+aIjitnQPVxOk+PRSwq4cOTmpxh/nG8dniHrH
0fJF0NtBGVu51YeutGJSeeYav0G2F7el31lFynpF2ocYaY8OY1SWbUoZs32hWtDiluRtVpmtVjy+
k6LuiEJF8a0sx/m+6gz98lXQccmox+m7FR7hp7212cXLsSzvBFq9CrlnEz/MJNYm9fpZo6UUln7a
9CLf1nkU4wUzDKATZ2lNaA1Dq/pkJPaDxJu0wuCirlOV+s7U3i4I90jskItfK0+LNtPhrB9c5SF/
Grx9RRfsbSKjwqmeJreheFi69vwct01yMUHK7VK3jahWrGjrOXxsy1A57/wms4S2H/aqI8cy9TQW
mUAeVaXGWJ6TNdbY37nWJOgLtpF1boNalDQOhAfdq3G8t8jxtY0TRWffWH5sXt3Rk86xXNz4bpWa
mi0lwXXJVNTar2ECIDi1Ff6GKc04/zEpNOuyGP3hnVpJ+GVBOiVwsB5qO+Xp13fIC/ZnXqn2rSor
WqMrLYctHdcdcUZkyfoRyh+PqaYL+0hJHO9G3/A1ZDLZWdRE2OFNESA8Q/3jLZ93HXc347IvQS54
Yx7piJEwm2bqcO8H7ZhONd3VbNwppvBwMBA96l66IXq1ursKHN+gbsONLDhvXBY3pbCRUrXj9l53
8JsIDdA+rXOXKVcp8K5LK/GsNHujMrcah1dvpQTGWxro+82p/C1v41h+t21LqRTHX1HSdXI26vZ9
G1zTM0QNi1Gr2M8iQSJ3NssSQccaJIKmNJIXn5A9cIfUGlkID2M99uiFFSOg5xXsvAIh5hzElwgS
cdIwgZx0WoSbDU7XSBpiDs2hjwk9XjczpdBP2NTZ1REXZrvKCqE9mUmH3tsBA1fUoCP0xHtjVa6L
6MFpvdTt57ugVPV4CBzUNuddUUyEi+OMt5+LOQnz2/uO1NKb2s0794cIml9tL73Ky9Af58yw9/E2
J1XyFERiLnPZLvzz3u7t8BjSAGYbnELLSocO7dvRTUpU6/7CbByeiIPoUtBjkJ22GH/gtJOGE2iO
RqQr+0RKjxph7NCok/Wuh0agxDxvlnj94DcBDrFz1a6P4TQKO6sKJn+uDAWbNUdABDty0lUbn/e0
xkxOgy243+gJj4jkNy84VHbTrZnphZS5M/DLn3UBZv9XDnLCCT3HgJ+hjNhRUXSNz8SXpX+IK61v
bce2cFxoyP0Pts0TyAfmTm0UnrZagGSLpMoonjsyQwEWutdBA2DnMJRB24NcrDDZx0/AXT6EjWOv
OQen9ynY5Bad02vekkcrLE6yYiZlt7PKtact0xV1+ZT1FQwZK0cZhFRVoS9o9HugwAeSjTRQlD5T
B9b6Ddsqyqd4GsMLn4bpOe6J5smJRlEhvyuCp7Zu/CWdCrcnMt0lRGg1JmG6bFUQ8BEuPeTrONbr
+4iOoc2njoZbBr0OYXls+nk5RmLy58vWSSo/P207+Fxxb+iNmGX4VHGfdyiCw8/L0o/7NZKleWAn
s0YnLWrfu5YeQq/UF4A/zqai8V9/xOj/P0/9X+7JC/B/NgI4zOOX//0fX37KU08/8Xue6v/2w/WB
8hgqAepVJ7fOP9JUJ/6N2BBrUuxEfDCyp6znjzTV934jdKS+RRJ7ClVP5a0/slQ3+u3kuMN08ymz
pPbwr5LUX9ysKJnQDmU6LyZJprzF7OPPsTDRG31cCYMtaJHR0AOyVnMeWX3IHOfYhadBjdnOknVH
SxZpa8MuJ9SGHajZi+mwIB+a0nrr+Bu3CJLp4LddOdM7Eyw9geYeh8Z9KliqdtSNedKRcjz+6Wn/
N7mvw73zS/5XpM1NMJRH5YyiFhEtNdZfbmLEZAP7If2OYi3WD1yUEGFO1sXOtyWhlx2h/wKUt+/m
YDlSX6E5ZBp4df3vRULg8lL0hfLYMTvaVHAT9uZTGSESz2e3pz/U7KbJHO156ouiEEoARcW2oW98
Oh6DMTrtFG2gwjMUS+70NFoFsj902sO9FZUOoHJUzPqgNj9AoIlrHN4qRtKmd0Npt1lvaDRnSWtF
waEO0SkJgA0yE84o7y23QlFTuRY+K6h9OX3oImzMWdeF8nNZjNYzBWXZZ2Unium4xEH/ToBUeUuK
9ljeCsCWL7HbhM4V2jfUc0TiOJGsPTrraGlRh+mippeilDAK3HTktjn0Gts98CHXBSJBGpr9uj/S
7oKK4W0wqC2kQSWeSVpZT0ZSJz+rA52El/u2rvuhbWrxQTjheCjDVqzHqi8RvbAP8xwnC9lLjgpP
bq/8tIVJ6Ljp9UOVDKH1kMiNuieSeltkdjXYiPDobN1oGvz7mbcgcM61SSzaP3MhXxYK+gr9ykwv
lXrm9CY7xAZPVU8Ywa4YjOY8VrZG77Vu60vQixavNLQMZTZuZWXulYfQ+wzjBZR5gXQAuxvhJER+
YFnQrSIHTVUfRbelDU/iMTIS3WpRC+4C7ftIg1RWyUWzFjhXYZo8ZAOuKZfjYkyJR4SutrM92Sc/
kyUai9uFbhvj5uvs73lcJrJDkIN6+6INQ7hEnt2Zy8iVwkMe1caf1QwLMtfaL9qc9KD6RAeyYNrM
Z8LhECCAnC+sckYepeu+ky+r6Op3fLaZmRtQCTpvQzBt99FSmTpTzEdsgjjD/+JI6jeXjDauxVkx
L12cLfEOY3yemf/LJ9YUQ2pDUFbPI2rFrzTUlJsOrr2wklpjmxwhAO3ioCiUe2cm3Lgvy42GLc1A
ajNMbew96x457kSnRnJjPF0NUPZq2CQbiPTX2Dnrk2S77xNJX50GuraeWn+J/YvYQkuZL05s6P52
HR+qiI8I+6ZtI3Swm93Pfl+Ky0L9B21TzWxHPgZQFV7BFgT+OZoSg8ZgOFULmJ/zhqp78xuvNSsa
B7VZTDeQ0g51OgaYlH/cqiHcOEShyaHDTLbxBe3g4t61TaeLs99fVwPoDb9QR/Gld1bD1vD7Szeu
gSiPaqKpkiOZ6/trxMQeqyNsG9rIc/wl8ksd5L6wCF2Rcgef3SkewoveX/H2AC3rZYzmzA88E49O
ZbX7L9ZSNNdBGy13obNaNDrryv+KHJN4oS+Gt7pp7XM6SvVVVbLravQ7FwqL0Szsx6XNmYnQzAX2
76XaJkZ33LA8C5n4uUVrENUoLIAZntVYVdL3LhYPu0c7QHtZF/anTTMWQL3MPdSm3l+2kcHZIbL7
50THzek4KIfXtbWTq3Yn6Ml2q6/WTDUEvOi0uxxMU/vRLsaE5ss63ARqRz/elWN9763LyCBBHXvn
JQXSKN32CEXgFjzF1UaGOVRCnHT9elkeYndVKk/4BKbcywgezRjM0c4llHAynPo1cXiblPmMT5vJ
mqQUbroHxI+jE+2PzYByLAdSHtyHeGZeOwzvfYk8S31QWyKzuZiDyz3a0P1PMXnlSIsiL4NJPO5j
1dCjgJh9Z3olr9GjNQecWmgWt8szFlH17e7u73a9Tp/wjhmCA07f1klzEvQWqtOh+LQ19ROqrfJi
kWq65u7bXMdKvWzJSvKiRXHRJGuTjZQlT8UQcFb0RhAhiLq/ND4LWkAfX1Nri51sGP8Pc+e1HDey
pesnwg54cwuUr6Kn6G4QZJOE9x5PPx+458ywQE5VaF+d6I5uqVtSIhOJzGV+Y8EkRMucLxdUQNEt
x8gH7aDF/icpSXLHiQ1XJHctPbXDvCrWouXBVgFX7V91VgG/qCuKcqV50F44L/SxcHzuBNkJiyQ8
jJYKuNoEY/CP6cegcOA80um3itZ9zeA4bqQklV8asLREiYJRvAWBgE056t/DXdEV+loMUF8AQydb
ESiKujYdSw1lAmwwW2MMxlOsEnPNSdIc8Hk2nLRSvR1d0GITA9p+aYe0djzSumRV+PnE0hLD7I2r
EZgZeVqwCbOw3qDgVoJ3JE+1azNV5R0AFs3YxEkogMhueGNge6L2HZSm+qH77aeLKd+FF2eTfJFh
/RlUy302xch4ERAfChZqlb/VaQdqFRoa2GfRNZEFMaC4QTMDMedFlrEPwzy09mLcFrfUIYGiStin
gx7q8o9BrKtPmFXFNSc86qUm394l/PD6H0mqjbvGb7Gs7SSBSpo7GgewemO+KNFRdhRXNm9AWRqv
STkUN6GgB7ccmMmyAqvxGAF02NemL3Ha5O4FFYbxn0ocpUd6BNFKrqr6Bra2RR5dY74nDtki0XOv
BS4UpJwfhlVWl4nsj/djAsLOgbw5hWNVmbebCDq39ZwRVEIsioXQX4aRRF4LecicSBrtcOGDRnuO
opGPXR5bC6aElnZLAep06VheE3+adaeC3ejy6sEsde5+jgMzdkB9jdwnLuhXP6jlVerjuOLIcGMb
blo2kZ3qqWKsuiBEV4jbIHqM6IPoK3Ca7V7V0tZY5KIVr6u6woCqMFqN3AyvFoon0Fc3dZ1oHwkk
lt2INRp1T0XpdSeWIBWsfckAVjfKQ5AsLYIxygs978D801oSJVWQfgmgwNigwGqD3zKf5IKHdnpR
C+k8ar2ublxZBeMvVK1fLQmCokWm8nEtJLgJ1iJzU+GDIpQvrjrTC9yFF0O5csAjF+Bj+nrV9S66
BT4UFovrLufslgQD9xIRzBjOZ5XVHIBONwH9lxIoakXRQ7jtjECqFlkLi2lpcm+iVqxLsfSSUS98
aRTQSNeNNYgO9BQ1X2sBoRB3gNhSu+nAjS7Lsc2ba51IKThIbi8B23QHud55GugI3gTtiIMVWtVT
MKj5DTey2e7UoKOe4xJ1ALWLqTI5yLjm7w01m3gtZjCj11GvNtmKfJzrI0ZtbKOEHczGEHN0itOW
kTvtaKq+3XWaLtgUNIhaVTfUpZu4UCnpBVbbXmudkWAc6Uv5Guws8rd5Y5lLmQCvWjRpJ26GKe/g
MAn0/eDmmohIaB9uFDh4t3LTc6+qlF0+CY4uofQiMFugKGPsJKXqQcjpI4VseLhVz5YMhGQluH24
76JM2SeVmatrsXGbCORgFalg1Hv2vyBOOGJL6MoAsLxVPGMTCyVRHbviMuIO1RyIaDeYFSbhAsKF
BYooFwk6+lbpazDChGKTJeqgOJDc+dhjUrcl+QzB+kgY8FqmXk0aP3Itj1UZXcCp0z88yaiQ1YIM
42pEW0uELoXLKE7yF0vyLLIjP+b3U+bWJdtS8w7ae92GUDuGFL50heaejE17oNO8qjQ2KbDChjru
RA+wtaTDKyoRx6IAZuoBYGqQaDmIaWjCdW40jLhIfGrdyZUmeLCglWuOZ6XmU5eU3iLQ1KGkIhyY
DwUlqYSH5uxxah3Rs7D1lZ2cmyZU+cTg851KPuQXSiY/4FmRHiyQ7vAlISVHjtGExkFvp/zOExv1
j4J3KGSlvF2TSYUvKuUQPoY4699lyi83iJBHwKsoravbRtCVbSpDUNyKsZiij9w04otbobEDh3xK
Aqih9/JhiKIHvDpNdwmLrhhX7YiD3YZ6Uw7ZTwB1TariTtgwyf0EpRzs8Yfut9z/5lZSKOdaVZqF
TgG5OUfKRBmVRWMJYjpFf5Xjj7IyPvpSOT400tCoS0mHPmG0pVEtfStR9vDUkEVTXEj5MHzMa8r4
VDLTGJagOB0WmlQqspOpbbUpZa+8I/wGAMfnb5tDF2xyd0oI/YwuCQsfXYBaybZIKJTUwg1/S1n8
XdPRPBXhK2756MAYx6bXwsMQE15yLegbP3CjFRVy/war1/CjVBP1s4EMcZtYQfmCHrh150FeXdJG
UxayISQC+vUjfCuxTI1ryPHdBzVwauU5KctT3Xg0WzJ/BKKQBl1cwFsbjGepzBQUGCpxsIVp6U1o
ivw8M4vhqpUpn8l+Vk8Vv1SFvpaVdty3wqSypLSbVlbT3VAH/ZrLEmw/OaUZG0btuECvc1sX+2uR
yGMdWuVjYBjeH0mQ9b1cqhwWogKrMek3RG/DlSoU8pOWd/lIzbHz91JWjQrMaK9c62i6X4OCpdjK
bo+8da/2zRY1V1wIBqn902MRsjY8AvhCVFZZorVXVS1TZ3crxTpALn3PeomafOT6Ip8oldm9mQbh
pm5HvhHXa6LQsQLZ3AVZL2+5fT78zvPedaFoN4MvKUuTQzVdWJmgH8TQKFH2NnR8E2sojZJTI5Jx
yykZXyRmkyy7PLA4ImhBq9z1SBvYCrCDFV0l/SkLLM9pKi9c0JQjtAXMRCWvSJwibMvrJAjSpa90
7UU3oqJa87vaoRa2pa7EYHUFedMCNwW2mKjLQhKSDzPM6TgbVUELqpr4c7DRtRXu3i3Gg1FaX6pZ
Vd2krhutjVwSdqVAB2ZZWVQvhcbwDZssBCBtWRe5Z8fWqKyQfSe+dqvYh/ydhTuxdumDVOkrztf9
jvCi3kSDXkL5MERwm6Z6JSdV/NAmfltQMC4D7mYu+ke4j8Pa11zoBJIMygxEd9CtlDhgL7E/t25e
Bgrs4c56U9Mgu8XXveblKy4uvKUf13upi+nqdUEhWstaDttPWiMkLhJRDeekFfk2NeZojT708AYj
OL6q8jyHc6bTAKgMgY/Il0eOe4G2y/uErCBgjiAVI5KhPJY1OaFaUqJdU8Xu31xMjgGSE3Xw9Q5e
BiFJIEFhG6P1YpSqJ9oditB3Kp7SW4LxKnR8UXMdJfcyJAtJm5Y5qG4YoY3agouVn9WikPboG0IX
SKV6pRVdqK96QXiBVmys5dZIHSkM+73vCt62J/+woxqPPWIU7lY4Q3SnIjz4isEnN5Dw7dqUKCn9
6WuD5hTnghYt9Zpn7nVJeszN1K2durfAzmOrfQ2LtHjRvFSPyc6r7H7o3fuy8uqruNeNctuVAh8O
fLcmvC/TNtFsw2pAOjd62F0HVIbdKzqtiLaVrfWQIgqyNHWxW9MEjsZVD2heJ1sR8e3sw/iWeHBc
SZ0iQ8yWtPIt0tLytYm8kopZ0f7Td3VULpAHWQ6BEGMjF6trIk8BVQKrQ0etLfJllbTCJRdg8dZI
QnTta17hlG4L91sfO/lCJvXP1gLVwm0Xx902I0m6Sdp2ZRixOS4Mb4jfxokYDJ+CdpzkJ3tEhHDH
ghK/kRAp2MKf8TdGRg2lI1hvnFRvzI+yE4fKAUdkaovaGGBvt7pQ1ute1McbY2ybp0Ibhk3WyFV9
PZTRsMr8+oXrOLmDPdIj65TE18ngb/EXI+0XAJ9A3YiaD7WDNrEbw3oUd7BJqm5ZJL3wAlOleDKT
+jIP5WSZUb91IL8ETzQExduyDBMHjXSZApoYPFtRlW8Er6FeaAgwRNQelkOZDBtiZgvleEUg2iZP
pj/V6cmhbcZoSzqZrpXS1V+EJJAgAyv+RchbqrMW3+caJiyQt1FLt9R6cAmo5GHb+KpwW4XcRMQ8
Gp+CcisZTbOj6Oc5PtfUCpaaegGCbThkAbKwSxnXOPQbK4VWI12mgRBAa4JLsbSkZxedlE2HCoK7
bCIh20Om6KnNoQNg+AoxXDx8SknfrQq8ZB7kGBqhK7jBora0cEevqrxAWUm/lI34zygQ/SMe/25k
pniPUChfUIXRzhU0aFvt+uqhVlM/ONBwrh8qVRN2BVqXz2Yq0uDUwOHI1yFxRP+SQlSkCGs0Yryo
3SZEqiFC2W9ndoFHzzhPVOZIqS8trmFkUkw1Ym6ehS8CFDQSmuS2UpK+2MNUCXLVQCzWvjKx9QrF
I0q16kyE/RAL4p+hUJtFQWMotj2/VfdCKvILSOz160Htkntu3LJdoTZCLIXyrKfZGdQWb9uSjCQL
aA9FvseD1PWhQRFUAU6MumCp9VKfH4hMrHBR1CXHTK8aJF28U5Pik494yxnwz28Vc3r7YCaRtEOJ
YoZNKTLV7WTF+gBCPOzMpBG1zTCqfuQMmVc7ata4GQX9crg0aF4/nS7YT2C042o9gmYyQmpAcETD
nANRTb2tCikbX82sSi8CS2nW3iBhWU7RFc5R0WwwY2huBVpUiQP9SzyD6f3Z8jBxgecJAPRycQHM
OW55+IbmC71OJXmEG+4v4b4aFBCtIBj+cRNVa+/zCXnMyW/xCnpBFN/CMFSrVQnqoASB1lCfIeYv
wsWgBX20RfpliPdN5rnyGrhJIizUqCr662wEmkKrN1SEM6a80gzLi2Tz5PKAjB1Cx/xLnTU8UFuR
KGZj7ixLbqSv/dKnDk7rUkZaqqU6t6wR7YgJlSJ6On5q0ozxYEWTjAh99wA5NknWYyn0KIp8dW2E
QtDjM8jc3x4SyTVxAluyx3jO43VWFA5bwy1iW8/LsF27iqBn+wSW/RpxJ+8GdYzgw8InOYd7M7LI
X10kC6ZUCbXAk/Ul+mWQ43qj9AfKh5Oy4+mNOHXljnaiSfcdDwScOb/Mjc1pmb8BwShs0+EtQBDW
TWy1t//+6BCMCtE7y6lRXXJuANvUA+r1CyMrB33r9dUYX1qIjMF7LIZaIjvuI8KHuMBlnR8r7BQX
+ZxhnwQFkiw2yA3dPGMvrByj5ZCHkkByo3gA0hr3dVBex0+eh9oYW36BYB5idepGiYbYfAGCk7dL
YeDDfsVQcYJ6CL4aXXiy7Ek2x6UfXnqDnvl7YNKetokho9PHkv0gXtECA0DQaZU62l8w0TycukFU
AnzNQQ1MftA0Fw8Mq4zhrpsVvexVQdzcL5KEVINYujDXgokPFH9gInySMYW3aC1Qaw0KeiZOP5rC
a+53ZnfTVb5+b4EFgFhf13l25uuQZxh0FgeIH4QzHF4sfqTNPnDob1AcaerYLa/JvxQCk9SmwZ5h
guX0WbZMtUxVLqqyJqEqg0Ae9qOle9FOE1N+rJK0XVH9r4K1ldKiRVhEU/MNh2gU7kVAWOoK9QPo
jnR25WpRRAB5bDPx+K1yb2YIBRipaHULs2xC8zXXYe1uqbqETxT4xeH+9B4+PkwNfM1wmEaJctoM
yF+Ksy3sd9IwqJEb2gmCdVME7YHd62MY/Um+0wNos56Y6cQSKpoSg2Al1ZmP6MvC43+Pc56ARdY1
tiEa3xrY4+mq+fYRjX4PCTEEYTj6QZWtdE9SCSJHk5rCv1s6LLOhbi1X9Z8CIUMDKfbL6WRFROsf
zddAGsW5BlcFrRrXdfCdnEoe6Eq9pCGXINmn626FtnMR1wY4utaaKM4XBckucEZtFJBZgDkrLDWV
QuX69Op+aV9+nxwddkWCxSCBwjUgB8nHk9N83RNdvX4nMykuqLRM6gNNzNNTIbAuyCIb1w7ge+1c
I/JfcxFX6IWBKIW7FE3TBVprpbVkZ6JuXQ1URhftEIZ3ct/j3pHg6nFnod2415uUM0V0Nah5dG+w
VxLFTroIetOANSlRNjcHJN8WOWojObU8rVomVl7eIr2S587pGc+g1vjokot+ETjQa4c5aM5Olhgx
p1jL4ndgQvTVFLoe5BBZNdXOQCWkjknpqcW+vM8u4tbrgzVcRhFQcElaUxeKf05ketbcnx7IxMgY
eszEWZEVY/rav+2vBDgnQQTKAKAeaRZmTS7chShoGbaHfXmx6BV9+IMrqUQnt47dYNlpg+keLCtF
11Fr6qpBgQyiti15mvWZ+mZYo+ol6peGEinSqkFv47MMNFqVWl4kF4hMFvGd2Jk9+dXU4OSgyZ9l
QFn3WkO9HnNskerd138VWi2nWC+2goG+WRu0qO2ZUbyqXIEtktVom4htRfqmVVmk2BquT/4Cgh5q
kB1tbM9xRyUI1knWV+zoNqVaFxOU+/yRnTo4CadI/YSIBX8YEF/quHKiKt4mRW5rMylHr0za/iSS
mtsgmmSS0dLmdLN+qSBNlC1SI7HULbKxfCmNIEcHdCulPxVEfagAGbmPjbYKfNo2sS5iBLAkJ5Wl
2FoqNToddAVjVFlzVlewB6mh3fS10/4KMHSfJfw99wI5YrX8n9yX/y8ZLRzP/zdS6OEDJnDzER9j
hSZiyP/jtFj/MkUdCqLJVwiTY/Is/m+wkKH8S1GB6uA4Pbm1E/P9D1gI0xB98umdbjtwb0iX/w9Y
SPyXjoE0v4cwTMPmVsWt7i9MQ5RZwERVBbaNDoeR496QlDmkXaVHrmtACBaL1cVic7GY/r2y7eV2
tVo7tmMvHX5ibxabxbd1+gXjM91i/3sMk6XMxp3dMWKCF90I4gg26IMkvpX+zek/X57FUz8GmK7Z
b4cM53aD1hEDPFxRlrTfXwL7OrCvPBtT2cvrj/Wf3efT++7u9KhfsvUnpjU/a0cAn1rCzbZ4KeyH
m8y+B91iP/GTt48DSijTzz/Wy+fH18v9w+Xh9c/n3Z/9+01nn3mOLye/U88B2uz77OWe4ECbniOz
nx5ucLW0Xx6eHvZvHwE/fOLvF3oH9v3b1e326uV+69nbW/t6e3u7PVze3h6cy+Vhfbtd397uph8t
d7vl/uXu8uDs7nbO892lc3e3v7pxdp/7u8vdzWK//zzz9r68HU89/+yWzoIsyivl6/nfpqXk+d/e
7j+uPfseThKPfvtxH/D8FFP4YTb9c/1x/8GU7vvpDT/yKx9z+/oZk47X58vP9+fXG9/evd6w4s/X
n6z4zd3nw+c7oHT+erj5fEB4zH66ORyeX9/3n3e+ffN+Zk7KtOan5jRL8ag49nHg9u6CgXgDN++f
+7crtKzsN5yM7NtLHjm1D8+7h9fr18vN6Y05fU6nxp4+x29fA7U+L6Kxgc6Fvin0x0B88aLrAJ1T
MB0EMw+nR5tMjU4ON0sUqTpmhtAw3MXLxdPNbnPxcvWyf3par+/3F0+evTzcHpbr3WF5e3t1e7W6
mnbY7ubuZn+3vNydmbn827LD/tMNMJkccF/h0bep66iPIj8cYhczoAhs3pd+gkvYQSxhclCMQ1nD
LtCx65ToZexfA0FZpu2t2j6qamK36k4YX4foT9ffe809CdTl6ZU6Dvb/fQxSp4S0CNsOTuHslKK2
VFA98d1FRT2q1h6tAL1VgQbJnWkRHw3ZOovP7MNfT8ZvY865aFE8pqLRMSbH01vG+XQb2G9v16+H
69fn68v3O9F+eD/3Qf84jadgWwQTC++fa23utjAI8sRZLMZFVngU5sFVoruTdN5ioJPzz+k1/WGN
ZGDNoipQC2WN4JLSzvFmJ/VQImOQDcBcPfqTcCwfact4ipNSvdgFSSlDtHBrKnMRJWSZ2tY/YaoJ
4Zk8aj7nr8fQJWJobn7u+R9nmBKINHBNCgn1eKeNXh0Ct0J7DuxD8uf0nGcJ8iQ4PdU9YIsSbVAM
m+2jGjxWQRnARBkuL5YF+I1F1Q3Ka6t28m1Opnzmq5pf39N4GAvwVqlYySSJx0sMJCNt1NIwFiqy
nFdWpblLaPfxma/jtxWEgopAMLUmwMCzRKEtyx6RX9FYGPUQLgSzek3rvHP6cIjOpIW/zQe7FNio
EPssfb5+YEQKFZUuYxEKow73rMWvsxrPiTj8GIWJkPoQ65HlG/o8sa40v0QatKGTXZXBOjJHAJld
7v/tXKCYTjIKqKeCpqGwePxuvC5sO183+gWaWiL0wRQCng/W7vSOk+dn/GRFhNEinnM6hjaYkB0P
Y1morVPH6BdDGdqKH90mJLdFVW9QoNyG9OHpSD5mSHYV6PZ5Y74B+r4U0L6U+mYj6d3GiHvq5OMr
ec+CJvgqVGh0kLz/6cMzhcsf+2j2qNP//34FVHoFpJlHTTvJ2vmFZFE8UoAJefToTi/Lr0OhpKKh
iQQoa/6KkcahcS8zlEIPcVWbypNiIjUbhOU5kZOfm4n1V3nVigohHqmO40nB3EEaMlOQrlMSNNc0
VTwInIfO6fn8OFhYuqkkpUFrIOn4Klt+W7rMjYKyL2BlBWZrLDGj6FZx18qXuMzQ8EU3c/t344FZ
Jt+hRoO+rQF3bHZ2g2FR/UYoBtzGEBir0w2Q9RUY511WGKvTQ/3YwfOxZiuI3rzIfVUiWX8or7Wr
5iG9KJ+sd/UShHX9WO7Dh+F6vPRfx8/g2sLfvFx0Z47RH8HJ/BFmMWHX4xMQdzxC9qDcibfGlXqZ
feprb6fcdEBPrmkvC3/wGRnsYlttlCvlXj1zxs63EYZfClJGlgUMFc/GSXTh+7chhFoOILLu0O1H
EEwKtf6x7NvyzJ2s/jKMqomcB8goYwc7D3Q8AAISwivDQvWTrVnk3QKbgyezl0M4pq2dlmjvRTs/
/6NI3bqHUNxYf8CiAc5zsUQwMSow95pVPI3dqtGAJvl7bEk2CPlSdaPRrDuSONKZFmwlfLXoLgzV
W909S9JzryVQKbcUVdej+C6zqqLwaCgxQrz10sAxGZxQVuewMOOVVkZ/KxPF8gLu01WdwIcu1dyV
M0NeKx5dppuAyH3rI099yZJ4eXon/7K4BFdf3QNDhjUz20Uh4KdaloduoQ6JuKL7f2MA3Trjk/z7
IFz8iETpGsfC8Ubp9aGsBLXqFlh9Y6cRwRmOazP8D6bCemHsg7sok5pd+fitaK4hh90C3rRy0AyK
ZurQmGdOmXnVg7dCBVjniDGJmb54Wt83vdLxBH6BlHgfRQ1lyNi6s6DQX/TFiO6EBy4+Qob2TItn
noN9DQrxl/VDrQerruMFdL0ki5OYrUABMdsZZflaAKPDEyIWBHx2QHvj++JjCec20plb6bd3JwEu
lhBRIVAUZyGBpiRCmkQpq0qTfVGXgrsYOl0+c5r9NgpnCT0LJomux+zdAd3AqqgE2x8lngGJKG52
Ehf8GW0laX4lTeuoTrUxcib8zuY1FiHO2hKRoG4RqsAnU1oNTjHI3nXbDeYucgco78hDryo9lfkl
irSsuqx6tvp4o7adwnbqUI2Pk/u8M5Zgds/0qr50zL6n2tPj6cj1UvRTpoL7bBU8cLD0j0wasahS
yI6LT8BbCfkPDESkpLYbITyrt+lmBOVIxi951U3VI/VKSyAxfAegn/V6+niYxyQ8kUXBnY+J6Fbh
0z3eeKWKJKYpQcgwukbdJINigLUw/FXcdOc+33NDTf//W7jgS1bXeDVtfzxjqImbWdbfhMBv4c5m
btWeOSymLON4qSmBGhI9afYDgcPs7tJy08sh2iMSHFCSl10UButgiDatTgvKzdPggNbnxu9JgUTx
nEP3j6lK4uTaTGWXy5OIfraqdekC/hKhWllIWngOGrXcQqXRxujG+3EpnZnrj13PVyUDBaWTw8FI
FnG8sqIUgyWEfL8YwuIqFuqnXIHz7xrDCwIT57TYfhxVEtB72o+Wyj85IGd7GHOhFGibgbVaaNRL
cRDai7QZm61eV+1tZdAWSbIuXruhZ65O79UfJ/PXyFNYxPLCip1toFiwmrasAPLrA3IIspAfyib3
nDH3X0or36RZ6p2JcH+cWoxIwG4Qk3BCwjw9XtgAbDpFdj1aFKqU2aIRQabG3mxxel6z3aJPufIk
qcQnCLUV4bnjURJY5XFtwCShFqUph8QM4uoW5wihuBrCoRTORHU/h8NdQiUto2OuG4ghHg+Xavlk
IlwmCyPPq3+CuI7WyAHAlWo0XzlzvMwWkKkZGgpcX8o7ePHNj/2W9MNVIkQB6zqQbqCfuvdgss61
MX8bBRSAymYk1IHYfDwjd4TrkFf4RCmlEq1h/4avpQJS7i9fEzvBnD4zsBis3Vdd/dv5FfSFp2cj
66blTWLStK7SR1kc8njVlEV15iX9mJJC/EELlFnRggG5cjylorMCBIXQOVXG0MKdHnA7YgnumVt5
nmPoNJ4sVZbkqdlK4DYXIxxG+ttFyzB0XRVza+QqVbHUUyDHmqWGmZE4BBok6BTjKv0q78r0ecxN
oUX8mV72ku59hnwxCHD/JSnj8k3AOSP8MFOhvMhiH5aRnyISCIfTR3VkUYxhC7Z8lCtz4YWRdXP6
Bc2OwX9PZspEpamRT2x9vGY6dlftIJTgWLDOvpHoqNP7HeXQXQITzD8lrh3t7wJfhgQswFbA7x45
RzLC4yFrwWxr4Jd4vmhmsexChIhBiWVnjqEvhcFvl9nXMLjdqzKqkYTw5nQmf9t60McaF2fABHQu
mpGp6XuXnRlG0BWKcSd1Zn5XxKj+en6A43bT+8vahE8lSUW/NooKf3JrkB5PL/bPDToFyUT7qg4U
heDh+JESs1bhIvvJwkKNexOEWrcK8ac6M/NfR6H6LZHAmCC3Zgdw38P/SgpGCUstuDN937/uQiiz
fz8XTo+pigFAksrJ8VyQ5BRSpVShwwfyuA+A/a4xJkn/g71ChC3/WxIWHcPjUSI/04Q4x+xm8ltY
wVeUF6jb/LeCJF1y7yO7/vem+C4O+NuKUXgFnaMxkDq/skbcNBEzUPBEcaX4M1PEbll5kyXB6SWb
3cVfOxLthcmFGZNVZM+OJ8OFWQn1NExcZcKNgIwYqtRYMkq1X6+p/UVbI4jOJRE/bi6+Nu5I6gTE
dVOCdjwoeHAvC7gsF6BtmoUU9eJGjQQBV9AyuT89v5/LKAMqw7IWtB1SdZOQx9EXh0gL1NfeX1BG
JSOS0iI9hGMc5YvT4/ycEsc7gC6JqBqE7vwy7qpBRbaKCmyK98dT3hH9FzbELQCRllbLysfp4X6+
NuRtCdu+ALkK8pfH04qlUq+4rRkua41dySmhrYZusFIbryB1HQ1dtBF5teu/HXa6O7nSUFAlKp+3
O0IgYwiTYWqliylMZ12qhGKtFUJ2VTfloNkSZ1aI0UpSnqnuzrIAtum0ZdiNaMayuF/337eDE+55
W/cifDKRhvcec95kGxk4rI79MDgYTRVrIY6Ey0JS4AhiYXpm3j/f7jQ8oGcOL3pF84qlFdYhspGy
6/QlFLdDGaRUr2of8MECMA7GHqeX+ecFSCVJBIWLRjKwrnn2C5Sk7ONYcB0D8T4kRzATTVZJIoVQ
+xKFwnMum3ChTw/680thUHkSOgemQmo/uwjwuMoSVQfL52qmsBSaCIk3SDBnRvmxkgCgAR+SVsnT
uTZX/vUmQZXGHAVH7UZxjVvDQ0yXD3NWdHj/cj7sE4DCqONwxMg0x44/EaFqGhTzXROnMKzyzJFG
jCtF3Zn5/PgQp1GQ1GNjErkS9h+PgtJCkQnoBzltV6S3stkELwXBxLMUqBBxsQpKbQA++v3puf1Y
RUblhqPUOPUBCZGOR0XK1FJK7KbxbO7THVQibFFaKbqZ/LXOJGvTSXIUsrB4NAdMYP/0gGRjti30
AEgz7jwGgjZG+UA20rc3OFwJwWDjpyd6F6Syhrquw9pDv0Bpx7Q/E6//2JgTamkyOjenmvKPYotY
D/ypsCodWZGqp8osrX2BysA5SfRzw8z2S4TyWzCCHHcEL+1uu1bNUaWLq3Pg1F9eHdWMCWCPCDVw
0tmGqceqz0IfJc+eaP5TSTTlQvcHCxg7+kGnd8mPY4SFo3kHiH8KuiAJHe8Sr8FShwMaXVCrdL1J
p0Z5qTOlvnGDKtRtweI8OT3ib5ObKnYiX/bkKjwbMa7UknZiPBnMEhUJ0O562xKT+iErTPVvU1Jm
x1kymdzzF9He8ewGoQmTzEw0xw+bfDeRmi5kNYjPfN+/zWjSd2fv0Qyle3w8Sji0aYIXs+okmRgV
iC0AxoaVkfWo40ieca6I+/OVsc8lE/yEpGrIWs9iy0I1cH5MC9WJ9XIpVWkzqRog/4dipNLHf9m4
AO7OaIwHWteaarqz14WoYSMjsKliGylJ7qHHXylZB5AgwzM78ecpyUAKBX/OctKfeb1UTZK8haOq
Qo4U1ZWF8eefLs7R7aBgsdXHQXhUcuucxNjPV8eguNaglQxVhHvt+NVN6mGAc9EyE1slqnBvHydR
MTlHiBAAeub99d6XKFtwVE0vcKoPHw/XqyXwD2JQ2E96uw8jnEnctJeujERNlqc/s59HFUOBYcBD
YaqOzy8dCQ/qifanOl7XdqtcTtFLSou/P6mOR5ltfY9Kth8PNVtfKKAqtlqhPg+FoOWropGFzekp
/fayuF2YC8Ez5/zs9CX2QLRHblW8rWGOOmFdGrceSqUHpTS1+sz6/ToY0Y5BWgD6fG53MAbwhuSG
mWGip63UOhaXWC4JBxnp3fXpef3yQSuchuTXUD3Y/bN5je5QhXLIUHA3qxt/VIDvmJG4a/AYR4gp
Tf76spQoHxPvUKyGbWbNiACN1ZYK2l4I+AW1cd8morexjCQ7cyr+sgFJBPiOTQucH4f98V6vJCvP
OshESMuoSNWGsbxNmjC8Ob12v45CMw2kCy0n+CrHo/R+LWeWwfGUYHlhR1Xqr6VuHM5sht9GIa4g
oSfqBSM9S6XEsqmwkQlUB3HWqt33hjkG2zKIhDPj/HIGYj7BYk2EHw6k2ZspMXfx6jFUHcxnd2EK
iUFrcaBLJ4RVBUnETqTizGv6ZZ8zpEJMzy6fpni8gFboI/A1MGTed9FSSBGkC1XhPkiFc0CV30bi
lOUDpgwJIGk2EgKrYT8xahxUJdRk1VvagC9ro1aoKVc41v79xvg+2mxj6Ko8hl2vKsj8mBnNrghV
MAvh8P9gFF0je5hgm0BkjldPLPUMog+SmlIcyqueZvU+LsJzTKxftt+0H3SdkNAkUpvFg1KIvE9U
u4pjxEO8rFt49zTEpDMX8C/HEKNYDIRqB4WxWRSPc3hRSy2jSBbUclXKIVvX3vjgKpl24VdtesZx
4ddZkUgaAO7EydLoeO1SHTvusJxmJQzGVWh6UKfN/pxa/2+jKJChIRqhg0o6dDxKkym+DwqZfdAb
8rZF9BQjXzM68xX9OgppFv24KdcyZvsg7MNwwH9MQU9Vqi4qQZDR/Aj8Myv2yxdEQRhLJDItIqX5
BeiXpeHSwcUKVxrDP6ismc26HIIY+T3IosKZYOW3/fB9tNmhx3k6VioGUI5Qe8Y7iKF82ejegKQb
1uWTxHV7ZhF/ppGc49ztVBhUtvrc5UxuDFQHCz7Z3IyERZiY+iFNEm9hhV22tKLCQoYy6bN2AaUf
zuPpL/mXoxdHDhmAocrxa833SdRVglmEzNYoO8NdjQhmAmfsMsTANETJMXHE4MKyBSM3szML/dvm
oeyIyjWnIhC72eZhQ/k1hoOKM+pa8tnXmCfa7hD8F3Pn0Rw5kq3ZX4Rn0GILhA6qpCY3MCYFtHIH
HA78+jnRPdNTVVbvtfWsZlOLykwGIwKAu9/73XP+w+DOZSd/yc6SoKUmeNnV/PlO6DIlXAauHVIS
lrGhL6g2kknG/5c384dXubzZP1ThQrDWOOlXB2pcN50o5KSHImSk73/+tv7uTmAPyEwVmQYiJn95
VuFOEICS4OWxTMmWWUoZuCR1B/ObVAdhuf/51f7u2iCnSxuagzLHq7+sXIWqA2/IeDVPO1HiczRn
TVZzdJ3NfbkRjICq2cz+TVeQ5tJluf9TXYWHPeYrCqnkR1ib/3JhABNbbZAiivzEMD72zETOh9Ep
xiuS47Am0alg5mltabw5bVdfm34zEzRZ+nDbQM0JdlXEziEOurG4z0pniWLpQtCfZOmuySS8EOAn
GIyHilF5J/ZLhhVBiAmn3lEoBQ+L9CN/SNkqesxfjt057NEbJFmYIY/ufd+ji2xo+8kePPmGBHwt
EivrUQZg7rR3WbCmhO5H1/10+cfXVe+uITbloMTizBcKIi7rK+J3U4AuPE+75REkjHUU+SVLDK+2
O5mlGXxHRmThGHfScV8NaXnlFUtGExsuE4QT6ZW3JKkbOMnDXB+EMVcZs6qm/7tz6XWCPyapEI+y
6q4khA48FsVgBLtFBNBuYD9kb0Nqss6Bt+I9SbN0zouP6v6EsCakUaoUFLV+KbuXKleURzBFT4+0
XKq3SY1pHTec/Ks4Myzrfur6cmG2hEpGDDShePXsUGK1sP1u2Vmrll+ZhZot9mZZPUZh7SzHth3D
F2GsLbSaCAt4Uxjuo3K64kXLeizOU49TOCkVOLN4wAZyqLO1iiBD9M2KRmDUEAr7wbjz5Fq+ZhZ1
xGTMu3DaDj7iuQSTK0RpI7RW3OCNMV+v0m+GfTBmKVSv2gGLMusMRgJgy/lg2L1AO527zgzhOS/e
FgsXuHPhR8RCari0RhXyyJ8I+35LYv9XlH/50BYpumvTG7SIAXZmV0Y2j2CQyyD8KE2XckSVUTFg
YJz8aVLLAu7M6Nbj7wDabs5brtwXJRbxMS/Su8YP7b8PxDiDc4fDc8b0Ggx3lT3NdtxEvrJi1Dny
PkuNOUtsNx3KxMYfpZGVBqkVI5xYy02wqCbcKtk7R69A5Q3YWVyCo6ZzmZmveLEEp7dzlGDQf1e2
ru+iWXVfU15HL1imSp2spAzOWS+ad6t35QuxMeOpGCz3k6ofelYgmSGsWKq5wzYI8I7nhUuNyS+U
u2xdQKFkS53J0UmbK/N2jNbZTySlj8dwBGULzDka76Qq+gD2Di2UHcwUSVMm9+szuAfzJ8ctlG50
Zkgz9ue049uqnOxBcQJ6VOCnX43QnC5i1WmZYrQMcw8TFq5nkgeDvbWX0mt2rmVl5a6jhtTzIebr
a82KO++W1ZB7tncGkGmcHC1FuAn48+y663MDJfWc0a8ptobTo5sNFOC9wNJBdfAj6GDC0SCzBLUN
l6p1uujYzwR6hTxap5NJwxZomLF6u1Y5xvWAlejdaIGaHzk5tWfIPn2xYas8/irCsHYZpR6zY7UO
Zbkh94YJViOHgZRHlF0dIbiP9W6FyHEtA+V9136o7/2hXX3M6EqgruIjwLbUwNTZ2PZaPxpDmD8b
iNlubdBI3JQLQBKS4w18uLEuwvfVAtjdlNyPlGybDP/ypDtv1wirOSlH6yDppYGWuXBsHlROoAPs
LH4Ksa7oMLVsAOq1zLlwTuez85T3m2rVDIOlXPUzi5Af7Ce5qAu61Gj1Dkaeh/bJbnS702FV3tlL
HpqbefK8x8lSct30zpJLkLdiupFr02i+EAlFsYeP5yZVZQBec7nprQSeHgHBGWi6uQmBCJ0DM8++
itGDdxvU+fg2SSnvVlBmv7q2Nd5tWl0/q18OPDV0PdHjthrgxUtUVVuzlmJJCjdtv4uCrVYsurXO
bweTqax4XJfloWwaws8jTuHPHgL5T8+ltWw02yZ1sJaLgkrnfsT7HtWzPU4SXimKoLiUunx0B+nD
mTOHYudMzXxD1NX6SXXT3hpl5EHcWpbuYx64qeOpks7vCCawPkz0dfq4mqv6PYfeZJLkjoJ9puk0
bQpn6JrTWBTTp5O6TOf3q6F/k5bX5g7+43LtlWBl+OgarlqfmacdbncLtrEW/EwrM9BOhwZkrb3d
FAgEytT4RSjQ+FjMdb65dH3e5y5VrBGo3Z9bDDgw/ZpiIujig1jc6UKTQMg9fSHIrwNRt7rK3ZPT
NtMnxYbxcdYTF5sfturBLEr3M88dVgSI+YIbtLaGj8xXC4/GMmUl8azGZmlua6h2oczbRJmIDRK6
NOnzsJpRa56xp7AO78exan45sPsAjS3SaTe9rvsyqUrgcMKV45cCnnGENiE/c5gUNURtvjiuNy5e
+Hu4UFjY/N9R7nhYDaSlnzPllG89iBexc1iJ2iTI2GwaWvjvUY1iYZdVPRoCZ8KRTSzUUO9WVThr
AibJ33JfrUxBiq6+qoISpn4ezGi6lm4WfDrBLENqclX1VIEU6+NoNIBQgwZx09gcePJBn3Sn5zrX
wYz2it809ta0ynderTVfqUCeeEJRP3ixqft23SyXOZfd6mcAq0PEQUBaqwvJPyoU0nTX79HM8Hz3
ntNw9WCqoQh6sA029dvMQDCQQAN2VkZcO8xV6Zxm2KEHqd6dcOBdiDDvuv1AyFYiUdFRx0PXDV+k
TEMugyyPoN21WMRjlxGtMl4K1cDNYj8CuHeIpieYQMGXJJYoNkbGYYyPRcLt45ASftZza78Mgw7O
LjyQd5qx4taQ2QpFr+s/jdzChkXnD9E3s56pxeBpVF4PrZFOCYaiyojFkuc3cMrYAtn2hNworYAS
7+zCL83N2vfVY9Xl2twooBweO4G5AgTsdsbvaazt3/1odeCJK0EFwhygndpL7b6YDLWpWELQWPZ+
pWauQ5mlzO/Ulab0krKvDMEMcsvzbmc1Fp9wwN0gjvRQGbtKdV33FlGfLDbcCyQXkYPbfRSbPt28
o9elhn1XZdBFNinjbOW5yQFjJZHfcYG48Dr8c2f03TMx1bXaVBSBxFaOFTeNtRKGuwrSiwZaYxSY
Nmh/uzAmveMEJPta56VUnjntDHcFAi5WX2Z3c+hoN2HgrZ5BdrdFVO0VOQd3o2emPtih8SgN6LvI
2jvRP5e88bo0yzPIzqIBK4M7KZ+Swpj66D7sO8vYuvPYBq96aLLHoNJiTggpiCrbgCv3syNJImN9
Dg0x+LcjMb312LfDWp+Ctl6hbBT4NfKkYOtenw2oGsiDpm7M91qZS/Urd3J1ykpjGTeZYxrmSbHf
tk9e41Xjl5uz0VSxhTyjThoOBzXioWZaqP2N5bKfJxAgNhuJKErBHxeoOXIFofrkVkxwv2UMeKb6
QJxpwEDhOukSncibN/JKWAubPx4p7vRQs8eZzlphIvjloFjAAFX4tQ0PsmA+bQcSbo6eVpCOS4Ld
N4wOM48J2khse9JkJglXPnR9JpqncLYrvlUrMKvsJZhCjUQqKELztWxREEKWbqe6YAH1ODbwN73w
KN1BDTGWldHkWEBEPq76ZoTLzFoK+t+uhBezUYOvXbEgeLsiYMnco5ifq0dr4Iu7mtYm90/or4Ta
l92YmptlKAL1ZFnVut65Ob3o/pjVmA3aeGaEt4Ab0wa5+g7TtJ3isujndjc4RmMy7zfmxnNgy6K+
Jd5LsyUQ2eStG7/3UvNEwdiB1DplsngfeyKSDfsiji5WErjTmCfekonnbnabZZtNpGAfwwwJAU8P
OsCouaA7PhQq6t0h1pkyeCJkXfcqJ4vbS1E8qHZOugp2e753OZTJkceag62EF+brK459PxlsqSKQ
alZsscOQN/CGFPePaXv1sFMdHsHzmFJn/6EGQQnQ0aVjf/htK8Lrzm9Gdd+HtefsR1HUl52jHNQz
jcPgsgWYm3p5WaxRtWMcBFMqbpu1JRgTDwbmiASukeDYFxXd+GVWYcV2bSQNStXey2+6klGVpAXb
d+yA4KxHuzQ8m3XLks2yyY2hrXdFnlcllGYYUddyBsF6Z5kawvDou9NboJimvQVq6YWQGIU5fTHH
67W4GJR60SXw5k0I/HXYuNAxZZzVa3RPFMtqt85S+F1CucLNtwOihnaPmcWyMzRnyC/gbXvC3K1a
6GCEf49Ac0stcejZ1g2rCn7SDn39jZYGWzy1rM5TqlWBQY2d/bKbxqrI7hu7CZzNaK/aOBP9YMrX
bBw44ZHhlpo5nFLZjyNfYrub2UxamzQtW/O3FeFfOARDNjsov8Yx6PbroJnOX8ABiXjxULBcV2WY
FtccbdlOeMXc6oOvg0lcs5Sn9a2ucG8+8oU09ovIbJXRZ0+r8LOHl1TsIsYkiiNE44skz5kdYzfO
ov9JPS1frWAF0J8aYgqO/uJlGHEy2ysPKpuz+yjKJQYEl4RcMpjOXCOnHKouKfoMwMNE+OJE7tEZ
wYJPnKRoNhnWnWxJR8WWrTm29mGheeK0c+pvJp8NEsa9cop2o7D623qETBzrEqPckHR6Ub/1UrXR
HZZDmf4ueFznp5JTZXiWagkr/BkUNM4FAFM0Ko60vRvFb7zeGK49z9dNJwFzs0MSUwv5OsdB6OaM
Jx16U3Pdy7l3fRySXoBCQpdgVtnXrVnz7E250b+v5aC/Cz17XntoU17nPsjGJU2Y9LCabWM15ikI
xcoDi/1PuDxNwM+HnyUznSo7wB6W1p1v1s0z1e4u2OrJTO/cvuWcXuA+2U59yXQyn1T5k3ErRVv0
FaGzy9EhYsoCP8tCuFThuab+Op4jYXJ0rwmSn6DYl1FcaW+68j2B8m6UbdhuBw87I8T51v4ZZ6uD
3ZcC7GeZ7odPT2UhhzAZ6LsSF9DCXVMjWun8KvXoZiEf2vHzGPCwjcx75Xjbrft10vUTVK183TYg
65oE56oE4u+N7tWCYcHZdqqz5V4yLwxfGGzVtJcGNw358sBGPKCq4GcV5V7hsgPw7/fqqpussI77
KJ/eWZSbOV4BZMntQhXFiFGhVOegLUSxmVhw521hAxewBmX+dmTR2oeuvNzfwhxAVoVlEBU78n8L
Ho45eCR+QQWBuev0fsxranW5N+OiKIdFffqz5X/pIIO9Zii93vdjs1BfM63hOhAOBPJotb2XUZSw
fQOPuZNBN9aajIVdfKAa7SQiCqXDPefJtr8Rhtlj8LxkE7I4rYvlKwgkg12JU6R+mVyQyx/e2nhX
NvjsNYn0hGLQw5rxQHVksLYuWsKHOnRWd9PY8NyTmRbIM55PhI7tzBTbZmZ24w0QdpAl/uwKO1mg
Mw+x5fTmz6Dbxd1qi35+sswmoOrSsGhJGqLsv/niatSKi9GpBCJF9h5i9qUo4Apo88CfyleraJDE
BvbIoplFIHc7aVXOrlfGksa2r4y3uV1LI8daCwD0MHqkMraLg0+FQmu/TomUrYXeFe0PH7GWLt3d
tut/B07ZNRdOb77FltR8S7sg4aC66dWa8ylISDQZ/MKOwaY857jwBL5hruIQyzDoCLRTKA61Xzya
BTDmeBzJUSQIeX7yluJOsvTV2u+jMnO/hJO1OY2JZr51Uo0m1mdXTOUyHCuMCFE7nRfXs74Mr5x0
PEfB9Agg3P2lKwB4iUXlHRXMZEZr4k1Nb53ses7htWPJ/mrHKug4qIritR2pH3HWYcO/MUpzbVmD
3aXb5iJSbynA7QFrTsQ+w8WbWoWK8WFESefVEU4fI/ko4bw4GDNjHiwjh98m6t60DTw/cVOakgkd
94yzmQO6NIak6q8bMRs8ZS0dmoI+AD4mHrCzRyFTLLNImL0v4LnjZf3SWD3BaqcuBrYqLwHnR0Tc
79gE9ah1wpSaPptC+T0Umld28f2AnwG3XiNuFGSCx9HKqmOFVz6M/aYo/S2y2eLHQEHqJV5Yeq+6
igq5SZtp4GavptnYTJ1FcXgYlMhvlEqLapvySJuvi7CGCIsKrJ6TSvQ2+62q76/YIw55gtgFJVFp
yvXFdQaygMEiJpUUPPQ4YI7TgAIQekF4qSwF39mUznlCrrSxD3CeK+fsCgHAAXS1/FgIqlFnVBc9
NRjKnN3E6EiMnURCZiaxZ41VhSoL1RjPrR96s16aG8PIw2qL/65452KslyRkqbU2PgeivZP35XRU
gz8aW+Q5WcuDg71DojOQknBae0wmc9T1K/IitDi7SboFRx0zaBE/jbqXcekMLbx1ynI8itqIcgXm
rC5n59pZN5FobHwu2ShcaO12rTcTGcp2a2DwHTeg8XEXdZWbi4ORtm50RATqfU/FaHBqzylSbaIw
y+5nGjQPUdOcKEEN/YYf74KQQToETQaIKpLdyVvsjamsBk2EHallY09AtTf24CoURNWKfEl5S/HT
gFYtEq1XJz/WkCQyf8MpRekHLJ5yStQl7gjo2wluCHxxMvGJ032HTVpzxmebeO4bU8u9szLygvWP
HeNmdGx1P06B88TtIS7Ufp53legsLNAYNG6g31DDwCCmCH8YJhTzss82OLK5fah4PZV2Z9tcC6H5
ljKYX2yjDvMo8hBC/4gXy7reF5bmX+uyvfRU8RXWsdUFuKZFXpjGJqxTyrpUSowHiOjFRWvRmZ9W
Wvghmxwt8uM6j7XeFxeUTWyrtr/VLRWAawJR5sRJYVogcdkqOpcrnKBzM7MRTzj4mu2hH70mSxZ0
IGxzQhk+hX1ksPz1l7MpjNJszO5pauTNneCUcVME7Po3AXb2ay9dus/eQN+WNONQ/0TDsD56NDNX
ZIDSsairFTVSYUW8wtLuBfXk5QiRJ3g21STaQ5CGXsGCxodMPWmRt3qaVifmmc+mCDlBdRZjPURb
epZsd2k1n3hyrgDoQVfEpNrIb+QDD/s95VTjMGoHtUWnI0HRCqdN/s/pk/8IwPjf0hX/xGC87b/b
h1F8f4/XH/1faY3/H3IYrUvv7b/nMN59iI9s+lj+qGz9xz/5PxhG979sjzFdAiiEbC6ppH9hGH0b
oqLJwDYhQP5DyOdfGEbDiv6LUDF1Q5dBs3/84b84jMY/rK1kZ/ihRLgjqIz/CYfxz31N0lKMfBEh
IJNOhplZyr/0NRfExvYMsHjrZPVDa9kX9XVDQzzNgn/TbP/7V7oMsxEGI5r+lz6tq3CHctCptlWw
LDc9nPg7CjTulibgv+tv/91LAaSymbJBq8Rsxp9bwrbLIdoeeVNmbt2xBywSALn3g0j/TTziz4GF
f354DpMQNlMgzO/+Ne3LdPYAjTUqt5W2ZZ1QkfbojubWuQ9HWphlVr384eL6m/mrP/eF//cLkrRx
OLkDM/Mvv9Afet2KfQ/ZNpZdlBn1bdSF7yWJlmvMI+6uyoGQeLn8d3Mf1j/5Cf+3LczLEjKG70VG
gQlwINF/SdaljRwMDA75lkpGcMcQWP2NFzrdFlhYD8Rdwgel+/lmqZZgi1+1PxRs7k+6V6wjweRt
PFq8DLZWzUtkFXJXZmI+qcD071Y2OInbCO8qXyZxjEyjP1C7CR5Kta5xZxH7oNVQp8mKu8iKqd6z
Bqk6PPms8W+17VFXYWGvk2pocViKqh9ZBkXa0HHR1mu6KlYkmGxvykwbRAwGEzJylsYtO7XwMzVT
993lqyviYBV4y0WlYd9NuCuCtBk/8H985ZUqE3zMN0oG5Zm5A7Y/fRWh+nTGks+D7pwuKKkPjaPP
oRD1IWRgnsW+MF4sNw9vvICZJKtR4873p4HFl6PXcxsg8C0WUdxWMzu8uveLoysw5Xhm82F2g32g
844dZFAyezapbH6IqbIeSEfRAzc1m6a4WZZPE5Ukkpo5pHPlzdPecFMaNzVtbWrRDFxTv+75gGu7
nG690hxw+dKg+Y21i5L16A9XOXxmgMuTSaG0McSrqmV1jwxgfgzy3jqGdPY2NmAyGYvW/u2vjpGU
BdPCsgVVslnTwrjSdhZujOLiBJrD6TO7MH7TPLUeaelNgM1xqhbJMmKN9DsBIaGpU4KMoYkYZMg2
qYjkKc+c6rasRXbHkpYerWCk0mnxPw94+Ay2jk2Nw7xbPFjRJSqZNNTg12tbnXolx4el8QY/hh0/
W7HMm+A0ll7+lkFQsDCOpF2yqtpPAJzonbOazomEe/thZ5KGSTeW9qdKrQmZTiOnw5yGjPzko/Bj
ipbhwSoKatQDLSzKrJm1cZtOob0rbguJ5ydhsP1r5BFwanQ0DRSoZ7ZkjiOs+9FkDZxMU57LNPOP
vsmHu8IO3BVyZUtsVnMOe2iYJe23st6U9Ti8Dr7KjjgssRXZKt8iHcuDjTPhsK8VSUzVFOvGWdR8
oFzlPY+0kO/s3h+2eUYXj6Zt+hIS5UwsG2uU4VKSCJu8evZM9HvxMNTvixEG26EL+n25ht+j1ba7
sS2CV6vzrY3nj8tjETXZfas8H0ObGz2lNObmOPPDvczM7BSNeXttcvdxfEst88lZc/N2cvr0xrIK
9GEjUzYPOdblTdXN6ReymfxW/wNEvgTVOcJv8cvwpHwNnT4Yf7ljP9RbxjxbSZ/C7THFLFGDYKtd
zG43twrlNt2KFa/Rkou0uxc08IZ9puxhOITa180vZdplvhkmkuBfbVTP9c5Rakr37TqE7Z4KQYFI
K4I7fp2bMkVmyX7yqaqY6qNZW5tfUkUT2QyTats2KywT90DYVdk1SwqfN+z/KiTcMrrvK5mEcaPt
NQh2bdVM4+aiFJmB4veBpCcd3pljcwhKhr72NWJI6nQUZ2d0wNSzDq3HL/sRIgx6LFTnVhsvWqtg
67m2ex2GKyW0enGb+USdIu1ObbSol7YxXbW3fEd/NGzK/XhwpTckgy31J+gPY91fdpHPDG5Hwami
RPTT9HJ5sBZ8dY9llTLJ0zZ0qZKAwkJ+xMlTUWNAm44+qnSsccOOoL4XWcYeuUifEMaJvdlTVmKY
1EhSOV55pog2UMA5B8sg3VCiTXec+LJE4HHYDN18ysIcb9XEBdcu6bOjCvxNTVn+uPmyJmQp6ngZ
oh4vOG+fv9iHTIzA7N9nnnMSbZgmFeWQszEhhUz5PODyG9+lF6irwTX6u7HH12vWk1cmnUfBx5iX
mIv/oeLywvGZzJnFMCmvtycuwLWXR49ykrfC9w9p22Dcc8ks7JpB7vvMPxVZqLbLNLU4kF3r1naX
5+nyGa35nhVoGw70uMf57OfGsemDM0Pnz/M8vHrdUOx1unzi9f5wKJTQi99bQl1Zfv8Umrl6Yh2i
s+cfTD+rj75gb14PBcJvIilxas+cLLLpSF1kT13JiJW/PqOAz804zbINVLKPuhBXXVVds0rux0j8
yM7ad45767q4B+v+oRvqX63DBC2onf3sO/sioGI28WyIsZTLDfG7Y6CgyVYocm9Um/7k7vxYiPE2
sLhIovZXb083fUAHpssjsj/UfAhSkEig07vLUL2FPdeRWg+BOZzphu/TZVDMPOef2kQZexGgRt9T
T+5j8KJNvtbPXd+PqHsJHlR1ydGbgkJ6yfAO7ZXn6bfCDw4M29Au1YkDmIZG6rbm/EQm60MofuPV
wnK93DauOImcYhZGevab/crfGHZSzNugDG5HgBuxB1k/62zWfWe6ZuTEfnADgbkh3CMLeWwybMiU
PbvrIUwPjQAil9rNAd7Jbukjh6TC8pZ6BkoYn3jVPG5dqhR0MC+s/M6wk1lF3WbuDHc/aQj3maZq
uLQkZ6xZ0P4JcW8E3sKcq0i6sDbQCNr7bsjBTSzizsjL4cUKUZ71jitupyK4c5Q7oWbXTndVA96P
OXzXtHjon9Gq2ZRDTjekqh8Lj62hWbXXPmq9fVW3u4lov7lCmZP5R91VX61jDve5m22XAJ6ca9uU
uTPuKDTHhV9QCAjPy5A5t6VR4lCYjejAC/DmSwrb6bLphWPugvGiqdLhy5Iu3y5tx2Tw/CnBLJTz
OJ3qhLEjFfujFfzC693fFCaYjpoJMmob4qanoBXryJh+mWMfHaPOe5UG4hUGys9RUKY7vzaPtLbN
fdaP470SE6bzbph3jZEeKKHOH7ah8+shWIPTtMx3iIYRuNJzpoS5XleGdxxCozsU83oUmYQXGhjv
5DfMgzVRKmtC65ru7K+W+YCLI5NpPbcs3yozTKjF39R5JF9z2LfJLGoznqS9X9L5vm0kgLGpeB0j
H8GS5jTt84rEImSiQ/2L/NNzZ83AQt1zNEuqdjZdMVJF+3627RsrMK7nAMd37iPRpqP6oBfzxnLU
0Wn6X5GzMBwjr9TFI4+YWOhNBIBkP3ThNWm3dRuazXs9ZGffFYdOz7fd4LW7ZbKvXE8/9ov1UxVw
R53hHpPpMzaEe8dzboiGXZGnuatAD2EpnbbWsprU7ScnKRb96ZvElxb6xVV4jEZxoNdF58e9Mrhd
YzIyu05W1x20jrqsQD6ExU2nrN8OVaN1KvZqLMO4WHgEWUb4brnDPWosjHEuyfeq3jLCu7Mr61bI
GtIH1CErX40rJugfkdD9bkksAzhTdNywV3c1esPLluUknYU8A288C4HGLRA0yPW1ZHNm9LkLnwvr
0nqFsugKGIvcSCF4FnYAjmnuOffBMN5Y/GEcuhMV5coggkVxO+57QjNjP5EA6O0nQxK/xGS9NcUa
MB+qFkR1rp0Ywv4yQ77EirwILTPMhZXxSVrIRGI5+acSuB4PRflUd+5DC8szARdVxvbcNjHdoAj9
oyOKX54YKPkyhUXRx8YA31GinUL1SQs1xSDXUxeajVMxG9uVW5tLJXqVdfuuwagGslwfVs1cc+8I
2sgBi5Mc12HXz5G1G1X94o1q4UfOb7Tvrpua9Sbw4RNZPWk9w5bWwV1ltxnpYH/ZKvhtjzWOROO8
iO6DGYFlyzT/LY+pLWl1WjxZPe56nwDm4FvrrkQgsxMhKYwhUw+io6Ga9f6R989b8dsb2s/ftZbn
0KRurny9JOYA5K+QKQnOrMrPOnLZv5URELZGAv22mR0hieTuEOkYx7Umpsswetce/BIvYEegiz62
2ZfsWTOqVIMzxU63fDcrXlzyO3ncYgrmkdm3W7vGKkxR0GupPJbkoKSpn1fquSeZGd5nhlz+kXnf
GylL/EGLaB6QIDvx2jPzAxDcvmqqkYOIOfrTMw41K6mwg8ZmI+ffrbBJF9iEPLaN04UPBUyNTZdx
5rvci1x1WUZzhPTHN93v9croC+9ZZehZAqx6+5F2JqnBpgRfVlBRDPNqjLYId9YkU3V+n0NW+KjM
Wh8EGqfVSfPdbIbVTb3YxXc5rcG4cSJJrtCPjGRyDY/lgW11QqS1oms4REd4OfQwc0S4R3JvxKNL
bYf7tW05NGUUsa9yunSn0aRi7c7DgEN3XO9S2Os7f/b0jai68WEcpXeLILG5Rkf51q1OmxSj6X6n
NROwcVqMHG/8zCdLyjXa4RC8EjwF9yCwq6teVP6DgIGxJQLq3YytUcUdlWbMYWLY9BBtk9TEbtsW
rv+8kANMaXxOHKKWXl77swrOsrAk6YVQpr/6CwaosjojcdKC20kN00ux5Pa5JXH8i+IAGnB6NtW1
vTbFIzwmtr+pac5DUnlIh7lig0+X1PG2ZwF90VyFPyQAxFaBJv6tI6e+MunfJJO/9Oe8YZ4tFl7J
3oKhMIayaHEzre9x75+qec72dqaCw+CmI+XUsd7WhfmNOybYZWY0blBvh4+l1s7tEFnDw7zaxmaR
M9uzxjrmxL3iSoVfSljpNuNBcpJrxBetbYGrse+Ws5et073wmktVIyj1sGckcmg3+vJNnQo3I/DL
DZaza7LvapPrdrnCHYIx5aeVixN2JAq4HO7+F3vnrSS7sqXndxn7YgJaGONAlOyq1tJBdG8BLRIq
kXh6fnWGjLg0aNAf++zTohrIXOuXXm4qNV90WxSGjIW7VeiBm0nXa9Rqri+tRCjSOKIajrtJ1pp8
VBAvzaAyzEntB7fyjfcJnYcdOkgsbISFHUIBW91Bh3G4NnI8Ir6EHTJppthPpvDfW+VYLFvUb9O8
iAbPc7uEnGmTQRQBYZsO5o7GPnHX+3CvbuGPsQ8RhKxPzInj1woitUlJuXCdHQZleVhmnfFkW5Db
KhHxNWKywdtd1WCiIDQO8ZNvTTilTHyvWJ5gG9IHQYsuJFUwhmxt677j4t+isjTpCPf4c1X9sudX
XU8I3fo9K/+zWlZ5+wP7R4wmtzZYkZSTzC7IOD9tf/vjFitiMI0et8WCi1k0OsWJ4N0vy3BsmWPD
1pPs++syhQHGkrs1g9GuN8PZrWD8ydLjX0RkMVx6ir73c73VZzRI9QmWyWDEtKyPNHB/rbzQ+0x3
zNjWi3aHYnhOCsjxpGvtl9RkCkZOsZuLMmClMKmv7KkZjbwJTdlktn7kONpyGRqv3xHyOBynznGR
lKdwPC2ijitVzq70jd06dRoBeKoKHWf7CYacR8/GnN/4lrtTBpLTUJlzEyE3enRs+zw4yk3gge/4
eeDeVGAiPqtKAb3TdXHv68et6Lw73uWVGxMaRKsMPnmEofcDjfdr0QXH3NWnXWavwUlgCVMhKFb5
PiLkscKxz+RxHuqfvhvd2CWTL3F9Y0lGv+r2Kz2kiT1mt3Y3CweCHL8LtbW73G87KBtfwyqRFcd8
88W96OYnxJguBcfZ26LDentk+iSDUF/rJOyw15c0afDHHnjhvUO2ugp1TMB1vei7rgGHWFrD+lBN
K3bpAnu3AhSEKOyuHqqJqwCqjVkrG6RwqMicCjbPGisyamvHUTt6i6AwuNca49bYpVdpOEDKh16m
pWc2tW/drP7SPX+G7pso6mrqK5XSPr2g6T30N/vEYC6fyOvKY6ByOhe7xfpr2GZK06wxt6/OwjGI
UPuxn/TijtQuTrXtJtPSy/zg247+aXAyH2GGhhhnu3fhjC8jR/jjgT2mTrgJCM32MYqvZUFD3uA5
R3105qQ2jfVjA19NRtdXdwDhzX25SsWmU7Y/GmX0jySoOmWIZrn8JOW4SnqfKueUXz4Z+3VLhDkh
AgfDT48zHa4nU1feDrpNfwp6p4QWHzQRZQ2tsr6giJfeczcpmnZ+Rp5tnVnG6YkePPGeYZaIDE2I
C/qm4KilgYHsdCtBNsse+Y9ZBj29742fXjV3NaJRiDc1Uzqo0sqKFsvj6bSGHqmoCSMm62+SzLiI
O4LG5ka8bbZ1xZGj38PVomuiIxo5nUCSDwku6wKzSuC9oeiiZHozsz10lHaiCrAON61uQCG618Ct
DJ3BEZ6LeKy07GymRUK4ZGqbsVohiQ0Ha4GDBGkcNjuZZIlCC0k2KawLM2jO6xE6C0+KzaQ8Gl+N
3XUHazJAnbGWcHZ0D+66jGHuk7JIibsTlgZdtYHfuw+LqJurPVjXoW/rMdw8pcdBobtHrStep9p4
NXzIXxzfbPKdwwB4ExCn7cApwSNBBIyO2JCO+8l9E5o1hq3dM8Nsu401karlY4D0yF77T6/0D2Vq
PVjK/2rW5YdZymHGpdhUSH+6z+31t91v9o6m2CZJbY+9Yxx/8kzGU9WroyiQuvRCn47GIJ0H3rnh
snXVdDdwxx+a0hjjHpr7kItsTdzeqnYZTcw6rpauOilZXJxCvVtCfWulmFnZpHpuN318siUIh5iy
TEX10LiJOZn3PckHKODQuoaNNCTSAXmeccfsWqcN3tNRre+O1d/khb52oU/vgirTDr0eH1Dmu0VU
o1R0F5+IHlS5Bn12dUPOdOVwxQ2o0Ej4/2xdJSgIlvt+WU9kPRKiu8YgunekZPhfQnGRVrkes1Ad
Fm9+llCY0+rHVGE+uX3dQ7R7O6cECyn07uJvFGgsbhtbTjlFLY2cj3KgUdXENcf/BPtML/YsjrIt
jt7qXL0i+EBQdS6lE/W2ud+y8pQJ++Bvzctq6/6uLppIL+bD3HFeBsXjqM0vdDa/Du0cDZ1/AFTd
5WuTzOAhQYP4diziOnd3MjX+TDAEo+HhQRkfWnwqX6Zpoe8wYty0C+sFhjqhJV2GPrlT2zsVlYdt
aeFwnKheVNIzqRO4dR4oPMfCc7Y8Y9eki4yAHSiGXyOejAc/sHaB07zh0IrzYvhUmQxH4Bh52222
7HTTyDSkY/Ba7SCmp8+lcXekzT+7YvxHtx+S2xCcVOC+pj1dfoGZ1PbMU7TFGGB3quqZaPM09ID+
XVrIXc+LKDRMw6z53Vi9uK5NMB6k2cXcGidpyv5DWtaJWOl9vsijnXOt0z11zDIrzjs7NO2KGaFd
7qau3bOZ8qym1l07ySOIQbTmRKLwk1ZZ99mXAzmeZcT9EdML+wAd+uFpHIN+xqWtu3eN0z61IwhS
oE9gKyhwcXNRMGlACxj8Meao9Ny71Rv3ubsgC6kfLKsnDKBENZRDHE3+Tguq9o6P8hI46Qty5VNl
/rKkeTcWBU6M6sGW9lmgQIzHenxx0/pB+Tnw8soXAX5m2wnMZTdn2V0WEFU6FM1zqotLrYC/uNGt
yYw30Szx6uokGErrMctnEW3Bl2q0qObly7g8AEi1A3UEiWWRsum6K/IJhK1+z3nhX9CNn8lZjmvc
LK7WHduUvX/mHQtWmL+wl/MQcss/9nV2Zy3llxznB5W11JOZ08kskcPQzEkQQaMYA+q4S+cpcR33
Ms80xGvaDcHEUUFg3/po0SWvpQ4uoG0qH7jwH2t3ugzMlJtegSCYYGv89tVCdYETTGcqcZ9E0WP3
8JZzX48J8q4yrKW+L/Jg19vGeW3mNhopLo3AnR5ap7mzraaO3Ew+IUd5zpEOe6WJX0hfotai9n62
hjqcAk5T1FFtmHfWvJsK/VDkCE4sniuWW7pAbJwVqQ8kMX929vxGzvhC1N66xdWIEcKkTSerh9+6
nLld5r9rvh5R4R/tLojXtvhccu8RyujVdNqb5mj+qq3lvFV+cISMeLE5tXrIQUjOyxTkP2pRp3wJ
dmnpPqigPGR+ynEJ22MUWEqHNNh5xvAkHVAFk1zdCGnwWdjG0amafRo4r/6m3XsEWoadtmXhmNnP
c9GSwoNWxs7qi1yaP2WHsEOY+37V7gM3/w7GRYsAXo7k6bjhbZfr+NXlLdBQN2JLr85OnZ/TYH2q
XPGEho2GcWc8tf145f776orAjlzDf62zfN035sT85OFUgRaMUGLf0yl7N5hzhSxne4fCxum1nptg
vidTd2OxSPU7f9OL51uSVKRhT7xuG7Sc9LuMSYOMmuetaF4qwi6iPAUnqXQNk75i1TrmdmocsdoG
oaFX6k4a+hLWwXbtkTsd/JH3gvejPo5K3PxWtn+tOUMOk/CMV3UjBvWbcLg1sC2GKBODY73agpbc
FsTHH0hakYyzH1qpyo2HLiBNVbeMi+k4EzqyEeF6J7Q8McibYwTC5wiTDIss6upQTXX+3Gxp+VNZ
ZvlQKwHsUwVK4LhH5z/T3Py0kEb8QDy9zi9TBNmhSSv9z7IEQDGaIWcOorQooyzdyBrS8x/cRelw
SInUQ8NVZvOnJgVKWlt28oHq+VtdVEDyXjKZRJXytX/mOsUs3bTDo4A+PHSV6T1bRbC9u5rj3/eo
5K5agDUzAjgakqDItnikKBetYb0+gB1an6mW618SKPlACHqwhk6d9jtX6CnxTlZfo5ELBDTP1OxS
r5BPgr9MohhvkrTH/2eY3GEttpTvQHgWkMU2x+46raSI9RbzuOL0Kaf17MyrtYNPMBns0uDJSesa
knlkcawZLmio0UxrZwCTcLAv8mIvZnHxlePyN2pN+Va36RqlrO6nxZH+d94E3M8mMGhWzXbo+/MS
S7teX3VcJ6G0sj8UBI5xpxRt16Q5j6SB6P1hNNv55M/sRLIYf5fY5rzJme4L4IMEE5J4mRtbn5E1
4tsI1qo7qm2ungcHZBUXIagMwGq8DQaOis5pI3qenzFKB3wSdQYrCYLqeNtPCzkowzwI5HHVxnrf
Y1oKJ33zdh42l7PohpYXiKNNZHpsI+jrAN13K7jbU6Bv1RlP5B5lwiPckPWUNxtzsBj45zqynnj1
2zZZmLZxV6/bsbYqgLJxaseYGXZJnKwGUS/UkiDBBjdDfhwvFmgDyj7/gk5cu6ou79zQW1YcuSQ/
A110S31P3wqcGUpZlJGr5O6Q6e02uempZZ/N12K0rAibX3lOc7t8JIvkSwym2AEAjZju3HrP7BRE
mufgT9I7LvZbc8JVX7yu4AkYWbarwKlOs1MFz8FUBVia5m78vRmpjht/Hpqd8OR87/d6w7rmtnk8
E/W9J59gY+hnfGPHJ31xs8dhYiwoYdOHPOOgITnWvqTDap+wi08Yi3qMiZ3YXJCOvK+WXbOu5WGG
AR3iICsxWPvmYL8YfWb2sbNiDoQyxIpHSExw3zSz1oS90hQT46SumJGgtYxs+jBGozlgY8vjwJE5
kM7kXDC4dXxNzb326ejFlO4BUzqqobun7MzwXxup9U4/G7g6DEPjGBxXxBpIGg0unUw3U47ulK2i
q1PjI3BLN/+g0xb/F0VxHQuxu+rW8V9Tbgi8RE2ZZAv5nFAdfmbAk01Cv7rCG6f9v6qmKkfXArPo
ywBuKy/4tpHicV+jslf5W5ZarMf/6Ib+R5/3HyYSqP+3PC/s6mIpvv9dnXf7H/6POM/7TwJYmBsN
gxYPsveRpP3vjmQ3QJyHpovoDShvxzL+TZzHfyJizKJ6A3EZGj2Drzh22LL+6z800/xP0sduOXhE
N5vcPub/jzjP/O8ytX+XXpm3qKdb3nzgsF2TOPp/K758uQymtDz0u/OwZknqbl3jRgBtM80YWWHK
F9q4FfaTWuID0zkvkJB3hq1+HJQLP1nWp97XZExlxvqiwbhYrquY0lw7o7q7V1vlhKBV7dPUBXmx
0/u+grucQCJ4tLcVQ1m3qda4F7U/BdGGzIuTEz22uNP1DnAvargx5Utr9M5FlsTNHtJlcLCELJWz
YZzcJrwiJEiBgr7VnRDV0eZUJS5g8ORf2fTTF2ow09shW8V9pDw3abGYxmlQXHmj1pdhJmsjJVs5
waZ8r832mCDAkPzT4s3F+vhLk6bDPTl0sZepH73wrTNQ3AnBSko8waKj5sGyigFNhH3BTNk3BkdT
qZ1vaPa5qpwRY3I17aD006NCBkw2d33PWQ3MlQO1Ift7HNUGeDH0gtNMZslST8t1q6jyuiUuxp2X
P6aNvAUFDFcuz/w45Wp4npceUA+7zZGKDu5S5Uw7y5n+tI2xwqZ49xnk9VEs2omAn7+Gph4tp4Ka
6jIN+rJ4rVkp93LJNvTyZfdoYLcNStDYAT8Y6HcvXvumGJLKbNqk1CvaEfyvdmWU5Lns9ripflno
Ge5hBfrEBAYN7WFbYzwKcGJdgZIimKFIbeOpRyERDz5+/LrN0tfKVNVXwRNwKHq3T7TRXaNpILrF
yJoaCyxH//qCJjvXf8tNVG/mgg8d1583u8+iLdTRDZrUOo3LMlm/U+RCHg9kB4YzWg1OHHgqmsl3
0DTTtC81V7/rzc32k6AmSP6Uz773rK1Ti/EFOJgsuhjq8gatW4vhA7T7Ez7MB09NwQ2CH43W8f/2
OmYsdZd588j1CXP+D3YvGZaLEzB73yI68BaxF/+N9t+A/+wfDsDvdIMlUxuMZ9k75jd8tU/41EZE
ACl1jwayyMdFjsOhQOQbGSuhoCDXaU7yxuR+8NiSoKTNfthZrkPaJQPGIa8GcRnoIvlrZfj12qzt
BPSU7p7Q86nrfKNMxgSxVq2Nb2ORKklsSoUYZmmpWMhkcTVW6yHzOgsywSLGhD4M8NPGze24Skue
Yp8AjYV53bH8k2nUqvf2yDPX7TBSXMNOgbkQ25B+8INpDe3UoXhK01QS5JTP5kUqRpJpRAad3A8Q
fNjx0oFma6A5zPsiPaDs4D6ClGOntrMsPcwpt5wS42s+dM6XJgF7/GbJO3ZPjXyPuc8f7M5Ve0/T
jCRA2rzr/BawQQyAsEEG5wbbFZqNXbPPFR9bjxAGWbs4GtLRSNYSG/jOkIZBW1SPRbltp9GGpMfC
YVulf09afXEegNuP+IJ5YZ1baIw+yJ2f2cMHCZ3auYPlQ8kx+cA/svzOsoIJZuWxR27Ph2FlAV61
2z/Z2C4kw+feR3a5H0cjz8Jq8AqEm4uPro9mZt/UxmNNpiojNXkaY9EHd0xL/hWGAGIkKPWDbhfl
WeYSEychwK+Fo0/RmBGtMY5DnaitPI75Kp5ZP/Ed3b5lNSnxbKvbxhr881MFb9nAiRUiQSncmD8H
37eYho9//oLd2OtoCDYr9gkMCSFa5J8B+vngNPl31WnFeZW2dsJjIo+sS+uLr/hIOHvT+wkzDHgY
UuR86BmCl2naYcrj9xNSQmx2wd4BzQWfC6wj7rqGPB5l3gtvkYlf8/QUvZODZrqffqrK73++f8dG
+i49pkaW6x5OOQuu/3yGHbXiLzo2zqM/APNcstrJ33Vevd80ofiX1sqt32s56Y9j7ZXfo8eMC2Rb
flcs+R8tvtiftVka1hUczqGPZZawq9H9rAxtPU6ZFrx447o8D1urvRV9LsK6gkgo0SeHom59dku3
ihrTl3/h6rNLNfreOTCYa42hDXr/ndi3QPOOPRmQqFv5jF3T5FXfuno5WavbgwKhJTOyDoWNYVJh
UfczI6lujKAqnlMdtbarXsYCtdrqqXU/Sfc+7fTnSVRPym0Pa4uVuPMpoXHknhXh2HrzzpzVYbas
n973u0hHrR372diedE/w8Pf+vbSwUgW+8eBn2zs5Cx3BQAL82LWr3dYY437TJi22F5JmuHOwhw7T
EBIiWe2w+PRJ2vlWpG4tLb6G0yUrQJwbEpTOo9WNez0Hk3QXOgRdKHRoESc7DC6P+CjdxojUiKJZ
GGa0zsRupFK9UeELtOZ1L5WZfs1D+ssRSKKMVnsGWAbZ68gem6VqD4YB8lfOkqfb4yietzxIUJXW
B7YD93XtHMIj8m38UPnUJ97igVkWi7YfuzxPKNhc9+6YH41AKA5uCNRVH3eb8g66gdhH1ZIrq9ie
RvQDZ21Y98CX8YLWLUY3U92bleZdegc2wJdTFtEBhvypbnUSa6YEx9xNPpK/pm1GLoVMFcb88SSm
8p3q633vmpD/9eLu6cPdYHmqX4VNRjyijDaqO3P4O+m+TZ7FCNA/pks4EBca1oY6bIhKk9mhnl0P
VpQfLvuSLX0Itu5og4FQhubWdxkVgP/AJ3HXSj/B2c4xSO3KadE3lFTDfOR9LffaChg4kx0wETMz
CsxhU6ba75LEPS7FyXqUhPXtM7mkkZOK4KFxJvFkjK6MLK9Gg+HX/jP0jbnPWmUdqiZdu1Cri5VO
C9DmUcekHdeeDT5OveUj6SNHpkG/jItAmseqtiUrbp8XV6SmmAZwTO44q9FvGErTHwdsbe+Dsl0R
DksxH0k1CGIGUgS9Gc1QB1cBJHoBet4Fii4lAeSit1MdYVvDxYRS7LHQBRprIbIjcikjSZuBeBgm
5CkmEcLaD17F82ovxIzQz7Eb9HJ4afrKBgbWYDdnV2xf+Oa0PRrIIV4dwgE2go6OC0j1Ca/msitW
oZ2LhtoXpx2Ns+WW3gHNu4cFsut5JEvtnmAB0oIwNN4ZwbDtOBeN4+LaKg/dFZyqz0lIjzebQ4Ys
IQt/3KQIZMsLj/Sacupp/S00ienZzYO7YvMy2FtvZlbs+ktXdENcVnAXnTLZu+F6nltZoDxB+nyE
0MuiHkvL12JqE/WOJrx8NnjZE9uBjD2QhgQhW460tXMS2c7lXsBzujjcHB4KhYN/atD06EzqcbpJ
9dBLM3hkSb2N0CtlkjSIACmlv/jC1UOAly2Bar09YtP2uqwkrIAShm4Bq7nJ4GRJZcdupdSfzGzc
337v6XvNpR+7zyoyVyybNqV0DB1Ix/1qwAKG0vUKgIUUO37BneSX6V+8hvjEarwN3MkfUyXHizEU
3aON/z6SbfcmigGOMtfXUztU+Qv5XlXsmU5xdDtHQYAxgE5qdpNS8YV8r/3Ljf60mQMtlFxlAPb+
Fe31U6pTRyHNEhhOSnM+DAO3SRrkzSM5LgV5EZgNdcJt3utgeikZ7cl+Gn9DK/7SKSWMNkez4rbC
RltL7MwIujYXeUDWDrvFLH8Iew3iOSu/vZryXvjgLjRmcY/uQoSVb9tEJ8zctL2dR4waIzmDrknw
mV5HOsFyyTJ5l6ZtzTt2kWbfrkjrV73O33TbBgTrg9o/ZxbnMXklE6OyGQVM3+Gcd3K3tpyjg206
JPW1/a7QzW+/rPn9Sr39nm5PBEP8SfWISYkPCg7k7/SPKwqHiP4hQaBN1fJnMtN4IBP8NOvw4IWu
nlXruwdbCDJV6HEIl1HWcVrbVwTm3349vpatbe7oEdwSNaEjMCpX240ixaKu1xUv/dY/aR4zpZ/5
tz/qH6tAk10Id37IOrkmUyX+4I1h0BUDKr++rcIRW+OzmXvz46K1U4cIxTVP201EDO1d8rDN6duI
37iPGbAgvZiWQtVv4ogSw94H3o3ir4NfC5FVUeVCBtj0eoXjYKbHhavuUFsa+ULW0SIK9ZTaUj+Q
NuneL5W4aDYCZi1vshMlnFlcw4BxioAsj1ng7nrUgBGKtW0v+RhDrm2rhUWbsyPGXx5nJvB4Kjb9
KcX0807gTolTen1U7fxtbH392hKkZk92/zRqVvmS2aa5X2B+P9mrRuLT9N9CD9xTYEnOQk/c6yDz
m95dG6/dS59JqyVSGtFy2R4h89XR6Cwit2ALqrW40/lc31Nqe+giEfwdoU3HughOlQvvPKSjEU1O
pmKnHutkMetq70yUnRBN0dt30p7aJ0m23o6wFMQ4qYG526zoVsYJcahodE7sNgvOKPEZz7QvD6Hj
xQsWat8bbfmTlv7wZpFJEeMTDyD8pHPg/Mq4LHs0+o7dXlFRyT25r+lFGhpXWHpz/K5+HVsFM0/K
h+nqktgjTDLxRkTifdHlCOfcDn9VAU93caYK6Z9hORfHMhvc3fN0JToX7l2z1nBTjbgWpmr2A6x4
Gxps8VGub7+xN29xuebL40pWw3697aEMK2iu7clh8Rbzjw3zzfhmKghSV41sPSSWrdr0ky8Fk5IH
M6MMx9y7BYEXHS+2rHrj09kksla/NE6FI2yef8WsM9kfStZZJEryvhRn9nurecNeitR7qUdPf8wW
witQOwAugKEymKMIXDKVnYu2eqT4TgszzNm71qzf/SJ30X/0TtwvvhcB5hEXuJDd5ec3A0/mFoTA
qTV94LcrEuxAV7LLqCybLek8k63+Obg2Xny3Qh4y93bw0LbtlhSBOf4QpUP0eunzoTdGilxIZxLB
pnBLEXPncJNZfXCopzijNMHITXfKjawJHm2rXp5H38zY2VFdxX1nqae8y4yEXbg6dC3eL5qo5jtW
1ClBKuodlxxdwDwQdtSRgvdkYdogzpBz9iKsejs0NTl/5G5X1zn1l9+KmITIajCioVnPnimEgUTa
yBZZO1v7mCx3PZBDboX1gJ+60SrxqQu7P3lzZ38VrZ7ucq+Ru4klkpEJ8qs0HX0HP2gcmo3EMIFg
lAQfiXNe9F59B2Na3pkmwIe59El5Cw6baa5APd3+0YPFOGcSbWcKvUxc0bwerGqdmBJQDOc+rxJ5
EOPBptE4cTA+hZhXf3WrNSaE4P0sYpz36BkuA2vViPz2fvBWAlBd5f5NXTBzC4vG3cQk96gNabH3
CvT4ob5k/VfbOvUdH0kRe7Vv78nRCGJdz8dHjyH7gUAv64C9TT/3gAlkRKAQCR0xu3jveAnCyXag
zfH9GvxAG4olRTZmrOeug3VcqCJUpSifIDzWw1K03l6C0kVQ+XIftJ4WBYPQPoI+pSnE2QgqFymi
WVlDPedZzweTi9MtZmc39mCHfL4SDsxxTB4ua6XzrBJYyKivWPadVWImm1JxrcqZhKKA2hEG1SZu
15ZOeMUPNS4ZAW6TLtyD2YvmaWNcTtrc0F5dQHEIqHWKZ9Or9u1t+9ezWd9pJbeoqvRjgBDlwM+V
H4MVkAgMoYYSqod9Zk/F35pai+/W642dhII7eF0z7hfRqM+x51DRM+ILiPLK7F+uKXCBdJv/7Ttd
lZR9Ox82Z/IP7th2OwUc84EwXiUl0sw8JC/R+B3Mevs2+f1IIEAxB08GQrl78lj1X+Sdpomz+ORl
TJ79ZwYmirNKEbFW+mtIt2hLliPIi5nWDsDI2r8BLaU/RBp217ScEI6QsnSHtwFRlWzlryKY363M
rq4yK8RhnuAvQydYuy8U8PaTuerQfoQGffpFP3E02P7PQkrbudf05VBxITcRai/3aYR1eF7GlMO1
E30km9sC3Srt1K0GXJ/IkQj3XC5dzjaMwIIodAgHw78QwFacCaoofqxKErTBdYJ4ZjGb8mFC24o/
0ILNcMcCgd04eFfL1Sp1lhv2T7QPKJEK5DyaOVWxjWHNCo0cOrYqjeU8wzgecY2SKmhlIrhv19J7
AkWrLkZfZd+1KaBeaw2iaJDbEC25v7w3BmRYqrjXBzvbXuzMTc+BO2txrTRzZwaZPHVFgcrXur3e
mqbhH+qIitSLhxHp+gMpWOupSxtwsaor9imESQwqcQmMIINE8ua70qvSR40/G8OmCh7IijIALl0/
UnPdX3p8uyfOzOaaV4aVQOWv+C2YXz2VTb8DBpy+y35IJP/RHP3ZBjS909r2fTLSZ/IlmXMWfYl1
Z11jhJ2Jn5u/oZJmiryCL3emdrZGUzhYTXYGNKxfJoQPTDfEa1Teqyt7umt9wEBdZahsJyuUtm7F
Bm8DAWJ0bjKghlqfExVdm0S3rOWuLTO1d8RyY+ckg6PqT0uXTc+D5vPYYOFY8szkuKu33VK2ZOoa
OH6EZS5xPam3rJ0/OnHzpSAkHNtl17FlhjBxy8UwQAbTtDnwgm9hYWgp4teb5ATw+uwhoz+sRt3z
wUvGMCrf4yzIvcgsp/JIKsF0UOuo9mpQdawH1Ym8kInSL45S7mz7Z0GbGGPMXXnXzEfSrORBBNrO
po8sMgsr2xOhYf9B1zI8u9WIWaKyiYy1WJA2VZeRNRjuQeYr/sKJKlk3d8yEnSkAkp+rC9pDMNVm
qpEE30QYfll+4EGmNDq39YeynLQLsdlIE4nksBN/HoJ77PcEChXLS1PURmzgSUTVi0dMTNPN20SE
uHDT/HGZQAV06WnxaI2XLWNSH2tg2XkesmMwut2lBSPaeYNkP7JYnoeOz97XnWhwDcSI//xmPA4v
CBCfgpYRuFgqO2SeZJoTpNvdNiYzyBdCtnTCjJz1lM7mGo8eeVCy7I5mV773Y3ZZeu03wX4a1mhz
SZBrFlc9Gx91hWh28Sb6IfXUO2yB48Y6kpIED/6P7463tPP2A+hGENVKOIw0/fxI6hI+s/Q2jzfm
roOyD7FPJASbWY/YwngAJH4tbGPRyJoQlRti0Bo7JTQujokQ8d59zssd2WZfIMWvmqPfeHeYDnaj
2X1IhXdb1R7rraC7zy7ex7LoEtaCFLt47e8EppWdg9QE1mIjLBeRtV12Lyuiu9CjdZLvTG9CgK4L
fw059XkuE2F5ZGQ3a5GUPhKF2ga1y0nL6VLMEuZQWS+eNn7OAfAbxLf/v9g7jyZJnTxNf5c9L22A
Iw97CUlEalnigpX6o7Vw4NPPQ/WsTSYZG2HZ57U59FhXdXk4rn7iFTi02AMvpnrlFwm4rdGRmyx0
mivDkS/NCKyGVB86Z4n+oyMQmxRJ71md+1xYhFJVK4YbHTnAZE2OuXdBeR1Ls3u0rZKux5D2t9h6
BYLsXinRlxminZmPO6Bb3/vQfTJ9Sh0oru256bsNKj0+d2/pHLohUZ8JC+N95P6aHFNQl4MWnKju
M/HhlyAa7kggCqCtRfiEjhvy1WN8m6BYuevQB7oxFO03CmsUkMqNGk0rrW5Rrqqm3JOIsRyFM+x5
MUHUdDOOWovkfpzDexdGYGqUv/s2O4SF/uJXvrEpEvVx8o3iGAcQ6WsIKAHI3Y3u5j8sB6ZMnZHP
aFFPy8o3mkMiTMILn+dDQQ8OLlZ8JPsJjtJWy72uaL9SrQSOEf3oo0g7BqWieYmMUy9zUShKCESv
ULYx94Iw7Vq1EkTWEkd6TeFCorVovY9C/y2yPn1KVH04FDPHxAzL8gG9W9Rq8hA2ZdiFyJlF9UMw
6eM+z7tvCBtn0bUExRqFz1zp8pBmCImLtBvRSoZs0SOf+70cSg2ZKSz6JkgXa+KuAxhfqAG+gmy3
2e9RQj6kcvqWddp1E3S7CSVtZKe7Y5p0dyDjgBvOVBTscb6NhfHA9z4MwpgFM9ieCc/cWKloppv7
JomehgbxypiWXoUO330U8pf6LgNx2YwbpSkf6aA9igHZJz08lIhwZToysrw1s6ADv7BCjgJ6yibv
wvvO1V6VgKNeDgc45iF/2v1O0iEByqb9bDL1YHIaerbGXnbxTak6B0V3njRLQJE2suPQBEdTJFsb
ONHkJvr9EBcaoDHaci6Vxw0ub8e0aFzyxMp6Dev8KwhXwt+8/FYNyr2ZhGtDa56MKhzXzaQdJB1G
QM7Rlv5t+VWd4luISMjyowxrNpshLV/UEPoWUewut8QtCqwN/MNRP3SuP94GfuHh4oD4uhMZQMkz
n44rPSxdiTYyGH6C9LaPSu0kx14BGtW2/ldzjixMhQjKQrnO6gDWlAicbmGBfctCnKKHyb/RSUdM
mANwBnzuBs5R6tp0Zgv3DniQ2DmVPRPLMdNsNNhBo8jtLxS60LCfpdRyv5V3iJRcVRNxnEUKuc2s
NtpRQii/GvXY3g+2ER+VOIpuUNEtqRDYs/OvVaOXaO2pn0BkaBRrB/cNSWQahuWrUcXyp1ERsDcD
9RQ2eZ7+iCyTLJy4GsV/2gECFqba1OUWIc21Uia/LfQR1ohNIW6GxOhmcKcANi26y7sM9Do+ePxB
byCGwsqgiBNvc1fwehOaAJDb2E29NTsqxAFViqi3n5DDQBnDHnqIGN0v9HapKNB8ohax6rrowAoC
7s8LiuVdvqkkIqpjZ5pHXWaPWmb1tCpgaXTjKyrrx8qG/NCp6r3VTaie2TDwM79CC7u7l73+QosT
ln9JX1+xZhUxBKIP+VSP4KudX3VQaSTcKlie2CqeuwIQl2PEj+1kHRwfpHFXCX8thpleYkwPegkY
K6v74ogBMbySESB/rn3r8Ydfywr1cJOie2OoyYPJitp2Ao0tQsygD+z9SMNz5VB4FdB5Qbz5CXgp
/zZBgAKl4w0ClT2dezjTvD5eH0L09QNIxp35HdXT710/pOuaXuG2RydgVcfta1B0vwACbyrfpUVi
mdveCCL2sbgPO1lC9UHePk3VX1YSZZ5iIWVv2PTd7CS0CR30be9gMN6l6VXd9pugk9ahsONvCBZs
swQlSxuEVK1IsTfCSsMnoHp0fI1U2nxsLbu+CwZ7AAw6WNeIs3Ubv6VsjdYwgro4KRydHC1elAU3
9JbDY9tHxm6CKui5CWE7bXGK5D5JKESubF0Hzqvmxs1tXia4YOHK0eRNt7XzwNP84S422Ibq/ND4
JBg1ckoom0Jt53T0iaip7NCZTfT4Tqo22KpG1VexjU+HjKJk19GI34YGgUICN4xTN0aH1KEYjdeS
vVFIC5Cx7K/N1Hjqp97aDqZ8qARIELyTX+FuqiszKGGqIZN+iHr9hxgoTxTZTRvk2RYIU3qjBhjd
T2JmZxokKvYoyG4yxYaDG5DYRZR7Y+qZ4rUXCMxn90VQauLPpGMIs/EB2ZHFTGkB6bro0AxBqA5o
WIm2trih16rVa83sk/rQONARr6uyhg9OCaKiw1QHCsg8s3El5JzKqH/EKFBQf29RHQwpwUEAp0RU
riKKjHLPH0rzpiX/LLapY43hPe87QsW1Uoz/TMng1Fta6CV1eIwfVS8Dzp7sIj/vA32FfKMEoxlU
BbQ5s1a0a1AdBIQItIffqlIG4rY1Dbt81Gl2EU2z75PoejAjyFNIE2EeoAR6FW86sEfYJKP/3u2A
ZysU5U0IMwgKVL26Lyy1poecQOxQrgJqquOtHHwm5/sFpSpkvZp2Ezsx2QLsKoTz0MNrsZ/7iqjM
pB7dEa4SYc1gaO2WuMdy7iIIjexjOaujArwfEReN8fHWMse9ByXh3Bq29nOozHunNvOV0fcWfq95
tG+TRj46Ao+RKi4rr/GRJWY7dcH3LJblvZIoPTTOvAW8riObHKxVALwHAByPyCKbyDQkX4MaOd04
nJXa/bWOGDAwRHHvyOy38NHVBFmTzaoKxgMN8eIYKE7prLkNu+nViDrH+aeva30ev7eu3Lx5kSUW
G7IKd0rg/wrhksMwtBEFraGQEAPX6fVoRsgnxwj7ZnER0eIIJ5orEdVEW9/RlACCPKtd53E7HbQM
hdy6gpyKpOHwWk2mhzFNceW3OskbYe+VzEaMEN1Bv8rMEIG/+SPBfxGUtOt9rYji0AwuAuqi/Jkr
zm2ouxk5Eg4DJTEe2dHABTdVmEXqZrhVAu5RSy/rtRpyQmRray8gErmPB926gc1tbKhKjkAUYh9N
lNr4Mg54ryhy+lK2ye+CoAMCOQoVMHk9u8SQJmgB2EeTGX/JS/e3PjoxOpLdbQHOe1/08jkcgKT3
VL4eqspJt6a06x0qTt/zFm5IFDa8MkKhzlxPZQDL3Ia1HvZx8cN2SGjdadoZA/1vqBkHvw0HaG5y
1rjHwVmrxiPNOOGh+YaLxYhfm6HJcQ8N2CJKsL92YUymnDfDAwKf1sqa1RQt3Y0pC8MpBKng3jh2
/WjkTvlsuyKBmoPuA1g915MVAnQ0TapfvkyTlQSQvXUrc6DnAo2+6cFu1XVDLhHTgQ1RiVgJZr/i
nVVWXV3lB0479VQHRWhAMr/RfsMSNJi2IpdyunP0UV3noFxXKIToK+kn3xKL/BMq9Ah7On5KYlgO
mTM4W9qrcP6z7MbF1hxFyopo0O5ad2Nm8fBaGCIjmAH7dKSRjZY+fIiiW2EAOJorfCkRdqS6/zN1
Edp6aF2SQ51qvbbLU20ABTAWcbNr1VA9mnFW/px6l3rgqmei10ZKpXStYKeQRMhi0nUrX0CsmVeA
Gbu1MttudFN9nOYrC7Sqn9wYDqxdOeXXKTBABLmpuZQuJCM5Bzdao0weMUf8irAm6qRDKI964w9H
LjACawebkXVdsg+2EIgRYK07jairyWWpzrYGnD7RdoPzm6QP9gI6lbDoBz+/rt1kUxiVPA5BYTzC
j29AbWf6ZggV697NhnFHryG+bTFyeQzL/JeO/vgNhxhIdpYqDwWuI7oN16WuFeOJdsdet9M/Zh2j
KVYjGYYdA0oEhvEANBfgeKT5ymaygAaD7Qmn9sqxgu8ihTeoOh0M/2nbVapyiH1SZD2KHoeEBp0x
UpviHfYctPn/5BXYARxc181Y7GMdkutQTfLADbEzTcA6Dodkm8Ex6NjkqCZppo9nhGUlN4GtPvUu
PTs11fZ0tOBkG/KqNFr9oAsFSgf2t2s033d46fLtpWyie1udvUTwWSGaDu1VNeIuCOM9etHL1r4N
LDxBSAybdl3Etbq2HR1SH+o46Jjp9csUJ6/CQf1edtVvEqD2EWgd6IVCPoVcuxN4qmH4Y9nGMwWi
aNfRR6ED/xhkagi/BPZY2clnQtAYFQ3uiapL5C7pyi+Tm7mUZ1N59BuVpdFaet3SQkHPXckaYL+O
tIfbxteBaZorGuP2i0gs4yZFkxpZATeCualvY/A98IqmLckybGOY22AOQGjnHXz02ROnvbbDKjd2
uoZbCHacW+pEzkEfIvXW6Ubc83x2mI9O7rOsHSBnIlBn2W7LE3T9JeI0Y7vWkA+6nYr2e2JW8gYN
vGSfxg1MhC4wrmgyNrdigHjcq/nvnP24Kbsouapq4KirLA/+YCsGAqjaynbYUdG/HnVOmotaQF8A
UwtCnvaqv7YVe6O5fehl4i9ra9IIxvNoXQg1YqvrCP7aLpALq9hVNBoQvj7SUj+6iJh0tNr0sU03
qMet+xqkQxNrT27Q3iK2dZ3p4FmnpOh36AgDnDVqE/ajYXdbAOzldRzXCrCcOFyZIJA2dV7RJQ3g
ByJNXKyqCFmjpjZKD7UnSGYGgK7IHV8zrS3WqR1SzucrJQ0iZ22MwFI3xI9Ko7wqbTLSt3JnPWh4
eq0cJ5568x4qeHKV5ia9KjrhEaKOV0qCYQUgT48W3LAJNULyAobBSiQQssrE+ZaGKvzgQfkltPFp
Kjsd1eUg3CZIYEkZKzulN7EHGCfSQzQk/8zF54Oc7D8YyBrOWrP6dpsQKqykho9Jzse6wSgjJwP5
//D2djz8/j//yzgLb1+HUfrnLbh9/uv/DW63rH+hOQsYnUwcfdT/xrVrqvsvw+C/NISlCvDk/A/y
ov6LXdeAw7sO1TbbBASu81f/B9duWv/iL7v8oWpqQJgc7TO49oU+K8hqR9UwkuGtEy7/zwLUDqpJ
oFU/TFfwh1VyRNjd0PD0PCu0lzCIi59vMP8nVFNnDds3GHqV50mzgfibtgDu72gLX1ljLLOKkopz
nHZ3d+56fwsC5YK47d9/49wYCx1dH9VXFe8S55j4knbsHiMONCHCOdKDylavfbQVXAfb8yetQHAp
64n3YMMB1WwBZArjiEUHxZjuwu+6MHV9oYRbUdvt4W85x2z1PVw/t6tbfZVfsHHWZh/XM3PXF8s5
Wv/3+zbbh683z/fx5n5af4Mf/+9jjj508Kf4/DrqcDLeqt9CCzJKPBX4xquv35+D1bW/+reO9f9z
BG3+qeemsrCsjQYsTvyA72Wv7oLV45fr26eHS9PQ3rusWsv9qC+UkMlO6XePzOMKnuTmOdwwEdqx
F5Zl/lfeTIUtrzuYfaocMo3T7C6WvoSoOMC9a/eFbcgtCjfOoaLMfn/+bC2O8t9RLM2wDNfWHKSQ
F2tfKj5+lm7VIgpvd9+GMWpfJSC1FWAi9cLyczW9m5CuIxxNpGUSEJpQcxbLn5BNTwk5hEdtEACp
CuPChBUzF2XzI09ttD8/tb+K1G+/4Dzg/BUtVQXfAN/n/X6j4lzpNUoXXpXNen61YQG+qS0EKROE
WSUpdE8gvG9j4LAhJNYr06xhLmqSNoobVCS5rfxRlmpdrltN69aA2J1NGkWoGncRbGVl8HmyrYyg
wczcGxulWGQ0osIL6tKBDczrGTW9fQA3kF0pgInoErkCSdiq2sUyMW+pLYF1sbN0W/aZuTs//eX+
0VlU5CNNUzVVNJ/1xVEoWvRCMzo0OwHQb+dCAkXjT/afHcUEbCs0+lxCFYa93D8o/ghotmiojVYG
HdL0+12tdPWFUZa7FDF1lbnAszEMgFvLF4Akidx7zIxdi8jmK/5dypEEVj51FoiU85/txFBg0IUG
cwZ6CMXo95tGT/zMDqkA78bAziENKQnU5rbbOpPRPX5+KJ5yy+Rpg6JmL941uA9OEQl1LiYG5rZC
SguiSx7uQj10P3mZIBHPKqFFBMpK0yhEvZ8VeRLub+Cgdi47Zjs5JVokqRJeOOFLeXOBt5wqiDDm
reDCqXk/it+gsdhKt8P9QNP/yUsNs5k6NYCR+PRAthMEhCe36d30wiv53geebQ4WV+DqbdronHOG
5jV9I6uu6qFatVhl7NGSK4yVBXwFjRkMQne5GkVfWtOuv0XEVJAQtAYQ0PllXN5rgAsJuXRSVAP+
HxfO+9GzTA/L3mhST0tgV6ynoNBMD1F84KCUcNRHvXcD7ZNf2iASMjl4RHoEdZRO34/pZANQ21yx
AOMUkceFG3wtLXB0BPDw55ypgFxQtBeOxnJ5DZMzoeNnYJi2juvAchMVQHnhw0D4Hwqbvljb2+FO
7WESUBWj/47oXKB8o7CaB5/cvvPIruUa1EYMsCxz1Pt2gc3MnzJhOoWX5bh9hKqJaGwRRjfnF3J5
9P+OgrGBxbPLTJfz0yyNokRC56xqm+xKy0jirBTWHxVA5cKEPg5ls09tZqWqaK6pi6PfgTvD76wd
PIkr0qowRXjliCzCylGmF2zhl+8Ai8UVg3WQamI44CyPPkwI7ANNa/RU369vUQOYpaLd4ULkdWoU
l2fdocBpqkQS71dIcVw1sLNm9DRK4btWRrWH2d/P8wt0YhBQGbB6XGEZVN8Wd7OcOgTe00R6bUQN
OpYFdd3e1Nrf54f5uM8ZgzTD5crkFZ3zqLe7rXAGahJaKj2FU3jXDE68VXqgOxVEycdydCZqT8P4
6/yg8z/6NlhhmUxbJQLj2pydGhZbXDNTuP9jMXgWygAPVoKInibAZOAtWW2QhEMct2z1LfB+69CK
qLiwfic2pI2RIs3MmUjNGX8/Z1Q1NKQQEadvzEhBZSFSKLtDEFjRre5fzk/1xDLammAQJipUzvT7
sUhqshTvIemhc5MgM55Sd3MDNRIXLslTc8JGjyFsYiBGez8O7VcRx8IdvWE08h98UbvxnJwa8b5g
sOJwflbL3AOrFx49F7cXUm9ec3OxOxtAjZEtUsXrAylQlUqtCmF5JSheQZsriLAgcfwtzlznmV3s
POZ1IZxtRWcdH4Muxdf3wu+Zp/duRxFp80Awc1eH0r4MAFHvi41YqqoX8B166qlD7+5p5dnpDlF5
o95ULWqJePMRmYKns1QNDxKrh4Ma65BSKZe3QFmgQw1YQU24HIQAu161IBrvddhz8ebC713kbnw/
MgOd6MTSeFAdbXHsBsuOu0xMoxfbmv079xVVglif6MWYZnAjdezp3cyByqLo1fVAL+OhiGR52xpA
lc7/lA8XwN8cxcKq12Ih1eWVabddaRpZNXrjzPfTc/R4NNlHe5Fl9Ve/N6JrsMrRhf1zalBHxdTC
5YJTwcG/361NVZe2rNitrjnjOkgkcppqSJe5TBMMuA7ycTAC87OHhLm+HVa8H3bqpnbQc0Q4GpCF
kEFA2KJT2xR4pGPtMH323ZtH02xhEa+xI83FM1FKDJN7yxw9DLP7gx3beLcEaMJi+K2rlw7Ah/M/
D0Z0bdkqwQpB0PuphZoIJ0iosAELaJjVFOJrqbfCv4fgIQ3EQXIvHantlnbyRQ1keWcM1jbIBRKA
YQ02fuijG41cA7PJNGh17/wmO3U8CTY0fiF3E8Wt979OQdMPrS34yDOBYh2iSvtMVVyRIC5nKD/e
CY/nBzy1wQihVCq5JAKaM3+uN1Gyb8PAUiUq7WZq4biT5S7UgaZ4wYY42Ha1MPYFwjRX/8Ggjk50
rBEZIGX1flAVbS7FDFFmrfD3sOjYGmBn8AB5yvDWuA/7dvwnhv1gf35XU2ugbsLqU69xFrsaNS4S
ob/KY9KFX4a3EhjX1EdR2GJtv3x6jmTA5ABUUXTVNRbvmTK4dN9sG8VGBJvYRC16S2Zkdbc0A9H0
t3D7QZuv+Wxch0SJDkFdN7grwBQv9o/ViyIVtTXBZ6cFsKo1mGVrVcZ2cOE2/PBc/x3Iooyi6aaD
E9r7JXTCELMRqr2ICtImJglKvHRAu+n8Rzw1isU7xaQINTR3MYoKs2egM4Ku/FQX/cb0Za5ueGUR
SD4/0LLcOb8z0Ov4D9Q9CPGWuVNupS72L2AmdUEneCu0HMwXcARgGY0fZSj/ZjJ6KdxodJAcaCOU
Emq9CdZKWNtQf2Wq2iu1hFbiRU6Eae/5n3fqO5AbUCgTxFy83O+/NvgS1NIwNPXiFLdCGA8onOws
I4QZf36gE7cjmeP/DLR4bskvoekIBjIhkgQgvyqEesuhSh+1uqKof360+WcvghGqUZiQoUyM25q7
OCNV1QIoTOijmgoMxWBm9SFWpoO8GDLoSY19F9Voe7uZENGFoeeJLIdmNipwahftlOUVhLlEAjwa
FcIxc/Nn05mwnwEvMjzyLAB6T9ErvEaCGCyEa5YI5KWIpJ+f/Ik1NWi1Ehtqc3AvFp/a1ouuwtUC
MnYWp8WK/dbIY9Q1aFN8eiBbJwKloERWye33fvPkIJCTPGmh5kOjxA+kBNk+Ym10fpQTLxe5ClU4
Llh6Qebicm1EJ1t3AP4O+AJoppvJwd30Msp+cREhxguyxfh6fsgTmxUQCtVwHnO0lNVFKK8nRVhC
u0Z1j272pg7sBroGskmA4P0LmRBEzo8bhifS1efrlSBFXdys1I3NDMCt5WUqiB3dLZQv8NXaegfD
q3pQwMhZt5pai3zvmGULvrxz6xrFEt381QbCVTHmaFGWHskZzS0C7slrHIRY1DTcpMUBYvAIaTyt
Qwcwv2hfc4yyu3UU+Xq0CXoDOWg1n/ynAtzLF02Jsls1HJrqq5iSWgA51Ia7zLIluiwNhZJNT2nE
wgWpREpQSWOk40ZdAdcQJlXrrCejNiB19aMNmtPJtN913bf/pK1SFdehboJ6SKWevCK7iP2Om7U2
Ok1pUzyaHfDXVdwoKs6xTWP320JvjV+960gwMqqPPVKVa3wSOSru186FEoQ1yZDUm8TskdQd2CFy
rfTxUK+zRPh3NDL64jEWjolmqIANu1Ko4pg7EYMOXBmkRdgEVY7ub6fcGL5rbai0d3HU1Te9BFaN
vpxZf49LAkZ655ryo0HLwzlAT5fjpnbN8RUH5u65bHOYwgL89LOIYuXPCO7sV0gaVO+1VJkeLEi6
+joZYsx4Jnzgx42fkOsQZw+meIC1WgcbdBT9hxpr2hHgdmA9+ih0qysNaaVfYd4O9qqPfbIO1cfc
gDn1L0WH6+ud1QXcoiamG9U2RSHrtgPEAHCMMs+wroVU6q008+y7hOos9qJx0pdBmhrajpXsfhvY
pASwXLCCW6EjEmooSajmL9TnJPOpyhxVdFwJ8rU9DRW2N0VCOd8yOh3EZ8cP2jVZ4CARiOV3+qBO
EgwTIu1gC61+ANngpEIFjZbFY79udVXOBr09PMIgC3UP+F6h7gf2OeYUetaITVBJNcF9OhG/ChhR
WNRrmrTXiV33mBgrZfpjyDoMboivD3jDwb/AeRTtAVOvaoHHyeD/DBy1+GmINtN2Rd2lYGN8Vckx
MXCUr0qgWqCsm7RGql3ic652Kj+DfRZgxNOiro8wgISHpSJ1soGbmBnbgMfin/+NooLEfKUSPCPN
/E+PVo17yhiBkj5/4Zy448gYEJmhF2BiLay/v0nJU/CBhDtG76htv2dJkN8L11f6jVtlqJDVoPO6
CwngiSeSp0HM6RHRpPn3WnoTn8eidCvFbwzPkMgLrmo1rTBbHYbwax0MssMSGxEh4IoB4SQqVhfz
7zkUX7yTrsGbIchGLKpRiymbRY1gixYgQa5PuHQgYKOPq7DKkvtaC6urSeblY1AF3T9GC2EJoG+k
PYA2sYrN+U9/4rV0zTmOdgA4OCQs7z99JvDSlmqpey1Cx7c1hUCs1FADPT/KiWyIRhKdMaY7N3sW
FfRh7FpRCEzK9UbpgeARI/D6O2qHpCTSoHkKSSm1f4b22BT/nB/61N6yKPqCnqBQqi9rpQYuXoQL
tu7BtKsyNDrMcd8IdXo0MdnbD4gonR/v41QtFRNj2hS0gYh9Fx/Uh3oGNhwpgQlX1ARwqAIuqpKa
pVyjfgu1SWnQ+tthIBVcyvc/Dk2NGwCLQ9qJPIGz2FMqIS5MwCHGdaGxYOhrWByCEu19fZMVdt5t
OwAfcqWHmN9eyDyXbXoCfGpwRCkmXW1Ss+URBrKIgIwVZwcrQkUJcR34/us8QtANrixh9rY1KEWt
agXBVW90oPtfDS10JNQoIA5euE8+xhQETDoBMPVVOrLLwkeiRBVoeyQaqrqhYew2tXs1Npp57DFT
/XF+vT/uL8ZiuakusMfs5dYuYR/mBZIhqOiKbhsiDLGlP9zdhIZ0d6bThxfmdmKR567iXGmkev2h
/SYzC0Ma2mNelCDxUOe1jxGr7LZAJIe9iEdtD7XvUgfsxAe1CQRhLjDHub35/pYQ6gBswhSux1uV
3hK6YPgAuW0bwJ25ML+PF5Jt8xTQ2LAsSjUzHOtt4aQOQgvx4sb1CrPUd4rRJccWuPvu06vGP63r
fEH2PHqh70fR/Ik0oezAGGEQyqPpK09NKPttBOGBs6mFF+oHf+E27+975FFVjiAfSvDEzdN++94g
UScH8jXqw3qRUvNyuPSoZIjqapCVeCgq3BQPEv5ABhUQ2sAetkJ418javo8UA6VKB/k53Dv8WnlG
MbgJ4PWKLL2JdSMHGYooWLdvSrN9iNW292/tfDS+tf7ovkwBwd+Fz3dqP7h0uRwKi6SZywPWmU3i
Tn7ioIAganjKhWHkO4fE+b6aRGtuzy/WidEcsgPTcm3azkKI998uQpghhjbie4Oq47MCN70Kt2Dl
kFwaAxPS4H8wnD3vc1NHu9ZeDKc0jltOSuJ7ZdU5IxTNPEMZXFT1MzDzQvl0umo7hCD0O6kr0T9Z
bIwKUSvFhurhtRmE5izorW+dldX35+d04lSBb9LpglICtan4vP+EuCppINtG3yssBdC8koi4e1EH
LvQLA32Mq5gOD5DqzP1Wys7vB0pso68so/S9yY5QWiMd0Ymu4bjVTZdhe+1bcgvTI7zGAQOhhPOz
PLVRWPe5o8Yho/zxfvCUP1L6Rvc9VWmjZyoMrf41iUX+oitAg58/PxgICJBOwCDAgS4WLkCVW7pD
r3hK3eJxU802WGj2qodec6ML523+4YvbwzFp1lAJMNiZy+tqGpDkNVCg84IUaba0b3FuD3Q0Y+rx
JzTU/sIdfOKNoXWNFgNiz5Ral3cwGp3t4Gaa4hmgY+50tao31oSEX4MD6yove+VQQ6W8sHPmLfhh
jnTpiSNAWWjG/KPe3JBtH7YDQYLCnZJhqDkD81F6rbTG3HZWg6Qh/m6QTEWUyx+K7jt7vWlG40Ic
c2rmIC7A7Nq6Depi3mFvfkSSD1ZmIs/hUSDNNA+lN0BjOCSiCIqKEBZHkxsEDSqtaBaf306nTiip
AG871R7dWNbsOIohSpaZ4qVIvF9hKaOsA8oFF+Z3ahRiYbqUYBAZaz6+b+bXKOVk1k7ByiYjFAtJ
4w9VuM5t7AsDndqxgEdogRg0QD7Ufa3eNXA5DJmOTdUqdluslKP+txFQ262D7BJM9NTJB0MCIAIA
J+/rIkBp3ShOS+G4YFYaBJ9R+NwONn4gY4yPx/mFOrFF5q49ETaQNQ7+YijHpKWudylavwlG2uvO
ibsHNcyMaoPWdgZi2CiZXly57ucvAcJZkBgEtLZjOIsLZyrY+u3EHDuUojzatjCItcl6QbKTehOi
GtvzEz3xTeeKveEANOTpWI5nphTvoTI6XqqZMIR8qE9j6AiKnE1z4eI+sS0RrOGmAc7G/83I/Lfb
EvBALhDzc70yNqPbVM/DY2f18f78hE4lKUTqZN0zPgcs4OJlt5RewuloXa9Jp3ZaZa0OyRy5AgMR
QOwa4IWjulAdBog4/SELmh4CcC6w2pi5WemFX3Pq85L/U2EFZMkRWRzFAGiELGjOewHCB1dOE7db
GOXBHzfAKunCxOc9ubhbXZ1iLkfEBWqzjN8V4UZwpmLXcxS1PBpU03ZoGcOl6d0My6TWR+E16IAS
IkS+KkHMfKnFFOxtNAcuFHxPxAcEViyxBg4Ljf7FSqdUsLJ6mAMRRK1ojDpFuS/Q2EXIANndSAkw
ZqktAl1e1urCZzj1xenzkF7MB5e37f0ui0Ca2V3G2DSX4MtJawAO5rDW9sFSBsy0z3/108O5PCdg
Jqn1LGKuSEBvzIVJ2Kq45SG0BuFsyKPlvSxHaOLnB9NOXUtUcIh9QFPxjC62UyyNxogdAxZULNHJ
c6m5VMck6PwvSCSg30A3OtG3dVFTZA7TGBWdSGBKckDarfuK3HKBekCXIn/pDKgwckdrWbZX284+
jvR65Krz0QPcnv/RJx6JOYsgguI0OkSN7xcETpsr0aVwCRbBp2vDgAqP0MXKBywDoRCv5s+PZ6sY
SIEeEirlqPfj5X4UDOoUYrse1/UfJOmib2qSFN+A6KXjJo97lKvOj/hxu4MxAw7uQCzgGv27am/e
W5ujZYawxj1qtpSboBJFzz6aqupGOG1bbsiscYQGAmQ8TQ1SYhcm/PFeBW3yb4AljzFDvJ9wCFC3
awMHY+AgcBAITfND1xrDhVE+bnRGAb5NK5m8nRrb+1GaFDxqUjSMkoTpDrs+Y5NhQLUDoThcuDRP
TmjujRMp4V1tzX/+5nuGY9GFwIptL/XBsbjA+b1S77sLT/zJCcE2pZZGDQ+25ftRQKaqUzNathfa
OJk3rlat6x7LGlupPx+48O2IyIg58S7RrcWdpIsAr6IS/9d29gvCC2C2MgyH9TQW2n8yK0q8Dt1K
8uhl7JdnxLwUgG1vCocvGnbI4KZlA3e+lBcu+Y/nGubbDJcm8KNutEQQRyZQw8kabCBdRXuItNzZ
qVkye3zlOtwtcalAcGI8GGsG6F6+JRXQ+W58syuQrdVzcEWcMpQgjoWKOGiVTs0Wm7x+rVny8/eI
M8NA5s+o4+e85HDlSR7yeqK3SKdPve/ocj+QSmEW4We9+Uv1i1i/kByd2JEaX5Qu6bxG3CnvZxjI
tk46pXS8UOnGVVRI9G349psRhbwLV9apoSjRk4gR/QHJXTxbdlu0rQJa0pvyyTmGZtts6HoNm9zI
+wtDnTjNlA1hZMzBAInf4jQnbiWslrfHEz1l2rZu0LVBN+bCvj+1O96OMk/4ze4Q8GvLdmwcD4ED
EJjob9PmHPvnERsJb8gsa3v+zj85Hq1si+sDttcymJUEMiMNbNaqmNAGyQv3YbSGEX3DIt8ZRqx+
vuzhUPGg6eDytEHZXExQcXqbIh/+qjZKx1u7QSPFAopHY2+4RP74mKTTMeOcUR2weLiXYM3OjLEL
y3K+Za3Cb8YwYpMY7Mgkm9CTk0L1Shw2VhXlLqj7tf77/KednaQWgSzjQ09CwRC2LtWQ92vZFlMS
CotvK+0YsneEiP0fZOI6/F6i2Uw6062muB+rpJZ7p9btikBINE+ZpTfHko4BDXYZxtnm/M868crD
0iWzmGMvouN5R7zZYXk9xl09CJtSkDkismMV2k1c+/aPrqsauabTjqqvI/ruH60y6XqfH32e8/vg
noBvBlmxCWDeuYvbLwMfbVUuUZRVK7NYGW0BOL7K4fwop64F4rQZnjZHmcs6ZRjYxhApE5ssqcbb
GvnXbdwD2nKG8tf5kU6kaQ4cI8shv/4vzs5rR3IjyKJfRIBk0r6yLLune5zGvhCSRqL3nl+/J3uB
3Sk2UURLD4KggRSVyczIMDfu5Q2m4Hu7nZ0wkPwLTecKymN4Pxa0SA+aCeP8YSoy64dRtAkz+VCn
+qpK/utqIw3uTtnrIm3sK8PQEh0HUI6q6epn9PBbMpUyu9fCjWB6TqvBG+bizfh8i8VSqyT849OB
8LldbIOaiT42Grz2RRIHLwULaE1np8t2orTXCQKGLJoQDm0G3v+VX4ccXkJJ0Chi0qAMjhlk7jWc
+Q1SY1lgxQ9wGtZPQusQgLn/PTf8IQ1m+ixkQiBvnZXhuQFsUJQZ5zNLtXcdu41ITBQ+GSGyrsXs
WDsx4ub50Xi5QPWxq9Y6x7RLnRgx1ShcGGL4kTpB9YSmikOThHJ+NAbTyYyJURlMdSE2TPLzqHV7
h2dr0RRPKY9AW0FVf+USJqNbljamjQU1d/oDesLWvVh2nqDAUghDnPgXMM7d3+iNK0oITrkWYgL5
IKw2mtx/FAhMO1ensxHcXmAoE6VbnZNmLndMbXg8kKPA7Hi9BQUieXd+83iqOk6FOZNYWH2kGgeF
wPhHvyDsMwHjgBIJMtkPQE4c2yvB607Xty/0d+tyI36zLkyo/Xoz4oUFxvEFuQDjn5anwfSi3Azr
nXuz5QbIGMGmgMalBr+6oLrk2gI+7VwVfSyfYyMd3wHW13dC5q1vRw5FaU/OkeD2bpekpoZqVf2M
e53N5mQIhFEQwjFOUV0F/2FBNNPIgHFu0EbJN/a33TOicFnUjKgr6BPEJ6D6Ojpou/4HK5IXQ33p
5P4v7u83K8i5j6oBI9g1yvLosqR5eVxixNnvn4SXu7x6/CjoyXI9iHc606t7Rk15qhYrt64oF1dM
3Wntp1koLkzEBuRqRgpFXDBHlwomnWMLGbYHzTV0vu5IH9GQVEfKiPqTXTfPeQK/brAk5s6X3fK7
UuKSIJcKBxXx2+0OBotPGzGl6iZ6f4BoCgb240ktIvU0cdp2tn3T+f1ubnU3mBjNY/RxrGsF0d2f
QWeIXwzxwbCYTHatHnqQmBcC1+W7LerMfBwd2rbHqXSSaqcDsHWiydE5Z7JvSxp4u+7S0OG6sAbr
qoxJ992NtPgAZC18n5pFtHMKtq4ogZdD54j4hALPrSm+fGQVDiJZo6qIQ9KqC5y6wDzvn7Utl+6a
hk4RFTQuVcRbKyCox9jBp12jaLahRnX0owAsRpmjLD7UaDbtbODGwRE0gyh28D2IulcHh8m3qqvc
wCKsX/rHAPrlU7PkyjMv7XSYTBM5A+BSO1u58dWAbbOXYBVkB3Vdj0jdIHQUjIouC7y0qPTjOCrm
Ve/NeAc/vWkKCAbFP7ootiXX/5uHQKFgSYYksa+IgoBkiXX92S7biYi9TnYejI1PR/f7/02tzmIU
LXCd1xEHBNEd5N5RvRngvb/Amp0eGBrsjvePyubSJGkQTTamjtal32qysx6IMaDmCrKpEJTv+7FW
xi+lFexY2loZp4TAjrzIYtridhNdIdoaUFfoj8iUekE81qemdbrHBX6xQwIEZie4kjHEyt8KHg9A
M2RfXOzVJRgY2RBAPEJfNLad+V0wFEgpaQixwys8/nSsyc1OcuAbschE6I9dOiT+/c3duO2yrOTS
IgaOBGj8dsnQKqq8v07o91WrncyK5I83qN657fJIrBfKqD9zzwSkdKRXtWlTz+KsrkVIRNNV76D1
GJ4sZ7Gf7MayEAJCAfjIDnVQlnZu+On+Crdsw1FB5kMwwJDiapN7sOeiQpHxGkIRgDiNrtjnoI+i
D1m8dA+uCuDHSVv1ZM+5c7pveuvkAh2UI8NwSlABvd3cwC4DxIsn5arm6nh00Sq/BDl8Z2k5jTvf
8SW1WW8xT5UcGgM9SGx1a6ujapErUxH5kV0i2jDNAOrp/qBn+q5vR7Dj0P5SBZ0qcmbYa9ooeDCz
gRbroORVedSD3rg0E3pBZ0lCgWShk9ioACuOkx5Np2qgh9AkBN0ejXpvRmLrHlBDpd3MjAtB9+oT
2Vw6NS8WaOb6KHUvNSCM5QC4O+t+WoHQfzqD0H5MCoIaXhwZzrtUIwN6//ZvheuURANkda9mxQRC
bw2cr5HvaLClu04ToO8X/t1C9rjjZV5K+KtPZVDSleBOfAzVn9tPlTpLTIxg8qmgR8t/1WGqxY9R
1zJtZ6QiVrxY6KH7gNJwMV161V4Uv+xHE/A07fLERz4iQ2XSMCLI6RvRjI/QA/fP0Rhb3aETQ2Ue
kIK1Z+C5Vj8/6IldNZ9igjHrH4VLhjZuXk18zmoO92bxN15ZMApUz3TAA9Kl3K4sSZNQNeYYGI9b
9SgNxrANHuJeaVA/zEnwvMFyu/EU1xDR77iYDd9NEE6WSLImx4JXr5IO0aAQQ6tcBaX5/ikfHISn
YQinnFHyZ59aI+rrtz+6eDWDtgaphkzgbpeL6JZeuUmqXEF9f8nqrviiZvmXvHOGncO5ta+gMYCa
cE1oR668dGabvaLpJRrJWQOBuqrkZIUMqD4gfj2gHACQAYEsu8z3yg0bHszAIqBEPqfJ6OHtCmdV
63rEUugwZ13kHNNKKVTULLREePbUvL2fLQd8ic5kzo0GrPzGvwUx8DlHuALIJ21NV+Q+Ut7Txgou
iZa4YnrX85+XVwRCS+TLl3FQvt73ARt+CP9puTz0TKeCMb21Ty2y1OYmifwkH+zhF+MpXfRQcuCG
46KPzJGAck/gj7WlUn3PVEPlaW5b7TUNXmrMawdBKkmPgrjUAMR0+ztKdFfTRbGVa1NbKAy7FQSl
ZyYCIIkdZmHAD19WDBv2SgsjQmSpefvNzcNkOqh6iJxKPeRNckFrDF2HCRmHxxEZ7uepp6Gzk45t
HQ9Hxg+2JdlN3NWjA0KvntMKnBV6meFj5vSJ52Q9M2J2mP+Hu4bQEkh0KpaSKPJ2T1Anq1QXrvWr
E4+9CWFhGv5UBliqD0EK8713/yRseRNZ/KfjAFqWYdtba3kaQKeVgkeMCouky6xL0zOcaBF+KKrw
zxhOp/l83+RGJCZLFYRgeDF8yWqB1LGgM4BLBJVfdHLbyi7Py4g8wNut8NKCkTHwh0wl3i4MqaFW
HYUV+5odVH5cWxV6UeDJ7lt5iTZWJxgwODQUEtMEicHKYY2GNqV4azhw9aQNfMHQGxIgEtvh1fPs
hk99okJErgewpxx66LXKc24arX42mjr7CUk9uoX3f9LGUZVUZbQlqJ0CIVgtvK51Z2gsZDhy20we
VOLRD2m3VKjuIRxx39TWlyTsY0JZNuQ4s7d7vORJEzcLi9fDEPpyAAkHjZHHnQVtvAmcEuoghLSS
HGG1oEytU5XCXex3PVhnxWbj4FCmm19WzKhVht49hVpUXf7D2thICpYaU6YvPaXfXHS2DKKoO06p
Hmph7rmzgTpOCbv7zh5uXEBIUyXxE25Y9k5v9zCsl2oyUqhKjLkhL3F14wCZePVcNGpwLbouut5f
16Y9SOaAQQBVBURzaw++g7CipBj5SGAn5wWo6tVYKnGM52j+pk7JHmnAxlMDANlRuYZE7USCt/aC
0WlLK8wSH1fT6OcIWYLCi5Ml6Q6xrQtIpNMiQKcpcOLqmebC8AVal+TtUGhGrSVDJ7U04NDOKl4D
smcDz0c/O0/b6pRFiYlKRlxcYFGarmpd7L0XG7uMPRyPhO8Q0KzObNLZSIeVQejbxtL0JxQJRQNJ
udNHZ0Lhyf6zUBhS2SP327j6dJBRsgXtyTCPI2/Sb2fWFoiZ0rcI0XptAIOguHme8bVnxmX3RlO2
TVEPJijUqf6tIggC+2SM6pQFFjRGF9Qc3tdqpfno7zX+/RO7aQqcBsaohQIwuF0VhPoaQvLktcPI
dO2StNkjOibOg5L3487AzZYpUiMwIXKE/ZWrSZm1AaQxSG0EE41xZtAQXkBHmmh3j15uq+RKM/yl
ag/uRV/XYBSD7j49SlcCZfXnuKkNYq9yPA16iPZJHUWnMW+nEyJO8bFuIvVQQ6l2vL+18iutXi/o
4KiC02+SsYbcj98OTNs6I4LZjWwjVsO/ZTkND7A9GMcAKs3DbMTjJ8fMkTyuh2/3DW+8HET4GGQK
jqb8Gi6yRAjVxBP9y3QIuiskF9YHexr3+DO295jupRwedRymhW/XNzsRmsrEMFcoOuqQMXnFCNAw
6LiGei6aH6A6km/5JDT4s0JgR76yRKl1MVKDBtj9FW9uNeVmVSYYOlH37U+xeyUjuARG2kyVHl7c
zkbmwJkHp7uWaNyUcAg71j+RjRRwoYTtvBOobDkkiXQXssVpQQF6az7Tsjai+Q2IuWnSp9gOl38t
N1zgE5pRKZqD6vubl0sSBzMy3EmEzeuKUDTaIbBF2kVjQ+vCtf5Ffu991FhPdWh9azTxZ1mA+Lhv
U37N1WmWGRV3V9A4wTXdrrEdgbo36QQwFMHAH22QzwfVgZAvnGwqnUv1S00t4+0eA2QJ8bOkNwWt
ufqslsijjvICIwRu8oNiTXdoYW2CjmZpdu7qxkNKfY1QU4ZAILpWq7Ma04IV2aA3HBtDfFA6nTJK
ayUV2nw1k9peaXXmcCwjrf4rbJY2OLh5o7wdUQb/G3kCQC95qVbLLRtEL+OaU6xVip57dqpaz62N
fsdhsLq63Dm0G+4Y3yRZarHJFN/qkRliZQinfAiucZsUl7pXfogqGc+zhsrG/aOzZ2n1xpjttAyG
QfqPlALCWmYZfm3MKDnEYqh3tnDjJtrEXWBiNFKgVz4ph1FCT4KeSZB8UkgbIvUdIUJ0RqmmOzhT
a1z+w9KAxOD/mK9jkO/2VlRCULTJ6uAqVJQsPCiN1f6kt13+j9AWfQ/kuHUHKaRwFegtcC1W4SzC
5LXadhYe1zJbZDOmOE+eXR6CFBGPuaKOkOgaahwAWPe6ulvfEMA84A2iZAo5KxfniskaI7hOrouT
IBLJg/BclLl6EIjnnN6+pyDnNCq54KQo5N7uqTLFFm8L0zx1iSBhT6vy0BqhetV6Z6+IurUqCuv0
1oh8qEvJP//tiUb2TK0mus/XtByzD7mqIVJXzfZhWBBc3XGgG2+UBJxD/0QLlhx9tSzkt5VlzE0y
qygIVF+vkRI5LyTn/6hZGPyLvOzQHsMxE98IELI9RNrWSuV4GXQPlkQ3ray7dKGYgnbtq53P+fsu
t6Zz5bQw0IOC/vb278djSFpJzYmsa+VL0QaPkDANnWsJz8G5ScRyrIc4fVBb/T+gjG1XorSkIVnS
uf1+Qp/BfCqYal1neVdZAnoXYFqHqE4m9ASbvfOy8UzQFgX/RnmROeQ1nAfqBDMAcAfKONbNFvSS
uXypweE1FNvL8IdV6G10sNE1/5fiQfngBv386/7mys1bPcO4GZgEGU5mi9fxOgrhzSJKoC96hYp3
0yLdM0DYfrpvZeO0UHKh08YieY+MlaNB27fL9AjAcT859nms0QN1Cn26JA0amPdNbXhsAPAkIIRt
NDLWY9Az0ptJLz8hVQblgCpP5SsigQypMBd/0Avr7c8e9qh+Uxxm6mqtKBITUATmyAidicLkxxJp
goeuAokyqO4/91e2tYnEZhBeES0BhFg9590A5wWkm6EfmUZantGlC8ODloZOe9bjpNgDRckbvD4Z
MhrX6U/K9HSVhc813V98nXLtQUqcyWTDP0wk0r0EUttjYhjo8glj3Pl6m2skp6PTJbte6xeptpq6
hfqE3sUwtj4fL3iGR8l6zzBmd7q/nZvrIxmmMSPJfPXVU9vakzGPbcMw8gKk/5gmLZS8jtnElpd0
/aK+r1tow44IAIr6et/0CzhgvbeS6AAXA56JWeBbP4NkuC062H+vDQ/s/Ll3i/In/Qy78owmdacj
BX/EcXo9KLLHJVZQHuuoakP0klrfS60wh4O5AKw/BI4dIeq5TBbtFxMIBOMRipF8jENLaiBOJpqn
StQ3X+qsSJ3D2HYqZFBdquSHQpvjP+m4Jl+JAdDLZRRHe0AfJUOSFD6ExyYMEBy+v+6tr4t/lYUB
og2O8O2ymRXOgclTKkNuNPwCVrI4UHFxvuaK3u5cy61uBSEUKRzYRTqa7irA0My01lG9DFELho/5
ArYbnqfJcctfbdTpj+lE7+bcL3UgjmDaZ3SHmBizznYRFc+OaIbqY9339rveEpVxQrIP7VzVNKKv
b94R0Aey2MU4PFHQ6iBMuBUF1lUFkpL8CzLZ7qWakbnP1EnsnLkNR09cCY6OjqNGXrIKz7sh0V0m
3rnOaZdBSJ7D81ZW8d62y0+4OtlMML9YIOR6VWIvq8pwm9zgZMfG9K4uBbwCpiQ/djUOXVIYxl8V
w8ynyUq/j0MUwy+j/XN/TzdeAH6CHJagNwgoef3leypPhavgQxinvipGmo1eGVfLCViHdtbSItzp
g24ca3wyHXqbUV/ZwLg91u1ipWPWQt2QAkZGlHvIDoarxJdeCZzj/bVtfkXCWHwydF6AVm5N1csk
ErMXytVETeUKD9N8Hd3G3IGlbe2gHFbEO0lRtFe0l/SMBwnd8McsLD7F+TQ+t6i1/6kbQfpHbuTT
Hofs1rI4/xLvA98mRcrbZcVFjebHGCjXNjSQa2+kUncHxPP+5m14fBhjCFlhmKFavQaNT+6YI9IS
U3FNp+g6M/13QC8pORFwQcbrTv1FCPoGbzcq26WSWJhXbQ2rqGlY5EY40iGMQtiwVSV4EFpbPGUQ
SsJsX9Sf9L7uzveNbsSVclyEaAtYFECA1TFp2jq2pgkOiDCKq68aPJmnsKsBjy0iPk5Kkz9ODBIf
ookHXCv+CzIe5j1aFgwiMBW7HnhQofORpFncQFo2T0VXFUfNrf4JHMpXchhyZ4tfnx48vaR5krV7
vvDq9CRap1U64q3XaLH1P2wxR3IMcd655a/yLQoB8F9hAZo8uoTyV/yW28163dXdOMAfX7XOx2Zo
qvcgbVs00nv7uc6FzXBUBVgM8MWbw2dMU5mjBEHQABBgtUBUp4IErv/+Og1Rr3pomtc/22BZ0D4t
zGBvonhjoTLR0l/OKwnmylqSdJYaJsWAtQJe0RQIc34Ksf8tgS3pu6PWvXEOW2GP3hyZqNXfP7sb
5ikMEhPRh6JWt64j9UskhpHu75UoSRzKjvqA1y1W6xVpPLxrC5BfVZbZD3qf7ySaW5ahp6XADgEP
HEfSLf72hV1UZAbYuEaca9DAW1Blj2phIFRt5MV40ZbQeWyauj8Cag38+4t+OT037yZkNKjkUHEm
MCIlXN1Y6JPQQXDN8Zos9vCQNp2RHucCWj99iJbLhFzxuyrpxQ937gcaDnF7TlQReLXVLszSw78C
MVj0dx8Ue5Qkr8vy8pdJHnYOPSGrucrdwtkxFkZhUW8ZBlxI3ZdKBkVosoTvB6S/raNWsZmHpajQ
6a21KtO9TB+LxeP/lSQ7eItXLlxy9tDr4W8M4THmdPuJSsHAapTow7UfFeurU8AWVFSLfQEbvvzR
uJH40qPj++X+x3n1HAIcw1HRd3EoaVA6vjVaK1QHQUn31zHpYe5VAjfxZ3VO/piMYhSnBo7XYuep
euXSMMksFVkXf5EHyX347SiiZseWh9VwdYuqA1QfzyeViufp/sK2rQB8ldJJaI2tXFprd1pcOi03
3c3cv4RL6NvpS7jzGL2GXbAY+kaUoHn+6KesFlPVMXONzE1fjdF2Lr1ehs2xCCztQyZs/tFOxk71
xrYwn5e4LD+gLlg6RyI2wZRj1hnj8e2rpnIF8FWyCwDLu93b2sicoonT4dqMjnlph6lEv8XdK4dv
7a0r2RSBHMr3f3VS27lCyRB+4GtRlcqhKhLrMDuNveMsXx1NSjfU21GBlEovDC/drqW0ma22tXqR
Q+Op7omiYyKsy9Qy8iy31BUynunNJSNpk8YY6tv0ivDStza7qoyGFuTmVSEQ/dAbXfucV8G4czY3
V8b5p84h537WBAMo+ZnmEBsLIQwsqqWBCl7Sx/Un+pD6RYsjd2/E+pX3p7ELNxFAJ3wdRarVsxdO
0EFD4DBfl8xITi441Hd20SSfJxFV3qSF9kXXyvoadnH41raUtCyzJR48tnWdsFgxHQYa9OpVUerq
bOQi/mjMFKgtV+nejDqQtnhdARUTZ+Ngbj8ema1jd5WyXMFlGqcmcOd3XWNFn8fGQLT6/kV7/XRg
TKKJ8Sz0MV+dlIm2k91ZiJWMmVJ/E6MePRKPOvE5H5vB9QYDgiSva83u7zF0jWdncKf3STK57c6r
8eouUpt7QU/zQyT53MrPKUoCjtkYxLVQ0uhoRPTnjb7dm9N4lQZKK0wSv8yBwXazuheymgQ+CC5t
BFDrgz5n42EUU/U57o1iJ1x4fTloZJBy0kAFZsXQy+1X5GUUE9OQggZxn17mpXVOXZ7HR2OO3AfR
me6bL6OkiZA1YjiWJQvBrT0eBXip+8i46lbWmYiiJ/A+hlUYn5IMZVcPyJe6k4Nu7SaTWIQOhPQa
jeJbk2Vfog6Sw54N4Co6gioZDplGS6pUhLrzIMhffxN7kRHKmiqgONJqpolvTY22W6SLyuhQZfT2
hxrWZr8PDPVj5pZF7pX2rD0xMdb6EE+OP0bmRPYIQjd/gCux9zzEfNLVWk2IGOMqYkxq1OPmT1iN
7fqBKUWAtaLKS9g14dQ2L1mTo+tERdYvgCv9ff+uvozUvNoEDg7gQAhEGde43YQod/rS7F33OvQq
b6M5xhL71RGu/oVQxOh+I7KjnJH1fdb8Eyqd+W6ZjPhZqwJRfV0MiOdPxlDZ4/MIN/90Hrt6zr4q
42A3ftrNtoZ4QRnmT7kW5Z/LigqDlzTN8mwNba8c5rFJl3dDpamfJ8DdzUlBGbO/LHMw/3KTCobl
OGh1cdbHuT72kAEUh3HmqfPLDKlXCT/WKGcROkYP8xh4DeHMd80e5+mjAidX4tVdVKte1OaDdizi
NvusLS3iwi00nsNRb93y39boMzguqpZwK8kLHXUTK+7+VMpaD9DH6GniO3UbfbJSZ568ykq506Fr
xvGjLIf8LbJA0Ty1T4hkYAOvx5OWVyYxcOUYz4k7J+k3xFGEunMvV+EwTR96cKBGqZtQeuLtuv1o
jN+Croi7yl/6VDm2/TD7qNz0p7E08iNMhdzPqRM7N3PlTaVRCYUCko4KDFDk9XVJyhBViKH0x1AV
ZxH0pedO4xuRsS9WgBLIqhq3n0LG7dIEFKTUv4LCj7TM8NK4qi6V0CH3UJRhZxe3FkSdwpLz0hLJ
LV3Rb8H2lEdhv2gzpoap+LvWx46JHjgHdmK1TTN0btgxJj3hnLo1008ttBpRXvpp3TYfwzG1fQS0
lB1ntuE3yR9VwC0vgdO6SxToY5tVcQEFVKApXu/a6A+mgXZynOTNTF34TXJCIC5gAsiQ5IJ/27eZ
xRR6yGA2vJXRhZky67hQT9j5OhtvHVvGuwpKEvXANWhbNGhWDdR5ictqGx9hQuZQmf0R+H91QcwC
Yc37rnDjO3HiJCwBxl9qoKtLZeP6C1p6mU8NyXlnBnAYd0a0l1dvWIEBBYdPwVi2KVf+Nmt6lDTb
LGOqIy2ekT9sjkvp7I0ZbjgIHd02KVfJnDaTxrefyDbqNK3obviGVvRe1qfaCQ6Hv+xBW+g1zbCf
eCHP384Ort4zeXclEBtUgKyL0wa8tdp3ncYgWJP5oxkXfyAG0z4MAdqhkNEmpeuVaS0HWfsYQDGk
L+JD6tDA/C+/AZJheROYhFpn0Iow5skwpsyH0tf5RGFveo/Eku3VYZAcrHhpnhTFrT1rTvLvmdFU
X+4foq2NhxsbpBmbD+3VyklWGW/QUDalz3sH1eI8ih+BbdVeVw3dQVf04gnNJcKZN1tFNl46aJrs
oJZWn3sZm6l157r0F0aSPoadql9qa2q/turkPCVV+k8MhuL7fZsbB5kZVkIGG6IJqmarjEIri6xb
mqHw3bIW7+tSqb1IUbPrfSsbR4oythS5pAwFYGLlo+EKAvVVK4UPyMD56dRJkp7GekyrawE2MTzm
eliUSAmFieWlpQvBRtUGTfzx/q9YOVd5sIGB0ZSjDiRxDKv9HTvH7VEWLv0iCNrvgTH8PRez6Slx
r/9x39LWrmKOxSL1CJRhdYUirVqQyuOxqIOgO7tZaJ6R0kgv961srgfYB08FmPpXEOqojaPGaJbC
bxOSbDrNjVeKwCYnU/Zi3FV6/bJ1cqKb68hkgViPTrSmWSYF6je+bU/611FkDO71Cnf3CWJWs/Vj
vRwsP0yiBMpMNKr2WkxrXrH//QFIxtF2humJOu+tU2KeIWjNUC18s4u72mtV9LoeURHJP2Qj9Ztz
Bcr5XVsjPXBsgsUZHnXGYZUTap5Teh4nbYoOeVPtjgFsfGiKYjKZk4NPr8ZyXISsQqVdGiiJLfGH
Ypbjg+b2+k7ssa7BydWTYABJJadSQcasHjWq6iMS9Hnjh4qhfnGVJnhfNap9URqtPVSpQYkKibAD
4vPdGZ0m96CnU/2HqeTpTi6+ceRg2AAbRqoFBGANJo+nvtG7KGx8uv/FM9q1xTeKEDXcaeGwc7q3
tlZ2gblBTAlw6G6/eFLFy6QlVu33dExOQwGLAEHXGxt8eALmVEjaqG2yx6jx3lph5jFQSGNTX7UL
OBsz/DKrGd2h9WJclipFM9oPoR6MbxQSfbGM3yVSoc0GXHQVUGYFVbqkZlqHalj4SXTMOTKt1u9M
U65n+F/M8JxTGsP5wvi5ilSCqmh1O2oTv6hmMZFbqLxbsxHmtJ8m8H4nNQ9mv2rKxfYiJ3H/Fjy7
gQf2Qk0egyiWnYsuTT21QX3PmyzR/tBmBhnOyCdFf7RNlRYQdKTxHsL81efnwzDWg8ihfJ7oC95+
mMBtusLR0sRvLbv3CobEvGKu96L61zdLmgFfAocLUBOKXbdm8iyMCWeC2A+Hmmh+zgF8e2aTu9Xz
kOZj8EWPukV9GEe9FedBHWKAw7lZKCcK0UvqePAHJLr/Rr/ObyLkkbEHlRP+8fY3Gf1QRAiqpD6s
CNNjYhWxP5UZMnxZ7u5kg6/uszRF9G+8UPOD5L81pbi0IHN3SX0BCfV1aSPdm8rUvsZL9uXti3px
3xS6AdiuZSTDvKySIewSLlpueZ1oOj8LJsHIc6ac7ptaa/m8nHkIK0DbUQsG+726WgM8pSG6QanP
+67/Kg26MEz4CPeLwuDLjMZplv+s2ZifSaKmyYPFEJzjaWgl/WAWqMkOddMbgl5ZqvRPZjWYHzvq
ZsrJzmK7PEy6U/ylBoGheUM7ia+lg+ikp2c5RYYxFPPearY+kewcQ2NBhQsN79tPpNeAj2ngJb49
oksE7pKCiNrUh4Gy/U4AunXneGHlOBbQK1Dbt6bQ1YsKsJ6Jb8Ro/S39HL8DArTXUdqywsQsCso0
JAEfr84cdZjOzWw78a3EdUDoQQNSxrN1vH8ItqzIgiBIREIjpsxu19LCyQQTSR/7Zj6bR+AH4uwY
zht1EeRJo37LVBXJ9EY1JQZiH5UI1/lwt4cfJgcuXtRJ8h0nvrEWrNCHg2yTmtG6ujcr1liIPsSK
OjcnpjTSM+zQYifK2Dho1KIkUdFL8rG20ihuOSdknD7TuLN9sqXuvRdMjlN4MN85yfn+B5KH6beS
5cvWUfqS3WDETiCYuf1AaR5BvNYtiU+7eb72g0O1VssYJHLRQ/02aRFUwGoi/lSzZC+alf/rtWkc
HmEz3O+Mgsmd+K30kdH2E1DYp36kDvlFTC0uSM6df+q0pPgcpUmsP9RG+8ZKtVwxJSqCGerNEluz
8utWYKZF0bipPxR5OZ8J9pwGXGLWO77lpmmIVFjdfGwBU/WneV6EOM8UOPZQ6xufGbgsoTRfmU7g
OpSHhniEc9JECHA0xQwItahNL4bQF1QpNeS3PzAMrQJbpHzLK7PujqFl39qRWRR+iTKd7mlI8H6q
nTr8NYnZ2gupNr7rjTF5j377rqkR1KbZBGQpfZo/Kk4SHmHHVr02+aIk6vcyMMudQyx91eokkd3J
0JEYDtGC1Sft426s3cpIfROe1sFLs2T8oy3g+ETqNlYdyTGST0/3L87rXIhzRAQuSdnA4sJvdLvM
soVEb0Ba2s+devkIu3IIK840X+FeQq3WKsbzgFjqcUosDTW7cjgkYd2cAAo2f7VzsQfZf5Xby19D
34USFeg8SCBuf00b2ZasCCV+6Tbi2IiwVph80mhvTajePmnRNH4tgAP+CwGw/atWzV/3t2Pro/Ni
EcPDrQHPxSo34vTGU6s7BBZmwoarQ/8wuU71rg+j5BiQN517BLPntz+VlKdkbkKOAuBn9VSaqpoW
llKmPuLPy8euBOxUq4rz1/21bR0vWOPItQCvUf9bOapGX5CO7ghklshRzgV6uGeAzvXnht72pxQ9
6ON9e1u+gYK9pKjlvkK/cvstrY4ot3UV9lJQ4xuWqTyZYY8whZXvUXJvmgK4L4UyOXproQh1sibo
8vPUtxrd9Mx6+qsytOUwo+W+867JA7i+o7yZ+DvZPWaK5XZRSRsrSgYc3o/6pHin2sr4EFDPuN7f
uo3nTLxg40Gg4eJf8fyoTdvbI/kK6t3L8L4I2nDyJjde6lMMF3eD7moo9KMbTLX9UERl9O99+y8J
0WqZBuGuVMuUtPZryPxitLbdLoTyaeHAPzeo0eyXqMrax8yIuo9cB2VG9Lp3q0ehxXb2rahLhF0d
apqjFysz9NNe59rllzlOYBxFXbxpD4uZGMWpQN3OOruVq+1J8Gx8G3605GCUnwfawttvA6C1EFHD
NWpbEpw0i/NH6hw7t2jLCJ+e8hXCigTQqwPgFJqtAAsJfQdd1EsQpb3XxSLcKY1s3FXZDJDTyQQz
nOjbpdgg2dCNH0JfKcv62MUQ83VTOD85yvJD0OQ/7XxvWfFaf28q47qcXAJ7ra4qYlS3YtBB8Gyo
QWP7LgIy12ISxvvBgirCdKflXwifVMuL0T57zgSUW0f4Eq2P93/GxjWmy8IQIUwfZFtrj1HqheGE
ZsKgxmzMp9FBRESSph2Drp13nNPWBsMJBbwTKhWqkKtnL0M2bKQ7B/PhpCmX3uqCz3U7FD/tHiq4
OFX0PUL2bYPM8eN66e6vcRoBu2XkIVqDo9bbx7AUz6FmkH0Z7fCwLEq1s76tY0qex0C9HBIj0L89
QEueqv2gMh0QqGp7jIUZHisEKnb81JYVgFmgIXmy6ZquIhamg6ANdaD4aEXWHQwlzS92CT3L/WOx
8ShLjqb/s7K616jEZYsxwTYmFKM6VOGo/2UOtfbY5g38z3NLwF+3e2H95tKo41FU42uRydxuoGUt
UzTIGxFmTeOlXNELHYU9kboNR0+8x62Dh4kQYE3jlcXRlEGhHvqBLaDHTzXlxGhpfAZloD/kVhNd
QidTj2E2xzsY9q3z+JI4AIMieF/r/fVqpzNmwV3rpzlmziJMLyjOa56bstxxyM2dh/Nl9GXlYmgu
wKD10iAGcna7oVWAQsdYDpHf5XX5UVhLZHiAOCLzCHqo+KyNwVA+OYFqgRLh517Hfhnopxjj/GDN
i26eRZ86ybGAJNb8M0lykYOuSqL5aHX5IDx1TsPg0CXFZBz6SdcAJmsiCk+WG4uUNoIjKMIyO6d4
RZ5oyqFkxXDmSuKdc6bm5dm1E6V5qANHdF4zZYk45ondpF/C0S3tc6NNZbxzRzfO9QunKDVjqfS6
hlK54FpJWW0onYxZ+Wi0mnNOKZKe5xAJKhgiMqA3897g3aZROrLkyfgi3OftZ+johWWJ6UT+qOnB
KR2X4dA3kelDuGEfh9Lsri5VTO/+Dd5w7ETTlJwowgK/W1Pc2q1VB4rSMkXE+/lcpVZHKG/3X5XB
Fef/YAooChyPhAGE8Lfrg4fDGhz5Phdx7Jx7K/gfzr6sOU5cf/sTUcW+3Aq621tiO4kTxzdUEscI
oQUJhCQ+/fv0/N+LGY8rrjm3kzoHN0i/9Vk4EZEYPtZ6e/4fnoQh/xnYe4bdvjrQTDaiEDNUm+pC
a9smI89nMmolvgvY570Hgn0jUoDVgpoAjHTsGF5LFwyzrrTikM8dE42jOdEVjkM0uhVeb3hsouoW
mj+IxL01/0N1AHwPesMzOO7f0hfBD3ReJ0ovl9Xam7yOpmMFd2y4lNdD+XlxkAA7FGLfRZv3S/4E
/3J9o3ch3lvcvRGzzkURuiQgjnP0iP/8tmARSFd4qDQvkwWDk1XPIksXqNRMBXrFsvofTi12vBie
IwFAW+rVB+bK5Wmvzp7P5/lfp7wdwUpb6c8V6Nz31PLeyDfIAFgo/1V2J68HZl7t8H5Qc3QxCuda
8MLMVZji+PK/n1ns//6yLgK2+XWnGYQubcFBMvXzuGxdAQzNRZhAKiIbqtjvf37YW6EGJAlgjEHg
xtk5//vfJijUxaVSKfhumwHPmAxKDiejVt8ufRIuE3TY3WDB5Hnns731WECMse4Bo7sAQfKfj53z
ygMFAjY3GptMXwFYVV2KzdIflUo0NBRm3RRtwUUVv5Pi3vqEWIFgeAM9QLS9r36vniOkem6HSzYy
XAWRNwCrl+895a2fB+8gVEOYUQDZ9SrA9eC4oCtBa2BkZLEmL2FZezKgcR3rLVuvV+wrYBWc0eL0
56/5RgyHGidAD4AZQqrl9ddsHMZgVMY4oAVLrihV42HKXEV6NA/vfMHXPh/n4eaZ9YVdHcZ9mCue
3/TfTg50tPbQsG283CicwU+p6FfdCcn7vbUuNdHX3hW6PGYiFeOFLItIt71cgFtI9x7AhZjF9ee4
BtDzCNlCdTFZsT1wsbDyyIq+iN8ppd56M3//a8///re/1kSB8XURgKACAQng9QZlLremBDCL/2hH
/X8vBrwjsMTP+jWvJ6B8YTiA2GZjUrRvX2K/q1ZJLJmzaNG3ys55t6yrfefLn+Pcq8oNE0Kgkf9q
Df8l5AftbqOVQclQyYbdry4JpIwS2lrYt7Z1yaMOo5n8Oz5P3G22Ee90hW9EfdxmhN/zVDTD3/DP
17spWq6ODfSyTGUmu8FwbJfrYhXpafAQ7ichrux7/eEb6fYsgIam5lxPAt/zz4cKqC0BJge19SZK
x+vEquUIW/iJ7BFPcIgwDE5gEQYgF/2PFJC/PjGmC3gk4jSQ9q8KND/MbEqBkLuM5r68VVU8YzVI
kzZlpnrnw771ZnG5SjRuiEy4bv/8kVUogaQS560J689Njs6Skyin9FTOmHEOsd7fuSlvvVVMV9EG
nNERaLz/+UBmBcuA32KXdNiGb26ZZiCHNTuYIgnV1bjYRhGEzOaIUj8S7zz8r5/z+hzDyTD5/4Km
ryNYYZMe+2+NN2sps6BTRrBx5xLDratsgVr4YWBqw2Z0G2iXreuqDthhxikxWS1vI7q4h8FEAC1O
Q7rIWxAxTYFuNOmvKgxEpvu+H9d7PXP5TZtlj8k81/N+NHWh5Ds34o1EgykXZnM4J2dxzfN3/VvA
8YbqHNqO9FLPzN/ChDAZiIVFzfHPEf+tx0DEDTM1ZFHchvPX/NtjQL+ZoOTG6aXconBTW2DvZV7R
d57yRvRE6wNCII4gFDpeUyrLpdht6UpxORf5tnfZMDeQ7Y1mQL1zDJCf/vyb3jiBQEEgdYJlhfD5
erCmR54a32hAv7ZmyohE+im7TFiWHNeBuivQZnxE2Baxk0rh7Xn48+P/WrC/OoNnmA5+7lm04V/u
yRs8byAXj61Sny31cOyXGU7keE76eRS5s21JZzkQ3JIVtzBxTd4NIJZewrV3A2MiLdh+xFsceRdY
sM8Z9Lz2Nvep4ReVqvC/9yKCgYJt6n45qX3w9w58HHebx3Rwn9eyHKY2l5Dkb63uh+gKAqUa+XKz
/DofrLyHzdqu//sHhmHFeSgL8WJwlF5degh/CFvZTFxuCeMGe8FeXPSD5waA2CV/t3Y4l3ev3/BZ
AQCNCiCG2Nr/89TuXK4bvMfwhsctqVvwMHjSWhEbQWQB33tM9+IJu7wd9sSkHKoxbgE0XGoSbSax
WB5k0Llzu5j/oyH9ObCjaENMB68AVNDXIzkZJ2L3GwDYktX45vFsj5EPCyk4/4/agX896ixBAhlx
4L0BkvnnO1hzRSmcGPglhCeTI2g6669e9LK16S5f/nyi37i+2FSADwZoKmrt15Pj4bx6n6Fzchmv
qj6GKSu7FcPktpzklz8/6a2ri6yYATKIaVvzut92/WSnfRH8EiOxJy7G+tBAzY/EmEzf543bWuix
Tp1LZvb9zw9+Iw6etebwRIiWAUb+6m32K7CiosDbVGqdD1kI1YcAgNd/X26jwELBAcgM4Dn1qyqS
LzmXi1lwPOAgdbFP0XygHhZEkU3eU7l+o4XAo1BOYex41ud8dSPHNe5FEjP8oHqgV1Q42ZoS7eBo
Q4KcF9GWz7F6+PNbfOOgNKilsNHCTwSM6lVb1q/Y2xQbuBRjMAuQWkt/zRJ4SKlqfAfh8ppsej7+
+F7QnT/XNVhrvPpg65g2JkkSgE92yuLLfN/hUrnZOn5sJjYrsL98mFudeUD/d6a8/7gBE1t+HoY6
7d9pCt/qZc5SM1jlIL+hTTh/jL9l0TUYEQ8qBrsjzsdffYT5IqxuKfuSlJwDfFyV4gvY0xiOaWaZ
+RSFGSwMg4K7JLbIx9t0hcXwaQMr5hpgNJhszm4YcsL7TfxHIbT/e3EV0MFACGPt+LrqHat8s2zC
2g+uCP1JpL4kKp72C1Vke8sF2ot+9Ns7nOc37jXK3bMqLXoXNJavAnY9Kxf31TZd2opn36GbmX8J
Q9g7qGysp54X5lpgF4f8FheXfz6Sbz0ZihbopM6HsnqdKmiig4TP5HSZVoEqElSILxNYBTQdh7C2
7hDPOUdHZaGot9HamnfOxltX4jz1x1D8zNJ4vWPAieQbrii/FEMVVQQmr+njOOQ6PW69id4zjH0j
jJ15IOge0cYjkpX/PIjo6wVVM/IPYIlVt9gFSoiQlev+/E7f+k2YZgMIdaYzIVL/8ykDahSMCy2e
wpPqHsCTjNA4yMOAtHj486POf/CrTA+1aIhwYM4L6N9rVB6cwiYdrSUYTUU/nRYhqrHNPK2++cnR
DDsbKx/+/MR//7gzeRz7NICPMKl77QMGZjDo6g0TlxJwZ9l6GmGTAI4nFhUGdeU7T3sjdGDUmwLS
gBYNfLfXKjQyxwgy6hE66q2GSLNV7CzNKx29HYCg9qdcLLVuVxDG5vtGOTqQvm8AbQ+miMKpRB4O
ZKzs3h/c3Ch2KHXu5EHLdO2JKDKd/+cPgpnEWQQWG1wskl/f5HSBgoaEzuZlAWTWYWx8cVVMM4xa
63S6XZt1f+d5b3wO8AYQ5rFTBe3v9YAWWL8Zkx7FLnvDshZVh2lZDWV+mW3VxZ+//BuICMQntK1n
DCgq+H+d61XDZSlZ+SVeQFi6CMV12mK3JE+zAVKtbWwsJtLzRavTXpkRpfxgVqA2FJ+gyCj1PIF7
LGh5TaEhNBGhseru0sG5ocO8v3Tdxhxy8Dt/9rmF/+cdOc8IoeoMZUuk+tdADg9FS2dmpEIRM2Ai
XY9oCLZfupet6Yv8N7rTBpxh0SDoTFXOPotpEuGmlPwsc4se+L0RwL8vLTRQcIGA08F0D1an/4wP
eIUWllT4g1yi5i/JGJUkc01z2EDIfpit//bnF/DG4wAoAKXmXFVhTf1qZTBGsXN8GznIU5s7Ueg+
f7RsB76qKTE5ynf2Xof375yC24r+AytK7COgrvjP38fyVWbRVACKNK7jJ0cBEU+m0HegVTUHNsMN
dy/1+ADVaPZO2fPv+A6cNcI6xNbO0f11tAA5Q4H2PW2X8xTrw14vvDUyrd7JmWiRzwn51Zk6r6vR
yiEEAu7/6p2WYuzjbeLN5TKYjB5LMGuGjzJUxaFJQkSJcLBZbh3sUr4nq1PLgRZ+qTpoYmyBiDra
nuGfgeYLTO7ycfXFcDv3HLiSQi+w/TOJ2PQNtlDr0jrpgwKuwNAB2KJ0AOAm9BAb08Pqt7vFSQ5I
yg578NZPPYcPKi6hgXB41fwwMY8ec12IOzGt5YCBYdo/1sNAd1JyVFAdoJjRyw5lsdDJfVMfEzGs
P0LwXNw0u/e/imTbGJgqxSbbbAJlo8VPoZxAYw4qeQCxLV9N42NKPAawxVGvBQ3t3lRhuoNSGP8S
SzE9VixVj4nfmTnRlC9faY0J+iEZ930n3Di3CmL7afoNURSqLi2mUBGpG04dmQu4S352vVzhwwCO
3JSfnCuxrmkiG+Yfw5hhGhmCLj5Fsap/jq7RxWGEQpA7pXDNmqCTMa3mZoqwk70RoHANnS08n66t
iEJ8DSB7lv3ceAM3RzB+3P5ri+cJ+lKap4DQJ7vs27EJHDOHMsKizyCI3HHZ68+iiPphA3nHN/Hz
7nUj4ZWuXfaBZQpjXNh1+jhFSK4iiRYflrsA6z6nNbVlC0CY9Chts+IZOwxZXqNZD6cp7HppLdCg
1YXHbGu74PXGn2mf2kdsplGhCCA9HmwMTYgLjA3oRoA8dbJja0g9gaZgBc8X8ABm2HVRp1tAp4aX
Ws5Z3kIigO3ESsGfVBgcSL5icFiP6Lr+BEXhhAOaJug3aG/PGrQ3w7+vUCvlbVovKL9Dhv4CuDuA
CQ/wcBCaAGSQ7ETsHHmfG9lMpABz+rkfIDjWJgkgN6AIDGHogJ1reIdCyX+FI3nyESvk9TuwDas8
0HmZzGHjgzOoGurNkhKy7bytGyj7tqbYlxcsYYpuA57mPiyNHMkY1vImkrYG/K/CslOoZEpaLGqm
lvVzadutoeN9tBiI/BYQMrYEdG97PbGaKxjeKfN10BO/ZgXSVSTF/DNkpWhO6RSSuVvAJ+NtA83h
+3FVJSORTDff4vhPDI6emFATsxfV72TL+scdlmFXivnRH8D0gVGRjHnGuzXe++yGap2C8DLN+RXF
ZFyReHbLtR2hfUWmaujvkz0eHxuLLhA6H+PwWU09+xIXen+iEVv2thhpElqW9sMvmNhQGI2mGx/b
CVIJA4ngiRS6fqpkfTEnq/+apTq7a2bA0ciohumrn/bioRly69pdh/KjFUC7dnSs3S+VRyEldlOY
lJq6VhTkLJuBAr7MDMrZFVzUO6q2YEmj9i3Cf7eI1qj4ewj2K3YL8NuQ4JeNlWadXVShuywsY/gF
KiGu8tKMBe3UXuf8Ilp1fiOwnLvde9p0AkxlSNXAHzUQ4B/zvYX+7qY6hVmKIAJqda3gi/sUZaWB
K5qt89vYT+w7dOl71jVccg0/x7WPyAab1MdKV9MLVJ5R6w1nWh2saIZqxSmUcCUPML1uizDab3Tg
y9BqP4idwEYCF2QzfoUOdCH1z6mAXxHpEcxEt2iMCo8rLcuvZczcy1LW/Gsm7eQPa7mtRdssJb0r
oGA2nICxBzkpSG2HjnJTnEdpqM87FPpNguJm6Bfihig95cskhmOmsK4i27CYD35K4wmRTriHPk0x
85K5wmtTFct+jfE40EMwOizHaQo1JjrY83zPdsloV2NCBh9JsKIfloj2thVjWXzDLM+sBxYNRhFw
RfeXSK7qzCr09U72JArf4F8sTdsMkbgwOfrn1ukpgegAlEinrsSZaUgSzfIOlEP2CCQHkHjbsm6e
NE28Pg1Dr+FBI1X8o8Qk9hsHqANU9iWdnngRSn0YIBxXksat0F2sRjyrZeN4hqqDAVcQ1o/zixsB
3+pMUTJx2DZfVa2uY36bgiJxn4Av4tvVU7q2JaPZV0jyYfQYj7aeH/o1LlfgAjf5Yz8jWXAdk8gc
9kHCXS2tYPmWJ2KNO4har6aF6rf/OoM5tHTIslEB0xwJR9kJ5Tl0MSCrk5DdpBCuBOMIqral3Pfq
UEeuAtinigCZAGAWsqF5PgPgG/dFf1rUfCZgVvmIl5J67BbaYprSqIXuYSIOzEXpV0wClCYAkAEm
aZXKnhfRNB/AiAL7swrg3RAtlJUw+ePhPvPbfFNMdKlIPhgAy5Aip9uQmvCQq2l/UFzjrA7w5nip
exRzB7WjikbsmNIrzyaonHIz1PqYeyh0k2a2awDaC3KcJGIi5zeZ3vLLccCCf1AICzCIo3RqA9v0
w5JndDqyDVyBDQsFdQVtpV1j0ZQvlx5+4j/ghAap923G/4OF8viIMG/j4SBN5V7mbc8gF53kIKBL
sSAMxotqPoD40Q9dsKE6JalcdJv1RSlbaG6uvwuJeQXZ55jSIwtrJXDLhuYFWwcDt2NEk4jsCtmy
haP1TuE3OcITEdtu8WLHcttRW1CFEbTiOapGoBjWNhnMwEniZHNLBwrxjDgUvg0cHkEkzzR73Lil
v9Wcuq3rK1EHDLOj8n7IYoX7X0S5xG6LFygwoCoKJBQS66TxnUlu5XK716ld2oBd3SeYT9hwXBD7
L23p+6bzokeFPCMTpRgRBlsD1z1C3RP0QWTdsuzNtzRX6Q5yyjB9MWGHFbxUwOUR+P/UtzMkerau
8j3OpEpXv1xMYND9zmQk76ZIZoIUkI927VDX89Q61my+C9M5amFjEe79oMbygqVs/AAdMkgpLXBa
K1pZmO1ugnVDOAUFpZ4jokR8V8PA2aMoSMJBWTE3H6Gux+4htcToweS6Ep0sAjB1IToDM5BvAiLy
PvD5EI+QlSTzECPtwPiKVhBG4fF4E0UD5oSrUXxuHQggyI+bn3FFEe1/y31ld/sSIH+W5BTmmZDJ
2tOLfZX+uUnscFpKWTS4L6v/osqgrmnI1i9xLJAGIbDPHJF60T1RKSJsCyMH4YjIYyT/aJogl1FX
QDiUxpXfec1ww+LdZFc9E/WKX4CBJ+kNgnKbcDdLkkd0U2RIVfkBDd3oSQUB2bnLWWbjwz6pNMWY
QiMumswXRQdINKBLHFoHKa5IU98CeARLjKqn/UQiF3qJ40ejmwU6ToLMwETjH8etuVUcEzzkmUpE
pHeNc6dtxXYSmzqOwovBI+D3nBZ2hFoAilhAWQW8GvmS4qz0wU7PMAL1PeRgafJZiHl4iArbPFaQ
XgAwiCOmW+aL+OQo7c3R7KuARA2gWQaD6TlSrVl8GeHAywibk1Kqx62Jt7nl2AlcwICTygvux+yL
MJZn6D+SMSOzSQGebKxJ5DHWUQ6caQE0SAf5/xW5wsn+Nq/3yhOaYyeNXreAuCM6LG7IHFLqjhQb
mhUic5E+V7tVbAnUX6efNpW7uZA5jT4JEUOsZgFE/yE5Q1HawkAdj7ASqFYCHEZ6IWF5j10dNEbh
4OSd/dyMs47bCQ7cT0ucDDe0wrWDlXzG9QUk7BPWguaBTBKh2ZlQHor8o8l7ychU0+TKhShxJwGQ
3UJ47ewXyGUU+KvjgsMvKZTx0zQzduXK3k2trCDP2a569t80IHoroclSOjiiZt631JptJVCO6mf4
E7uJHhKLQrxtJDqbDkc1kS02SOYXnfINqjXNWDGCLBPFH5IIkJNrNAcVJylLUexmWyo+6XFUC4EE
TPoLKgAFSpBGQiy60rM4OCZxyHI4pDgSN1LfDcBOKgI1hP5nZpP16z4L4zuP4kPiPZ07AQMtNdNt
YToLdNR+MqTHghI4H63Hzwvbm1vAGpD/9zIYd1z2WuSE6Wb4teqs/4EVZyLaotbx1pZ9PuOxEM79
qLA+ejZ5gQqbxuUnATVIQ2Rkpo/DHM9wq5eF/wGFO2ihN4lP6zZX8+K60Fj5E9xw8+2sNBUdHeqR
x2hP7At65PPUx2OSiyAtwkomVC8/BN/w89IlbKzlgCd/7EFjd8c04uMvtGj+hc+cLpj9cxzRXMxm
QjexaUcYzRGEe1/gD3Yugc4ZR48hlvR732frB2Aniryd5Mx/wQTI/MqHBlmD5xD6Ipou+9itLMof
c4verAVk3j2ioUUgQ8ACSLRGeL6ZBpGPbUjGjXYo8+bz+xHYga87D0+FL/VM4JuD3rJI9+wJfDtU
PtG4rb6bigbr29Bs6nHsR/dcWAHQCBNonQhgMNEtKvYC7avVvD9tWiSOWLt6fGZe6PEAW+oFwFVg
O1dkRR++ixFiZGStTBy1SPDsqof3CaKNmcLPyA3jtUr9wu5lAtCRikT5lYK8Ph1nFxpQQtTcZNcQ
IB/nrl7EcKp7gAw71J0zoDJJ2OaT2KC8QLwJ2YA6u1cSAJfUonMWeYprLTxv4748D4rFgDQOIxbz
G/4g9URc2Ef0gMOq+eGctJ/2KPcrKQFCmjrE6P6j19n4UpZrzrpiifinLY1H2Z0P9bWCc4pB2V/G
ugW7I73JgCPHtG1ZgdNzqB4/16HEKmFxzsctwCcR0l802eep34GFbKIdVt5ocv2FZI1OCEor8zDU
ofZtxSAuQSJjoh8cSeNn70v1NGXD3hDHG4vYX6gCHXGJqivJfVIj/M1R0zI+L98Cr4qRmMib6oi8
Hz6zWI0/AMjR99DhEU+m3JPq5LdEry22a2iUljLMyBhCWtXSXVQI/wLgXyLQ4aA5nmj+w1qzfsxG
PJeMcLt49vMkOLru3fXQNmAZUg1yddHG2rs7jn/7xMeoiU6lSML3XojmU7+trOn6CBAv3ARtkJlz
DO4JQFmouCggDJcb63faRtxmAJ7Ve5F2zsnxYULte2pE3Ty5vcwRxxvJCsQ7yMQDe9M3vyHcpyeC
YtCYQ2P6nB+h1VCzNqspAmronfiGqjG5cVAMtySfiwQNWJUsy1HFuv7hexaecpeuV0Vy1iqDA2Z4
RrjGWanXAg9shJWIksAmDiTBCOB5DUV9a6td721WsvEn6qMmJ6GO5BX4KmuFKYUF0ADzAN1f0nnH
HGnR8e5OrHEMo/qYIXuUu6kaNLSZODF05v7CQPQyAlG/iJIDXfjyAQiZENpxrUeFxKQxgoLzKL4+
NPkNJ0sqOdJZFlx9Hc0ufrDU2FswZ1EM7bmgNyia0a4FCkMPICKWTZCwpRjYjXuUoS4EppATOkP/
/iCKdLiP4ZRxIdNUfXL7skSwb4ClCumT2qvO9bSaCRSSnIRoRV2PLaUBt8OCzoJx2ZaGQ51T/nPf
kuYpjlbD4J/WJNi96r2xZKtDCnfXGrPx1to5+5LFm3pia+Ph4Ghq5wj1yxxfom+0DhWrM2MLl7I4
aSmmywMpaj9/HvIZ/Ua5afoxjhp0y6joaHQEWRJbDnAzi0+MlonseAqLHxwrDXHPPCmhP8Mqr55L
vq0LGbZqR65v6uXrxHz/yfmsh+ETFhe/F/yaj1OTgthYJby+9+Pq8TcKdmZop9VTD/CXIBNDU0aW
HpNtkptm+LFC1m9ohdIzMsxAa32Y5yj7nWauph2EsxXSyrplOynmDFRV1aTNxz4TyKkaA5rlmIS5
5lfrrrfbiDNBgTxcm7u5NBYBOop3DDYqk61dhGmrPOyFinAY4POZkFjs6ZWyqszxB/flI6R1QLLB
qlHcR3lCP8AQA3vd2nj1rQp2ydu4HP0Xx9IB72sI5VVkVFRdgZpYJ1go2cFDwXioyit4YfuXGRpd
sF0AUu9lzgPGMkMeQ8BZFA0Cp1m5fZZbPaF968XyAZVZsCdxJjmSZsSMp/Vy9rcGZeyTbEoL2SDs
3R8a+LRRNOQLU9AFtPXTLBv+ZYO3AVKFh+4tEJc1erFpV9tdg00WRaet0uSQi12UILZV8WcsAiNz
KaHZpUnTp+VHXvTZVYWLm5J6G+yTHwrxExVc+pKJgIUAhR0rXOHmDBo9c19hSbOue2JOvRzja5BZ
ZwMId698V7th/jFmNtRYnTXDAmGJplwO6z6YrxtmbSmK92GaD6gFMFrEum1cCBVUv/AYflpY/fTi
12YGhE+OmW3duVpFuHm7F3fLlNAXAHPQY6fabl/2ZPG3IafuO85H9gk05PwnfGrTifgFOFRIJPb6
SUDD4sMwqCE97dM2/AioGOvWsICZUFOhGSP7lKpvg9vk931K4sdNJvNnA+mmx0gspjw5IBVvoWFQ
/RjHoZ8P8xIm1mlM4GS3R9grAoIWp3DGXNLfO/Dm3xfoEz1y6YVvoWKExhWVavosAub8HdStSpw5
i0ti62yC1mycTF/KvIfi7JT2wJLkyP8xaaC73ZAgeGPaIvbenxqDCQvKFrV+xcI6vWdVoz7bgqrr
RI/VdLGKOKbdBL2SvHVIJp6sNIvhQpIm+0KCy4cvfaTDQHyVsm+uoRHCpndxdlDKFL9lVAWMU7H3
edxHC+VFysc5x2h7iucDFj/uai6drwBwqNavyZBSjaA2ZNVJQh+8JjiXAFfj10F+Idj4BoEI4W3s
VY+N65xsLwAtIqrEgULQGBsmFR3xvs5LPhzzL2GuPPqFFV3OZTZ7VwBcgP0hmZvJ1wSlx/akQVKQ
BN49NWZxDLUs4dgKSKLnMYexyIoIQwSg3iNWJhYHKxtS/nvBgAHz7CQG7NMsmTzmgBEmbb7aDO0z
NQzjBADYBqIjjpZ4n6H0Qgo5QxMZxAu8K95zfmcnDedf6kSpkHNV07QD0+bKpZCcw5/INtYJ+EB/
4Fo0ZQt7ovhr7035smB98VkOG2qMdcL5tNAjNpgTFipHeFqipss44K/p6iCU6sdqfNhstmUPMFLJ
P2kgyGZ5rGcsu79hV738tjqNEOOX2sLh8rQg1xUnKODPH6YU29Q208LcJCOwGxfgYG3iEDbVP1nE
jktUhl4c2VwVvOXlqp7zsWf7QfW8NtDxLDF6hrFdg9ZZbfZBL45iyoqYTU9btdoPzbqClA4z7e2F
anfu2NAg3hdhmu/CmFQS6gsmcyj+mfjg5iS9mzYfjwcNJthIarWEFybK7FrRKnwpsFz9JnBKCyje
ancXfGZ+KKbLrxILdkzQxhLtpsyYfeAAdqubCr41Bh0Rd2grdYrieRMJw0ho2wr0Egiko/44Y7pq
kguu6mybMIQpQpFhtB8HtcJQHrh1UWJYYJbhgK2ArFDlsIDKPQYEeTpQk/TouZJsvJrh9of/LGER
RqLaJ3FnEF8fWDRldzUmpyg3gLr57eI0/WanJXo0+FsSIuOmD9gLLQmooejWn6s1A/U2RYuMTbdy
7GrFTGvu6DKf54CIMh8hMMoVKGip0wfW48/BVsOXVyBhyPwY06xJnnkCEiXJmbHrsS77DZVMg4IS
KmHo6BEcgD5bK0v6cuw/Fj6PfbsF0XyWTnt9kUKyNZw2AbXP83Ahni9ShybuUKTCbweeyeGbjICJ
xfjCYKTDd0fLNob8J+tooPt6HZcD6w8+26umk7KsVzIuECnv1FnIH2XJKj+BGxIYMdAgBOi7cngR
U2PcZwwi1NKyhsf1M415ga1gTU18tdhkL0iF7EnbZc5Qnq11zydcJpTpJyyG9ot0sWgcdDlr0Wkh
dMD8FCSRQ5bIGA3gCBwHRksBwI4j9Mt9cgcaxgbEJnLctzT0dQ0dneIMQ57zTMQH2Ij4r1tl1wZO
hdUKHnmJVRaB94zbb/H5dNquJTZu3brV8zWStnjcjMsuGsb1rwkZjF5syySnY+2CYMdS6+ZWbIuY
OlwWjBBYWp0ZUqycmoNKQEsloy1QII4YsM/Hc3pMLgc3quoDQ6Pwq+c5hAH0ln1XKw2qYzyRkngo
1qi24WDFQARwT14KmaOyIRiHreUpqeZ0vQvFaPdHDD388mHHCLw85ChjKPATbvgNCuMQTglWd+Ja
wOQHLYGllfiqQIpKj4mGikGHoWCuL7MhZ8NxqwxVH/8fR+e15SayheEnYi2giLcESa3OwXbbNyyH
aShSAUUoePrz6Vx7xlaroWrvP3r7UJik3I6wv9uA0yc2UY/CZd4LhmDQaLlfO+Fp55Nji40mHvA7
yERu0xIkreQOfjJ2K/0XKyaMRSRWvJs5x6XafjBVFcGdC4xfPgfjymLXRP7uZp2tjn9KAgX+Xm4u
0fPMgzbzytsQd5W0nVxw5NW5LBHrputM8zSnbt85J8QfC7spzw9UqrMRLCeJkJ35L1XhXUnICuZ7
9Mmu+kZTRmT+1q21aN5gDp+kYX3k+9JSm6fWixaONmXXE5mtrRCPoTGBvLLtdk1qczEyiW1bhdS9
4MYP/qrAH+IzUH5Xpm2k4Ucqv4zXHG4i/l7tsYXsbzzcv2L3tHlri0AvudqaJoZV7Wf9uHkrduoq
9kb73Fau6zySyW45Z6uWkHrWxNF74pwbv4ywJpt+34LAihku9NQezvZvKGtwkKbYzcbwEjtfK3/5
+gAENzYnAYg5fyP7rG+Thi4A81D59SrSARsEwy2pRCLlhx7XTyKLlgeHhIrpHxdJtKUwTb3zYhVj
JNIqGmLrxWNgG05iOZb1KS62CEqS9317ddQybY9g06H36ZBEEubaaA9mRe3udq33aJsfeeadOWWr
HMgKnXkBMk9FoZusq/btvw689pRFEij+TmxtO9wB45LpgLaeS2P2I1dzTnE5XCZ/HqrMD+Smz+6C
bCihsWZ3P1rgIJ10zWYD5thA5+m4K9M/9qHm7G/ZW3W2TT06dEN+Tpe0JAC3CcII+9521hqQSYpp
T93Bi2dWIUJarzFA279j2OGUMSfqOWdRLcSpHAvSCLEQbOtDH488N1Dah8lmRh31XpML4HI3SaJ5
zGIWK1O0GTR8zKWo4xwNQGDSQs3rL7c5Vi/FXOMdCQ/YHFzKNqznk26OgK0hpmc8d/u1n9PJo5o2
03Tw7XlB4oibVbM37j+aqHNtyElvCT58PTjhNYZLZSkkWzEVVs8Hp2lu/jaNpnDTgYoEla6O4ANo
SpSPTLbrSrXtvM+zud7ynPfMHJ6sc/w6Lj9WcODUqaxpU0/x1vtv/OVciIof7rueN+1kx7zEhIrA
4/9jc9KU27vlfpl42b8HkpzohGqLyH6wK2NvpyHemCT8jfkShs5irKuCshuudTlzDzaVdQQZio8D
thtd87CnwKajuNLS4717rLOo7OqZkL0EcLLpWROK5fiOvHTsErRDUQGd0G/us4qXojjZSF6HbxAP
ml/MWnflPcAFrL+W8wymDJ8V5K2pHN7hVmuo67J11u/A7lV5OkxBcChxacGYDRHm5GvlR7N56pfQ
evSRU0R3wAfBkFiDLZ17H6zjG7dRsWYzuALnOxjSu8u3ABLnNR4VQGEPRWc3S7SkpavH7TqHZdAl
tWRtvA6HTyAx9XvOGxAsu4S7xxhYdGBhu+R3UP+qPEcdmdoOWaRdcAxUmY/Kk1ndI9T5OXQdI66A
h6qTUEBuXyYltf0cN9gyT93aRfajTWMXR/UKNgB5CSHCeIP0X/g5gak1mZnQXG0emR6j2jJp3EJV
3YLmOsh5rSdRIC9/9W8BKD+auaoqWN8VWjYf6oIF10NN7b8PgbTXbFlJN/5Xz0U0wgpwYLYM4gA1
oLA2TzjpYsV49iawyafDdWqZWShbRT77Wzxf+tLTyylGrly9L5OZmBuQZPUnY9GyMbTrri7bpueP
Dvni/TTV0ZS5cj6gDxF0ZKJy/P4hFLUa7rjOuuISGAkWImcNIzhJsdKbImT3CbBVBKkco6JKosJf
vrpjDiSRA+3i3Q3lRCLUitXj3zA4+nmD5fokE8b8HyCxQfzneRcnMGHLvSul6/TvfG0zlJb2wjFz
h9oqEv9g9jUkMMNuISMQp74nau2D7Axk6CE1e//VizbHtef023JrkxFyD846gs8H+JmN98x9Q2ih
lJ12DTj3f6rd2vpMGEjTpROEdZi5fRisp9GDj8epZqxlVElIGTMF27a9rsNjaa39SlYyWMwDola5
noJajb94RpnliEExuDtIFKXPxSmpOtfu4cKArMf0g4WhW58nP64esChP5bma9lWcFDgwQMDaQM3q
+HB6lDS9KLLBbZogmYhvR8ATTOB+erS9MPGxuHWJscT2KKHl47PcOD9SR8MKpn5n3P3ijhML22Jp
uZz6ZhzOM3qqMhUtLoMHF16sy4oF+/ElIpcLge3eN3uGj3oZUuXuzpHNpa+WFBqBS5mbXAqoa+9W
eeOH5aOhLork8X6LAO/ipnqakWoiFqoWnx9MOkceSGcW5z3up591P5VPKxZo5C6Sz+0QwdydDlal
71U1Bk87n7tP44IiH2BLqX5spnV/k63QvHl+O/wqC6dDXLEe3vFyE9dEj45YwVWRJ2nSgsC1hxT8
SR3JRnDtL9G4YXOaWsqAWhtN4fkwVv+fI3mXT60p5v5Ei57vn3n/5ih3q3BtT2RAIICa1b4PZ9cK
GnMOUAvoVMsy9E94fHTxsS4swtnkebfDv5/tH/xlzvQwM4w6v2lQjf2zUpbjZqrajuo0RIGOT3tN
YcXbUqzym1d7vK1STcXPhlYm0AnjiV9QOWi06qnZ3ucdMDA35eb/mkpMIcnI8gYPzEDCW85Z9F2D
p1VpUU3jF3lQdpdJeJ8n0L4GyUwwhy+kDEwIFyJ/rU8w52YHGagKO7GFkmiJ1GL3hCOWAah3Z/ff
KmXib/UeDF8Igb320dttiSC5w8Dgrqrt0lBV4Ge+TfkZHjw+2fvsj6q6IMuiqc+soNIfS3gjJJii
l9dgG/c/DjqbjnDNiH00oofoH+RbLR+o+ONyL4JAe/din7X+3NBChqeicbV3niqOlOveq1Gem76j
anfUYkUP424dRtaCpaUGLjJ3iwznd6KAeTYtKxh+ddjT/myoqV+tmOTotC9JqgERphv5UhtCB7Ig
3Ibtmyj7Fe2UWOR+qXY6nc7WOpq31WywPQD5JMvMsO9x5kY7vFBptXjio0quezYMrK4INbZdXxAp
LVvG/2q/kFkPEqawJBJoyi5bnVBKd/+pNTIQT3sI0TwidRjvD9edVRpQ3PbWLfPxryhWM94h6uOL
YHAYEk0VRHeKmr2vdQI0tnffYbFRR+iomXiJIwVXnWDvUCQxD66u8gVotX5sVC2/V1vTNtmoCGLJ
+3CM1GfbiuoTk0GPbm0K4hp9YLc46V44BWc5ERbzxXZmbyO8qbP/zMWGPgetvX+gnNrWP3q2DuIZ
RrnMhFLU9AyEvk+DVrRRvpKFbuM/22E1bf9aKlW9ZBGwcOlmayzJbW9VKh1BX+Sp8m4S7pjYF4IB
xTB831xCtk/TNlFUy7nUiLwR7Y6m6LDjNtWBw6Otx26mnbcIhvmh7Z0lQMDpIhPojSodnnaXklY7
toKr05fKPHJ+3cZO0j7JyAh9VB8lPnUQ0tIukBXBovR3PW1oY7b2UQk4OrtTlY2OG3TkFulbBe0Q
AfHtKh5RAgMHoSckzdpPlgH/F9w8BG5m1gqiB7WkjYyBA5hyytIcbnYsbThdJPT470NLALAQ9Hdl
MisbJghZjR/rKuP1zlTG+S/QVVDkEwj2a31oZELcgdUdbGoY3AjGbsmRrweYQUzlZTCC/seIICbI
MSMU/5FwiLoG+73zcgRuV58XWQThXUUvJypeoYXLDTCM7LT+YaMCYiOvTiWDYHT2+Z1+2eGIeaus
51CeW6TG7W89kb+fMEvAKuO66N0LwH55xUVvLXee68fNTclyDGnQGTZ0FxBxfFMBeHji9hEwna4j
x9xzOtZb6sdDlEc3o1cywwk4F5842u7MqlNh0yubqr2iPW4MskpfY2IPwcpOPM198+ggEe14z8Ap
csz9xbWf9umxmoOCaTFY7Hfor/UN80b8a0JDMd2IvErZIMx25SXm2OwvOcVWk8xQk1UGleOIUxMb
6Alw9BZNlwHKXkY5vYWbZ28Z/ScGL+bSD1EyI33bkB7rzc3BzRtoO0e6KMBB2eV9Q5EXb9/kzCVU
PMjUZ9gLZT1IMSwyi0eI3NSzG2L/3Mq1jldUF2Bn81jEQba1tv/YouKq3nbFJ65pgu70kqIrkY/t
bJz+WRzbBE2n9yo+C0vKWzWBdt5sDJSkflnSNa9jrMotCexh/s+oud7uDSiuembW2G/5B1HBoNvb
yj5DnjJteME8ui9gSwokAEUCBVquGR+U3hovEQUhuB8HCC5zUlOC7hYMCtYPZxyt9WGnjq5H7RVb
/hMAVrueiPr3vW+Wag+RIcwygL+BFNFt79iwYCA7qjLNxCqTZqtni69piF9qVi4AaKhN+4IkOf4p
0G/Xp3nxeG7iuDWIEYXY/y5rvHPTNSPkcYkWhoeqmMsvC3PK+lYKC7YtKppOvHhVtKMDBe7ZXg6x
rL+QxDYTolS0d8m4HkF39mbkTLTEx5bOxLFrnSoTri/HUrsrE2qhfs7MOSU2EmX9pNyWKbD1XbIc
YtGt2weFF/H8NwDWRQzubTP+FnUM5v0grct+mYF8ED24i+eNF7mtXEMlmrZXN9w9DyTDj3/0Tmv/
HuMp/C7Q2i+3zW382ZVtHb+7RY38G1NLHT9s9lC2L+YQN8wpktF4dkuB1xtUB+3b4ELXvh4SbOhh
msYxfnCGEIbAm9fm3ccfGjxZ8+LWZwacws3dBiqEzpl4tUCqrGJiVw1KaR5qH0Qp35Zg/Rtzoa6p
roaBU1gru6e8dGR5LxxHg96TnvdcoyrskkAOCwKKnt32ZQcCUhmxYH2RME9088kbjnZNELZOJHtS
Lgb6bm7JByxUK7PJcNDVO80R4rvZO4o5DaddAWYpdxFpyfdO4NUybooZIoiGFL/adJtQcXRminJF
DTSPCvJa8ArG6S5BIdNm7CLFlDKMfUq4M58wigd7+jpMLdzqpnBe9hwXk++mDsD2T9ls7ZbgoBVu
voRV6D1qcpvKzNNEUj+SgYEIeojdQX+0oKzHaaf55PY0xsBqeCvqNj0C3bcnD7HJjpiStaUm9QNV
kwAM4NwP/E9nACpKGWSd7txYepjut7WRH840dDpddb1b2WLQ2cKpClTHHgj080E9hnWifq4TeT+U
5XDdnLGu7r1oWJlHxYrKkq+GKbOX2/7UE3FAMNjYKnPWplY126TuNZN1vF9xdNTtJ1bl8EIU4fI2
0u1bA8gPw+/ND9sv2MTog84bQO3FLRDQH+7xiAuxeW6xLL9svaKb0sA1oNFcdvetZdyFtYawfvNW
LiFYSeKSmIC2aU6L1kXAbC96PW29FvEDQKMTZktU6V+8DaPJOpZ6yG1noytCMWv+7KJ1xe6wTwja
9tKPvkoTu2VeS92YFGmbHi5xNYqvzkKgmgctsgg2RNrTSOEd6yGAUW7MnwUR/w+juSNurHSgT94x
Nvazs3POpxAR7nQn5FIc58YrxU90TtgY3L2LPhzaeqfnAZndDAgVOhvISVSo5yXaOaR1tJJ4t5rI
/13Jpg7PgBfwXarU8irCPcaWQJR3e+FSnxGPhqWdh344dTmqVORvup2c+2M44Bhqskura0cy5qua
tboUvUKS5I4FP9Qut2LOC2V71yjsOGXFpPTPtbNc+xRWNec7CzmHLB+SHaiRbTD+drhQvpkq0FNa
EaUjctuvRHTpJGN8jp/JG9Ca9D45UkWpQpwrA9qwOti6v6aNlh/7bo3L1QrtjarScvXeBscfdi8p
usX9V4Yh/JjXu4D5G+FjP9fDBccbSYS2TgfHF5m4NFvhqiVi7HQsPksWGKypupNjGUdiRdiWl8qy
+n+kdLDu7rY9/VKyrdUJyRW643pdgegVPeE+s3hv/6AKS1cf+Gm2b2wjGORMtMfZfnB7on4QNi6Z
idt4Zyz/Q3XdZjAmLhxnVDsjs7JFhIy5Y498qtFOfiOGEtrMG6vxL16CZk6ihgDnUCj6n6NiAavR
RyPvQTZ4igjUNDqNqMb6ReV1/X2XkQwTDfFRJdOOXCORnTzWxGsriZ7qRgI+RFT6mNwpNBqLcHZQ
fK8QkWO6CcsFINE7eWEzQRgf3tGV8A/oHf6GC27lu3DdjvausY9gOoUugu+0sI0Yz4Jhrbjx87FM
VwiJfLQqZjDS+dVfyetYXece+xkgoeu2mbUJjtnFUh5oFD9Q/dB1UBMo8kc0IigDEcL37rIeeasj
S+dDXJonspa24M/BN0k2CnOjfT+EXofbqV7c9VTJeBF5sIm9ubSh8Ua+L5+Toj3aGefOWhmZscKQ
zZ8YxkkeBxtOA7B9UL9I68K8xa9CyAyO8yYcGuz4jz2goEpQgLfy6bB1O+ZWEKHRYi7xPL5cr+eE
7se1WE4Tphd9iSzAcyjZA/XrNDs8cxoNq87we6oY5cyOVFcOApArLsmvyUkLd5GoVPNTw6b2GIaz
LrOwmsvwIRC780cYolFhSNfNO4Mbmf2sZbwNvxsdajeVK1r36031NWQOEsrhDIIXrVlglbi1GDCi
6KKdra4fj9FRf1mE9zdOtUaeccTIR0sHC22cppT+PWLv+INAK/k33GaU/RqCentkTJUVaztp4EkX
rlzN6KJ6mZsK4WiKXQBDEQRsCXqkWAZPpKvRYTtKwdWMlM4/zlu9zt4L1ihHngp3rh/Idz3mXDPq
Nk+aDePUL4KMrtgaJ05Lyuy+qAby6ivSwfUz9gr55K5Qe5nu/OUvCt/4VxWiSniwlnpbr51B4fy7
7eZOox2IxgDjZowuOXSxgGSshGvMFdWa8I6irf4/jj3nm3FIC4as6wsv5Zo/moS7byF8lGVJk+Lr
9N7Z2hbPyvAZ9G+A0fJLWav1d0CC1yfsL2i3pmrpfltdz2xIbMB4XOB7Apn7VdswONWmymnHvNFV
kZCIi5hjHyYQgz4bbSS2SeSJxssbJ7R8EPgj/NObCuLNWXH5MLeMzZGZHodo3oYSLeBKWJu4BBbq
j3O9HO7PcEENlTmIqtuzHYTFn4B65bdpKRbczHBpzzg+kEktBknLLcAGHc7c9ft854Njn5pgNyNq
BZ6fDjNbP/2o6tVyL0gQySmchL+Z8wicOXIQdNFvTMDiFWmE+4fzfA1uOqimPIEfjtW7U9nLgC6f
23l+rZpNwcagEC3yujP7xsXjy+biuKXLhB3srJUs973KLKDuTzVW3nIWO0sWfFSpusfKpUcCX16h
lhe78gedreO+PjRr06MVRdjI0iRg8R4xTSgbSas8IO47MVCk7M1yMRfLAbFOAE2dizu0gY1Gy+DM
wXCh64wMn/7er/vRe6ZDo5pOgXWDWfQayxc+UP8LjTDfT3LAcTGp7U4FTkBb7vAuCgOBQc7xjESX
XHwcLZva9bUOVdzlxKiFvxq8cujoyT+Ozpxr9nqxKsSnCBtizYkI/v2BuHxncvZHt3wsp6Wfn7b4
OBYwipCnEL9pySI0Ubx91gv2+HM3FUX4xofqgWSx3RTpVtjiW6EgZdPBkSy6YVXFBUK6ngM4rpD7
7faCb3yF+n8oXMsPTz2Ghfum4aF/DW2Kky5s6Ijr2a4QwAWjYxWfbWMWgM5ebV8+IoLjjoVrMmcL
ilZckbozYgZ9I07I1FsepFo2j4tyNpSl6Ns/vNsLkR49Z9ErY2f8F7lig+c3LJcxxY7lsqvOqqw+
grEqf6MRCvfTQOqnzw5B1x9uKy90T2P3/4WTPD3BeweM/tfdhmlL0MLWj+sBbHmlOaJbU9M1+su4
FcB1EwJLcqbf9AzW2PPblozsx8n2l+G4Kl7lkhYEKV9k2dW4K0Je5e/cyD06flj98rFC6RxdEYVL
kS0NVlKEjlCwWbHP433XirpIQeiiHyNpOc0Z3x8zzNKRTHMXTk5TXR1Xqi0FtG8x10AXkbFZgvcl
ZQFnnU6tp4cfm2p4y1y3JvqSLFK6FPzenuccGDtqnxHZ0hEQmB1nye4O5TMtfIqbdm1NDq7vFXlX
b2DXgyWib32JNomflLr0R14y5BG3Ne7dLj1nubRHxLRShBFHROBjMgow6kaZdjTXfSwGFTwsJsQy
EAIAcOw6W/i4NcHxKScfrZsGbY/TThQwaHFjs8249bq/dPw7fCu4DCQv8MAOAsLcy9SG+vdzQZPH
lncCT1/eO55lM1guinNnQiVFrILrNWekNE10cmXUeWdjQXwSo9VPZzuSSGNHvQt58YJCeqdVVuKm
/fLr53neCoU+rQmG56ObZP/K+6uCu8KxNnOHCQI4uPWW5yrEBZuqoVoRe/IlMoWTOOXag7M8EuRj
oms8TP1TSSV9cRfvJIUgXWkOtge5RyhXivrrwKU63UFVsjgBRsXSfuksPxoSotAaj6etPtqsmytf
ZROU6B/dQcPnobbUlI4h6BFj1VG+ajT95vc4C9ozJFNakxcIO4LzsEJgXYZ1CpkWCbH8ElyO+DNC
ip8yO3Dr/rwu3rq9zI5qAox57f493GhC4J8IugizgZjuI2VK+2zPaFaT5SjhHchs4GDvS7yGIFAj
N0/XIGNJTBM4fNCihtAAlmuRGttW8C+uwnKCJDSVTKNpH528I/f6zsQcnylKScJQfSbkifvLTPqb
XssjSDZNW5RiUPKwV5XL/k03RfRawt04jAvI8TPbm+lldhAVoVVWFZblnrhnHBmtr7fEL8LxNxwH
FHzcx4Lt1auQCfLlSNAKZsHmghDcaXJXhAcgTbB4EmILQ3BO5E0ZnpwJcP9uRwYDXNUjHWXsamwN
DIg0LhvDTVpp3WjutoJ8SO/OHIjBL77pon9wChiprAIjQC7MaER+qG7/xlsMQ4iRck8iZ1fOWfQk
1hKGsHofI9pB9aDibZ+v5eiv33nBb41/61LmXazUPzGL/QuprcT9NVo7eq6IgRlo28UojVn0xDXb
ydyO1Qx7jSEuPltGH1NqyqI48ol63VfF4/6i0Dd9QYjHGfq9m48IuHn6PPb1qPlwAfPvxoqBLWQt
x2fYp5GR0KBXuWNa3yJm8WmKElUcnHoiJp4hxTbTq5zqER/tym3JyUxFdnzCILv/WGN/fhejo3+a
LtwvLdFC8jrq1r0PqYm/GVA3jDMtbSxocEN6E0CzivphRL/26VZT1DNOKmdAQs3BzSMfjiYneqoA
y6SzJbxEmxU12S4qbD3x5kXnKkK4cB4Q6RHHYI0R6oKo7F+oXxt/Eopbvcm9sX46Sw9x04XcJg9E
WLUiB6Jc/RTRevQQ1gYTCA0+HiImm5JA0YSIHbrC3S43XhPODsH8lpBvLh61Z4Y/NkXAW74YjxAB
whDwe4eRKoOzoRIghk9BLvQ270HMUsfdk7Agxd81OjqJ56VYgizGG/rho0Suz+AH5oO5cPwReA01
WsJR1e+ZU8/kbWeHf0YLtVaCQLg0Z6Lr7d88EuSLsprY7ELhZp4Jh/BuIXeH71FNMDVNruNF65d+
nCcE0eJw/gYjF2aCCR8lrwpJ387KIxzeJT02Ih+HpXyRxD794zIPg8xaWjzxLKbkJGDbav/0MHEG
+fgYssscm4dCTjRQVtOqkAIdYkeEPuA3RdcaNf4ldFnI0grNPLCRS1IzRC3ZEqnrVNAUnilj8iUk
EUQz4q3l3JRqLbjmt+CThM4Nb4ro/OcyLNl/nDoWn2sRujD6KjSvtWzL9j5AhPIVhKv81NbAu9zx
bv0fHD2WjJC6LkyJM6q+h0rV62WUB16LsAzjixULd3vC20Vv2RqbBS2kK8V+jQIUowyPKziIauhE
TZrZBD/3zcD8myWei3OzsLU4GO7kaaB/xmY00jfAGDOjdz6sY39Yxnlb7lzsc3EWNCyquAW3OLyH
BdUdL+HIp7AWBQSNx7Ju4DjJg8h8Z66Hp74siKfg6bW/NZwW/Rm5Fd1Rlmh2/dYES/3S6P346+BU
uDMOjkhYt2XHSriqsaT5e/cPjEURUHVcBLGbegNTwF0fjJ6NrMQiGs6TVVOefXIV4Nl9T5WZ8Zgv
z2DxlfPLaLN9KG+19AlDYvB4zGU3nQPiHH7Khc0CYHXo3hBj9luy+XxxPAZxD8bI+d9i9giON9Uu
/p4AHuwobycrYipxApQpi7WDMbHh7+WlBJ3MXdtIHl/ZOR6Dyzr+m92IJWFGLTAn8xYYj23nKF67
pRPWSSD+/2tDswV33uaK/5Zj8DvglMB+KY6mQy6vouXzVkmt0XpNA6OC18f+9UAkKfOaxI/nnrwp
D5N+yaN1CzR5HmPk9/lO5epxwjPeI3jFFJP4VJb93vDBg5xHvv4dB11l3S1gbO8jNoM6wdksn2bE
wHXmiMF7ccDDeeB2ASHg7koWj9gIJXbNZoqftdO25oy9kmpj90bLoI8Z3y1nBp2yezeucn9uR94k
a5qX53grTZnvW0tLmSYqXl04qRi+4s6hJpkns6WYxERNy6MVEgkie5QhVQlFxqE0R+I8uJ6PH/L/
AFF3M3gCbXBjpTs27XtfmZWHr0OcxAxVQccQxbKg8HMgrv40UxU/19x0hLxwp/wKcGlNV1kVpZtb
JgR+AI/YRB4SFSIzHLThm1scDsp1MVQd9RZT+DJXIwe+Xpj3rG7E5EqyzcBRTrJhDDVAN73IjqYY
ANncITzZkFNIl/pK+OkCAQMIadvqjXmNmW5TtoNjTXNinQ9f7M+tw3GarDtc2ubX8jZNT4DOxxrU
AGNKVqk0yHmTtaCq5V4MdqtvrhKmyj+sN2FIsIfvPvM9c634vk0DGVzx/uqRq/WjUKMmQ6ESyOkP
yWFyMnY8T1ebZeat3ELspZ4/SARA+KLWRNWoyh/BHsDBSqW970XUFC9zeRSPNnRNce+p4AhTojOs
LY/jzemSY3eC/X4oPeLPzGx3XxQrDj+taim+72hAj7tbutYXDIikIK1H7ZBE87ESIz5WQGNOEXcP
erq5yoS3Vn+IJarCM7VB9EDue7sHbLikG9xZ4TA+F9XoAMMH7GC5P8H38WuoeuxIflCIS2ihhcdW
j48si6Zxup1ygZvMGIyuXt+hXaW9zadLSUJaIIOpi8w7wghhGqplSkSadunf8C8sL3u9rK+iU5pj
G3G6RllfmR+Td9tX8IKsV3IVUIZFTRdu95x5hf3OI4kpIthFvyJHI5ozL4uIvIZwQpuWsKje4vrt
ebsvIoMO0rd8Qi6h8bo0iErHLpOG0qr/Rmj0mx4N13ACfL/+XJwINTd7y/RWzQPye5Jt7hVCKD8v
dsg4MphKvGWFKOW/clwckyH/Jsblln/hJgcSj+Lkg8PMmP9F/MMv3Oo7Ae/qvTGSt0d6/XzZA2Xb
EDKVd4/ZpnSTmieHwgDmnzr3G0FCxC7t+KziWjzAz849RecA3s/90iK+AbL2P+Y4WnUyLGLibUDn
UwAvlNygHuOkfjoKOcZJSfCUn2qnvzmyS+ac3Cqd+jPQ9XicRiiX5YWPat4mLivi/MGmQFEDX8z5
gXUArSR3WcDX5cN1dt6hvxPfBA/UttHwV8drOCVOGURcHe2CCwPRBhoRb5qtOSlvlQppLYpOnifb
DPAFy0T1B+iQ0E/uEcsPQP/Af+JpbIn6dIOlyJ3R546DBoBELxeU0wCX/ljmdrOR7sL/uo45CcZk
ENThMfGnMQBHyneLfwo4CfCVmIawzqZ1m+uT9sO4YuGq1ifXXe1bIEBUPR6HsKL3svD2j+72RgJX
1Gy9g4qDD3sCzEQiNTT35RS1grScWH+u0J/m3OGXf+q4IGhs6infLSGgFFfFsv2arXr7j/QD78Gz
Oo+YojAqorT0EERfcaXZhDAPytyRNORfp4lKxwSTSjmnB5MWzyt7v//LART94aC+ZIxCYwSoiWQy
fA/cVgz5Oq0BqTVc0KnGMHRHqMQ6nvmzqkn+R9qZ9MaNc2v4v9z1J0AiNW5rcsmOHTtxxo3gTjqa
51m//j7y5rpkoYR8txeNBtIIixR5eHjOO9T9QKMgEWahHiQsIZAoejv+TKye6vbUBY5/ELyI058U
Zu0jdN25xCNBHpx57inyDGawve1kR11JsUuDE2wZzgt9NJFAqNeC+ZJA4BnuQ9LLZ1TV1M9DLZJf
CvvkR50O+X2g++NMAfEIo4Y3Zr8g3asz21ijfOagSvdvkCr4ZdGJMYfdyCV257DTx7tET5NHJY5i
Yz+B+Y12hgXo4DsqFz7MNaxZYZqhsEztfuLlyGVD2/nQDEX/aYiiqfmU07iDA+VUzdeUGiXoT0M3
voO16O0b4GKyBPWTES4RKrWMXVnyED33aq7UP2mRq9le9GFZfKDOkd/m5FvTTQX2RRwD1VegJwDZ
QnAnHYKnWb37p+Z7ZKPZBIAEPHYD2G1So7JBGge/iF1JhymnwCyL6GaanBF2WJaQTBem6rDngkwn
bSYADqfRAdqzb7VgbB6dTI8fIMZU0Ye+SIxjbKkpIKvYlxlI4Ej3jwZV5YKUsps7oqVn6U8omkFD
N7TQzlzAMqbcg8PyXlDT8qPHojWq6ISBhsiOlXB6cJe2KB/wtC3LnRaq/GpIM0LcChtoNwhsO7lJ
tDQJbimY5uRx2BsBgs/qUf3e2IXym9d5xur2ufU0mqkOunKMKnOHAmQbfi79qT5JfxjbYyIGKgCT
6GowrtLLT6DookcN1SJkn/K8mB7CspTY2kKbwb0PgK2fPvwHCKCpNGHTu6bdBbdIbBbWfSdCz9lN
1jhoh/8IT1Y6uNfUnbwOey0tzYoM+Rw9S449Yr7DCYS5mvNXTcAT8qgYz0U1ZtYxabm2xpYPBwki
7jcUOlfEQE3TQg0WKV2h6XKhL00bdKTZU7Su0k3qXjNyCUIEiK7g3bmh26utqGoi+KHivDCLnULU
+58LTedoQIwYdk7rtkgeHDwEjI6hKeyHEaGXPRUj66fiTbwvHJJButtAnnOyc0h9kdxQDV8TfbQk
hga0hixMGhbq0gpbmvKZ2rq1NTWnFoHL26AOu5vrKprz37JUfERMnsniv4J2/UIwXPEp6448S9zW
qz7zAf1vMuDtqEpbcakn8KgqE8jV1wddX2V9vr6kica8vphbBp2x9yhCun3XaY8AGuwb/m9lr1sJ
e8xTUCECaXNMa3M6FD2c48aanH3R51umv2tby3rzQ2bNzzcS3ignVVZlsshdmqKkB+DKtrXwDupn
t+H7uvo5AdRhg41IKjTay5EsczATS69a16SHfCPZeg9mMdmfrq/s6uekuMyUJH5q1uKoyMY3QUoN
rVtAPXbxfPCPNn2cb+hdZbdRBY6RbKz7b3bqm0EXMt8d8JhWqyVvZ4xtKZHpxjnvK+N4fWornwr9
cnuWnlYtTZWLURyyXAqPeutaaBse6d03D23cewixQeG7PtTKt0JnHo8JE+CSI/SFnnaLcBLIkKh1
cdwTcGFpcJ5ATNJA/9txhCpV20R8WNN0a3kMgoxwDpyF3RfV8iGfBHjQafA39sR7oVxGgaEg8XfC
P0wudHkRXgQAbrDzPKQTT3Zeii+eMyjD7RRGwqUu6IkN6/n3Srm4WKnoNs9fCvjHYkSBRYmFtlDt
kiK0XwODZ4YSJfFxyEy/3VWzRH9s5ii5eUJsiNi+qjVfBjT6JtJmQSGequyYy3OGDJCE5BVObtMp
pubGXgZFhlaDwyu4yETudhYIRLdqycfOdAnMkmeKZty2LTSEU6w6JY8rD34wfXo0WIzEGtM9rAfP
OGdQYwESpGh60nm1Hf82tQw68UWNtFsCvT49YiLVoCKKfgmYQbxtn61qksVG+Hy/PVGq5njrYGfQ
8pfzn78JWpqT5GEYihFMa2w+I/oElmEK1Kfrm/P9eZtHwRYDVWxUppc3YRUrsU6PY6R1hWRAoPTN
XukC4fbFVG9cQqsTcihVOvpso7x0SFShnU62bzFU59Hl1qnUziDCjVO9NiFHNQyH2xRspVxeOkrl
VJWjj+6MfdqPtYGMwcSjDo7C3xsVIqynalzc0D8xmlzEKqqbUdrq5eBSs1Ao6aX0T/MewBzP/ruy
VKODKfNi44ZZOXW2plHk0nBmNu2lNwbQ6gwipD24Pq+yfJekPQJTbT9rIqGAKIIP6LQGL73TgvoV
iTIGG9FsZX1tDTEQPJCEjf7tYlsWXhFGVlONbqSEyW1g9snRqtr+KJGw+ftPaaMNT4TRVaGLpWGM
b0YIwcfszUgfvgPcbSFw0fslBKYbI72/UPmS/zfSUmW8KRXkYNp0dBuS0E/gt8yHzMlHqDCic0sU
S+jR2ubpr4+ezcEWuDfP/hFL823gakKaYULDTZglKg2pcghAzZxwkvlv5scJJ5oAO9HIxS5jCew6
3uo2XJEa3Mg/EuTFr7TgnRSEUfPUNLb2baTp+8/fz8/mGQgqz9GE9eqO8CaAoSPNE7UvBrfXEfju
9RKyUdj92w69s3ETrXw+rEdsyoMEMf5ZZF3lqOdZp5m9G9Vd84giqDyN7ZR/odVbfrA9HyBjqP66
PrvVMXXhQC5TEYx/NQp7M7twpKyoze3SDoBwShe4Tu4SNOMP4YAIEnx/FSmfEVy5fr4+8PuLXmrz
awEfCzA8pEiX3xI8XBajcVRy6RkB1Gia74neJb/ztM3/lQiO+BuH433cZkBJ/m5DQ0UxaRFRKw5e
H8AkRZdeqXkzoguXxmG98Q1XR8FdR6h0Pqx3nj9anaHUODSlm+YDcBIHAP+TE5liYzLvwxeTITu3
Sb2FiSHl5epplE71zmsqt+rRJgPNU083JvXE/hCgRPzn+qdaGWx2MCJpJlTi9LfI0+l2jVYZBo2L
eI5y12BaeAoGL30Y1WLLM+n9tSDN2VPUNEESYS+70PR3esOgq+DVrkkNbUQWRB3QckdoEOx0RyOy
u82Q5nzEdCjhlatxzV+f6srnQ8wI3yGkE8mqX9+Cb44DSo6TF1NOdQ0vaD+oTQv0BcrR1+ujrC0o
55tgzR0I5WY+G29GscMpxxwqb90gFcHJm9IXiLnp0dLBHF8faeWUca4JKAynGrq9SG7pLvSBNliV
a0aTetMOth9Rv0bUmf5z194gndr8vV0170FuOdVUNb7j0k2oyDFFkEgOuGqlDI+EZ9SBzMm5E/Bu
T9dnp83b4TJ/llTvLcZhu3DmFhETVl8AJgZxIx2eZ3o7+81VdM8h6ezgVui3tVHl/8J/7V8wFRBH
YqD6LJDr3ohlK9+TDaMaxDFJirs0ZQHZPIhSzBgGML3PaNDSsrTDWjmPKSD763Ne+aIOt7QkmVaZ
uS4v945lpYnZhmHrhiC97pS+ML54ZZvC6KupmyDniMXL4W+H1IGRs490/u1wLi6HBLWTZUkY1S5W
ESg0GOaRPmx9UJEv32c9hPTrw70/gwxnksUjjwxoSVvc8lNPYTJo7MoNtKB1EbKA0clcN0Z5/80Y
xcL9EkYKRrDLURJwxbrXe5UbNs70gGyOfZP4DuDqWbLl+oSWQ/GlqCKzUYE8mRQH5wm/Oe5KqaPA
3yo00xFXva1zWYNatfKTb4R/a+X1OhTZirSpp/DvRaim+QKirEpUF0eQ7EzC8h36YD9zs/yN9Vt+
peVIi32ojdKJ4ybHaCIo+lPfeuZBV5DluL508wF+e8DnUbhzINxS4Hhf3OiiUdOA9GmuRiaCcqph
fqX0arnk69YR3YToiLqjc4/3SX0c0CrcOmzL+4jxeZcjBabyC4RjLtYTWJMMayuQGF37/ngaiioU
T0aLydUdwsAIxCDb1N4J1VJ/Z6gbwI1DBgRAah0/I3GnPjs699W+SqMSaCTy+FmwBxJsQSpCawui
ft1o1SHyGvsr6EX6mVogsj8T7+XPXcGb7+Qhn6jcIQXp/TIT6uM7xQj8L1Qf8/SDDeLW3kWtJTSc
MdB92tudZ/5K2tiQN/jJxL8sgyY+HEzF+BclV/mrQtjtI7qb9j8N3C0cbYJZeyPuRIEwXmnVN4FT
tNYz9UvEUGKgCd2nekii7C6G3v80ZUYfn7yumH6jsFfhnppDAD+MPVsNmkYpnns6ruxt1I7zPREj
005DH6MUgqVkL3c+/edfSewF3TEfowY0Cq639zGeDuoeRipoA8WIhw7CZ+P8E0OGeQI/UQV/maC9
flGefmwp03TI0C4PY4xfNt5SqHkKMDW3mWK353Dmj1zft8soPY+i8XwnvNicwqUFGTprph5yWbhZ
bCAtkEIwDtWpx+IndPYGTj1/abo0jwfNhIgmMGpzXr2S3oSYdlJIbj1Fdenzqt0e3H/0vaospAKv
z2sllGGiPj++GIgm9eLUd4C5RiUzBbSkFki/h9wd8lcNdXnIU+hSbAy3EmQokAlt9qudH1+LyGnk
JbQAKCVUQQzYZWUUfcAZz9oow732ZBZRhsCMZD0HFW/CpTWwaMyI2gggS8JA7XwN8yygXqXn9XNZ
KED8bAz3QkpkfnDK9HrEmKQUggxqQsAUeHIn9gouKMGpsVsrPPmOWp0JV1q9r8hxPcqkASe35aZE
VYD27FNeZY1yQPvIfJyAYlGJSxSpn8w+Dp0faGaP9c+gEB3weogigh4nHjS3g4caDrpOEzEEAyUV
agCA3nEjpVr7wDangs2rOpatzn/+ZiMNvkAiCEFZN1DtyJ0gku4iJckp03DIr++llTNCFdyQJn52
ukoJ6nKoKEKABKn/yVWHoPtmYS7kwjPsD63eFv8OY/eXltscEUlpmaxUAOyT+iKtsKu+zSaV4XBO
RAJq8tM/2H3aX3xMRPboEouPaLJg/51iJXN9otp8Khb7i+yQrI3CObfIMhqkiR/VZQmajlK9b9wV
mR5+B97ifOoU25jdb23kBoPW/0gfvnzu0eq/hbZhPpdeLr71TZd+7KgAH6//qpUvTXOCcgN1P152
y9pzOmiaH8b6xKuuNs6YBNa36LXkXwBIRhsLsD4UIZc0iGO2vEUdfUJ+QjH50o2KnGdegcAywuw+
VwAN/RezEmTIwrBIWe3Fpko7UUa4Bqq4i5bQ0dAvbw6JEgSfkBJoHq+PJVfnRRGYNzHvHcRiLnew
6TMnFZa6myuDKCCIh/pL5WDG4DZWaVc3mIZa9gnDnDg89lUcQFEuQbKDkxqM7z3c5+wjAPJYoPAc
wkzwcr23DwXGSdjMwRGOTzXUTfWcl130JUWnaFa78Ga/bmBkNdB4gYo4oNrpS4QaICCD0TABggE/
0X82PpzKPSSD5tfUTBPUb5se/wE4fPk89pGFUqpdDsBsW1Sp7hDAkJh4XF+eZWmJAzfrSZDKOvOp
0+bVexNKHNT+ICKkg6vD+w3gGquaAjAyxXkO3b0YyeZgmj5E9Ri9XB94JbBIjY1GGkzlnDv+cuBy
5G0f1fbkAsOZ4q++YalfBjA7922CvNYvIUZlK09cOeCapasUeCWK8MsSeqCkoa/F2eRqfWEhaoEK
K2BTzJFan3ZH4m95uK8sLbcwDWkip0HJdrHx6k4prDJuRjcOfHEYBDTjrgC1CAoqBaDt/1Idaf7l
I3eOn3QXcR81eVywtper6gTAp1Pf4GLMrPwTGCwI1CDvb/I+Cf+fQy2u/SYHJuIjk+NO7PDwmOHX
8ZTGQPB2SqKKcWOfrrwxeLJLqpC0G22qaZcTQwGgzeySxRyR970FFjSe9IyuWThZ7Z6GSfp1Zq+c
/akovnJYxefru3UtiAiLly7MTuLxMvmYobBFT7HLNWD9PQyoc940PDNu5jrKRpa48pqRAhaWRokH
kQ51cQU26PdGypgxFKjcfZlagP6cEV3cIXPO+qC1v7ugBkpTmXm2kXZvDb2o1ER1hbpD5gyIcwga
kn5enqEla9CjY4T8elJj7Oz8XQb4fmPk15f88vaVXPkcO5N46ywKv6VRdCBe4tF1uqrKybUarwNH
PIbdAY3tyN6HraeXhz4FoInGNrC9HYp0trZT4d0EezvTfVThkSNokH/Qja8GIuAYkrcG1FDIKdoX
NBcd/77tEdY6/v3eoD/F9SwIY7Q9LrdmGqSeNiIh6JaJnZx6R7EOqHYk5PeqvXEK1oKmMRevyLRR
VFpWXtUOfXS9nya3q8rx5OdBfcZrKj+o/jh9QJlnvLk+tbUQNrfcccRlQOqTi6lR2fJ9lJPdzvEc
cdJb2d4DJvP8x07mwnZTbxZ00eK6+XR94JWdqHMZ6RSXzddTcDlwgQdI0DVK74IWrf/huFsv0O/i
3zTqIc8HEnk/cJYayuR10FHmuj76HLoWm1Gn5IvCA9tRxzb6cnQUIGXnIefv+ikuGCg4M/sd7Nxg
6/Zd+Z6UgOi364YjyQQWMbTyaToMFdMcdcsjNdAAyzecgJOhDMPnTnU2lnUljCFMh2CYTjcQOMoi
tkx9VJuqQUNVoNOOv4YZjs4RzyPZHTthiI327drsdLSVybkIZETty2XU0UAaS9hsbtlMLdJSDcqq
eqiI4WA1E3IxJgrwG2dxbd8YKowkwROTSuhiSDsP/EYG5QQMDJ3S+yaeOdpmEJvgTNMXlEfvrcyS
wz6zG28jbq/NFpgIZiK2blpk7JezHaKsNpEwGHgGE572aL0nFIXioP8J/SBKTnXbhuXp+kZduRV1
XEmkqln0ybmbLsdE5i5Tax6uLhloeSboJMe0AYlZ2XrkYgOsn028xg5ZFSnTrujKauMLr+0n0zGB
B5DDUfFdzJkjlJK2a8y5yZ5s/J9cXCr+mbDO2QhEr1CD5ZHkrcATlOBH52IRieKshExTliNFRUjK
EBox4PwEzUTJDggz0fpCtMumiodHT/azrMvsDBDP/qqmmQRpCpv1HzLd0rwNwSY1LuwFr9goULwW
9Zc/kVuAUictWnA0i9xLERpejKhvuhpXQHLjdWlb3AF6929bnJagjXd9JWE5adGdhaUpqlt+Nv2g
kp7j8zrEsIugL2Q3qhVCubCsSvtdq+Dq0agWEruYSVjNHmU3JbtBNwmWDy9CTNO8dIRxEzlOZP1j
KjVywYhrq+KO51wynu26xL4at/e4Ryk2tdBfLpqxOIRhXGBl0BA8P3TjGP0zUGZ80kPf/yMKM20O
Xj8bxnZsdaCx4FvhD3RddSt9/GEPqWKOGV5DvbiVap1mP67v6pXwC7SfUpIu5tazszjEILoay0mH
ydUDmM+ibdDAr+HwXx/FmP+axfdCmRD4JO99ywJafnl4iCCRlycUx2kKxNVN08HeQcSkxQaXUqo6
IjNqiocJ77zPThQgCJrr9vgNkjtOJsAQPLiXtu2ZR3+abBvGc4EHFapwPcSQvqmDXTGVQ7gbnb7S
DqCci+pY90gc7mucwcwbO86HWS1ggvnmS0/7kzqoK0FY8kcLi8XC+qwVuIXtJjD6D16rGX9iS1OC
kzFAqXUlddvn3MeNbdfh0sDmrtvPTg+w6uRQsYLe0hgKzvXViMhqZ2FNApvFjF2ENKDaGnTcXBNp
0v5PHkDccGlI4TiFspGRHSqIVN5eQ+d6wLwlhVy898vANDbC5Ss8dbH8r3A6Ng/rz4G5XH5UTnNa
1rbp9gjcK3sIzMaDBPun7/VSOM9tKKI/vJsxVNVKZyx28+HACa3qMxNSG2XGXW/6VnEC6ajkN1hE
9BrmrH4Unzq7hc+EgFllH3zHLKrHPm1Ee9Bmw47HDMkR5eM4TTQieITPlHO66nB66P/0e2sybRet
YMwAiiiWvyivt+LX9Z2nrey8+YKw5rfv3Idd5NkJitNIs/gGVR2m+UvXnaL/t0VU7BtqDkH9qOq1
Lu/LNHCGM5Qi5KXbAfXhjFp1sKe4O/6x4KGkh+s/ayWYA+fkQIBUcADoLeKXraGZm5Sa7socYs3O
N7QvVJ70R6xKh43n1MpdyVAzqou3OP3RxQlXnSrr88LAilehw4huZFOi2xVZWJL7DVT1T3Qzg41C
0EouS2mPngIhi6xyCVr1p1CEOIVIBGhS0zxzHTvhqRdYVn03e7uAhBViWkiy4A+/ry/s6shzWkCZ
HBjbskAe1CNwhkmTbipRkJBwpG4qE/MQPBvSb5BF+lOqFk/Xx1xJhGwNsgH5Kyw1Ytnl6bKp8nVN
FuhgaCzQ7gisiXrf22n/WHGa0PrvqKL6U3yHAIO/Ra9YCeC2ATYYSDXXIGCRy8F5pKH4gVMrGHi0
/mFXItuHI8PWhcvfsgggrCalDlqP9FWWqKg+xHUJ0V7TjVujx9XWSg5RoEUbcWrlVIA/pFBJpR0M
/LJ8GDWG4+nk6e6AccbBQUMQk8ZGOcocrML1bzYf++WE6HCAk6AhRQ4xL+ubWpyFDBbq0LXJyz8f
nRMCDE53UhDkCz/Wle4oOwKYddZMJASRBLDQJ0OXMPK2Uq15ayx/hsNmZWkd+NjLNhXcI9QLsJh3
q85CYcNMjQ+63YTHUDGmszVaXIx62nzX204eAsWODpPs5Ma3XQkQM8qOU8rNMIP6LpfChHeFol5k
uQZUy29JZDSYNGjeKbd749tY42CxkQ28HojFrNmvRCMDmIqkE3A5ol0nXBRQ5eenWPasZgYUwSmD
pu4YxYEeOr6jI/ZecT+gNO2HPeayk7URgVdnzavzNQyrPLwvf0M8quMQJKqFMLGjn2KUCfa4faHT
B5TqkEsr2qq6rBxUAFRgLCjF6tJe1hMQ/0jMyGstF55nZCOS5MTHEk25Q2NjzWQVerunfR1+AuxF
49dW671j0RQbjajadfRFDjTS7ZsQHa6v14/CSsjkzHG6iV1oLy2pSgbCbWmohqarxpp/5Jr8aTuN
+Db0+kuH/Pht3Tdy46CvrcXbIRdvYy3HxaNXFYOgZeufyEOwMG07f2PJ5do35v3Ne4nCBkC9xS2L
1QYkB5u7v6jSVtkVltJWpzwbCuyccDTfNdhQwU1MyPI+ZnVQw88sEFm7F1GbyQ+x2nQ/kKoez7h0
ed2PMFF0/GtEhgjZiFoUQkmgUxGYRafA31d9H3/yzB43tlh05p4LY1YMUZLhK41OBQdX368N3EWN
2jp4JenwQeJaDsEaRxLcrqpI8w6YKhneJ9sbgGHmcq7v+jCP/EPdI22zq01D30KtrIRcuo2CroAE
0sv3vzwGTthqs0eU6U40v46R6WOmGAmsAJ1U3ThxK9ckQ1HZ4sjje2LNX+tNyI2NGCIj5Wa388Pg
dwyLcmfjqHlM/Wq8h1o7nFuUT27J5IyNgLO23YArk1tyTzoARBcjp2XpRONkuvWExGRmiG6vD+FW
+3ZtKeFA0CJWgTkAEL0cBanXMQ6ZvdtPA9aqvpYSRyL5DVHsL9dP7NpIjuDhSxWLNtuyQI/XDo5S
MuU2hiC7i+Mwf5mLpvdhA2jr+lBrwYGgRWkc+C4FgUV6oWTomBYF+yMdLHnrG0r5bKap+BBSYfog
BgwcLLPayKdWp0eXDHwdDbN3kdKPBhlHIQtpSb+1jgq0qJS2XlccUXSKflyf4PpgOuhBSuFgp+Y/
f7Mr9copU8y+DDfM5HwY89kRQYvOiMrpGwfg/VAa6C3aGuQbNL5fnypvhhpJejFtJ9A6IpnueC8i
je8Z0+diCraK1+93PEMBS+FQzzetudiLKMzEhDBhuAZyHugvcKWmSKuerq/dOyYomA0a5XPTlrcF
fd9F9AgbVcWzI5Yu/LDQeynmKuROLQOCFdbnmn7fFbIHBhJHWKUGppOg0k+tFzl+hEtR/LALp9q4
zVaqV0CIVehjGlOfu/mXH3TAsCFuwBa5VR49mUU8IUMTIZiHSfVQ3duj1Ry1ANUigvq/9DmcQ6AH
EYpYUtL7UeKDiJrheWOd5gBzmfCAtNdxwZvTPBKeRYo1pTl6p0kuXD0Z2xgpG6ynP4QZGjEA1Rz/
Gy9h3TkPWairuxpF/mifOuqk3EIVa5LblHWNTnqYYn+68cPe35A0TWEXarZKNgxb5XKxMO4D+jzm
qKkFed4hmucV0TEZ+9K5Hx21fZkUJx53XR3b+R61UbXZYwOGkdpOx6Luq0ibQT0rSJHJA0/PpECl
pGlegBeMH4tQ635f/7Urm5qnB6kaIH+YifZitxn4xuK2W0mayqn6OcYMd9iPEp3RjVWZv8biawmK
VTxgeR/wslukDV0LL9AOVOmqfeb8SDof0xBwxR8lWQTSSxgkpWiP9+hjDXWCJheXeaZtNNDfx10s
2Oa7cr5MAAws5qogRYCKVckB5j8+8+ttBIxTgQQOVgY+asujc05A6m6kTGtLPO8GyZOE3u8yGoYF
ImN1M1EtmTqBu3Ma3cIVExtndCUQknHw8KIWxSPAWBwHL0FYAt6S7tIfwZOGWqDzq3UK/0kHtB9t
BamVpeTNCpcHPg+crCVfSa3DqPJg9biyx/3jwEE3s899XFTtnZ0pAxSmIXDSfTIU7XOHsHGNjJyK
UDyQgrD5EcAp7Q+NgkTdmd4K+oEq/M3yrox6Sx5HpUe0TENfdqs/vPIl+NUkE2SvFIjE4n1CntgN
GSLzbl6khjsS556mJvI3mgqro9DVAMlOiQi64+X5L3s7i9Cili6pk3/r8QjesRfLh+sHd+0LcJ6o
MkOCAPi9+N7Z1Fie7Mue8Ef17ylD82hA7USY8QGOjo6ybE30uM9oR2+MvBLf6G1avKy5BokY8/zf
XLnZZA62lZeDGyhWeWPjZogAZxZ9EErmu2OOueX1mb7mQ4vYMb83QHZB4wKqv1jQWuLkHg6yc7sY
+5/7VJRgFPG6oBsGjKx6ZH3wfMN9t5l1mX061wjpGUffqINidl2A4tYXAVY8YZpG2sFHqNT/OCAF
8KUPJ+BCrZ4k91ZSZhiBxEGhPQc+9/pugAiPDXnMRfEiMSKKfxQUMV6UJtDyc0ygq081YiHWqU9i
9JdTUkj/U2J3qbkL8m2O88oBxwyQAALfixLgkloWYJdUSCdqXIRWIVmiJoMLyJCN/g909Gvx8fqi
r2wv3q0kIDb1C8w15k3w5iNbAeg3vWwaN4rk+NlT0OAPQWyXgGMacRq49nA20sr+0/Vh1/YWcGba
gfR3eUcuQnSQlagw6hBPNJiPj4mPeYGBHekenrr9BLCg2biW3r+fNF6xFO/pQdKnX6biUPZbclIY
IOEQGE99ptW/UN8L9kidoB5cNdMvk301SzNnG7t6JUrMpHzg2zD4YL0tcmSjEHXhYbPjtjrWAbQM
mhvDN4ab6+v5GogXZ4f6InyaORgJdRmoy8mO+rIwIZaGLTpDjeGp9dmMNOGaBf0HjkceT7R9bEU5
JGiHTXdGzZ743OICHO+6VnrN7yHRzPzU4gBcPXqiEmCHcqX/IvCD1zd+78q2M4jOlO1QtgFYuVgV
3IEwD68iGrIwXMD0mcXjmCR4Z3SNjNtdWHmJmw9N4hyur9PauDYkcSrOsDYpbVxu9yKSqD3h0eEq
uVWck7YJn/Qqx5S7i7WPJBM1qspV+PX6oCubnQ4KliXENjAYxiJR7LoBK4SZ9CvtqUDmVMWIze7s
49DmXz2M4Nzrw63sOGI2fUKyEFD8y6ZFlcWq3uEl69Z1i16P1Tm4qOhFsgUKWXvBAIKii8wNwT/L
q2kySrrIuMq6Boj36dD7MnyxSohIyEDoRnMagkp3NUS4O0AFcfhZVQJd3HR6aXxA2ksfX67Pe+Xb
WrxeMFfhutKw4b38toOXKYhCq7XLG7Qcbm29LikICjqmrcjvYrQBxVFLgvzvaxdzGINQAIGWrrpc
ZBtTHKshlX1owB1q/p6Hq2kS+/W5Iws5Xp/iSnY9E2ctIMLktjzULqc4OiNA3rCo3XwKtL3hm9qu
rFRnr0Yhyy0L70bz1OYUcpZOAVaXz9eHX7uapE5aRT+QsrtcbOQB6hAaqdDcBnzXD6YDrHynkwVW
h7rLK3VjH6+UuoHBgnCfQaJzDrrIB6IJvkQoisZFw2fyDsJqUS3LcDN5zD3O976wUi88lRZ31FGG
iU5RMtL8b2qAWPjG/bFyhMm1AVbCyiTfW+ripGUDFr+pIWX2Oai/JmjPPEbbnYMF1gGfi2yjyLty
X9HYpL1J2xXUwxKSBDKjQJG0aiBmts2+VTS8Lgwtd9tIU07WgPD2QDnmqURUbSNCvh+ZUhVsUADP
FH3RqLrcYmY0OoI/Gl000Qv98yzo4fzBMK0NbtC9B+cQpBUkE6ND83uvg93JN37A+2M8/wDAz7z3
Vd4di6pZ6QeY9FnK6Hq+narPMB1Eee9Tqb6h0B49gBCpP44Qg79f39vvvzB1JS5OOgxU6pzl3g5r
WgdTLCdktIkQqoVerIor4K5HB+c09lyS18d7f5ZonM3YPfD+cx1hcZST2ArKeRmgBtXZMUSU/mhU
6r9N1/b76yOtLOjbkZbNk0GILMSIRHUbfOmPzeC0uGl1+BrkCRbxAU5OxjCWN9cHfX8JMb358BKI
iRbLxkgTjUgKBExPeKCd+lDat90QVxshYmUUVm5uHdtU0gApXG7WMu+mEU46njVlFp1npZC7Sc3a
jR25EohmgR4+BjeLQfBdfKsmsyIQLAbDmNOAymYVPrZjFf/AMwdfVikaTdJmSmh+xDU3rqjK/KZu
2n5jtivlOR6BJHlyziTewyLtuDDCKAltCKShXwLKCeyTngr9BTN68zNO5/JnYRjJfVXI6j4MfftU
+8Lsd1ZlBD/9Lhu8I9aFtrVDFV3buH1Xzg9vVHoU8JIpay77BIoZCntoFdi0nlfuC0MUp8FxhrtM
rcY7tcuMjV298unRxCAga6Q4vBYX38RMitTMJXZFWEzOhqtafDemwt+Iw/PfcplWvzYKiIdIThH3
57P15nnUAvRvHI8NpiQS0AWUf2/A7qOXDxnG01+rMsjudDDhH1CF9D8jF+z9un6OVg6vA1aP1yA6
LiZFjcsf0PhYizUFnzzion+qLFxid40uk7MXzNitLDSd5zH32q/Xh12JTgzLnYvJrUDhZJHTUA+K
RFMxLF4XzaHG5wi3XOA1A2Y+5+tDrW0c0mL0B8jH0QSZf8qbJVahWKlDK1hingE7D9NgrjpF2yGF
7TxoAMY3TvPq1F6pc1QYSC0W94vtFyVVQN1yrW7EksQ3y1u70/NPuYP47fWpre1RTgKtQXhqsFwW
U4NuLWLBs88F9A/ILem1B6Prx0/XR3m/ReaUUNJrppAFlngRBL3RFGWnDbZr1Ip6F0W+giNiYLGK
TXGm1JLve8GuvT7o+1WE/0hhfkYm8ghY8rHMyU7DuOPtInB5QTAO5XlyYwPYZqdtrOL6UIANZiKB
/q5EgclA6al9Zbv5iHs2WnVyF+jGeJNGXnC6PqtXAbnL8z5Pi5chIZbbawlUhsdZW1XZ2i6Cac09
SGGLfjXunU+1UPhte68eFRIDtRHlLm9yxApSNc6kG2eK7OGfqL6G06o5vYBkhQcPSNKXuzqPtHwH
+ahJ0XOfMhSsyZaTox1H1W3R0Gnf4+MV3pfUofD8idvqh9kRjLA7COy2O4AiL9UjWGHnl601iD7g
1iYfnBTHmR3QciXfwznGFlJOGbpn6BY7G0Ho/T4mFjAKvQNQ+eCLLo8o3kxhgHGs7ZYByNwSkN99
oSflRinqfSBgFJJekn0w/yAqL0excAoa246DmaRGpx4BbfnJTkK4Q0MqshGZGWcpw+sffG1vOSi1
aJRW52LxIs5VZoDriYwcVwx4huB2GNXa3sL5fW+ERrlRMH5/mczszrmLSUOLesAilitgnEuYQobb
TE3+EyEPPzj3GGwD3umBhR2GQdr4Qw+4jo5oMnkHrSu0dGOLr3xLcEPIEiEeMtd1F98ymSylAEGk
kw1q0zGMtBSQOuLy19eVzhJfa3GSeCwhWToHCMZbrGyWjn1DM2hGZ0VZ/1V2+En8nNoyGV4stLbT
O1UPRH8D9d9CyD+s8PLx8JTBkilBv/yo18IpXSoKMf01+ALRrjDHZjooXPLxTZ6nk7GTWlOUuwT7
3Vmcuiiiu8hJaAf7Zly0aFtCfj0Adm5Lt2a7do+UACaB15bd/S50D+WZICwbfF4Cb1Kw2tK0bNfM
5rQnjCuy+MbHJ7qDxjzK9lEJLApEsLeC4RkQrPLFDCO05v3Eb/07o7Oxa3a83v+D33psHf6Xs/Pa
jRuJ0vATEWAOtwxqdUuWLDn7hrBsD1MxZz79fvQuFtMUIcKDuTHGg6kuVjrhD3qFBYRf9wmoFt2M
W3cZUfL2lrRI0pMsm9UDaKlEBGt7bEGRMDEfdZABMTJ+XfGzpH5zoxuh8mTDqnvf8IPv1NFRYj+K
I5knshmb1l8WmhL43aRpfY9IkIHoBp5Kn5VOsTMvxt13Ykqd+jB2ypJ+bRfOr4sqSIfKSDhbDplr
3lTf7bS3m5dOlCEA7UE48Z2BEvf8sMhS+rmb5zj067odyxssBJzToBZa99PRhuQDQvx5djJN3Fdu
bSxxy/dySf7ys8Cvq2G+UhVheG62+Jx1i/oBrywUeNuxT0VQ0Swq36c12gCePBl28kNt6e9eWrsB
0i7xYTRPyRsVlXCjGJxbrrkwOUMqwSBqwc4OZaaqw9wpa5T5MtR0PD0YT530KLrBHKEpF5i02Xjq
hd/MKjUvXafikIswCNImGv3qr5LRtIMrTCWbPoqlUh3fhuaqPYZJqlcBzMI88yxMUezPY2T14/1S
96P52cTjpvwRZRmxiWo13a3WqGw/DFmsydVTVPfvpS7EWIfzy9W9AIfS75ol0dPbKC8bSp0t9G4X
pw1J8cEumolroIrS3iBADtpe2A36J3JqaNWXoU2s8QtRUKu6AnWIH1Gtxe1dmRR460VtjEDoRDIs
38611E8eRicM6HRa+UjRlZyV9qwl32D5JiOQbvbD05RDmvZZiKLxO7AECYYOpqKnQdeEOO+k3SIu
cpnni7cQuX/HtDrEpQJraohQopufsKbFtdoG6Pni4IWi8Udzelfm2QyfBQ2J3ssASr2EYWPW+Mbn
aXVX2M70y2mtJA+ofbLsNKsm7a6KLUM6Wx1MRFekSZzcLCbFjkDgu2bymhkYXUMJUIXXDnaneBq2
oC+NAeAtQPUG9FiI85zs5US/uR+pjZz4xSQl+a2S90oONjvEDiupnPRzOZX9nYlTMq5fdiieZAPK
amCnEJ4ugIKH+VI5StLeWIsVnkmIs/GRiCB5h5efXJ7EaHaNl88FB4v3ACjNFM95dC8r3ajdCiGP
HwSioj8RlOrwTxYI+nuLYfaxP47Dak5ZSSkq6mbTZwQNiO6f8PNa3s2NXd/x1fjo4LWQ8amR38nd
2ZYLJVhSB/t0gI5m/3mSu8b6pclybwZ222OhS5IeNpT7VAohs1GsdtQkLfC1qR/8KqrBVH5Oqjx8
npKueK8IVflkwL+NTkkskvM4tbnizyV2wXd1XzfNif+Fdh5siqJu2RiATlDDPGou7bzopP6E7Tr4
yNf8gXDpcEyCXA9BBp8MQyzjjTxibwc3ZAoaHF/ev/3q7LxtVKzotVC/ofK9ZQbkcjMN+jha54zG
78OCCbAHIME+yAl34m1kRtBog0GFS/hW9McR2uoZgW4Ul7rzDYfvyMFlUPH6BZCQnQzKLUY3w3+I
VCgXUchBEgCFWXmbtnBrigYayFlMuBEklUQPdo6wt3Ji+yDg3lm2VckWlNw6O0RmrwMxSqBgNwrZ
Acgwlo47Sln2j6RJ0wOcIvlc9bZxANjYKbBQu/mjarayWCk9Xo84RTUfUcvDMw8q5GecJn8BntG+
cOSdjxOYGL/IOq4QHdoYjl3113TGD/4gMvpDjt+ELBYIM21l+pgaEivXvyJFYzFanFoi4GiNn7Fh
F5xGCemHQcHNzs1Gyu+uZbfyb1mysvcpTDNMWpw5eZQx0/uhKouxfMzjLA1dE7BDTDhpLNNDmeRl
jtfRnLYeiPBktXAeOpwGIilRbrpOsUL8R1IZP4w+crhoME9eggG6xH0Leh8Rj16gL9qaAr+b2Jxt
zIKxkc/uB8E77w5oZhm3VRQpH4HjOOOtIqVwx0U0aM/t2IZfIOAnz11TCNXPEiTjA0KZuDvNMC2e
FoQmMAwZV4fbjlxvccVc69gqZquD5pDo0wczg6voZZUuT9gC98ojCuom9jtGLp6HIs5NH1fA4uPQ
xxYOZnbFU9SFEg4sRgIuxWumvAEYUXdW6+eDU+Veh62S6XaRgnuSQUz23MvKgLJYFWO1E/dTTSxV
TsWTUcY4kKAtjjmuXYhJfV+kaAmAOdMwBEwze74UZlf/kxudihU2CLFqdqI0GKM+/44qV+a4E89J
68kQ1l5gs2gfmzzJX6jvht/6Jmp+2gIt8Uvap8snkLyYPNlMtUFKpLfvIWvAIEgtSdxgfwO7K1y5
lDjDrYREAQpd/5RLlhkf1Ph2rjDAD0h0o++srR2l6z2IU6AtpCZ2zlE75IGGlMONUpbFwQnfSXs4
3eCU0A2F3/Sn0PivmksnL2Get411RqKt/5iNKdG3qrWTS5haR3+fY3FVrnUQkI5cz5vrZMQp22kS
xzgXBW3+LhMJNkgJHLmlFuqRxt/6fTZnmOo9+FeLa8rmJF9/vxSzsi6SofRIxLpe70zz12FZs3gb
pPZ7nWppDffWku8TrTvUC9pZPPCi5oqkoCuKtPT14Jo8RFpmws2oLbX1o9nMvG42jooUe6NQVCeL
U7EvgfpyPUo+5CHgmdQ+230rgjmbtFtewyN4484WYcno9a0pK62Y9Vf8a4uUjhya0UQ9N0E3wps6
iwuC+sJjWs/jwYO6O6EVakT5lDltwd/JZBUlsH37bIo2DjI9HXxaqdMBnGl3Qv8aZVMwJgtNa13P
+GxqsoCbq/KbaAqHjyk2cweHeF2B7SakfkS5FuiXTCB9/e3mLFa0xYjs8yw12Tuu6Zo4XmmHF6cG
AwL3vvffDnx2Kgsr2hFoAbUMwEObWwPie4lAXxldSrOySj+30vFuSecJURKkGj7HtEkcHOHiLPYc
tYiQRVSKKjk45ztHDwGOVal3bcPDQbuetW6glxtPjoRd1JKcJ1AP70u8Ib0hmZvbJIYGRhLTsotw
UXx7+jvfm5HXCxOLODDvm6W14hz6PEKY506Rl9l1ZCmfgdNK8z/FEnIyYjMuD0pif9Zws8Z/1ASI
bsEj0aW9nq3cJVQ+ZF06G4tOvYZetNubRnXKFCxl5ax9t8wy7oBK9NlpSfisDgU+ZUglL2zCJ2BV
30Mj/XuQPBUsSjEor5PNIkd7/Zvm3m41pe8lmLHJl75N0C+WDCEHul4kB6H2zmkCRAMhmtoO33yL
UqtxfwayrXKa6qZ/omQjPVjDUp0TzG+Dt1d353pABcQ0KCRxGyHfcD2rbKL7hqOefe5Id28zbE8f
5hT3sL8fBYLmWtSm30Hgez0KwVmUUiqBVD2jEyFZw/BOqDDM3h5lZ6faBJZgj2gIOBAMrkcx8fIq
ytGycZhSpK9Vrsnv6LTgU7pamMX+VNrlcDDk3kpxNgDZ0ZXjwd9EtXY8KnViMeTYKoufDfnk6/34
U5PH7ODa2x+Jnsqqdr6u1PXkJLhbhShkegJ6K7wMmYgT+XjidZDjbt/+jnt7gibo/w+12em6KQnT
jFktC1vw1fcTd9kq/PsmNg8sh5h3CQYU+OfrCfVFbWc4GzokAL0RtBSRf7WSlb68PZedzwZuj7Oy
oi1ocWz2txoO4Kk7HiYgP6EPhRSEXjtMyEHheP72UDtXNDRk3ARIJIH0brEVkVlwP6szJXZKt5KH
YScFujCzU9RBIfMXQcGrhtEA1pwPCm2Mp7eH39n9xEUA11U6Xzz1m60Ya4gH5QudKuypc1eaJTw+
x7jSYbVV80e0BKKDbbKTqrNwNGkhj5LIbivui6AMn1ISPsewSGS3N8xGD6KpKx4lATgLZLj80A5N
+B+CJ2JAnVo/KSk1gk0UuiCwk/RrIQLc33JZJ23frJZPjxScdfXggO+cBaoRcDrAygC32HIDW85Z
uFilBTgoMoNGc/IHO1fFwSivdymafXzBtZrPym1jmkHrsUps2/DsUGy9pa7aun0bl4+TdejmsfO2
Ut9Q0H/i26HHtD0RRDkKNbI4PBc1PTOfdH2O/bUDlxA9aPYnQphm9LCBNUe/7fJ28socT3NAjnqB
ye0o+jpx6wohTF+K6/iLbCx4qL69l19vrfU38vyBDqcnueVhWHkpZWadSOd8nGZwNKlF9lpXIKe8
VG473VPnqEkonjRaErw99OtTzNA6sro2TB4qupsLY7JLXDRkJTwnfW/kHlbY84BqDhBxV4ra8m4Y
Ze1LqWoi9ClOHb6UezNf8TDrE0b+se0gqci5zUNKsSaGiIKAiz34Sdfq/pDqkr9ISfRRr6YjSsdO
iYj4biWCodTAnLffu2nqGlBCGZ5lDaf0Qe9y2YXYa57mHhfTXunkwFBSxVMre3yPMzHGkfpYPb/9
5fcOAdhSzDg53qj/bc41qzK0rdNI53gaNW92JiTMRVcEamEZB+ft9ale41lyPKAD4DC2eBora82o
HEuJziQGFHpKLG+pufYfthIvAfuYzivnaPNk46/ZV0Vhr181nW9kRWDQ2BVpMGUouPQYo/giGzU/
sVB3fftT7u0iypjkSKiQrc6G129r3ANoCBc9PCM1apKbmI7Xo9R0isS04GggcUVDMDqqRex9VZiq
7Fpq0uzhTY6SIteS43vrYBSU2EpQxsia3xZy3bcHL8+OTLOOACdxA8hgoATb/YqDnK4YRuecFyQs
1npZnqnf0bqK6mdjWMz8psj74ovVddqnpcF02+OglkmwoPQdB0uSR+cB8tKTVrbFEXZjR9eH36aB
H6bMC6RoC6w1MnsRclMBKhJGlt8MY5Z9kM1UtV2z1+rPWhOX4w2WAcV3WXIi3UWTvXjSEktt/LG3
0sWrpUrJDjb86xyW5BxdOkrOBhnsVmyozVaFgcayzmkiP899fl8C4jklTmtc5kgRQRFXv3pbXfxI
1OLrX29GkiYgSCvMCj7MZluYhRojzUpJP1LMd32R+VnceDRgxIMoY9p9gzMf7I+dmwQVA93gwQa8
RjXnevuXPWpQUVY7lPONyaelhbKh4UQv6TzqB2H5zp5nqBWazuUJeHATK/fVDAUFbapzYuUIskhN
78NC6Q6Wb3dCSEX838OwVSnLEo3aIaXvM+3JiE6vlWFMr5aYNY8a2cDb67U3GNxJMlyKbCYibNdf
D10XVQ8nss/IJLem5174yEwYrqmGRxnb3sMDJBj40frWEuJv9oYeJYndShzkOpf7HPk1fpUbTpgy
uLhXTaUnm4kSskfs6EM39+ZvbLajL7PTp5/envTr6JkbwyarXou2oAQ2FQequDZhHj9EtqXFt5Fk
Cxatq/3SGoQHo+ZIynhv3yCoCjxmPRngTa8/MlQ8VZnXXLVvjfHdChdE2D05Qorszcq0AfwA9gZY
rm4OwjxItO3IjM7R7JjJxYiU8kOeaNz8cmWFfUBh8O+h1xCPgMqBr+dtRbnlemIjfpGtGvEIWKP2
W5Xb5r7Kl/AdvRBxxDvb26i4HJFGUr0gRt+8crOU987Ibj1PlTwGg4oMe0NXyJNjxLXe3h47QwH2
Ag2NiNbKrNtsD3kBnKXNpnaOLUDdwTLSqKRpYUj/VHGb5cHbo+2Qf2hFrk0E6l8QvbfxyZBgOyjR
JD1nPPK6F+aR+IZLqjAQIUmb8klrxgVJ8ahBCmJwRnnws0xtUq9qIdkFlDly8+BS2Nmv9sooXJXh
Vpz05p7D+KbO8gj+tdCl5ssiR18mo5Ce3573ziAUHXg3iUV5QLfimXIcagoO0+ZZqdQIoZoyOUsz
8mRvj/L6UKwwariRYHioem0JzG1YK72ekaf3dlk9SWbvzHiAJaar1Ev6I5kj/eDbrSnDdTWTARHW
p1pNq0DbnsIMSTurVdCxgl4UPnWmnsN5SNsv4DEoZMbDV+QdC89Jjfag9r87U/Rl1qLb2gFYw8R/
tRlaJey0VB5A44JvOAHwrGj6aqanQgMEMaAdMdpfr9+fMjlRD6HGKqlzPd6cOSZIzRoIfThMp3IK
ldtmGK2/ft0pwq6GEarMrNgp16P0Kip6Gm2ncxNRZp9lLbovmuXFUYfy778fc1n1Otj0UKTWhf3X
99OtfsjUEfQ0EtDqg9o7IEK6FhHVRlJuFhmw4ds783XYvhZJUTujzgCuY2vI11hDGpupRmVjFQ9O
zaQJJuj23iCF0wWesINASJf+h8+JYi1ZNgbGFGc3LxEAW0dd2grsQ+OYflJigQBuoQpWL4pPb89v
Z3+snrAsH2cPbuNmKLCRPb2wKbydzCR+GtqxOduVMh5ZOq0bYHPeGIa3FaoVLa9tdjBrnVmZyKne
lrYuVZ6kKKWPFCKNIVnNjgrou4ORTQJ3px1F+e16j6D3q3Mz5uHtLJvi1PYV1T6zDm9jpT5iZfwB
SF9NTMNEEQC1ApCC+s2WE6rgnWbnZhNfpNkGKxyjTmAFcp+hYdPMevdzzqtx8ktMPExXbgQq/b3R
FT+KxUmLILKMAi+Raaq/FEaZ/x4LkribfunnkvqGKF9igiBqLeBoQ083ekt4WEbBTZg0W7IetYg1
U90owvrWFUuqW+5qCiO8sihR0sxVZJD8pc+i0KeJO3/R6rD+Pc5ZimgrOFj8GXJagVzsMxqmK9ne
0/Bh4y+XYqQ02tPD8aoxrB8NaaG+li8RQuvtouVf+A/wRluaYvhnSaPmFny4ofhx4SiYvo+9AOsm
L9nztNggAP9yw64fHAYuxwJIMcnc9eLWFFoxkFIibKdby+uSxbkd6vioRftqCwH85gRSh1hFiOm1
XY8C46k1GjFJZ6Q6pWdePbAg5BSfM9oWB0/RqxP4ZyiLYVYlS57A66HsGHK6YYyABJs2CbShUe+W
Ip9u/vazMSGyL1q0ELuIza5HWUTfm6gO0CobhXNCsFIKCqC7B3N5dVsiWfG/sfNKy0e+6HqUanGa
dLCN8ExrTg1CqxMgXqVVRLigzJ7aaurXk7N8fntuO4vFToBbT5mdG2zLEqaB1ZoLnscXjMKRg2xl
6xQSf7txPBxmR6/eb2ZIeYPuBS0MYq/NdyyVWa1jmaZvqM5xzBDNGHpdHZlPU8UtESSiFyPI7mXk
qMRmd8GuLnpO1XR6VotJ/jAZWhfjhjZJvVuWamoHHNziBdRPc9TN2f0sHBKM7Vau0Zbbga1pF0mW
Jp1HU+qfJGBDX2MZzetmSurg7RX4k1NfX4PkapCnELalF4b2w/XCK1Emidp0AJbaUgIIKo5Gh4dZ
I8GYG7DCt9kw2YvbhgnyhzP2PtJtBGiqu1WVzv6RJ44WP2lFJA1omA/GVyxWQIzGaP1ot1mRNbNL
C6+zglHmBr0bkC7JPCM2mvhJCafMQMciN1MkGtXOOBFXtQWXVTpiPBIt9gdHn9s0wDC71QLD6uv6
JtZQFqPMLoNyk9UFsJMaZc3w8+2PsnOwcUmkdosdKwyP7R0iGaliRPUcYlymx1yz9XzRwhoU/dvD
7C3zyglF3I+hXumqDa06GkVfhOdal4qfvaHF7ypFTLprJoP516hMtr8FE4WLEdAWCPLNOg+IDsij
CM8iHTKw1ovqGqrI78G6Dgd76nUhYh1LI/lfkVumta3jONM0JC0JyNlGLNwdTYjoeSbsYJaX4b5F
Af8kFbh6LTYI29EUDlD6/ijcXMOf7b6mBMGMKcMj77VeB/8KN4smx388m6glkb8lbjVnxm2S8xrg
21l7OBsMgWoKxRtG07hvh0Njmb09RFLJxUaB0GZ9r8cflQWf7b51zkYRxpcxNhcPVvoRR2bv2qZr
R9VhxYGiuX89SgYnIG7U0DkTEIhPU40fujBi8W3l3t5K0vijGa324KnY27aQnuCyUgalYrwNPEsn
XvDtDs/GuGinqtHk0wS+FJJYVZz+/oQg18HnU411J20up1YfEGdbN21oN9l9QQBxV9S9ddNUw1Fe
ubNebFeo/Nh/ELpvw+l5LdIhzRBd0OltP9datGLd8+FAee1V9rpKrpGXII1KPYI06Hq9zDKK50lH
hEsb7OyfSB3G0yAs/I00q9WgYii5ZrmaUcSnPKvCm7e/5t4UQWsSWa9yDdxt14NbmWTbHb23S4WL
0wm6kTaiHAA50n97nL3zT3iHlCjVB7AcW2sREy+hqO2YZVm07RAotdVWXpS0mvBqa4Sz4uRKYpwU
WGOd1861IeACFvmznjVFfnDJ7jz7vPhrcAPUcEV7XU/a6ZasoI0RXRZowQHkxdslHwIn6aZb3EKO
PMN31pe7dSUjr7Q5QsPr0WZtTnQ1jpJLrFV1IITl3FT9bOIhY6aftFqtz6qdN187WHQHR2XnJqDQ
A3d3bZXQ/d6MPGWlg5phk1yECdZ7Ugbj1AmRfYRqr92JpfkHnlJ4UPzZHdNmPyGEBsVgK8JZO4XS
jwKeE+Vlekb5onSKm6vOaLhtHlXmaZzxX/SmtG60g728TmdzvWMFiKY7Dyht/m3svbRSgthvHl9S
qxfdSQxZBPa6jXTjucza5p2im+OLpGbGI6Fkr94jaElP6GCfr0Hx9kes7EgONeqo9JivVxvf9LUe
nycXvW576bMwNHi+AowfKs5lMzpuj4zk4klY3r5g/mJ86rsKcU32T4sQQG0NHyDzFJqLjUx5fvu3
/Sn2b38b+4A+EbUBgFzr2v3r/Vu0pOK7Ee46djPNlwQJDcUtzdLqXPCGRXMHaA7mGw5KhvJkVKUu
eVrGeXRbY23jqmSIuZupaS55c5pNH8Jo0YH2Ay2a3KmXu0uvtHrvj8hDla6K6Ul+4/TkyV4aFaLx
omm23yVxTzY9m5W8QHbLkp9Zp/dsxMV8yftFezbKeQRr2EGLcuU2TtIgUyfb9KNeMlq/FXZSBkpf
m6o/DhzuGzgR0+ey0XKdZ3uObsvSGDs3TxT5e10l4e+8Cs0HxZzxcMEizPyIb4/2QqMES5SucCrn
LiygULnVWLXhzZwtw7dmiXPJzeoEMJuIpHQM8h4ly3srqqLZLUdAEb6DdcCnKe6k7GZB9+88Z0L+
ZYeFNbqS3nQveT3MuVdSRohgRMBNdNmvifIu1evps9KgrX9j08M1/DGdteRgD+6dA0J3zE/WDYgP
3/Uy6z0wEuoU0UXFrshfW7BBWs3hgxA0jcPcxBxTKgo/mabGz2if/32kTMOOCGQtAXMPbG7XcB7K
sXHy6FLoTe3a0mzchwT6H9/ezDsRBxLHgHroJfFEb2Op2SY1BSTPKBEpMEgweKqMcjPWy9E1uj/U
qlyOFgzmxZswmeJla4VOxnORqU7Q9ZP+pKXK6MMrPEq99ofCGJhpEeNsOy5V1BNfpVF0SfOxwz9K
1v28WBa3H/qjjvXei4w6E+8flTyM8bZozmYUcVFi/3cWRWbewQUuAinUjI+aVLQPU1Ii3yQXpPwI
Kt50k4KUgBaKz2+v4utmPk0INimMAOr2dCg312WNf1cSK4RYvTJb32jBJpFb1U312MoihV2KVWZ+
mjKd7LzLeD7ezcpYLn4ZaeO3Ulckx1VNLOYPTtDeI4YeDNWHVQWYj3R9guQsXyxu6ejCLTq8xNUw
QW8SkfzJCrv2DgVC/JTUcTQP4pI/ukKbC5pYkKIqlQ/aYFutPZwWB3QypORCN6jO0dlzupcSrtKP
cprlb4Xa18/DbIniWU2HEjZpLfeyC1MjhfMsGgnjiK6znifDTj8taJwKN7cW6QdWfEPhFUuvfNQq
B4B3UtT14MraKOkezGKl920TVJSfSFVzM5S6ikCC03ZuzaWI3EOfWh9QZac5ptWAtAE9NliFxkvc
fqevUoi7HI/BX9BZhu8g96wqwHftD31pqXsPVnYMlWkW6TO0t/qXlCbl6JVwwyBNwUE1YEvHqRZk
sChgmM1z+aO1lVJxE2eu8ehKtfy9A2K2/NraRnk3hk6rfYiWKQtyvV3au7qd0p81nbvfSRSPv97e
njvH8Wo9NgEU9709Zxq7czSyH+qQWMHcWLVX6Nly+9cjrcESvSsTqwIaWdc7rp9J5sYuSS+zDhTQ
GHALKsbB8otkMt6/PdR6/242GR3rtZa+9q1ABl8PVbQ1wrhSl1yG0invugV1FbNsjoTQdj4dJVda
xySFwA+2rR0LXLA5a1N6oVbff9HDLHkoHATvCtwyDkLOP/p12xnx5PD5yDBWXZzrGc25CcPREuIC
e6kKA+AVElJ7dhm1rjXa/RTUBuU9AGLWoJ7CCS7LJYdMB2NuiKMvok7TyZ3Rbv0JiV813EFPiioA
+YJDlur0hivaktOgDeRpbqtL0UmRJhz7GqcxbDJ4Q36s2rkd7kB3tstdGzdh5xJU2aqXoNz9y85n
NFEkJwEU1TeqW5VO8lCniMCZSzh+DSN5/CeJZKxJoxqmgBujkvwTpLP4VuCBEwVm28vxg2HM7fcu
M/TnDkHgB4uEjeRwkc3Zw1Sg/vj2JnndIV+ZERSzwVkDYiX5vf6mcBaQlDWi9DJKTv1DxtbxOwKY
y1ejtJb3fdWNj2NT5T+Uekiq20SOR7xqRq2vghGa6/e3f8zOdUwsg33Xinqjb73G3P+KW2MDot9Q
J+ArdKN5sLsFrj2GG8R+phUYZap+dQxhHhyTvQ0MEWW9iWWkBLeU5RFDyK5Ilvgyd7l6gYqKTmQU
VpdFWTT/P8xvbbjSCSTw3MblaE/0S8QEL2mSUFFcpbk/REph8UeRhN+Ad4Aq1Kk5agcPzt5VQK4G
hBHBdzhfm4SgkwelUy0+bIGb2G9JGd/RjrEO4sHXYEK20uomSveFGgozvF6+GXPrzqLAflG1Wftg
R9aqj6UL5Km7UEfXo4rEewlG/M+6CKdzO1QCLZEWZ9lgzMfa6zo5VW7qZaj/wwqvQGCCH3Y5W/36
d0UqdJKmj0lVVSV7GCVrPI2h7dxnS3bUMd350ICeuAo5NsCAt9d7iXeTLdBbu0yqk/+wGlW7KdNe
OiAJ7pwT5IjplFLMXdGAmzMLYrx2FkePLrXKfTVpi4+ftzfL6eyFGTlajxnkwdbdOSX4S/IP1d1V
Yn8DERondg44UcJwQwhfNyP5ZCpj5pooa/39E4n0B51ZXBHwodvqkRHYx/h/98llNK3qaUlSafaE
0JXuZlmQ8/LePpPrpty8KWASVl1cKlYUATcTyzq8N5Q85WjURflUk8F8aC17vsOqU77EZLF3htna
kpeFlXIEkd/7qJTLV4oscHHKVJuNKZdzZ9VmfKnS2gkcm1UbU4fi2Gz/l43JEFDUOJ88gJstM2cg
yIb1bJbIzj6asv1DBlFyAPPY2/1rgROcNMIEXMrX88HyZdQW3tqL0qbF3YRYaRzEmt7Ip7fXbG//
r8pn1DOpEL+qfLcqfohpNHLKCm100XhdLhLOjxUSAXLlOVk3JB7M4Po/nAFSF/KFVYDBUDbTMwss
TbFS4x6R9PB9U425Zyv4tuAhemQFrex9SoIc+Ey0sTlwm6cQOpDWRmYlLnBDp/BG7ds6fRR06ObA
mrpI9zVKyZSLTb397agIP9EgjJtPLcivn3IU9R8K0SEflBcG6j+jU1lHOczrH4je4qpRLtP+ptK1
2btKkujtnM/iUhEMuWUfKgF2vdXB6dwbhXSRHasBUedmvd5RttOTI1gREd9YJH6KLFgw11kVvL2f
Xp/DNdiwaMch9UUxc7OwVR9T4ulq1IUWU9ywu8WpaZTqnDVQd94eam9CUK5hhqwUEYoM1xOqGztV
23FMLxT+Db8SbRU0ZX4kUvf6gMDC4/WxAYmv2fam1ZDPXZ9HXZpe5A75Mlft6qXzcs0U7/ou0sil
q0lpggEI0RG0ZqfaAEZvzfUhzwHB2BZnm7bpUFAo0otil4bwkyzWf6aNGSruDBcpc2VnRocUdfuX
oRUUS1cXoJ9qVOOp/PaX3lvUlW5trQha2p+bGw+eALBSTU0uVdGlJ4GDd6CWVeaVVuYc3Ht7n3v1
bF9Rz3z0bYWlCud4lLQpuUwoXbkAd80X2hnAna2h+QAlSPHsqf1rSDLYAMqX3EYUxVYY2PVOGvpO
0Wqqlxd1UZXbdoZvJJeO4oLclfyynI5uv9cP5coBILoBxccVv13YOo0zqQ2H5CJXaRF6QzhHHynu
i7t2HvN7s5Prs642veyTuB016PbWko/LtmLKawByPdcGSNisjoxdCOHAXBtQDwtHHWkyIR1sm70D
apMHcHbYHZDXrofKpJogPGctQ5TcgskuqtvSybuDG2fdfNdRB889SGsAHiuEaKsLLGZtScRiZhdV
onws8vwU0tBw5RoxKPNQVELfmdQqxbFy0xkRJtX1pEwKQyiXJfkFEKZGg2puVdsb1L6Z/Ar/GUA+
yqI7oxsLgnCAcE52h/4fNuGROSy/LHb9S4EG3UB40sM2X0iLdW/E+vtnnXeK7kp1FGGLjG1FdO+U
SQzRAE7ObxLe6dFApM/04Lvpj7oTJ8+1YqIwWqtOk7t2mWuTv3SKwEmx49wECOJp8HfiSJ1PgBmK
2eM7oaVvhIMtkOlp9QYZIiXvPLtZxUxFm+uJV1ay/nnRSjSBBscA3pCWMxUtXTQ2DlAG//rtu+UP
z367fuxjKt+0v2TY+NcfNMINTzKgx1witVd1qMiKCXW2sN4nxaiLm3X4yTeiFkK2PVAPc5s6k+6H
HMBYkyTCK6S+Lm8NLc9tzyqd+i6Vo/xAr0rdOTXU5tcgeqWp8g5c/8gp4hODruBZi9DEOi0gmwA5
aUmC61CH0OW9IrRIDuq+6h+jcNI7j90zlEHSV+KjMi/id9YknXpnykl5Bv7drWKNjY55bJJagZnM
TurLQOwhtgq5Ks+CCqJ0cSB6DJ5tr3ZHob1kU5CHZptdpDQdjuAIe/uaeJZMmnwTYPYmPDCpWyRz
zzIohSM+6rnuuBrqiAeSr3tvGpVrgIWwl+m1bEsEsxljiYLy4blpJ9XVYzn3c5EkZzC48oPTpiVt
vq54l0td73fkL55l9Ud21n9q0dstZ+JkvfImyOG3wrNopGt5Ns72GXUoTQ+caIgrv07bunkwk9Lp
XYlCbXaXOc6YnvKO1w8pTylLbtt0agy365zROYHHCucbTRsR28wtNKwypLsN16Debd/Ti5j737LC
ontqblJLzunIfZJ7oxW3rb3EaGNGDTSeSRrk8rnq7aG6KbtsfMmFhfYpAo9K+c62F+educym7jex
2bxPDSn9aleSwS0j9AyNMTG1/PIun2dPaq0xdSVUnb4hS2xYt0us5+MzfGb6kDOqj8VlmMEHjW3S
4xDKPpt84czKo6wtmGJZDg/gwQOwc2pWixTU+nlcyQg376oehtYkouJ/ODuPHbmNtm0fEQHmsGXH
4QRly/KGkGS/zJkshqP/r9K/+KY5RBOSF4YhAa6uYoUn3EEe1Ll/soqh/yz9gx90W2TX+9fI5lBQ
dIk5JUlj3QVCpJFSzZApDzV91/8sp/tO8zNL6OBn+c6NtfHg0KcHhC9J2bLzcHsXYIGjmlVaICHc
kSgcbCDMx1GD0KlkXXMkmFQ+3J/bRmGRK0FS/eHiSw/A1dkMK4kxbhVUDdBy8FMbwMmYFdUxqQf6
XEOVH9yiA4XZca+r9DEfEfRrL0Y36zvR2UbgAhSMiiJQLHBp65AbXcwipSnCD4EPdxybbHlR9Kk/
sQGsl35QJzRIC+dsWXvlzI3Py8Dkp4gD0IlfSzA6lHo9o5YnVvXKc9il6oE83zxLAa7LzmpvjuXJ
lwiuLH2SVbTbWrMDnFuEDzqjPqOkg+9J6gIb9ztjoTtsF9nyIU0EAqlOo9LjhLw2JJ+HUVn+QRw8
jninwnH+YoTQs3zeU3tGlWBO9gQJNm5sniQI1cSQ5I22nMerEu88YVwySuU4V2nzU5YUS2BMY/Fw
fzk2AnIJ86WHRjES6vbqeXYMqyhmYjvwvjkKvZM+V/+DVNNKwMHgBdOQOa6fWnGyFz3+CtxWtzQh
nYEII31k0o7VOaPQOGpoD3CkF+4x0KS0jq0UpUbkbgvzaUHr9EOu0zurK019nMJIb33godYBOpj5
QvUHSVlFKO88Y1LOizuon6K5G69AapS/DbObLnGu7Cni/MJ/rn80vVmJIyAHpil9+1HSHN9zDwfD
B9dKxce+KszqZCMin9Gz8yx6Ju7omDAj+hrpfEvMPyYrmf7jVeg/oiJO77jMZg2j29jovZOthVZD
aIOpwDF0avF1BuFHr9JJlXM/O/oDj1IcXd16joad+3TjkkOhk3ea8J2gYF1PG7zF6bwY7DS3S/6Q
LkV8GWuz+C+dpuxzUijax/vbbOPQUWAh4ZNlAxAKq3WLswZyTM948MDynzlUmeZQiaF9H1FP2KNQ
bA4mZT/pjCBosR6sx0oDXzBbeZinIT1Se0FpO9HTK3Ke1vn+vDYOKePIijklQ0RUVulWhYZopdTM
i8bzdNAWfThWs7XXDdn8WoAR2SI2N/NaIdC1VMA4sXxoc6AqdbPkJ5PayCUCRnOMK30Pn7e1gPQM
ZY2XjjuUpttdrsCpaZF4Dh+mwh6OFrickyJ0cpyu0nde282hXj3sq/sHaW0tnqKUjYgIzJmOUH8I
4Q1/icLkt30nyOc8xCS5TyG104C9nZVD23PUVTt8SBEgj/1hNtqD3iTTFfERsXO+Nq5VikqwSqlX
y3aKnPary1tpez0FreE9FNkQnTpzSV/iQqRHx1r+aYb4P7PTxp2HbWMlb4ZcvWtjuVjZZC3eg2Yn
MMJKW58+VcgaCyLUbq85L/f16h6E4AlyG+FktMjWbbJGI/pX8al5qF27fFHQ437Mms58LLQUqBkU
GQhXymdHFPPXCaGhnThla6pAnHCykakG4h+3q8sfLn03hC6uj2oW2PFAna5a9HOEw/vO/tw4etLD
Fmq0BxYOOtrtUDOOklrXE5tVQumPC2q4x9HowwO8teRALrdnMbM1Hqg7LMiRSnprQgwxOBxEibhD
Noj0nPTj8u/YWd9MRO+DxBbeTsK2sZIgGBHjQ30BSOz6+U+0pFTyVsI54jh/4j7FDxe98QuKvnu+
QJtDIdz168khzV6f9CqBs1gTT3FfjU9Gac0vlAXs94Nr7GlXbGCoID3z2dADkGd9PS3LzjF7sEOu
ZSKPMzLpUHOSLLtMtOkviubMRPQLpFrIaS+tUfd/FWNWHnStVh6jiBrM/Udia+b0riBuEWBR513N
3GjmQqloPTwsiE2fZshvV/juyimiLrkD/Ni4d6T8DIhWXgqymNUdJ1pCU0fA68MCYn6quyq6aomi
ntslyk9tZ72flCr95/70Nt5AxvRocBBRE0auXgu1K3J0f2flIe3K6OTNZfaBElm7U6PZXMRXo6wW
sVaLyhYuWpjCThOyc53SWepJXbBEgA+6P6WtOgaNGmrFLhCkt1iPIcwXs8f14kEDNvQdPZL01DiL
dzQxIZ0PvVfnJ0dLlndak5nOIVkMgFpN+NvkdiA8MrumLC/hCGs3G6Mlo08NApl6VvOgt5088CJv
T2x2c2Xl8QdugSbKuuSpqKkTpUUdBdiCYbOaN9hBWHH/4nnFH/R0WE4OAe0WgyL1KgwcweulTQNE
1Z1iAI66V15zUXy6//E2zwBRC+deSvWt6TDoD3itG0oLd/wD/dmZ25NlZ3irpAiPizzpDkMWf78/
5tYa0kjSgRZDNaYPeftMgFXRJgdJ8sCco+44Cr3y64XVzEK4wn8wFE0MnauNJHYNI6u4OXN00khB
oN8d5jkrDnmnFg8hWnHn+0Nt1APQB6RaiP4IJfg16JM8qK3UhhQNIdX8Mgy4BTjjkJ1HpCWOxTCm
38i7rC99NP1BufIX0kiqIDqSDn27nuNEjQJ5fi7wuPYuFWJbRycZ5h10yNbNRQNf1vklqHXdM82i
WBstl1MOrBcFkFZRHzJd38NNbO0NLuNf4RLJ/FovXdeXeIJcCtdaqHOwuG3+0yt142Q7k/YHW5/g
Aaw0vUDqSatl02a1pa+fKw9RVbhHiVDxE1sdLnVfinOW4Y9XVFW6w9baOm80u4BhyyiCd+D2W0lV
3LhVQfIo4ShQbtSwz0GD+5RZygfbnYHVQyP6g0OA8IFMXbm1QAavxqRYEeuYAweOFpmfsqpNDrgI
tD9nZ/n222eAYhHQIRR3yYbW5aIiXbS6S0EQKSUaQ5AgzPbRSCLtBY6chzWNFRWf7N6slwv8ynEn
jdjYoJDMpXSMLLO66xqJk/bNiHtUFFgTIFFfa1XAcIj7qzvLuTkO9R+a0RJNtJaANKvQjpvOgmHe
ZjU4EWt0ziPO0D9+fy1JKeHyUgEAPLDKluMCKYbFFJTUcqsJ6JEiBzUXiU+bMgywzOgPXgTPLsnr
vTRza4LMjkNO+ke6stqjeq3MdheO4UM7FOIjNJwGWkS797z9upZWaZFkzXMI4KUD9F0N4wwaXT4P
EUSltZbIR4auoTjvmLF1SocoCSX4Vv/I2aV/1y7aVB/bbhbtpcgXS1Z5J2xm6Af13pHVA5aua6WW
nO2Q6xkCT6HvNVe3Ss/cSGh1uTrUCndd8Q3R0HfmRmp/xlIBtmi7oTtqSswmUOp5ofQ3lrVzKlKv
CH04HyOi72E80jBZjME5GG1p1Dsh7NanAg/InY9vNJmz/PtXqXPlTpGVVlDtC1OdXzrFm4DaT3sx
+VaKwAHVSBFolpBHrq7Kqo+ivMtt7wEtkPrQLFZ5mPS2Dtxyqo6RDYHCyBUdgGARvdAPnnwvHsSD
2nsNFk3pntjX5ocgAAOjiPwskJfVhTZagyK4atyHXEHA5FjE4AVgfVtJcyzt2bGvKA8NyDeqDb56
OjnKqUabpT0b9PVdP1PsMX24f1g3ni153bE+MGIAWK2+A1dv0c5WFj5kc5KfW1rGT0Y6aWcK5v0f
fHLpBcogkuO/LnUXSxUiKZZwOh01Pll9k56Uqdmj98gvuj6cDgGTREghWr0uC05zGRpdgx2QndHT
j5s6ugpVy8C6tOGxXtKfv79+FLclnUgGMOt81yOPrvJKepHZk3lQW8Qg6lJg8CSy/PdfYMxUSd/5
VjjurmG7lCYaJKkiBemyJLx0Rpcqvmm39ZPoFssgEo01w8+seE+YZOPl5xKH18qFhd7mWmO/Qnu1
x8OaLIm799IOShu4zhw9hqmL2RCKB8HUGXt31i9y2fo7yqhQ6kepiFivTm5cQ2vXoA8HlDVS49xV
1OIPSYxAI+X3knQMGuoQDLgYGn5qxO3PoXVxWnUaYBvCSEPCEzVD2hiKhzNfe0D7mT/AN64OTdvO
w8mN8/HDvHgKuIQ2m0ZfS4YpBeAxlDUGR0mI5WIBvvbcI3v0Nwa5WXRohd1+U3uIHe87TwjMOMFx
XdO6dZ2D4CKLDvc3l3xI1msgwxKqCoTISGndXpION3TS1DUVWiWusPmZnOypmWvv3DgphVqNnval
b3Pz+2TVyeX+2FsXNBVb+vzI83FBrMbOLfjapdagHK7ryWlojP5SJOEejHrrtFKtpS34611aVzKq
gk67OvJiK02aXy21VcEz4nMX1hauUpWR7dQUt1J+YoP/G3B137V1nA8xpnkPnVPhcpp0xcGoluhd
NAGF478835wxLsvB7Pl6iL6Xk9BYuL+0m5OWARjvEf3nNW0HM0VUVKB9cUU5+K0Tkl6k8+tBFWb3
HHlVuXPHvz3A4GYZizCaKBqQ1e02qlIgIV5KvAKpbzlUODc+L8UyHjz0jQ5004wXdanEx/uTfPuw
3A66euogrQHnoof8ENfaeOAwQ+uEuXMQQ56d7w8lA8rbY8JQnnzGeFvwDVgVjWw3BKDQ8U1jpY0+
TKGXHHCR7c9Zi3iYn9td9SGLqPx5Sodemz3uabxsTVWySXk/0el9oy/O6oLx6Adg60trfYqnpXxy
h6ZeHnqRZerOK7o5GOQ1VPUcZDPWGkWWPkK5QhQjqGuvDpzFqq6KE07vqRDoO/tmayhdPqRgMSjk
rKF/kxnNZtrmwDhtrz72qYuvGxStU5eZvy0NTF7OIPjIuy7NvLVqrdqWtRr1EE9xWlYeZ03J/+0M
0R+d2Zg+398tb08fXGYZu1NcoNK/tsjCAleZ6XmA+iNlVjqeC8sYo3MWjtnR093ldH+4jZiP8eQx
J7FD7sSVq/wq0m27dE6iEZFcdG3dz6ItQ39aQnC3SqGdxDDM0P1t44wNxHzEWzB7qnEOPEyZZuzU
Qd6+Jmi+glAHbkBF6Q3lwc7HWGA4CpJz7NP3XmV5B8MmpTZSxTmY02z5SYOraVMK68POGsgbZn1C
Xw8tb6hXa4DCUW6JYc6CZlHVDrhLV/fWSbWy7Hlx0ebzayx3hU8/Hn5uobVGMJB21cGQh+q542Xu
Wb3G2NMW23gNftlAcZbguKNjunrkJgTdOkFZIcDZF7fKsrMvvbIk51RMZKlFXj8aokuPvRAuH62N
L2k1qjuP/NYpI6xjbpTXkc+Xt9urtelMDY8M9kiQ9ZZzCMtW/aYNQ3+wMZTc+Q5bWx/5Nl4/0kGd
TXk7lFCjhvQSfk1WL19RKijVg4vwy1HpaudTSQFk567aXF8CGEZCZxoCzKppYMSmaIgc4yBMh/ys
xxqJbzIXhj9ooX2sjNA8WW2fPla6Fr+zGoq2GPe0/v3dtzVrIhmJRyCAJaa8nTUS9W7ZRWOC0Gnq
/qO2vf1OzFl5RpSnezSJ4PbkxTYHpDiHWQHIGtb5dkBHS9Mw97g3NZetZRVq/nFW8E53RiUG7OLa
O6Ha1vtOU48XUGbSb5ShqnjIjNqFslUMCEE444h7Wwlmzi+HdCa3FeGxTU1j54HfnCWnUIJAqfOv
qyBxROifCuR9Wk9M36Y67v1SidOX0Qpp1KJwdL7/GbdeeY8MlZsL6DbYnNtV1Zu2UPvSjQMYYhie
jijdaIX4Ntuh9eCFeJCDs84OWD+3fpnP/94ffGsny3NDfRckjWqtPUQsUUmhVrz6QnpUGLpGGuKW
mgbL+qL09nIuMJsK9FZ3zhGe1M/0DoyPpVhiZ+dNlkd0dZNKhzqpsYm+O1i621WwG2uK82mIgpya
h5+jX/AJY3t1J0zeHAUZDqC9PMqojdyO4rLCbu7SLJqTxvgXGumXppzMr/fX9BeVcD0XoFyIfmuy
ILm2MTEofDRDmZDQJlTJfLtNlx/16GX/aJ6kUiZL0j8Pal1TXKNYEKhu7PzNGc4zHG0nuoEQUFqT
0nfPB1HicGn92WNb+rgkEmgu9oTtbAaZuz8OpZDGvhU28HvPu9x2byYB5kmn3El4sAaV57LHnxQa
k7DNxjsoY7w8pVPcuZeqL9Lp3LbLGB5zW+//7oa6cY6KKtJHLczq71E/hE92lbvFkaig2jMM2Tig
aFiTZPwqFryJqUYI7nlpKaCxlGg8T01vnON5DP/V80r9MJXLnmr+1qZBTA0WHA8p8NnV1mTTOIpA
5jnQ4SwHlh6apT9AsXx/f9tsqB6AzeNNkWohRDLrrBhhHSWmIBYFRZ7mrg+DI/4eh7b5pVv0JvOV
IkTKEJ5V9F0fHG16VmajuCIO1IrD0lAcejHmKnNOeiFzIAiB07fYscEJGHrpRscGtB9+0Vbutmj4
iPlvJJacH61Ie/WiTdwAR9tNG4yFl6L4VLkhns5+L2a3v44oK3inaqhw5LWgKrr+osIAPY+TabXX
uXfnxZ/NqnoEHOdF/ii07FMYNr0SaCmU0L4r9G9qnA41Zdohai86CIp/HP532f/6GC4zyNU2ck5d
TfB0gmbRRJ92VnZjK0u/PJPmksSKrt8tfcmqZe7hc6qzEaiNZ7+MXVde74+y8VrRUmR7yHsM/pTc
tq/iHeElFWRxGkl1WqmPbT02j3aZdEG+ZMULLJkvXhVqf98fcyPGgmIIYgJmGO/y+kXuRd3pWH+B
FUwxt54Ks3hoaA8fEfLa4zBvnTpU3RGhghgmxWxupwd+MM2bBSjR3FQ/a88Vz2qczZ/w/fDehZFX
Djvh48Z4CJr9SjFAvdHAvR1vDt0IqEkBeiA0Zt3XjLnGUKx0RypXrQfpAVqQmn65v55bgwJUpPUO
3ZgLRq73q2+IZXrezAPo6j5RtNMy6j+ceOl8e64Ra6yXPbD+xueTokBSLhuhSGutg9E4SQevhf7F
0FYjkXgkb3PqhpZ5qBIjPd2f3MY9ZsoeIN8OKSriuNvJRaZRR2ojUSFVg5qAikcfkEJj54mVh2n1
bkDYNiRIAhIabcTbUQwTGm9t0y9uVZos56lDT+AvpzazR0+oZoxeot0/zl67VKe6rSL7eH+SG0sK
HxUovvTyQpt/9cJjxWp1KK0oD81oNkfd6dLL4EWjPy5R8ftDobJlQj1Fod9AYu52pnk3pzG6YaBa
GlGdHVLc5zwjfjqM5ZzsXGH6xscDDQYmjOo/2LC1sDqkTFvRFyMPHOSYy5MINQiS9qJawrcs0dp+
Qqr5sx2c5J+kKIYCeRExZbTdcvO/LEubZ+7eejkaLVy7U53pSD9PUSx9IJO28iFdU0aG4A1SwYPj
rfPe990PTejqv4Yb2RlEu3T85OK2tefTvDUx+tMYOBDgc3nKFPvVkTOngTLCpGRBnXgtSvhzfQyx
Gdm5nLdGQWKW/UjTjHqF/PvXo/A8WVNEom6ZS36tR3c5eMa8HO9vvq1RwOZSjSCK5R2XZ+PVKBiD
RYlriDwAKtg/JdC4Dl3VT79/joGt/t8oq5t4aBhm1Ls8SCxgEsZkx2fdbtSdUTYOEtcE6DEiWRQA
1tBRIO+QL+FuBHWhKofRoKhEl646m6BXf/vKAAdBB42eMyrZ1JJul42O89R1S5oFWhgl7YGUoz2F
duF+FNiFR0djtJwzusBXw8ninUz+7SwZFjlVqQpgwptd7QuPkNFWJzMLltIssXtKVN8wxRzEyjDv
ZDhvL0Y5FFKmOBZI0M5qqBgBuJLUPA+MGE7cJe7Sbji3zuRGh7yET/5TdwQUW7MwwqCfZiic9zfn
5viIK1AipF6HzMLtKidtNtK0ZpX72iofzWWMXsKuV323s+JrEU/pS9F46hnuVrcz8uYioypDi00e
wXVg2+tOD71Ujryo2nKo8UL4Ad/OinxXr/f27dszSBrNC0Q+TbTCW3k7zXKs86FD5j9IyLZ9WJDx
EwIaw+X+Yr4N9mDyUZyHEg0W/w3kJDXKkW5wCeUWWbsSBb3JKo7Q8rvKF2HD5drEffhsU53Z6yxt
1F0ZWu5YBIB/CQHfTrBVo3LojKwIKljTX8KqnZ7zPLXVU4HE1M+4t8SHviudI8r7w2Nm4Ot3yMq8
yn3bxWvsDz6tTFdwnnVl/WJ140VArlNo4DkF0PpzExfOQ2zF+hEd2Pjz7684dSeCCowyYJStti8w
ZL0f7LgIgK7nCK956ocZ0rPv5XX3ucXC4uyAldxpTW+UR2RjnyaIJIET/K5ep040FHiLqAhKUdXn
2Y6QXNCs6f3o4qgyOPq/czN4l6ztEUbMcaymMLLXMd7a0FDMKPJRXJGOx7ffO1HGEGq8kwUtVfTL
0LjGIQX4e7q/vJszlQo0uH+SfYKbuB1GMd1IU0MrCyavzT9guyo8X9UnL/VzrY618zSP8xO4k/jk
2klR+WVtj18WHA730MtvY3CeNmpArDiyy+Tbtz8k1MfeHCDGBhiuZItfG874o84gWPoNGrinUsv2
DvPWClPTRMcLv2rktlbvD5VqrbG6NA/cSllezLGxA1yN250i9ebBfT3Mai+1A/5BA+FHYBq58S4l
xw/QGjS+T+h7Pnrt2P7r8qw/jh2ghEM2hnbjD1kiskOrC4jd97/35pxhl1PkJHZ9s7EnKqtR0YR8
7s6zygDyVoj+aBIN3vH+QJufk+YsMQRgxzegzlgduT49nr3Q1JuzZfxrWskPnMH0Q+mhGH9/sI1r
GdqJK2NJiThfU2uGXp0iJzPSIBt1Pf2cKQJ6Xt1D6n/KbCe8YJtQPajqMF3vj7sxSTh0SInIywKl
JPn3rwK/3pxN+tsWwuzdAHhaLOQMhzClZJboWfeol4PYqRZtnVcecsYimqADt76ZyNNFnbSUqe1y
pDDvj82oN0+u0ivdqcDQ8OOi6sI4R/USoU9fRKoTdEgf9edijHrz8/35/8Iz3GZ9MEqJ3hDikQaT
61Z115g9uLsuDRpROh+mykx/Kp4Bzx0QkbiSpiTWJY+V5Jn6XN1cvd5JTqTEw9GeuuRzt8T0ptAn
2Ynutj4LfUHI6VzeUBHkIXj1WdAt0TPWJQlckN7PUHSrY623AhBgFT3FzrAriiSP8JtlgCEAFgEy
PHim1YDc4bR80K9xjQHTrzisjyKZzaeWPvqldezm2MQZwiaz3h1svG8PuPs+ZkqkfSMS/X0WHzBL
un/QCORnWaP60c4fTJOyVFDFmbCO+WAqxdnqvPmvpnWToxjM7sGrtWjYuVo2Ak3wXEgHIdeBfJC3
uk6jEWuIrKAbF0VhcTSXMj+27lkrThaeN0+i994bqbPnyC5Xdr3yVIsAXeIPS/lmlYyDgKpdR3i0
ANUQzZK6d168pdrjt21EskTv5N9UiNhP63pb7OmFR26HsKelSDBG1J4XbQ6Pc4EL7/0jtTUUsFZK
75B0QMmsIqsSoA7KrOhrecsIp6vp20UgOeWB3yoEhpj3R9s6KcxI2pYAvicPu924jQLZuIuVNCjU
Cee5JNKR6Uzdq7ckPxbwYsc/GO5XvwkjMrwL1lskXSozafU00LuieaB97x7L0UB7o8uzUxpa3U64
vrWYfDh0UWnp4ZiwOpclMimDrjCeGLs4iMdwOfVIyRwrkLw7gdTmUJK8RuQiuTSrjZhr06wkqKsH
SkEcVS+lfsqmTvva4y61s4pv9zxNCd4bCl7cbzBZbz9a10Wel9ZTFiBmT0hMsnzSeyie97/VxkvD
MCb2pOB7ZZ3LuB0GRoTNxtcZpkW1ANfc7EIGZp5qL3KRKTDc94i6NRcHBU9f0SbzaJttu/OwyyD3
9njL3wADmsDfkwWJ298wpT1+FDNBsGUNbBhu8esklPkp5XsfxtqbLJ/7vPIxMMOgYU6dndP49k6T
49OchSUF4Hx9PtQ+slHYcwmX0FVJfdtuHzO3a08RfcvDAKLJF/Uyf+idLNk5mZsfGSQuZT8DYZN1
fazXugF19oLVL+L+tKC2fulK0/jtXSvL+pK4y7YlApa7+tVLCU62TJoM9aYpVkKgdJp6GFvNOUZd
q/zBUkpeG31ewk6gxbdDMVFU/vuaocK+uo6O0597a6p9R108CGGTegYdOp6tvsP57f5Wfns2mSUM
PgqAQOre7KLIEKJUDIvwMLKbGeRXGn5cEDnrjkrbgjq+P9rWl6PiQc9Qyh7gYHM70SmqcweX6TQI
MZkyfMxM3M+N23d7AohbexMwKzIY/5/zuRoncWjcL0mVUhAYWoEmWZ19cYW+COQx3OmRdi1pPz8v
j/zcNMKdtGZrTXlxKa7SpnlL+bacJCyqMkuDVtWLoMim6di7Vn7tF2NvQX/5Pq9vAQI5oAqaxGes
a5KOKfK694o0WJalyT7qRT/hZWNES3TUpCThV76DMlztUGgigHuC8cyYjvp8NEDeGfBRUDLzE9es
YzCTOADMRPL6abI6t7vmy9L93U96je/IUAuEFufQJnCep+SqqsII/WU2Y2PnXtsgcmDLTFKPMDHF
DZbwdpNg66Y1nRBpEAPIetdEdXPGm2Q8KKUan2uliA/I2bSHBKWHZ9caEViCSfOf28fA+zS0539/
y9LtRz0bGgNlOP3216R9MkSWhWopoMX+ZVqEcnCKwtm5bLYOhrxEAbbKcGNdokPzNi57F+RDkTXi
wXJa5YoUmbtXSNjambClbNT7PAK2NaJ0Ea6oNBsp5LrV7GOsJvah6+F/ennk7NC734ZPVPshhiG6
Be4DfsbtunFTjtBcECqOl7p/RoNdw/ad0ubERjwuhjv/yZtMM5t/eJZZylWUMWQTKn8o/NFdNtQf
SArN4tQ7pTAfc80pcRGlaN74Ob5Que+VWYVg4VC679SshxV1f89sLTO9NqkUShTyFszfJ5HiziiG
x1COjq7ZhkGces45xeZuZ9qbQ0F3or/HiEjk3S6zCRAFwhkY4QoiuDhqudppzyPKWweMVmgV35/Y
1kcFx07JDRQMD8fqMMTYmKgOGkZB1Et6FfioxygFruAlofkTROceVngz0GJq1K5lkoHE/u309BrN
bkpzuNSEo577uJXkj0ZvmvUVHc8lO4wVBQWklqLPcxmnzakO2+iaTbWxV7PZWGfQaBb72KNfYK/v
2c527dFANosyyjIdCm3B/QUUQnoV5dj8/vtBpV7W0qn1IbK02sl6PvCp8Y0JwErrV9tL25PnQNHL
NCgt9z/oxr1DT5gkAFKGBapwNVQ0tmYMVZHtUy3qpSi6+hyq4R65ZQP+BZ0IhRCXYyllj1af0Zgn
qMuwMQIbXVDTx0ps+okHlPYP2Cj3xdDKCh+IMdTLx6ESNXKJRqNP3+2FU3NCDrz+UrW2nX0Z63TM
ICIVukBoVB/rawr6UfgpiW7rY5eRSfSP65zMucZe9f5Sbe0A9GlkTVRSNNZKx1iWc92h4xwotoGZ
b+NqPiLO2TWzc2vnUG8cM6TbWCmie7b3+qsUIjGEPiZ5UCFn/awpQ+8eKIbW35JBmc6GGc7azsHe
nByZNQ0Lyp+kE7fnLO4XBD8Kgl3dUufnoTPdS6NEPTSLwduJ3jdiM6mTj5UNMSfYi9XDUM/VIqAH
0idyo+S9Unrpw9JmdnWRWeoz1DuqckvanGuYmnv44K3tTl8T4VogSRTTV2OjSwXOo2DsBCmQEz5b
7qm3kn5nhluLKW1leMy5KIFe3C5mZQgt7GW/zWuKxvbBQFmoDyvp/+zFTC/3d+XWViE5Ab0Cd8wm
WrodS0NaFlX1PsdNzU5PiR7Xj5MSfax1UR1Lxx135IW2hjPJd+lCSG7BWol1RL+oHsHiBSXYuWPH
O/NXNNQ6joAiuxSGtdfi2lpK8myiL1QdKGKvSj40eniHkNkLotj5uITd8MCffPH0ak8/b2tnyGKP
JLGjG7GGwZKTocgCoCtQQxE+arVoTmlU7DWcN6dDpkhThYIch+32a4HRHgbTpabUz5FzwC4ayaTa
M/0FR8Uv9zeG3GSrxED2isAq8FgA211duZmoAFLVeRa4bb+cFW5FemSx+65UluLSdV32kDehutMc
3FxFj7eL0j+35Ppsl4D9mibKuEYaQmQrIudQ2/rf+zPb2oPAonkiaRlIzcbbRZwgfLU6xNvAiAQw
nbr1UZGez9EsmqOilTvruDPaugloNmUHsAWdZVEl1lOdF9/TJsve9xy8Q41O5On+5LZ2CPUU2thS
qogc6HZynj5DziijLJgFZIUBSMJBieGwRlWvHe8PtTkzDEsAGOl4QK3vfHxzF/SR2YymonjnxNDz
q95F/SFJE/XUxpM43x9va3PAzKd+CBKUYvjquxn64jmlS5UD/9j8jE5THYRSpPn+KFsLSDmadwoB
JOkJfLuAtdlVhTdUqMi5wjtZcHlPM2XBazTo7R98K7oa1Bv5t/Ym43Cpz+ajzWUYpXpyrsIkNo7K
tEwntKRFsTPY1tdCtodtATQSju7qoq+ixWkjo8gDJVYFDeh4PCQOGtHqQuvOqbo9hMrW/UGFBggD
lmSEIXKdX5W/QKVAXyl5xGavKL+0Rd/56Ncm56Tu1C8qhp0nPVH2EK4bgxImSjQtDXfZObsdlH1Y
tJksSlNc6YIqR7/Yz3u7P8x2Hx1spcAJbmi7v+9vmc1R6UNJfSlqYGvyo+Lo2JA4Sxp0JXaECZnz
Jacfc8ZzxnlEAqTEfanSfn+fAv6BDUHlhn/WT0EtvEXUacugc5e9DOUSf0y1JDsW+mTugMk2jgT5
Pi8BaSJvz68u/KtPqTux6YkQn7vJiTX3HNp58y7KOEQPlU1Ks5NSbGxU7hNEs6CewZRYs8knDE1y
Iw7Jw7Pc+aeJm/Aihqa7WMmodD791nHn0dn6fGTapGYIHqIFunpUWcSlFAIbRrh1yiFJsFPRTWR2
jVgX5xIk/cFU8RG8v2dk4LF6XolHqaBIwz46zqtB9cYdhI2tetCUWv3e0aYX0lf7nDh4Zzpxk1zm
qJwuEzZQn+8PvPUx5R0q1fkIMtd9G61shwxgCsVF5MHSAxYU9POLESqUsO3wD74lOuyYHEPGIiqS
q/Bq5wATCGObMlEwOFExnOchMj/WRh1TA6ugZb2PQTa7O8/SxjNBYxrwI9Lpv/RcbsfEFha3HteF
Uif7GrZX5s9utAvA2xoFbolUBAQRTSfhdpTUbqBW9dS9m8Kqj9ksy421KHcu7Q2ACzQ2SkDIaGGd
xYxWw0T5WCP/nAXC6CrP71EO+eE1tfK+5RSmhwzpi9Lv8F9D4mFIzGMUmVZ8XBIwJ6pj9DuFhe2f
g/40XgqEFlTlbn8OF29VAHAkujBAfUSiKg4lhudP2lLaX2utqv8uUQnHEkUprjk9ruOQNf1zNKE6
eX8XbxV5YWiQRlPwpJK0Dk9jb8o5uBrZdJ5ZLe7pRXHtQ2EflrEyKhYq94Iom5cvoh2j61xZ8zsU
k9XnuJ0TF/Ob/vcJs7Ki5RCU0/AlslxFJ1j42ktZUedts/hnjnoNeVva+Si36pcxVZqd++NXyWN9
gcheD6Uk7klAoLefouOdr6KcDajiFjCdlsih4WMvdlGclqbCnkIkeTwGk5FVGlTH0f6YWn0Ma9ii
ln+YnFr7qmkRCuuuO/5PHeMcK4NOF/0Bw/buOavDKIcaihyy32KN51zEMkUfEm3qTdzm+/oxrLJF
9as+jVLYI131t9lW2nwhcsOAgf5a/52idBOfKam3f+GzmJh+Se8kPs65l7jX0rLn5FhoUfW+LQq4
eXOM3O5XinCEktDPl9PSD2Z0nZoq0r7qej9/xkSx22uCbh1j9jKgVsI9Or+rr4biE7geyyY619Ll
o+U02bsYiMXONbhx56IjgtUqpVz6H2tRLcRQ7DmaDVQu7WQ8dYb7c+7i/kzWUe881RvPCtUxKYLn
4ID3BqASZZVwkLKAe1rkCNWYcZVOD4Xb5S8qYhe138VFCVinwY9k1tLE2AnRt4aX7TnA2IhDEmne
bspocesup/ATKNSv/x9n57EbN9Ku4SsiwBy2ZGdF23LcEA6/mXPm1Z+ntDhwU0QTmsEAXhgz1cVK
X3gDnWtwQnHVFAcF44wTSnnmscZNYa+GYGdvXwhrnxhVDXETcPrwa7oeuQsCZZrSjHaBnEz72JLs
XWj5ybGo22LjUhZ7YnHyQHtTNoBRiFbYMn9EWieVo2YILsnctBdZbutTY2eZlzXB+AKNJmej69PR
CnF0dOkOv5+sSSmD4i7XDMUsgs7rqWKGMWBWLsO47ZM9xKD5MLcz9Ka2iXas7MaHXYmO6A4i7COS
SdK8xWh4vBeoYtb+OY8d9LEko7+38QXxarmedgkN5304yMHL7dVc2UdC+wzpSGpSiB0sVpNCS4Kp
eAy9EFGRxzmamyNou/yQSmX8v7ikG4NjVMilpwQbi7syXWoDFN0o4pC0LHUkQ1+p6nygw6WWYXGp
FbTu1DHsPlD6QGmjD2q0VZMtgP3KjiKIf/3I9HveEHaqFEuezoFNmXVBuXfmVN4liG5/rVQtPURz
Wh7HIO+9xgLx1Y9F9/321145O8ShFnqSUKGE7sf1hiqsPk6gkeIaayUyIWiOK9gcCJPtYet+Wrlv
AXXKNEO5nEjSFkOV2TjZzpSIJltfBC5usf2uSPNxo8y4Pgx1FXYsT+NSrCNuZpvoA9CgMcx55mZT
kP3Mw2LLV0L82sVNwGw40jScoZAtITSBkL3hVcInMXSMh9KunGPUaKrbmI6xK4Z5q1u/Oq3XdQKa
QPVULOQ/4bQ2YEHl5ITTeSuVl9hu009j2m91W9ZHYUoktNRMl0JbVSB3coLlwqVpDBwKgkk2YGPQ
oHn/q0h/whbSF0IZczkbK4YLDwAovGiD3gZurxRkXoXVwHoeJODwtzf52qwAo4uQCZQciMbrbxcW
ihpnFVC1NM8kty7BaYf1pnDh2sUlZNDAZdMhsJb4MbPtIO4D/LnogSY9cqasXYxY3P1sJ43bWKO1
41rJPUUZ3y/aTe+a0gKwMTzOOGDX85slB1ZZAlpTmWlhToWcevEsdR/gF367/SXXrguDrIfTJeod
S/litoI2ErNFF0x2+++FkVfMLGpeRsDTG4u2dsC4LThbvLTsRrGo/2z42Ok1O2qxDcYRlX5E7Vxa
NU09M5+/tGH79fa8VgejpIJVJ6k2D/v1YPD1bUlL9PAydEH74BhR6GadbB9KHKD3I9/ifHu8lR0p
IhYKpxTzcYsRr8I/k4tmXU0HrUDxJounA8jH6TxDO93dHmVltfh4kDC4pmATLY1HojYdxkkZw0un
Ik8/NnjRmHQF77tm2AJPrmx+hIlNquqcMFj76vWETBnnHkxVwouepY5+ieUkjXfm3NWnwpYcwy0o
dh5rNukXp5rNjSt/bZ7sRU4dXQvo3ItMOdcKJbRw+bmMQ1onO3/IlE9+PMTlTg7V6XD7o64lwmQN
cJjodtLPXxY2pDTwc7My80vK+u6VSfN3iTymbmy10qG3VP8UKc6LUD52JSN3vIqC687uko2juLJl
WVXSL1HrYAsttiza9ZVfx312SdUiOOcI63gjEPGDkTkkUH28FaisrDB4SQRFYbyLIvJiy6pyIekV
AcJl0Ea53ll2FH6TR0ltdpbiT4QvkfnUJGG0m1SIXLe/+cpxEZg/kWATGaKjer27KnvgMff17NJk
IP5YYN94JihstySZViJA6HAWolcgm3kAl3PM5taQ4HNe0qEPkDvuIdECjt/nDZi/CmFzr6mb7PQf
Jkc4RDbPQ0podD25IC6RV6uV/KL7cnOX6XV2roe42sgO16Ym9A+5tuG+8UJdjwL8Uy8Tacov9IiM
300/qydfsZLvTilqJn2AMtSuG5ItqPjayiFhTGwJsorhF0cT3jUQQz/MqY8n3T6prQgNT3XYAIyt
XAAgNgnaRVGV4ubiE/qUwOEjpcVF1spCdgHyaN/ruCl6vC8Dapy3F2zlJCDiw8mjSk1EoYlP/c/l
XbVEaL3k5xfb79VgZ/VaiBeobPbfGkcJ852lgW30MHXtFPCR01gYx9s/YGW6DrEnOh5gqTTy0Osf
oDZApxHypJ8ToH8qB/Z0sLRUP5HIyRtDrd127BgEewBNA/NZ4kl0X0nYoTZjzSP8k7nTE9kFlVb/
bEInxsOuMsr51HNFobURJ63gVqh2TCG7DRRXgvjtb3z+lYsPHJXBc4ZUG/jqxcUngZg3Kd2kxHBV
uTPQJL3HnbDDkEx4lUPK3rh8VthY2AbBDxZ0Byqfby58Iw3gH4P86By/fWxi03gm5q/sA/atEzFC
qI6zSy3UsQ8N0tHmRUvN+pNZVmjYD62lxufJqfQ7IO+oYr5/J4DABoYNRY8/FzshU3MrNwsnvZiF
ne/DUUKkVUHqJG1GaUMXcm3ToaqCa5FonMORu950kmqnI3EGCgZa9Nfwdeferrv+oFEQ/Pz+SVFo
fkXZcBMv74wRgo4fqUZ6oRBQ7CY5isiq0KnL1MnayEPWQILgX+BB4Msm+PSL1CCWemMKoyq7tKkf
/xjyev7QDunsu0PiJGdlcPSjWVeZ6epxhlCPXRj7oaWkurGn335c0gb472g28MTxrl9/3FjJJScu
tOxSacqge3mUdskOlJuAs01qvaU2ujacwml+TfOEyuf1cEXS9bYcgvy2xHVZJFP6ZTLNn3Meau9+
3NBt49onDhWWiMtEr+c35D4i9hcVEy4uSX8+V0W6ReoWn+c6GWcULL5ErwTg25IvCfBy0Ho7ojeB
jO9n9ol8KpBg+IF+hB54cmh2+15Gq35j1d7eRDTwaQPRUwKxAmTr+jMmvNVxFWN6H8lm9Thbefw0
NEXzaE56FRx7LVLUw+2j8fY5ZUSTzJlaJ338pWmGVdQkZoZOuSYKjB01gWwnlZaycemvfU4IUBAu
RWmcmvL1vLSCy66hYX9pqjQ41UWh7Kessx8j7NkOlEbbT0IV9P1HkcY9G+U14eOTLo5iGJGgKDNZ
bBTnqpv4HL3Z6TBdRongU41A7t+BfulZ6er0gJZh4JZwu/ONJX2VWFhuJcJplBF04gj6wtdzF4BX
cKisaZxEae0l0Lrvq2zIJnfWqoYGbRLgtBRYiP4cYk7PC15kWfCrDooQyLjafO1NfOHlts3qXWtW
vXa0rSYQWXk7m+4cFrriIvqm0RIZqbEd7NYx9jhvlM1RQsVwXza2np6CEImdgzLO4DUcJSosFKzK
WHcDBGKljdVe21Nc7CRPr+2rJYOotPWBbUD3ipJ3dvRDx78jTtuq+IjQefldBRib95ovSN50/V0B
tUwKrhnxpZSkqTtOke6cJGKHl0CNTeegtr0sQ80P04+gjaPOUzHuen7/4UESm8qyqkECXZazkTkM
2kwNIUr4fXDWNEnZDcgMb7yTa5eC4BBAZxXMtmVzruMjdy2ORBfVDmZvysbuOalVlOSD4FecgvC5
Pam1q5z6iCjXvUr2irP8TzCaI21DSgxXQla4z6Va07AhCu1zayrmxtlYuxZAA4pzwdv8hs4CdFrj
xFng2MO03HWOAZ4eFdd5H1lmKPSp2+A051P35fYMV/q9TJD9CbWFAIwC1/UUu0kqB7mgthAY1eh7
Nugibxx9+T4A5fvXyJqazqU+KUeDrq/jkhbr/r6aZ/sJuzKJPkwe2L9v/6a1MyMSGlE5J+FYNiky
FCPteurDSzNE2q8ksPNnvQ+tjQ++srYQYEhDwZWiELx8PCVbgpZSR+HFNlr/Yg1o0zhqPz2Ytbxl
NrAyIZS8BCYSgSoBTLn+xghWE+BJICfGwnlRutR8SBF138hB1+YDmpQ8ECY2jQD1epBAS9U2abXo
Apeo3REC0gBQ5+rO6Ad546FcOYUKigc2zRxCVZKF66HUMCmnSkBd9EFW0KOfh6ehVcMHa57Vn7kM
8P/2hlgfj+xarBT1eTH1f45hb+WqNFs8zFKKjGIUmd9yeASnnlLlE+q/9sZjubZciJZRzCang0a7
WC6pdHr0MUL062q5o1GujPsgntuNUdbWCza5KC4Jg48lyrMKZqUpYF1exilFjLYzy10hqYoHE6zc
yODf5tSwFZgLRVH+pLp2/f0KFBtxMKEZH9bG9DtBjdLreOtOY5d2XinZ8b2F19QzPcEtn66VSUL6
Ztcj2iz0HRa3izHZMwRoNMuw/es1dwQwgD6fUyaPepA7W+dsZZ/Q5aPIIwqHxBeL69qstQlhZsEi
kKfogAlE0XqdDnwjTxqpdutcVzdUO1a2ikpRlpSN/p6wZ77+sommzfkYldllDqXCM/tcOwrHmv3t
/b/2Fbk/4KyJbwhz4XoUUzIgIc5RdqkbnYJ2EBIUo1rhAdDfEsRYGwrgHKEiul00EhefEEGszsGn
NLsg0DX/7OUp8D36b+a3CFLen9vTWnnyVAOEroGYnSjOLWLSnsBMjw38Vgt1SB+UcZhqz88a9VPk
q1HujqpSoKhapMf/MixxPowh0JfLxKIT3ORyAkBb22PeuR0XS+n2YWqQ4uuS4dUoTV8mtIC2PAbX
vi2XipCKEs58S/rJBHmjf2UPDWNn7iJMFV9yDePUbJTVj7fnuDYU5ENRRhf0w2VBUkoMdUwyi8eg
zQ10XZCnd61ST/fZoIE8uj3Y2vVCiZWHDc6fAHteb8+hRfA2M3HzkAfD/Nqko6JiB9VYZzOtjXM8
l9pJgTT0EOexvsUCXpso5uhCJ4NCA/W667F1ILOT3pJRGDZsl6LS571cRdUhiuxg46yv3S7/DLVs
QabdkAblqNAktrP4kMd2cxh4P/7OWoRjURX67++sUgkV7CFgKaioLmtxmtRUZZTjYdApw99I7/37
tIm2EhT+b3yiRfIghFRIRsFScVkvlg+5kYiuAggfvwwN/SUDez4XLgR2CSJup8qHdI4ay/V9NWk9
JGuMDgMhR7kElZ/GrqHleeZZSidNR7OyzdKbAkP+0PSN9tVqssByodTENW4E2WjsZD1tzOdpTuq/
CcykGA/G2nkJEiPPT46JqMNRsyuwJ02YF40rIed9SRUFP3gnS3zZC/Nx+GvKuY1/S2HL3xQzd9Rd
AD7yQ98P/sekN+dmP1C5K3emOiqF68RBfy+NTtMeKifWvtm5NPY7PemCystTbc52KUI9zq4xqr5z
8eCVJNxV5/lxVLXSPJdDB8h9kMDaew681t9GQ3L10YdGx53hm4lyVMu6USgkzVRxe7TovCkqktRr
fcka3clo6cDPYBXxVZyyvHmEaYRRcZXaKc5BdTH+ylAiRAWbQg9olDwYv4zBmHzmlrLmp8axaEO5
gPxT4w8qlCNCEI0Sfm/iKhrOWak7x6yHLHKWsCQK9kS0SuxpiWyne19OE3MvZ4GOB4UeqBr3WqRJ
XqHF0eMMPCDdYUrV/I/bYzTv1HSM1H0gSbV0nwxx3n+OJwL93WzrWf48F1XzqYwr8wHdvSBzZ3MY
6+fJLMPSTWtz/mYbifN7MOfp4Ixg6NwuAtR/khSzto65XGVIHw59/9gluZo8DM3QDy6EUxDK5FYD
qX1mJMFuzvq+QUJg0OeTjLVe4AYyr94eaX8r3SlTp9deOZgYI5aUpJpTIvdK5gZpWem7unWiu3wa
ms6FBOp8oxw42F475sbnyjGa3BWBs/2gSsNwMUplSNEcpgTkyTw046kPi6lyc8XO9AhzlCZT3JbC
ZgXDpxzaXQomqjorSWhWXsljUbl2H7R/Kh39P9dPJcTveo0Gs9fgPy/fAc42vnSSH4LFNOLcS7sc
tUUzoSXtTnj7Bc89CRUWoLZZSV/ysVZNL4BPfZHKZv6kxQjjP+d4C88uUVvcsymdqT+PUVV/7qfG
aF29bLWvZaXOygEFVrP4i6OlmnkqVhybdaM39yu1b1O1aYjwYmGutQgdVVMyC+QUaTHFaTzsRF5/
N9VO82vWc/t/ZqizpeTMTlQ3p3L7SyptHjQfxST/btJLDe8/KcC2rusrUJOyn8v0NwaC0Nsv0Oqv
RPeSFAtWPyXD61cASc3Kr8IO6Us8PS/cPcpZimXFA0ydvj/N4gFH0RQIHSi2ZUFnjMdmTocKDejK
KT6M4TidFdUfyLXqLU+1N7OCVSR6DwSyxJeQY69nBYU6DxwZ0p4/dPkuy4PZpf5lHFTJ3/KlWolj
+XxYmVGkR/BmSeeMwrloOjunI1sN1R9hz/Vb6Wg0vXOZBE2Kk0bHEvEzUrnrCQURomdxAPVx1HpO
Wj2PsePZdmz8FFKw8/vDEk1I1QsFNHwqlqPpbalNTk7Wk8Cmv3cibTj2QN/Ho6mNRJqVE41nvc+V
fSEr49bBWVs7UkjqQCQkKIQuzk1eAY8DVRFfjAavyKzVa9lVGfecS237fmVb59WHQ/hn0dNZavPn
ZiS34Uz5T1Xg5Scqt4rdjscGz5GNb7oSsotaiagT0aKlQXq9gmUyBolVw8gyukx7Bo3vvziVY//O
qFd9qhrlTz2W08aYbz6lYGJpdEj5mhYlzkWI1yT2YFVQiTDnmiKvETD4MpLi/SQZv27vzzdlVA4b
ewWIDQePdu4i8S9SVW6n0c4uYZD2vASjk33g9jLBHDpx+63sS+fYJU3BUzyNX9K0n7Td7V/wJhbj
F4DFsGkHCzb3cs/iMTrpGKzyC/w69/Cu5+lq5kHbpaXzsw8sbW/bY+r5fr5F1noT3YqLBr4UpQig
03zx65UtlCgcgoordJL9cS9pebZPy7I/Gok136uRMW0VdV4LUldxpxiRbj4dOVplbwBUWOZMwHMt
OpHq7PeuOkAlxxl6MIKdrrU1D6Rf2YVL6CJ4lVVepZdhiusfahIXH2S8oF5UI9Kn3TzBXDz1HXLa
bh4ZTXjSnMr6nDWNOeAaUSY/QAmk31PVB7M0jTwU+14tlHk/VNr8Ox8ltDXL3gfUoEa9kuLAV9fq
F05S17oAXsf+Qx1StNtbDbRSumww7F3iH5P6Gui871UQGKNLXmBFHkalseNyBvrWDQqsYh7pwCaf
auSZfFeZ7OHr7e3y5trmEyIMAV5dFEvp0F0vmi9LFf6oyOuXgL88nVDkZCPBuLEpV0cRBFdh6YCa
9+IAylaMiZacZhc5bVVuz0h6qLNqS0TyLRiCydCaQZyFwpvxpkoaoTJspmBJL7PlR8c09Yc9gY+8
G6O4Y/0V3wtTVX8KozbCrM6Yf4S1pT0hmbUl3fPmkhM/hKIEISAKXm8AUebgCyVDUBlRok97nIx4
QqSG3rSsjbvEltiTXLkbccXayadKB8OCf2EQLm7WYpKdWYBAKIYE+f8CI+vPsRTYlkuiaR18vdB/
QBGLH3xku7coxSs3rPjiTJo7h8tnsY3YWiWHrMwvZjcNd7Wc9uDMfBzWeqffaBOtDgWgGxUdRqMn
eb1jY6kk7xOQJUSjbWqdUgC/ArmAMZntw+3DsbKMBIQy+nk8VpAOxLb+p2pMOhFoE0o9l6lxiuOk
J+WlTCxzr9Bv9MoqLO5ky883Bl2ZH2gslX1DSwUEkXo9aK1VJiH6nF2QxG5/aBhbHqO6g7oXqbO1
hah7hV4trlD0PgjPRTMMVPTi0qaCRirRs2lq8ke37g3lbNZ15nIloFkcTTJeMnm8r5PO/jvQN9uV
EVi7xJSbUwyx7Sjls3GmHNYKccjZ9St5S8do5Um1qcYS9vF005xcrHePZpAyjjwrkWEBZQq7Bg9v
NZviO6zRihecg5pvM7jhw5igDoXeRjqdbm+DlYcNx0ncLzlTMDGWwVFlA3epybkvs5qYd3JnPGNh
gRDmkMHvwQNlI1pZG05QFni7KaPyil9vgNKs8pm2c3YpbUX6bBcN0gNGhtBn2af72ZracWPAtygb
4XwnYNXCqkNIul2P2PRl7qRZC1bVN8tHcETBPmvLEN0lI4m/Y180HNKqLS1Py53pxW/j/gz/sPh9
+zOvbXwWmZAXYXH4z4tHQh2ltM50QDaZ2UR3GYxEZHL7ym2lLNp4j1Y/sWCkUW8kYVmC17NUnis7
GbKLjT/T3goi54hiSnpyysC6a+fa+v7+qVHkB7SALwifeXE9quFYDoPZQYkNwuYHIxkzbNhY/2z0
PQTL24OtTU7UIgBNCSnA5XYVntUBfldksXNWHRMlmY9KpVbHAoiM11lj+B8mJ+AJYO8E/mzJUUqV
PLH8GS+FkpNynP38Y++M4z7STf3L7Zmt7ZB/R1p8RlAlSjATDl1aOq47YGEJBTAKcNjQblVOV4dC
TAq/bHE2lhoZKgSb0FFINKemLNwiHIqHtGkxnhqj8PN/mJWOpCBlUUr6y9LDRGsIT1/QUbGct5fI
4rDvCjsZqQ2r1EZuD7YSib3Ks9I+IAljO14f9YSamUy5KL50YdB5g61Nd2FpzxuhyNrXA+vLx4Pi
JcwIr0cZGjPSW6CpyELP2ud4DpP92BrzoZybrdzuLfyTy4t3i7INqStX9GJGfockYx6CttWdVg32
seqbI9XRWD/0MYxyIEJ2BuVagujrFrlTd8eiyFCoTRJ8O3FJyjKX9nB3Jnh6d01E/DQROohbnOKX
OKn/xA996pDkVnQTmyBFMym0qgsomy103UrcxyaF5Ua6Sea+1BXCY9yMxwqzNAjeKNHKTejq9tSc
jd4M96FNDTmq+uaIWdLWNbq2zAL2D4IQ/jSX9vX8MjMFAcWDi2RYHMEhkacTRJfES8ekOLx/3yKg
DD4IBgCP1OJTNuaIRZZYZUJ/+MNTi9Jnb20BL1dfQrJXAfeHRywvVYzpNIdjY+EDFvlOt4+beKaa
K4efJm2OD5Q4aVeg3tTutWSmfDB0DZ7MVrHBl1lbUJo1BDvkMKzq4jmu+yDOfZVuQA5c+m4wK7oZ
piU9Z1Hxa/BH+aeDWNuPnt7DxsuxdjkgNieCDoHAWho6qL5tSppTppdR7s0Hqx2ir4IHvPH4rk1P
vEs8N1Rk3qjv4/2g5kmZgek16+6lCvynmT4CAoiNjPqDMh/B1IyuMyZbRvFr21VgeDWsb0RXbPFd
Wx2jHbtF1MnIDPkhU6asdH3HanUXjJL66/aGFRtyGVjDwnm1XiYVXBpdm3Vjz3LGYPwY6LRaNJRH
shqfGLkO9WPug8bfWL7VIZHJwcGJegX2vdfHMSzTACVOrhuaSvrHSpH+JGPq/MWnKyT97fp6o525
tl0wJP7/8RYBWx36au+INnibKn3q5mo7/XJm9T8UD4C6QjUHSc/mXHLXKKHDaAw1ECBFIT1IFRRl
UrX3BzEQNXh9QSQJ7sJiLrKV1BxnIjScg39oRoLVr92ZHoDH4v1vIw5ilCnY+UKnUr1eJdnXay1u
kXXsuqz40hY2NaK8gIOXTuZ/eIeRBgB/hGeuzVBiBf99gOipa11K2ctGi+BTaSXGUxiX/s4ae+t0
e7+vXZ2MhQ+cqHgIFPT1WGj6yzR/0XPsQ7XvT8g0UYabpNjcmVFqKjvJNCPFNfLOVN2wbuvcjTB8
SncZbm5bPf21ShAiDKIeKWqgVLeufwyGG7lkNkiqGY3eQTuZ1O5vlpTFr1quyvsxVvyDkjYV5H0M
1vbgxfqzquWd4g4g8Dbuu5VrxyGBBShCDVoE5te/ZWrq0pYU4mPVDIOvXT0pnjEU9SVNg2l/exG2
hlrs4gI75H52AEuFOJ16RddVOxSrskdJy7aSxpXaCJQBC+kJ0mzAN4vlbjRMgxsRi4eJAm7Jgpow
hnF0dsY2OVaA1k5TuIWfeHvhgF4C/S3K6/RElkHAqEZVG+c1te3Rx57ND4wXUkZ5Sw5YLMj11c0w
4DpJoTgzPIbXC5boNFymEEiWKbXxnzauOt+zWtk42v5IfRkRzLNhUL6PbNwJ332HMzbSSaIRSRiy
LDlpYWAZs0MJs+/taR8FkfbQDFK+86XcvI+aZku34O2bIVBhtJggK+AbtWS2qElVaLy5VFfCUnGb
UvEf1CFMHlWtN8FPYY9ze4euLSE4LeGzigwSbNHrb5ubo9M2FbTYxu+tT52kJI+trFQbo7w9B2Bl
kYwT/VWR4C/u2EinhGCiwXAZyDh+I9XrH5IuHB80OdlQqFsdibI2tA6SHfKP6/nofhhmk5qzXkYr
PwfqlEA4m6ZDUoVbOJu1T4eAzv8PtZgUsBG4zBoYvgKvpHMzjsp9NJZb0NW1DQFZRrTKhMnbElQa
d8S8xPwoHE9l6+WDZMUudhLBXWR2zbHhv/lwe0e8vUgo95gAIJHDJvhcYtrMRlP8AX7kpVaq0TVD
C4gNkgknv03q0LVagXYoG2fr/nqdyPKU60IdBAYbvcGlSfJI5taRp2SXIZ5acCEWkZPb4haueP0Y
5i9llSjcnjIoFM3vLsnYSfeg1rGKwiHyK1Rq8ye6qklNky+LMxSV/H5jb71F1sO/heZDUkcEKcKf
681lq4mBs59OcwYcyEcUpJLDUPf+C1Ji/T1G0vMJeBfW1mleuFVmyy4yzZoX9I39kBZWuHGoXlUP
ll+M34EmNXXQt4VJQwYJFbU9FHO4+7nbmZmPvFui6ZchG+za7UIjj3a4H2bTQRqKstjZI7KfbqRo
qe0BadIz1/Zr0/agb2NHPWAd5T8NsxLWXqGa4+Ra2QzuKgptivpjW6vyxhTE7bKcAdccYFFcgYWm
9vUHDSs7LCLHzC4OVYK9Tt3o0KEo5FmdXT+oPmo+9Gp+9iEqIXC5tvRrV46WQR2AdpDAxgJbvR4d
Y14HE3UVYnJfS0+D3LcHxUiNY11MtN5se0vi8ZW0s5iuQWJO3ZxGAj2Fxf7hXEl5EGBUk2Nhd86o
Ce79QL9HGHQ/UiA5Ook938HNrg7dNA93eWMrOBP10Cw9uVLj566U60+hb28B198sA0VmcLtgggTP
5w0Hp8hN7OTpaJ7xm/1W1Xr2DPXdFK1X41SXdfakzTWQMHlOBTjLOL/zwqF6QO2LLjnYVgH2vl6G
suhNjEJG8+xIkMIKQGRP9I/6Bz7jeMhU7EgpoG6xol+Ty6u1oMpMjQTugZA8B45wPepoO7Mdy7Fz
dnSEB++55WGrNUOiJ3e6MTpfEJ22L9qcdpFr1nb13PPxTRdz+zjcJcjtPbGvZOnkOxPdw9lPgk85
u/lRNlFHnfVmvuMpV7fi6Dc7lh+N4vcrvQcM45JdTrF6HNNCss99FX6N8XQ76laQHBouK69t9Goj
fF0ZjvInMFzSCJr6S0FufPgaPwQ2fUavcfzoW03j0SXGJXwKpF92Vb+8dyPAlqJqLTTFKJYve9+2
Fci9jiPsudByjaZW4nf3Wq9+k1Jff87QrjwBC22Ptwd9EzAgSACgSIRbgI6RQ17sg6ysemEQcQbG
NJ1tvbI9fUIXbxiQ5bs9lNjIiy1HAsSVg7QhFOql5F/fFWPgNyNbzkSBbmej+hicdNAZf26P83bZ
dCJyIMY84UIRbhED9QaniXqVda6G1N7FgAjOVgdwyJ+j6NCWlbKxTd5eH4JRLzjhVAUAES3u0VYd
7CpTG/tsdEH9wUmK9lQBqjgFRllclNHpXckqikd7RPF80rKtEvqbgAWvKHIPrgP6HaS6YoX/Saor
PXXkuVWsc6bJ/hNSC+l3Wpcdoxq58QNJPl5px6qC3e2v/HbjvCqD0J2D00YVVPysf4bt6hbteAgX
59CS5iNeUoCogZgcyCXijY2zsqDQtSkZyIJOC6bgeqggC1AD1XqJYy9/Bq2tnodItg4EUfmuL8f0
y+2ZrQxHyYAzL/RiwQ0tPigqollB34wjYdZD5sL+ar4PdhI9jkWGHP8wvRupxLLpFHkAKmE9RNx5
Pb+pgU9HScA520Nuf5KqUnZjtFi/gUGnw6PUf2/Pb2XDIMuAnjOpMpiF5TPcYQVM0qo4Z1+kVwPk
08cp6ZQnTbIqt3aU7jzLWne4PeibJFbMkeuNjSIY28tEEk4KEJW5ds5tpjvBMcDnrHSdTEA/ZpBG
yblAg+KHkebKzyKr2y1z4Ld3D8OLEgx6U6TSpvj7f3YrKqLdYJpc5TWTPky2lpx8JrlRS1sbRYgW
CjAtqB99sXPsWNM6v7Wdc1VX+tcK9ctLEQVbBciVkyf6Styg4KTo5CxHqXU9oAqP1NnkNPvKKUHz
+ZrskpxvPbgrE7oaShyVfz5bFjRj4EgQV60op+ovNeq+K5OtSH51FJ29T97F6ixLkEHBttcDtGCt
dq52SjepZ62z/d3tHbg6iuCewCRFXmdZjh7D0hkkBelMZG/nszImAOeDectTcG1xAKzKIEpFhLLs
QSmBomRVjdCjFudf5tZPj1mtRF5lmcNG8sATw9e/flCJ3FVuDQjdtIXf6k9VgzpGuBQ3g209WUUV
fOs1yXxSZjmM3U5LUBeK8kgf3aHIEFgDG6KmX/LegGPu9515KaYwBDGsD9EJUQ98F3Sqk0+hlMZ/
EzWAEMKRBkgsaGXJQ2SiHLYL407+LReh2bnwNtSPVmsB38yp74UAu3r9IbSzdHIznTqqmxDS4pss
4fJhgeeNPKeNevWQKm2lvnDxZnRY0OHp96iQWwSaaSbHu6LCI9DDa5U26WQV5rM5J7nsTqVkpXtp
0HnZnE6x/+h2IpdQGQLem6Qe9Wd76pDRboLZmd1wqObpkSDXuDOaGrXIfrTln8XoxH/DULM+wPgN
fDI+jGpcE/+T/+l1mn9MU+Tmjjm3/xOaRX6xG0wLDKbcSYnm9Xi/fI2lvPjR9F3meINhZPYu7Ut/
cOfJCl8SG5rNroWLt9d8e+hOfjeaDzjE5/0Hc7a1T6XhjGTmja99i1tYGdSdNQHeCRNpP3TaGLgm
QozSIVGi6j4bhybyhkRKfkQoVkWnHN2v0bUapXYO+FGHuWc7UgWQFA9SA0bMiN5YpxrVExZnSrXz
x1YtQVBmlX6emyD7M+MQ/7VAI77ChDGE9CJFc1e5RtPapmsmYS/t4JhZnRcX/OPaklE+YTUsJbvK
h0C8M4ndZFbKlKhLtLzCj1MNGGo3WJN2Z2XWWD9I4KCaD02gyf/Li1nRvKRCzNbtq2qunlU/SY6x
WWC0EQD+klxAL/XvksXuvWFO/NirmhwWiW6PxYfZGgfLNWKnqk+SqlZ/4een4blmSNZDhV7jGpEd
O89mXKryU9+bFGvITpp7LlyEBYDElWBYrdT6iU9KmECb6rP4ow/TtNhQcHhzCnnOcBkj8uOBwdVp
Ef75epj1oY6PjpTaDbrqiv+h8bvu4ztvr9dRRPADeJw7f3ETO1o9S2Zic9Y7tdxJSEw9mlnc/3nn
KFxYRCBE6IJc/cZRw4wqRYY6F12mNhjuFK3x8Y3P642Md+2OJO7AH0TF8oFn7PpVmXi8RsxXkG7p
hmgHd2mmgd3Fu9oftpyA1oZykADErhLSAgIt10PhOIgoaJQiMz5LmByRSoH8iJIjaV2zwUlfGQpw
Ew0IlMZEB2LRV5HVphiMuJLOftxqXlzV2aGszOBea3tnCw4kVntx87MNRKkQ6i3820VE3BomVm/g
tHGu0Lu9OcnJ/v84O6/duJFtDT8RAeZwS7KjLMvZHt0Q9ranmHN++vNRN8dNEU1ogAH2YICt6gqs
WuEPRmGkP6VMpO8GRR/qnRD81SEnkodHQA7MiMC4lsn/FQik0HrVos+Dy2w1o5/hI+FXXBl7FcbN
YYDOgzRcBGPX5f8WAHSKlysBFKGhn1ad42HAW3s2YhauOaj6/4y+Ts7mlGl+Zorioa+mX9i1pL6Y
zfw8lGrntXXRn+9/FhsRM+8rvWVSHr6/dYC+6JhpITrXl8Ys0cQXTgj4vpJR8LGLZ30yjRMB5h7E
ZOM8kewASHgRN+eCuV3ygMt1TsFKXzqqwn4QKdWxnwVd+06ydq6w18eJk7S0SelmsfJrCtg023WB
OYl6UYRIOzcUYxB9q2VozkMeNtHPYgj2FBxez442KpxJ6vooEKOIdTs7kcObHZteuUTjYPs1kpaH
QAWSHudV79/fvdeHiqgSCgjx5YLJWs8usEGv6lhQXEi/jH96EbTfiP33Rnm1hkwEGwPAQDh0LYCV
2wmZaJ12+aJWgsg4kGQhx/3BNqg4RFWuuw5v1c4n+WoFeRFobNP1XLJvsJy3Aw5yiJtqC8NNxDBL
W0nWHpAYmz0B02Ynr9mY21IDA4rACWG7Vleb1QcS3A/MXDJRZecqyZNDnbbtqSrk0oOPu1udXO6v
m/ttmdtSJ4YuvpCG1Nu50VQwzDYakqveRunkV0j6SH6Cxv3HTIrn+o+qltUfWxq7L9MUw+028tE6
d9biP3j/7GwtMlg26mL8EnB9q6eq7yqjK3PkKXSjwP63mn6n1pT7eaTt2fFhWvVq0st2LmiZZWMh
Fd5OukQPfLIruoSx3tvVAdNx86jKIjC9NkQGxJ3G0vo3yVuFCDFtY9uV9cyyj1oRlLGHVYv1VaVB
K3wqyFHgjwM+Si5Zw0icVliFm2hqU/lhZyWLmXGhPkUINoxYcxekCehL68lRagbjg1PjWX1KGjQI
fAsC8DvDmYR6cuj3OBdZYBPzTuNR1b0MWAPBmDOqv822Npoj5iHDD6tQxulcorNkHQJKyf/keEhF
sODTZj62WpoeZ2Xo6e3WhWFdFg2C8qg48WT7Zk/z4EHqGsJcYQ217ht6GjmeLA0dsidNKweHsBjB
myukF88ZFPQCg5Csil26aprhR7bUqm6tO/XnpoE+T5hqg+tAIdJSvCLoqE7hKaChjmb19PKksS0C
V3LMSXX1VCTKP2NWmAVMiiblA8ZV4pcR1VHgEUEm/xM0O/VjHjnODzjBEKEckacPjeIE9akmSi68
VDeb8Nih3vAryZQgPUJvbz8pSdnF+HxExejm8CVTt9A67d0wz8P8oJVOKB6dRLJ7LwCs8cMYIpNE
KLTQLs+cZH4I5WlIfRt5oNbr5VqTXL0Lit8tdsa4QhboTPpKFCQSrH+tfGc7adJ7CBZNuhuPQvsz
p1n2nLSt9oCvTDEc1FSMjWtZsajOcdLIZ5xb5dbtnAwwzJBLv1UT/UxbqY3naXCkc9Kr6a+ubqof
dd60DgSaT2gxFV0Q6ec00JzP3Vx20WEYlQkZUd5rePDEpbkbznH/h02vHmOtm5UPcjqb5sFW+y79
iIkaTrg9xNzar1Rp+tJHI5S1LO37kxRPkXbQg6xF5aOMnCeEs6QKNYMhsrzWnNtDZqtxeMk7LSg8
sHXlc5pCsXf1qDbaY+PMcnK2zED/U4ylU/mUhSQQtWGjJ37azdAfx8QIjpUsytxTweBFft50giMg
S2M9uYMyNp8CRCEW6/hCq97JgszTbfPGsPxBDrTExbUSCYNxltqz2aezc6bbhfrniIvwUyWFOl+D
OXyai8B5bApd/jyF9OLPpWjTyM16M/1KVzed2E1d1IeqtW1xaiyteYYbBTuwhGnb/xTqPCh+5lQK
qWsyGdUpjGCXZFFTJ+7cVkXohYpdDr5d9tl5jJSy9gkT1E+tEhrze0cam3/qwnR+WZhZSA/j3Mvt
QxgK8lNJRMXDEJqhfRBtPIB7GrVUcWHUtE91oqXQbBElkE6ThEYZ7NTA+Yp33zh8RpiQpVRjTjjf
J2HIU0GQ235WRnLZj7OaN8LrUgTXr+yKCi9jbr8HaL8ZJz2fyy9lUVfzztP+Gm2NQAulTF4/aEOQ
YpaX66+4tO8toyjKAO/I1qrGU5ZHpuNqleyUB6sM8sDVqChaH2scjf7YbakkfutQF8GLLIBQmSY2
1Ns2NC1XKJKxx0JbLuzbV4wfR4K7gHehu6/tD1qkf9FORQMX21PjAGeSTtlQmSeNe/HUUsT7ioDl
7CVDeFLCPe+F12/2ku9gaMxzDWVs7eJpaQOmWiWo3Uoyiq8Ys0quiKXWDTItSVwk8OW35j9sBT1j
rNYIRhb0++1W6PEwN4jaJegZw7Trc6oXED4kF6PovU7y1sISh3Cns6iAo1fxSAsKQkYzFVBIgZ6Z
6CDIONCyMP1R7e9FYZpfebP7SxkJGGqSJPZS/tdRAW0WThv1PbIwzMVvp4r4iqM1hkl4ImLlWs6m
fqImJJ0KrOZ2ApBXqQerStOcf+AUI6u2CgpQGpkoljBVLCDHo50p6XszR3JsGOhCumFAIapo5r2u
4NaoHFuaLhCfFgXZ2wli8iYHUgt4cjSM4FsfCsnDwiBwk3bIHrsynpc4otwpaG6t6l+DruWIYE1a
lhzjRT+jIXsyEG59GKqF4lftSta+SgmWa4MOIbRGWpH6WloQRF3V2VCurv2oEmCQ0T/JQVK/FTj/
MgoCBhQDAPKuPRC1sIPAFjAhqpbqJ0wIs2PTG7mHuomuuMWYmac4HH5ISuMc7oetW/ODnbAI1SHc
TIXgdv/KkGIRXm7JFUvp5H2M7vizFRn/aRRaOmwL6tCv7FCzPpECi6rUtadaD8Gq7giTnfStyTer
+KLgTrGRGs7a8MDOALBARQeiV0XeGIwpqu2dfkijGjWfuTEPffFmou0yJB84KwhjBi7Z7fJZBYgi
UIfw8bJhOLYRZlplU4c+YJr6Ys1W5Pd6PO0c/609o27EWvJkgLBa1XTysnhxrUA9YGyCb52a6B8p
/u4pCm59ZAAM6IRxR0LSWTfHFS2aa2SKr+lYZR4QKsVDtKf61OlFf7p/CJdbeP38kRFzRy9Kgox3
u4pk2wBa8Vm4kjogPjF0JZZodQK/AVmmwG2xvQMJXaTHRIvEj/tjb11gmI4i/sC5pMq42sEiotfX
dACu8di0vKZsLZrw+nhIrZZkeYwSySPYl5/vj7qxuDAdXt7bRXVGXn7VX9FIloUodA28uVIZ2e9S
Cb2FypLiZ5TS97r+W0ORlaIEQ8URivvqCQwluyXnZXHnWU+8fsKKQ9Gy3O/wrNrJ/jcOJidyITot
zx1P++2sNDto9DHFBUvNlaeI+ttDjVTTTulvcz68qOiBm9pSSb8dBENGzpChMkhi/4uFQviFLKw5
Qd3M336fUMAEMwjoDtTdGvlUSkYkUlXCHD7o6scQD1OPwjrpZxL8SVTcqSzJDi5vPxjgegAT4cQt
o7R1O7sgwY8mgYZ2DVo1fpzG1PgYZPMwum0yDtFOYWhjv7i+lmotLWI63stS/3UKUTvQHDEg76ya
iewNWhgdNaXeo/ltbJhKS5Kom4sE5sjqrE9mMhd0amO806XnpMkzf5Qy9YLw8vDp/uIt98TqHlFp
SyydW7y+AazdzgesYEFPYhLXpjS7P4LCyczjWSsgB1Tgwe7ShRJfHELPxkcHbh59MkJzj621tapU
vwGFLNasMEtuf4XSaxUM7VxgNm5OKPSF4qhLxR6FcWMU7JIW7BKHnc7uau/auRgpM9KviBFCeHCG
MTQ8Ky7tvVhrcxzoYEuZaenErNYU0MfYmmjpQcqOFMxmU/GUwlfdedKWY73aOTCVFLXoUxBMrpkL
ip2Y6pBJ0kXtstyjDezgH67MVBUq9b1dxqoXouP+QQBO2wm9Nk4nbwvpCNhKyKjr0Es1QrmPkFO+
RiJAGs+QggMqYbbfiTncyXs2lnIBFHBtsWXInaxqlULrB5XgHD9Z9BE+1IOl/DTAJu+MsvGggYAC
toDcMTq2L0YEf33Uc1RFndQF4lrY2FUelEqof4zEdBAVGtPaPlImLsdLISg0v/1mBuS/oNsoAHMz
r67/NO/rwlaBm7QD9RQnTGo/mubSH3MpfPs1CQ/TNGBLcEWjBHT7jQ1KE6VA5ZBuLyMsVSnn5sAg
RXTEPkn9D9NisxCnX6y7INnejpX0CbYKgSVQTxQdBi5paJ4nqK40raN82ONCbp1H8lXgVoiGLJfm
7WhDbTi1FDXRNalI3ixkoPyhCgzfjqS9ZtXWeSQ5BhSCc9pixnQ7lK0qrZ2qM42IPBCPFKCmk6QN
/96/k1/T6xZ1XAri8OuWjVp/YIVTG4NJuQXR1LA8xFpSf0SYCpP3etAOY9xWPrkBJqexZB6CaDBQ
Ap3ejLXhNyz6C0hu8c5p6+J8GFldLAcU5wc5qy6pViknbUC/vRLNtHNathaVhGC5zYgYuCpuFxVq
gCPHOeKtSRq2Z3uMp9OY2NEOg3VzVVGjW1COqIVxOG+HIR2hiwtr4SqXiuqHhWodizmbXQtGu9fJ
XeoPCEB6BVo3bj112ccq0N9MVlpWVaNMt0iA68jG3/6GaJr6VMhlBG0XU5GI7hOYzmJwwdWkO6u6
9VUQvdKcQ+Mf4NfqFQqxiC67psbtfBQ4hHWThdTYWD9PzW57bnOoJd8HpLu0llazqiwt1A2o7Ff4
8/FBRXzN18YIqnWk7SFjX7M90efg0VkM16ieaOuAOUf+QXNSJbviZjb7eTKG7pjJuVdp+eBb+ahR
ODVk16It8T6IOgig9BVP5owKy/2vdDkuq/eXziDARy5Trrm174RtCCG1GkI6oWaHbhNMxVWtY+nE
I2x/zgwx+ffH21hkxqMUAIyEvG9dc5SlLhaqzHhdOWcYvNlq+06jyvoBvFiwc3aWDVvPDcgNYJgF
uU5b8vaY9no5QJpYyJcAAWLfIBT0kUJwchQSkoz/oCfxCbld6/P9OW7ENGCe4R1hpEAivS4dyUah
lUjZwisu2/gQBmHgx5qcPmk9egG5Ejc0Njr5KU+z4e0xzdIs5xLA+huk0eoNGbNMgh9hoMPQDqNv
iDD0MWZMD2O2a068dRFRgwCqv+g2AsVYrW5jTsiJpfia0x3UK9eKzPFQqsp4jHPTRD5AUyHpmIV1
VSVAX34xVp35UDla9/3+am/cuxSUsSomNVyKy6vPtkhmbSpNCnVhpjqPaFPoj20ZR4f/MMriNKQC
cOE+Ws71X8EVJp69NdLaubZjafqOMqe+JcOyvT/KxtdBEPz/o6wu91ykFc8VXXSVCs8XRe6Goyqm
RfRlV6x148OnCrHMZ2FO8qDcTkjVpr6WqWhe9STLD8hkWVR5wsBbuPluxMg7KefGR3Ez3mqbQNaG
ZbPUi5NhyH7C3RVfVWhDp5JA5KLHeRS7rWLktPvMLv96f1m3rluYuxA+aGIAvV4LFhVV3EyNhMAU
AFAR0gsW6SVuE/s7rSEcAYcOaSu3AVvky1Mg+CVOqr0zRDE/QozJ9nAgW7tMSwJ3C8pPYI1XZynW
Z3IF7PmuvM8I+Fs0xx5Roq5LV9eG7sv9uW/tMxAhMkU6BFiwrR5Q+h2j5tCdRsenfM4pox3DGOlm
2I+RnyrjmyFJ6DagWMKdS7GXya1uIFLsCoDqhKhy5JTXUNcbL7Z0yQ+FaexAkrZOFMA9uNkKfW++
69UJDqtgCDUcdbWaJjmI0SD8OEgFQuphB2phsASwjzoyg9EH0pTsnKmNdSWmpFBD/RLG0hrFTVt5
Gg2kBa9yNJugLao/8oTsjaGW3cfYitOdz2fjzCAZSxjLU/ZyB91OVhk0e0pBIF/7um8/oNKk/1uJ
ofqn7KVuD8m3ORY9QS5URLcQ3LgdyzbmJMSaB5UUyxjf5YFpXIAzGZfOQEL6/uncGkq3OCqQaKin
r2t6ebB0thQuvLDtw/ezNMxHU2T9l1iq1NP9oTbeCQJRzgofHHW9tbxNkg+mXAQoTaSjEX8YwQaf
6dv/h30idrQWbBJyTK8IgUpAXbmy5QWEW4X/TE1beS24i8e+a7SdCb12FgRxhGAZ4hKAAPnWVp+2
hJxcHCC9cB3s2ZLAL5dWfcAXXXeOI0iJyNPqLO48OGfAZTB2NX8FuY7Yb1xr8nM7Y85M/lBMAEMN
JfnSZCP/l7AdTBxTpL5B0zcV/HtrTAa0zoFg1coyOz5oPP2OL1tNbHlO6EiRjwURB14UmfYHT+sh
PspG0CD/2doAMO7v4kY7H04qjESk2jiZfBCrwzkZWh0N6H7rRZn8oE2WGu4QzTOAflR6D7B7oA7F
dQKPr3WkwY0IRr8FTVO8r/BKUN2GU6B6TZ+GeyHCxlleoGgk1S/4rPV2gBfqAO/DtUDttTpAOpsO
DrqYT2EzfLi/CBs3HxgkaoCLWAwV99UlK9lJ0NRouaMVoyLATIZ/skczOeEpUeAnmWWe1onRlRts
6+6PvHHr0QzlXlBI6RXe0tvV76y2DjK1YPX7ODvErIdbJclwilvRulku70nnbny0VJX4XHUeS9B1
68pZGEyYTIED70xdHIoimH+A+3c+35/V1s6BM+UVwVSHK301KywcwxmEXHQNZiiEca8On6QB2T30
gfdyg62hSLRIf+C50a9fhUESdUZSLpmCRG0WfhWJ+giNJXUTBAZ29mrrlCzZh0o9mptonaVjijlM
shrgJqPH0nAyWw2IVtc13ytdbg9JNUGFycY4+wgdthQ73+nmPDkpIMEJMAGE3x6UalCsWcQ2g4fg
zxDWHP/JgvF9F1jVp7dvHshreiYLBgJN9duR6C2ADDYM9A8kESOmKHQPZVTdm5Ri7wvfOv08+i+j
UftYa0a3wwsiYIoQK5oyz4TT+zMNUtkzHDG9syqqMPen9vLSrjLYxboOpDu87wWffDs3DNBMIIRI
FllDaPzQplz9XgHO/CgDnvxulFn4ZUwrHIUiqw57VOMD9d8C9OtnHOhy2ZM7S5o84jHMNa2+yi+j
Qz/GtRts/gacS9tjF1v9z95o7BLQUzVCxxqNKvNrtTAe9DnX3yyjwItFJXDhwVA9wo/xdj7Q6Hsd
SaL4mnd2DxJAyn6Xahn9Kqy47j191m2KSLU6+jPRyVdtsJt559HculAwvwQogF7h0t27/QWNYY9W
XVkoEMxG8V0zaW4XiRh3+qHLX1nvG9CKBYrw4vuxmic8prY3FiqOVE85eLioOY1R9tVxxuoMJrX2
HCdSz/cPy9YXB50djiRcfYpyq0tsthS9CXQaiL0l/YIVpTyWSRye1bTtduoqW58BlxfKEEvP/tUa
zoI6BgEhdKZZlp5tSVd+ak2aCFTh5uLd0OR7Sm1bNxlNevaLwwPzaDW10MGxxDQWd/GwLp/4JCbP
iTDIKiVbd+VyaL9pjTQd0pSze39RX2/kooCxJE9UBbnMlkX/K+1vNBg7RcF13TpDesAtegCba48H
G09Yb+yw4awyI3zz6WFQFHypepJJOWspONp6GKD1PO9OZVbouyW6l85CxZkpNZ4MuRG+Iwssh+5P
9bV2D7ELhpU046ALUZ1cfRqiQiePtJCMxoitb2Alc+EaiKoHvqH0+R+pSOURK4gk/jITaPy0ALjj
XUjXP/JaNSPSo8OXpTvvyOvvlR8FnwACCIklT9ntBijFWEhpRzwtZ1171npEcs0aZuL9ub8+0VQ1
UC9FqWARbFwTafBZB3BVENY4QWZcDW0uf+RdJj4MiUYHvtOdbM++5vWRZkRgXwxGWgfF5XZenZJF
didxEyZhJD1kKcVeR07HAzmlfMpkbTp2otAfdOR/dsKC1/fEMvJCCyOC5mta3U0QCOBAdnTlwQcC
7u7BSNUVr4WkoMl0f1m3JqlScYNbQy0SNZnbSVZaE2dwKomrRJhdQuD8kZcHjqT7dirlOMVNgf2t
CpryIZ5Rcd05OlubSg2CPeXcLE5Pt6OLWJixXmIlWGlT401plHy0hBW6czHEJ11NwtP92b6oeNze
+lDukbrgwbaQzFnbgYMrnqKqWDycey1+jNR2KKAEl3kLbL5GER66RFazueDkvbmwS4zk6C7+tBKn
sQ+SUqvpTzpz0490DJ0HO6za8vus2XBpwyEa3vfa3Nrf+2iQ2kM5UEQ7m0kU/BAWEDsPwT/4buR7
hnSuzWQMThgUR8lS0FccP9TxyDuOldNoh6yHFYTEa5A3LqWLTnPntq8eB7OPW9ypAhN5MFUJHrKk
B0Fe2LP5nRayLVw5rPKFBVHoj0HZhbIHk6gvkRRoi0+pFaGaOYySVhycosqiQz0De3ettKaGJniH
cLvQ037BNGsIkvVUxyRmHxVwKcDNYfLVTdroGZPZ/zLgKan+YIwWbcm6T/niI3uyvLyZ8ZtVjbaG
YNdINEpmHMIB2499YrrlbPSqnzaBaR/VLgoVNy3lbLz2wO3LqxRjm37sEMqvzsRN2tcsL+XuMQPF
X/rV2MsfZNrykdsFZh/6czso2qf7p2Prs1s8Tmj2EPW/au92aD7wUtAjn2Kh+ZR5sC4kHDtVQ9vu
PFqbQ5HowmoEUYFu1O3Bb2lNVJGZ0iN35uzYS1zT6LAED00hf7k/qa1PjBLyYhtI55r+0e1IBqT2
OYt6mpFITGhuV5vxJ4J+89SOdvvLqOQ9TNvyB9efGKYEi6/yUvVYB/utNfdDUVWwjzMrN1wpEBW2
jxLf1M7VtTUzHl+olbj08imvZiabnUlbAfvtWY5rb6CH6ndK1brIpvYE09O4c1lt7RkoyGURKf/j
O3S7kmOgo+Nt47CjyXN5wmqp8oukbz51NCQP9zdtcyg6JeRMSInRvbkdSvDi9HIexldT7voHgeL8
VSm15jBNpu7/h6GWOhiKLqzjGpeVT5AW0nhkFfNcP0hNoruVCOtDqMN/fPtQC7GatGyJE9atr9Y0
Ry0sUVqeshG9PmkY4zPyYkFAvoN2/v3BNh62hQe7dBQImGhL3y5hpCugEeXFZk+zE0+bHbtzITJ0
rtTC1oBspHktMtPvyav3EA3Ln159AQBW6XhBK1hkbFdvapkWaIPKBA7ZqEe/aKtUh0RXKtutjRET
bqr9Af0LE/QxzD7H/CqkztnLg1/L9C0aRHz4yAzzwr7izFtyzb3M+3IFeG1RJ8kr6b3kDGjLlmGV
vkOkxc4+CVawRnwexKM3UXLk8UDN4kltjeSp0myhHpq2K54zqQ13OgMbJxzgIQE0tTgAbOtraVQy
tTejgmNno+OC+xmGP2GdHMw22GN/brSWEEMgxqHhuxTM5VUg51QDCEiLKCNUY9VtJ2c8V91su3EZ
Wn5iVMnZtIryqItZHJJ5jinTdgE/DD/B+2dy42qkF0JvC9lmEGDrrrPSG3KU2SRJcZp2Zyswoo9O
pgfH+6NstH15wkxnqbQsHkzrta1p3DUg+PH+sNv+2EnoZ9oOdC8sOYyHprfzizb0vUuBsj4m7fxN
pyi9E2htbS9x1iI6DBKG8PL260PrrigshBSu4zQKf3H5cisjmT3suPcqMBvPALg2DtHLJQZD63ao
scT1TC1Z1KSsQCYCXPAmdvx9TLTx2xRW/+X+8m6Nx7l9SQqIFIzV150pxdxKVUR5QopEiICBBas3
INv73edy8ynr7XLn2GxuKIm1sbggUjtYI+qyJgqiDHz9VQ8qrXflorENaIxq/ZtIsXyCOhF/LaLO
OFu1NH6dZ6Fd0snaUxpdFnJ1rXFvA5vAjZL3di3gNqomc51L9tRoJEiTYdo/0O/qPphd1J1Igetv
5Pnj3gO1MSyFX80gXF/Qw+v+k2hbamLUMC9KPmJXWMx2iIMuiqfHmoJE7kFRRlioKW2EHe/v9MbI
4H8oNpMqUJxdB2mlJRqzbxPnohutdVTLPL84gzWeJB3uZYwAENYz+ZtltHg2AIYs4iMAfjBQvD3O
GlInVpgzaITDwxHwSnoweyoL96e28X2iK71gMRBueQ1RgyVl0zlE8TkGcepLVSz8WteODdzYncO7
cedxE1k4wWKno9OLvZ2PmOcQhGGBZzkICXfUavVDK2J1Z5SN+QBP5mrnfFIkMJeP9q8iEEKvgRXI
rbgGpGrHAgb41yGxDDe05j2dv43nBFgm2QFdPap4cBBuxyKeTgGHgYc2czxIcyeYJ083TPW7yX/N
XLqy0lOsOBU5YDkHnzM9RtjUDq3gnejIMnfinI3LgZ9DnAGiHG8C+jC3P8eu+rDvuPKvsN4DPJ6K
yKtrUAQuDbcAuYVGOTZhOXlqpE5+Fo2qqwa6+eet54kfwcVAYZNwHGzE7Y+YqsIo8aGVLp1czr7g
9yDbZJtehbzWztHdnDBiy/TwMD8ik1+dqLLI9LAXhnRJwHhyFYgq1tyo0DBrTQEynCFqq+2pCGUp
dq2gN8IjILn6WtU2mkv3p715FoB4cjHxzKIYtwotGM5JWsMQ9IqaEJhzUZqfY6TX3mei7P8XS1p0
psuif5rSerp0BVLUBzw7dc3N5xDFrPu/5nXcCVDxrx+j3m5Cqci8gDMUCzWX808hzwkMU2Wy3lVx
OXjppNiIDMGVdmzxoUSla+cb3NwY0mfgkoukIZfm7fhVU2pdjxjdNSYF9KnjJWi9gyT+hbFC1hBz
l877qS+CI/J6i+ac5FxZCyk/3F+G1zcOxo7gQ6l9kzwBb779GbHOYRRmJ66JYbXnzDAnyZvTqOl2
xnkdCDAOmKUFyUcXwV7upL/unKK1nFAaFNgX+ggt24pBKhpFd5wNM3SRKJM+3p/X8vdu31/GA7ZA
jZfWAeD62/FCyNqz7ozccVkp+c1Yjqd67jt3SjRnh6ewNRStT9pnL9j69VOf273I7YE7JTakyBX0
r3xhz2jm5cgd7Fxgm2OxjmwYWEWExG6nZcVGnuV5Iq5tHDaukcLpMhp5BOZl7HWWNoeiJ07xb2nN
r0OJPCEnHUMTCdpUDj8iz6F/zcyhf491m/Pj/mZtHUJjkUNlRqRhazXMJpCwWjdjca30fjjoZSAd
rSTNjvdHeR2hkKAtjxFIVmR2tGXCfx/BWBsIfNDcjByVAbrxc16nxTMAL9ObaW+5xjBN4c6GvVRl
1wcRQRHwU3CbbCAOt6NqmTCKYJiCixN1Y3S0IprVj1M4YarQGkr3PaqTVPEya6a725dV+zOCXhOf
0GzKEy8snMLweJWmCAyfE3/JprGJj6I3aRRV7ST/HmtebbcMxqJB46WOEoxg2lQ/1cQRs9/PE5XK
JjTFv5EeA8jjAcSWJtSiMfaKOrV6v20kJBJmy4hCD48S+98cKSLV5/4eP2BTNgYuZa90fKqCgm9I
Rhez9QZHzVVPiWvLOgtbrnSvD0Mz92JEw47QarMKDb3OrP2+HUfnQCEj6TFpAEv0KKuz/TVWkjF7
h6Vvi2A1ypiHSY+xXGwwzTqnVp4BwrDKMD7Piak9mykuAW6QdyI4JGOfzScrHaTmoLQFyp2lXKb2
OwL76SwEmp3uIuHxXpMKoMnTIHXfajvNgkuo1fVvWc6c8CDJZfKoVm2FWM6QoX8CA7/tDi1QbuR7
AKejCIzoU+E2dKY+0zaCYhqKSK3dRsX2zc1zZUIDqKkpBkaSXvyk6B/FO6/TxseHJBLRAYgYlOqN
pWDz11kNIs6jiozJJdaH9IFzhbNvKsBVzFSXd88of2x1RDEFRE+boHMBwqxihKCuC03kNf05U0QH
Ggmji2747GczuAqkbfw8SxEttMK9gTe+SJUvY6m8ADrkf29n2alFp9WWHV51OUm+xXgyfB+UIUaP
XbXby5glBABtKcydb3Lj6SdT4RblOlhIh6vFtbUw6KpEp3QdFs0T4HPnjPr806DjxRA7+v/syZBO
9dhTeC+6aue12AB8wUpg2i/QAdKK5TL8a2sdDPb0rO2iKxzO3EEmqS9PGDVRbOtaiIJNrffFFRlK
tXHhHGfPgHm6D53mkDoi25rgUl9rpyjshvP963HjyAGt4cBR+XkRibj9XVYmsjmqZaBJBa6VvNdk
i3E3+iPdsJ3TvbXv1MecJUFGq2Ed+0SoaKlzXIeIDUQmvM+581In+yNronDjznEOAN72Ot9b06Nh
u7Tt8DxCtfJ2emE8ZelgwyZEF0c9coEolwBtqXexpOwJf28NBVwYWewlFyczvR0qacF4EdVxrBX6
rAa9Hr+vlR577Hw63d+05QtZfbpQTfl2YZ+Qda/zmWBwbMAfOi9nPAWaW6SOeDd0Rd+CGYzbUwR/
S975ejaGXOIpkulF8o9jfDs7gX0LDnK2wHasDA94DRhf6DeJoxOibZUYo7TzwWwcloXrsiQwCyx5
XaBLQWZb5uiQQUZV59W9aj5JUz54w9ikHlLIrTeW5ZuNFRfhRAzAWdvFm2sthzGHQ100FTStqRwC
BAapceI7ZofBnmDS1mouThQ6qoaUr9c9VkU0hYnGl3TR8Ip2aZiEnhYXtr8oc52KKJUO9w/MRqgF
0XSh0yxgdnCnt7sXJEEWW+0oXeqkLp8tO+88OzH29mzjC1gK6gAwaCeQ5q7OiBT1c2wltnRJm1w9
DVOXe8Wc215T1Mbbv4BlMoCfCOsAl6zekBh8r0mvlGQ6dCI3DA3lNGl56xthqh5ARr3ZHo6T8fd4
qwWcxsnpUoep6aooHgcJnkmmOT/iuLIP+Hy+XfISejBhI+8Uy4ji1+1+tVrYTFYwOpdJnwcXGZji
ilap7nW91O6gcLc2DfgGDNcFS0H19HaoqYRRodS6c2mmZFm6ojzr5cisOtjX90/hC71odW9RDOLV
pw5NsXaddja1WYrECjFRy9X8bCL83dHPj4fLmFtx4eHqpz0NSe0kBxyc49+13tWDOywmzC6cSYQg
dW2y53Oba2hrpyTP5mc5cub2i9WMenvQsXaRPZXOUuVnxSwbHzA1U092nhjfY70tBs8AI/MQprn5
2Spm4zvakoTRpjmn2vu2kqzgyItb/C5TLUOmsLfbx4BcSPyyiQEnFwoG7lvRCIbKG1UlRDUSOLns
DlJgO26pg1Z3Ud5v7V8ovbfyAdaneI7wD5nc1Bhk/WLXuTx4QST3PxI1HroTrFTjG1U53guSBYTr
tRCpGF1SROL2VjPR9p+s+N9sCFSaUvc3Y9nX1V7QeiMjWvJXHvNVQDKbZmxGJSrOoZqYD+mQBP6k
oHuOKLlJHkDSLAHS+JNCid35djdOHH0X2AV02nmX1/Y4jUIsI+OSi0WFURwHkHl+GjbUeyZj/HR/
klv1Fkj2UKcZbqE1a7enuy2l1swLTbpImOudJ3JbmGJSMhHqcgKldJJc0r/Bq0NTf9Jz7ScqdtWb
ixL4q9BfxLoApCF1sNvfkGEd2Bk56LusLR3PBLHqBbU1f9HaZN55NV/f86Ckl1eaOxFQ1prfl2V6
bgmTVviAIMaZQFM6p0nV/Xt/Vf+Ps/NYjtto1/AVoQqpEbYAZkgwiUHJ2qAo2ULO3UhXfx7obMzh
FKf8l5ay1dONDl94w7lRALPxlFA8In4/uefFBnyma4ikcUE07tp1tmN0Qc1LuKs/MfHbLbqr4wJd
ADK8Axf3jfSvmLmhwwL8iNQ9he/6OlErq4OWelJ5lVhqfnVQBe5CDYhDGvjDNL6Ao6BnB2xEvjqk
kvJOpmgCLPY42cBuyLCjZfPNnx0wGvx4PVgAAepW23LMUl1Sw9Havgz6yRo/Y6WXf/OGes4Ciwbh
9WouRRUVaWLs6W67/AAU1VukhgOclI6eqh9ZzoZk9qgZqE3V9YL0opGKTsBY0a1XSc2dQl/ViiGY
uC1+L3ObeYFENt2h9LwWfWhOi5dQd2zzlz7b/Is18Pchxy4pY+67wwFYe+pWL5ceiUaAY0AQPfVk
0PR7Ladlc0IkhaspBJo94j7noo1Jli6/YJywXa05rNt8M5xXuLH5r2Ie/J/a4Gy3+aY3GOrozpeP
d9aZljxhFwhGVKV2nKp+0hQFQVmZXjNnNyiAjzctha8VV4qs/j1pXnpNuoTEtAnl8W5t0ol8vt4+
11s5H7pCcyMxufpxcpXzacqcLf74p72/teg5IcwG7WpvtVknvyxTW77ge4MSvTdOV1gqDtciwb6n
cYwq+u9DQSqHTIZgzR7ovt33nubRzKvQdJGa0iO9UthJNH1yqKzykoTSmVlx9fu7EBsxL5Tgt0Np
9JrKMUOIpPbyKTSXrTmYQJSfFqu9hA16n3/vFEPE7gk0DC7/k9Os/EpYiU8qtjXFD0NZ2dWmCRl6
tTVEpjfqjz7I/wiHeD3IG3mJsb+v2cldgqok6cQfXyRc095O1ADD4KmKyvBglXpUD76MoOj2Yer7
OO/CgQBS2F/Ssjk3ZUgr3JHQO7mQT1Y3nd261FBcvln0wjsMNGBi6YymFtpqTp6bJFkBvCR1cpV1
LTl+rwbNvPDM/3ldTidOhYcuJlk33KCTtBRtmXn1EzNBSFiWXEd+Vcf0gRL/94pdg/HLp+ijgonO
Ryy5P/JrXJB4FTca2NphaGwT+HDhfTW3Rvy253auI1DjJtLJem0fPt73Z64ogWwMdeddGMf985j/
676vM6uXRlEQGGjANiKh+dnzklLSCdu1HbDTWRv368dDnvtCe+S7F4UIh06Pmt/bINPcIYlrjGv6
sPPAyCE1nBN3dqi1O4HMc9OFGrMtw3XnpJn+xchH27vwlc68qBx4YmN6MjBjT9OZJtfJxsqBmVv+
GiKzVD3ajez+M+MBxwNB75HKG1JAp8WQtCLIRO48ia0SJ85o0Drnaqyn1T+A/PFfPNrqXz5e3jPX
C/AWagawfpBzOu15jkYC/ntMkxjG1mNPVH2QFiX3pSrrC3Us/308S5Vnb9WjgwWw7BSlLcoeCP8q
ydCW2nihypwLONu4IYR5tyw/+fobWuygmwBwdU29xmVh5D9n6ihNpDXd8IrsudUH0Mv8fxIHucbA
1hzjXpQoxWMKsszBaPSFEW6GvqC1W2v6eBwmrRE3q9lRwXJHqtn/GKPeuqGZzgvvVtKl/nUnluEZ
+xf8Rc11SborWZrdF5GPFDjBzmQ1Diqkrodp6iea/4mSP+m3oC1kLpr9eTKA0CD85jePGq3S2Ke2
RMYiNdt/3oEZtxiKGUZkT7bT3nN9L/KJuisIZ08V9RYlRgXwerL77ckm5tZCr/FLKLF1ow3Xedkg
De41vZFFmjnYGKvhdHiVIc69PNdtYiA3365IRAyev4hQtzpXhrkydYU9dac+9bocaiqZLt3TrNK/
KEipLwodpCHQMm26z6u+S4Ot5koOtwX4ZFv73otlkVEBmp7cBwt02VfPGFsPyAoaj1Heur19zOji
ADbfigVNmW1b+qAeJrpdGE6mAySNRZuCLcUgKeibJPMiL3MQfdnqpFIRHjSFiqAk6BUaJZsv4IK1
FQwQM9UQoim75i/oCtgkoeJcXLhLziQbuwYNptEuFRYINydZ+1hUQkozxV53lQulKlLK54JwAeTt
nOZaUAuDZZmkKiuECru+Q7req73DqlPtvtBpfv/ewaISdG6gmO21rJP3bhqk8OhEilinynyQmpl/
rzC2OOr1hLrxIpYj8vOXApcz5JvdipTGF1ml4K05iVwySWolxODEK7pdaBzZvY1Kld2ugg4pSh2B
Yw3pP6lXNcsBcvRavszoXv0W9tR8M7NhrW69ArX+Cx/m/S309ledrAU/ky2j4cRslHUaNRgXHlqn
Nw+LftF778yyw54gyDYs2LFg5N+GGa5Tc9xn044NHq8QwL9+o0Sb1fhcbv5x4/jeSwuRsP96zZLZ
7qHVXnaD0nay7HDjZK7qyYonLvOrxNH7CPEDaBvzJbnZM0u51wvoA/4JJ04tNXPp4PRS4GajgKxH
vRTFs9Qz/bZXIvv+8aTeRQO7ON4fD8Md1uadUuTp9uXdZKZ+3Jna88ay3hjz+Nkfc6QANyu99FSd
G26vtMFUZYbv6AZGY7eOsftEk+U5hy2Tdrhhoxj6RWKFdr1dMup8t5JMD5w8/EpCYaBsJ98MS4hM
JPoGZi9x6y/JJBMswDXMULtm0y4JVLwLc/bByKRBl4HzpWT6dlvaCjBQRUgQizLPk+sGeJMIq8as
D73pjCrc1n5JgwkbhpS7O6s+jWprLmi+nVvgnasKhIEIhHz+7W/YTBoWGKC6sUdj+z5dbbe6mkbD
7Mk4qua242L//PEOet90Y9pQAGlvogANh3z/Sf8KKG3elBq8kR9npeeM170xVltk0WXD2StNeiOy
VDH0ofJVY0V0inwnXL1JDihclumXLs9m0BbdWI4Q2yt5qQL3Lujj1wH9BUKCuhdf5mQHaN7GW6jh
FNuDZvxsoqn/jztZ/1m+dh+FuI+CKwhQRG3eroFvwl9DYxtD2KZffnQ1fu9ustL8T5Ey+vLxgp+b
EWE7Aj08fntx6O1YreXTNsHDM0YGZTkQLavbvMvN6ONRzp0czieX3Y5YJ0F+OwqhZl2TObGZi7kM
S7xOrqj2dkHiU+H9eKhz5wZILRVmAHs7fu3tUM484saIe2A8Go2eBq6YrO8dQcSTUnXyrQKukGFn
kw7E0ckCntChibNeyA3OnRve8J3+B38eSuvb32BgWIQJ0urFK2jF3S+U2hassHEqKCs3mh7jVnpp
3vu83iSNLvquiKHBCkHigdbR2zFXvETIE0wnJtnxoqap+2sLqer449X9k3CcDrOHTGwJasHvYKL2
YHhaoe92c7TJugI83LCOV0Dhi5caJr88FFAEvMgY+1FiDeQgwImnUjU82q4HtmbLRduHqJ9r4seA
8c2jShBBD6iOpmmoG5tcH3z0crKHxM3a77IVUrvdFIpZ4eq76d+TbdcE/FqzHRHL9cdQF9g/2YmG
iZLC+gszo9Gwqrib2+SrpEPxt6fK8gWbbMuLkPxZvWvTxgcmnId++qG7K+ATrF88zAmLvEVmW7n/
uS+Ew+neEaWWYAKlFCeHWS0+ROam8eOqNlCXN6osmnCBv+mK/tJ1vW+rk2+zxy9grLm0OWcnQVNT
rdngaHh1r4T/IVgRPxjtrIgMDSyOMGuyOFTGDh/viPf1PyYIXNWl/wphQZzW6ykrl51A3DBGwUc7
0iJryFBozb20oI1vcgLKNGzoM94vUy8+bWNZ32vUWD5JpyxiZ/LXLZC8Az98JHWz649/3JlDIfhJ
XNY8XoKr9O2h4NUSW9FRKzA1p/2VaGJ7WtOlP348ytl1R54DwKxJi+xUyrKwRlfmvefHWoukXIFI
Tws9PbOHOxdmg4oLbWx/9UWJKvj/MDAnHiMUtG65at5OL2n9BDmcKYknX/rRtvhJuDpFc5iLVr+R
SwU+w2zSbx8P+qfqd7rN8A+n8AHMbMenvx21k/7qJU2VxPZOYg2kAOoUZbLAo6hx9RF2ddnJf4pt
zljs0v2rF5l9C8hhNhD73azlWtJQ/JEkNs9zY+fp4wJBuLuwNGeeAUH9jKgX0hr10pOzgKvwWuIp
5BP1ChXzm/NQK6r6uhpUhxCXUd0Nfq0Oo5rNY1cJ80JX59zwJHG8eRRqeYdOorfVcIrK6HNCU88b
vpJ4Wp+E1epsCxeRQ2Nsot6oxoB8ew4XV7+EJj/z3pJbQKzZoTtQ0E+HH0qcryci1SYf+h+LWbhA
FoqVYsBspXP08YY4c8ioFgHTpyq9C8acLLWbLos2pET9Jtha+rVS/HYWXf318Shn3lSCeeDPZGmA
B05bck1mVLqmtV6clptzjd6V8SVbpTzqia3poez/M6uNA40mNgysPQ7l9n67y0tLDt08ZH48l01y
NSL/XRzcWg311cfzOvOpgK8gBQ+Yayc7nKweroguXoG9h93gsB7RUk+eTEyBD70OnOXjoc5d1W/G
Ojm5m4mGWVIQGwH91Otg9ev0WVUKGCEN1/RTQ4n/B+YdWvviJ+v0czRtlHIpU8tXs8pt7LJ8m6q7
2+TdTeF2+XThzL6vxrDme56xR9iAKE5dWdAgdoe20714sRN1NWdAonLIyIHb+t11zWkOIX5YAVcH
yh/ZQs1MNVV5YTuf/SAuP4DmCgjnU4wz7/JWat1IjI96/73taJDShja5QVf3kpfPuaEo7IKoRJcI
Lvv+9/9Kdhq1Dauo2WOtLdPfo5zUASNz+dV12s8ff/ozZxSiKPoiO2EerZ797/81kiEo7OXA6uJR
jPahTtL2eRsz94IK8JkzygHl86H7SWp6mrNuHr0/MRD3ogK1fdV5E65n7D4ec5Y6DUtfOT8/ntaZ
a5Y4h0t+VzTdcZpvpyWLWrqp3nhxO4JgDnbPwB8jren1e2bUvhvYrZ+9bkOlnpcKNnI4Ia96adee
+w3ApyC149nFZXHyG1BVxom0md0YTdD5h9XZ1RJ4k9UUQUL4nwXw+ZqNNsUw3IJW2G5WD8utCyd7
vyROnmReOfgTfF/qEqc+COuW0NJSuoj9jDpsqjwrMMRcHgojgx3VVfJpVZsWijFpLzx077lCtMlo
EFK2JN0hJDi5U1xs/Nw57Z3Yczt3O9jLaB97/C+9wJxMa7pD+bKjugzo52qeRfMtk27yufDd7WEd
y+TS4d0X+3QhQFiSOpOaoKd3cpsmpFdZVSUiNuthxIKOTxPMUDAiJ3f8o9EN3cGrh+3142145nRB
atxxXyhs8BSebAFSQZDzfe3EtXJ+9BuBPayI7EIx5sxlAW6UB8LhBO8KTW/3OillpdcjU5M5Zma1
vvRoeq9q/bkZidMfPp7R2cHosKGBBA6HAP/tYEmR7v7eK7Xoom7jBv2Wm938M/LH2b7+eKhzi8cN
+KdLD7bpdAMNeu0klbOImAoO0Ia6k8dVF+WFE3J2n4Ip3j0DiYzeNZsWvbbmZC1EvNlLXx48vamJ
VOuqeKaqVMiw34ziTuVtUYb0CrIHBJIRd2mWGbfbRq+Raf542udWmACa24uSCMywk3Pju+04VmvJ
TjXb7HaiqNQGMwzAMtInz1bRx6OdW+SdHATD0CV2OqUpUJ60l80bnVgjtw8lTa3d47W6kAidnROV
X7IgkFMQ9d/uGht/oKlpGYX2LbRBS8xhaffrEeiK+l+WDxFm0M0gtKCrvR0K/cBOdA1DQRIogwo3
otgvFj9K0sG4MNS5tUNhAd7TjqS2TwnTWT5oW2c6Tqy7Wn0zMR6Yy+WSmeaZ4GcXtgPyS9zDiTvV
1/Apk3hQwjlyee3/LbFJTsJkk3IONmdF/9gAtPo30ZGD0FG9VRgxt00ZWfZMQevjzfL+GeeX7FcZ
QHX4r6fu7WNKH93LDRG7IJDup7JEbWmWTjphAOzWd+YqzUs5xLkhubBt1HVAnFBfffs5HbCzeUpw
GJtw5q4hM+3aN/CwjilWlDeLpS5Vct9vVfgzoPH5qHtp5pQ0R918qi0vd2NYBVNU1EOKdnAqDs0A
tvHj5Tw7FCsGbhLbP57It3OzFt0CqymcuML4Eha3jncoOqHHfiz0Cy3E97EIs0IHjDiaYit+DG+H
Ivai442xZ2x1g3vQk2U6rnJ6NfLFPpSFSzk08xL0s3rME9biIvzv3B7eyYGYoe1+sByWt+PrhaVl
4JDceMFTCGREOrzgdWXc6lOCB2BvzFebNbQqKPFMygOryeYHBHq6z//DghMIgZfYIfSnv2KCP1cI
O3VjfTTqownjIgSFXF0bJsCBj4c6k1JBedgtaSjz7hvq5BpH0s1zYZ87MfBvVEtRATN/VUW2kq54
2ucKKMWVJmr/ZRgWJ16WBitzBWH0bqv0+XbwrP5K5VPx7Kpy+f3xT6NXxGq/DYZ2uO6uUoD6AlCm
k41Xa6a+TfjOoPSQaa8dOhMJopU56orONlgVhHqll6FspmkKsWTVt6Acx/GuTyyduniD0tthTQFh
I9+KtVaswF6/miMCK0FBnFkEdqpPfTTos1qjZLJahJh73X9drWGDrb8TlqPKLVPsgGxTfrPTSVu+
zU1vlmFnN+L7pJc2D4SWl3jmbZ2DTFiCmjYgpa3Av64GXrUNsusDqJBJHoHZyLVDafoyueFfSbbb
zua2CPIkNYYo6+jvlkguzd6nhIrf+jz2rpcftKnuvKulr7LHodNX+8dgWIuFwriJYJ0hCyPdneoF
VL1MYr8ZVZ2P2oEOijW5aqWGoRI83uHG98d2VzPbZcwfitpQyzWFJBPmVd4shLp9rTmhrstERXZu
oWniFbpmXPGUL2U0aalwjrm/GE3UVlOjYNA5fXvdL24mj6lpFt3D5BgwrIC29MUXF9UBLfCQ8Mlv
QbH3u1+43cEGxWQNzXQLLNAXOzf1T9sC4CIsHGmpsFPFBv/FQtMvcEaqbJy7VX9cam+q7umii5dN
+CD2Mx8M8wHbZIxjDT9tMUtDgS8N6HgJ+7qb2u11WTbjawLl0j4Mddeld5rhjk1AjlHiV1e3NYS3
vM6HK/oo/aPy7XYLoIrVflDh3bf/hwhiHEw0gAGpEnBkwZpom0cOlnbaQU5DLkMXAnEeTEoUY9h0
/vikWV6N1XmlEf9psmcNwrJdrc9N51QqDWrfmSWWlKrqH+ok74ffxTY03xw9d0C4CHv1bnPDS+9Q
c8FLpCi6UiFfYSYIJJRdjh665iEEolfteFfP5iiuV80hOQO4X3/1m6p3wPSYgnNAheTbNCvnpuvw
X74aV6MAal+n642sxNAGXS6S6QoLSwO/eservqscZDCyFJOdBdhoWi9KdP5fKsmKl8XvzduUZFAL
VSbq6q7z6FIGQ9to/jV8CXVf2St40bnc3OIa3cIxCceSYO0oq8Kcg5oecBthTqK6gKOqQ4TtTe+h
zCCb0gtuYJaPfdp0WNfm9YOH0P6T50/WEIjBTvTITuts5vRsnX0AbKuTGaYpiCW4KsYWmmCjBEoa
7fSs9MYu7/QKdTMQz2vyza7rrUYU0cu/Q0Jyq9CpxPbZJ0D5PW29vh0wOF8+l9vSqSsNCoJECs/a
/80C+9pjOUzOc7rJHcSjuxJ95UY0D91U9S0pqLD+rqZ+0+7X2Vcvc4PMDo7svqYfKi/vS5Bdq+te
JZ7Kq2CskQw9tlQa/tEqp1sBPS32HExWbdVoPIr1GRmEvgkzbnszwD5Y1bHfNcNVPta+H0pU4OCo
rH6qwwmDaH275DQKoEXrOZ9MSXA+m6+sNsg0C5foskv8QNecvjx2Y2XB7caRi0+riaM1Z4o400iW
W2VOqggJAZcaYHNHWcFt5fx5ygePZNM3x8/F0LpmRGnHcUJDtHlMDlCpYEMz+3s6prZ5Jfp0iZJi
6mCHA+HMQpmOelwO1jId6mHQVFiuVNnjxUwRhzSmpHhE9dv5UZsqGy4kYGeeiV12BEa/gVwesdDb
R3ua9s5UVhpx7dZ2XGqFmiOpl0B/rJWgIUj1JL0dkVS9K5Rr9BdCljPRES+1QDd6J7a8649ButSr
JGV0v/LXw+Kl+aNoizronOKSrsCZoVBjgKWNzDCB7Wm7BK+KutJkbscIv85RupRJ6CbJeL3K7j+r
deyKFlgH0H82xP72vl3T1tLTNpuRf2tGSxwS9ImPKZfI08dP/JmoeVchIq3l8d9LYCejyFrpqp1F
XCMwwcspVPd1mafsxUrm4egg3/Xr4wH/P1h9F1PQYdx52bQXTmMKu/AIp2C0xEmZ+tNr61PweppF
ZWihpVluf7Q3B2lUFzVU8w76sIQHtmrrGuzSrcZxydTgdkEjekTF8hJ4vvPEY9eM3Z0obVE+Uj8c
80Nf888H07C0vBFu2f+GwOG1/6yNI9Njb8DPuZN6U5h3vQ9I7LPgMUwDJZbZu+E+S8FCr3q7/ZVV
/tiEzmgjSKsJf8VcD+ZJ8Upju5+jyVqVdaW5Vm1cS8+QVuh3iWOHGImo5LeL6WY9BeaCymvI3k2L
+3GaB7TGEd9ZoglzGlJcu1WvlZMV5VHODgD1rEbxNkw1ka1h46laRvAhwTiM6OSvn7LCnAACaP7I
1TYU/Y1a8znh7Wy8JcAvCGVcxCTNRy9vQWQMY49WX1muRh2aVj5Sz4L85YFpXqafg2gnJ8zNTGWR
3iv+zyFPskfXbHt1U+a9kVwDl9HNA562sNLG1J/Hr6WyatOJXJrt7us2D0Z6bOzRTQ6dBW2Nw5ev
eFDBENqqb2BPPdz/itxobudCrO1xqCgz/pzbetFDyHvOFDaLabeHvFHIa7aYowxPetVpFaLh2/pj
6EVjR/BYqxeJ3Y32Ew/w9iFtS0uP0AxqxByP22h0MlBOqtv31dorPexta7nbSdhARScpfrrKFMmj
4YzpeEQ6t/8mnH4qI3wCQMYbMgPvjW6MqQfozCLfj5yZPl3hUwcMaPXH9ItEmFcEjbksd3WPLMSV
07F/npH6qF/BTLh9YM9zmQVIzhnf18TUxk/QwhcjGIxGWncAR6wHMTnbjNimXfythJN2X7O0qtYr
WtfznfRQbnrcCMSzQ54KswiKqVxHuqLOcoMr3pQc562dviIxZ/rEsNr8bCRC3Op6qX31V/7gPrCu
JPa5W4dqzZK/WmrFItCHpJyiWa4bgk++0QBMULmbbSGs1va1BhOWhrbdWY8DPZPp1kEiEKnklTkG
Vq2sNeysHifOjKTlizs38lWOnjIjvy6AQuigkdVtmQy1dUUAbqnrfFLNP67hcjE2sil/1r4q+6D0
xWAFHeXt4yad/DUHLfujdg1NBI5eoUCaarP/JR8zrNscGtwqSCe1PGmdRoGJICwfA6Ic+NKqd3Lj
aENb8Y8IKGNkp9EHipYkAbSVTa5B4Tivm1gWNG6vS6vuEn6knd8Xw5r8LWfP6CPD6JYvKl2dLKJt
4z06yO82U+QMi+U+LUZS26GVJ0ocQenBxhzsjuja6JShf7NGdInjqnLS9naA8Jlo4eBId40sBFrg
EGQCHHnT7WyLwXaJC+cx8xMUv2ZBOUlZlvbs2l3t3hJ8yy+1BDj06q1lVQTrSKR3bwyF4XxdirW8
pgIGWzBvsxF+Wl8ts7xdytRKPrlmng/3hejcNkS72r8VDvnHIdX89b7z9eXnVGy0/BATKiYYa739
1GWl1B8318dkbBrQnOMqrexfBmiKMkQZw19uLG+0pyuQTePdQnfBCSq9AcHdkhCSGUGuko85iOVY
JlOPQfIGBzZILGMCVz8UzbcZ62b4nLbaZoIdWpGPisDnQWsTIIdT0pXTQdGgStl09SpQz83b565t
DNh2KyvWi61/Gfuynb8amUqqQ8r98om4qnBh82r6D6fz+k+WVkg7sMZRN1CRaSX6GXS51gCfis0N
PCndRxdJWRs6s+2qO6NDROwJiR/5fRs0zoeVesP94LC3jxkPAlSYofRC3YGGHOLr0a+hY2G3GTWC
g/QNv8tyPaYWYP3bdjNyHOfSJW+/ZdoojSsbLZyXTMFKOfJtPf+BCsKqQidzpk9d0qZLCONhnu+7
1QVoP5q1KyMrH7YSJSwElIMqX8c6sHs9q4j6iGOPVWk66bFrqNHxxhmqOlgm1jZUOYz2KGo8TcM8
ncC2T6Upfil7kUbQKLPCyoXScEBfkM274hMauGvVPi8gaH8amsr/cd3BeqxqhPTRO2qKv/NxmP/W
S9cpom5KRxcWLJy+iOTbfqEFX0CCMTYdDjD77xsv8lhHvmrXv3yjT14mZxlv26VZfxMHL8DQqlV9
mSjmc080i5QBZsj9t9ncqupGI5YYjgSFzRfXGru/usTIX+gcZ1jrlVV3QDjcwHorn7wfoqQvjOF9
k5dRgz7hb8cDcHCT6NnUxoZq2iwiHNE/tZ5W9jE2WPnDprzZCbGaTpNATr6ThUSk2RcsNDqXSie7
Oix0t+5iCbmliADSOeudbB3xLQNanOD1pFw9wI5j+T17ACxQ6MQN0yNNuR90KozkPgIjg8oR6Z1d
NV0ZQNrNcFxZ5UCVYuQ+E6W70Vkm3+eTQX54qpexATAlU7JprSnyX1uXbPaBSiWuhba0xx9T2hrd
twXs/1dgSrMG07pFc7ARGTctHo6aG6u1y2IvzZKWe8Pyf8zT2v2y8csji+bu0P9ap6UXx2RIDKyX
slW3D7LvmgfTrYe/LASDeeVnU94rbTC/06SQWyjAgS6BNe1ljtbk37vq2jV3on5cgM8Gsto678ZF
lcWC+j5OQ1AOVY4AFTK52JM4bfM0b+ki6KTXlQqTUU9i6lPud4cKchnSt0s+ew0S+aG39uPwSF3K
5H2p8g59EL/w22jVtO1X4066CFqFnVs0wP6lIO06q3WzSNMrIlSBVuOwaNWiX5kg265HQ7oi0tpi
yu4q092eh6nt7Svw2+xx4NPLV4ovlgyVNF0VZp5PUQEqEFX8EimPHdIscMclYOgecG7d1mtkSnl+
yzTZvsg0Y5Y+rCHYLvlshLYzozq9rFatZUiOJJvzdyPRA/n2cdx7LnPYldV2NBHEs1OhmMke2nqu
fND6BAsHY5Lm3dy4qE9W5SWZ7TPZGMYRoPggeIJgOtX8XCbI7SZ8NfZTa/SHDQuCQ9KtSXMtE228
QrrVwyZPzg0XXmdkl4yS3qcUUEoBTu2tKZDf9klfpS5H6oNtC1tApvbR1fPk1qwgXtj+pEeU09cL
yedeEX6bT6AySF2BgjVYKRCsb1OYyoD2jlKMFW970ENHeIzMKfUvlWn3n/1uGHDlMD0owQMteTuM
4TZcI31hx4BjVRHMYhw/+U2Bbqks5+YfKqjNp3VsxFWZaYYR+E7ROTun1UTL0Sr++ng3vf/E8HzQ
1ND5Q41a33fbv8AY3oYHtEvUEmMv1N75CS+KZprqhlDdfSIqLxB29FXg2XV59fHI577uLl/NAqDF
Q2X47ciy6kfTHUcrHgfTe1rUYnArrPXRVl7zMBuJFnw83tmZ7jB2vIR4yNyTmdoZcotz11vxnr8G
rS9bqKhWfqyS9kfi1853LrWa9GKYjh8P/P7AomoD8BNwJAcJXtLbiWrFBEkSjlXsVOmGPJZQ0WKW
HnGovl4Yau+7n24t6AqAgYDtW3Q23w5FMFIWhUCcGtTDFlX1mN5LKmmf0t36pLTofE6O61xo0Z05
NsBI6ZZBXKNqcnpMJ2cdW7UVeiztvo99lfwSq37Jr+HMbgE2wqGkPQ+A+RTZ0k1Zm2MmoMeLIZ0+
9NRc/4QyKu9Rs/f7w+jl4gLd9cxnQ1fdpjhDCQEk0cla5o4asbSztngtKd/pIstvFtHkqL179QXg
yr7VTz4bXB7ASj7kL+70EzgF3ofm1AplxJihbIdtcMyfu+zYFWw2+2ZA1SAE2T9A4Fe8y+i5XriR
zqztrlvFmaBXRqB3UiDKs7JyKyos8YRC3GGYJp4/p0jojGxFqGb7fzgQWEwCBf1D8gCq83aX1iUN
sVrqWzyZgx52W9le0eOdYiGm6gIK7AyHB+IOpS8augbgSWvfvP+63wbhzI1Qjh7jzcXJ1jV3fN0F
+vvAmLPhl1/hmxOkhdXApix8rQipYy0S5upgPCjZl7AdXX3CQnnxm6eP74Uzy444E1IQJGqoXp1u
abuXo6Mo/6OVmovnAS/ln8a0FGU0e539qzMIdS6c1DPXwy4mQJOQS9+DHfd2MfoKfp/jlvAyAF3E
kz4u0bpZmCGKTt3sxoOhgkb78SzP9GFNujWcIJR40H47fe5gcpr2BCcwJs52d9j/QA2pGrztG4xX
EAX9PIgkGnl5j12+IM9kyLqOymZ0Lzl2nDnROzIKwVi4MC6l0LfT1ySYe6PueXjXrTwmRN6xqY/i
YPTjJQTFmaHoOnN9MBLb/NRGrnGlzOs9j7T77iHJPflQGhLhiEYzDx+v75nb1wPmBdaRKblgUN5O
yhjl2I4IZsQmCUwfaYkgcRdtbVy4o97PiJyScMzcgzEe0JNxWr9ZDLFtViySVh6MuaGcN1Pg8RF+
vLBlzgzlUdFFV5J7HkzEyXW4i/7mSUVkYDQiobA5q+qq7JWzHkqFAMWFQ/F+AdHYtdmA+/uFpOl+
TP91Q6CUj9Wf5pnxNkGKIGtz7jdpiwvL9/7oAUoEKoeGJBQ39EvejlLYuuirPtXRy9Lz+0HQLsvN
2rkTKzT1Sde7cLUq4/W/7o0/SMg/rBMANM4+9X9NDa3QxLVzXY+B8NW3o92Xcesr90JgdW5qYOXg
+cDc8xBaejuKByPKtHHejHGn9T6Z/8fdme02rmX9/VWMc5PkgtWch+DrDyhK8lC2yy7bNd4Qsq3i
PM8MAuQmD5FHyCsEues3yZPkR7nUbco+dp2S0H3wudGNtqXaJDf3sPZa/wHUCunNqrwMQ1e9yXNL
dOzeY0D9wmVNNJzQkWLHBFA8vWzFFuIPfi2eSEomfhD8APGeSPMPG9KP6kwKE0SMUyto8leu+3S8
PFyUpQQVMupU0+vKnRf5MdY1J1oXpGfA/pN538jiK3NgvPutkIBgANIghAlCsu2gkQJNImiZKp7o
HRsBfJoiQAu0DwL5EOVhObd9UyYX1oV66sKDTcLX3uqaK7V9B3hWESiPnF9OB9PnhKih1q7eS4R1
HDLtEi1l+CFhQt2ZZGGU2ZrYt6INKF2+Ynez0KPIFfUO1Trri6Vnyp0Ydu0XB8/0AZUaIX5f55yy
Z503Cpy3JBy/mV4Rq+/bwIPgrsdthmCEVJdXVkH63RZrvBhOFNQXLhROR8vQM7Wvgose2QLVjAEF
5tKovxVaMJwqZVgJKOvB/ZhnPQiCV974Mxs1gSdgZig0FEC3WflaYKZlyCJ8omC7QN68QzpdcEnb
UvSdwTirj1+ettvrH+EtAC2ozowA9Iq2Y5YAfKhUwjM4aTo9v7JgaR5FPb9KqdG98mhPNBVHrXZY
miy1EINAoG2tfih0xSYgmY7dOSBhVzpS+T4SjE5+P4To3cysoqtOUWDASkFwfe+rqOhCamuNpV4Q
uphn3UDNyoZVhvZfRQZbngVtWqRfAtXpjfc5MOFZAV55if+U5d8XWmSdiW1VYqJq5p6uA2RoNeQW
G00K56hsaN5F6XUaSe8iq9NZ1+MwNnMj3XFhnRvi16G3BmwO0TitDrtIRMdVzvKimwulHpUzYeQ6
2bitQbkWhyJ3j+tO7D5rguyBpI11HrCKTdOde0GbJZdt25aHWlc1/XvViSmpl0i5W8dqa/nKZS67
AWu024QIshCxZidATnz3KKVSrx9TZ+vxLjSBIX18+eVvr6a8EBRrwTyynbOrbwvRoP8SCcyR+sQ3
M/OkSbqSNBZGkvlZiXNPfggKRv5ipV7nvsYUfhKpcek1A4SkErg5VJ2nMx6DF1kVBL05UczCDTFU
ybCS8trU/SamodHMPPxNhHd6hRT1iVQJ0icTPczeFnD0El8xL3umF8YhyaGI4jWU/61bMeoApDxo
sBOk44tZAHDITsNSXlkqBQk9i7OZapTuK3v0E1w2HYAJEUQ9cHQWYhjjxHy0X8JqBIKSpfVJC3aO
ayuu8h6JTlTmK1Lz8czR23Dp9U4qnsedC8cwd/NKnwtBVlJxk9zgNQ3D7ZWAYwthHZq7I48WVsnW
DXmJH/hIa/YnapJaF24tBCem2CrzIS/DV1aC7W2NS9HZI1uB08EYtU6fPWKd4CDcDuT66uBYrWJo
wVTPj14e3c9dZQyCKFKzvnEcmF4lDq3BEeRGPBmiOp57Q1gcSUX0GgXlmZEMqgIBfOyDxuzWNsVI
Q5CqNUNWbB9a5KhILqK7Z5YLI6+luRyOlvFwb1I/P7WEXH8vJclrwuhPBzB3wPXJJKJbB8Z/+qBp
W1J1U3vxpG4j55iCuX+cw8w99A3HOAmVop+luju8EjQ8Oe2OLxGS8Yhe5pRnbEPrlQYxvqhFvBAJ
DaprsmNgXytAdvYO66QTT5oszFUgdOCOJLkHPNmoIn0Q6BomASzsXxtNqb43BuIpr9zamu3yOJxY
3xoHiFGVkbz+tkZZ5FoIeHjVcBJJkXyaBq0+QhvN/NYYcNShItXEHUJ2wAjn5Qiho6BnDcmJ2BSq
NwOE7SYzMB2oVyGunfh2aZSxfFxUxB0zocI21NbRIytmSkWoO3O8Vv+sKKXe2UUmK9K8lvPyUue8
3c1EKjBf8SAuMzTA8wY4HwizZcvcv+hiLyhsZwxs7KLK48QWXbH9jvuFT1q0MgLf1ipga3YE8v5S
Rfz+q1hXWbB4eZJsx35jV5GM5QDEWwIJJU/Hjqpnjm9V5XBSaJLzXtQS4ywOXMw31CG07hNK6t+x
Oq6LQyMt9JuXr/3MGjiqfJLzJyGBvMh2Lsoif1AyfYYTTmZ+ujB6WfseuihX2GoYE39QKXUu8qAO
olkZAyCdjyHE56jqsHyQ1IrE+cs3tJ0bozNkSEukbcdwCIGdaWfg/ISyXV6JJ4amtQJgvz5oUO7C
tE1SELm2Ky8EqShRro3nvar4xJaioLxykHpmHWatgq0CuJrT1LZdeKcKiev0RXuSpUUAZEvsF6IQ
OteEgdkrK+QzCwdpTjToyPOTrF4HbI/2ILV0HOL+oTsZwApe5FUI8DnOs1nrZuK7hIV/HodB9NDJ
f7nr/qu7Si8f5mH57//G73dp1hfYJlZbv/77RbZKrqtitarOl9m/jf/071+d/sN/P/fvqH6l36vt
b03+Ee3/uP58WS0nvyySyq/6D/Wq6K9WZR1V6wtwp+M3f/bDg9W6lZs+W/31t7u0TqqxNddPk99+
fHRy/9ffSDE+Gm9j+z8+fL+M+XeXq+Jv/+fJ91fLsvrrb4JuviErChUWU0QVMt2YTm9X649M6Q3D
ciR/Az/jg/FMkKRF5fHPxDdkjQlbkHgYTfngovMhKfD1h5L5hsM2JmLUAhCeR1H0t83DT17TP17b
QVLHlyn1nfKvv427yKNFleExbi0qXG12bpTTtsKkEVwiuEUwMrQBimQpfk66FDqvZMK31qOHqyCZ
iQEGOQyqC9MpCPccJBfY+QWieVdCYB6BM116nXGuAqGZ+2FzieX590ev4ceTPn6yrWmwvib5LMpk
EDgMTsLTayYmXpCIsghziHIak80Rrlyzds60Ekx40yjnMK7/oGXj+pojTWPkpknoEI29/WjqtVXo
9pB3OUQK/mfJ8qp3UekOoIaU18hpz/Uork5j8Quqqrlmcjy6kpRqvuFCbp/jzNR+ShNRmCuuGL1v
XdAwfeJIxwqnpMM+TqKTl/t1ayWjCjVSY6nTkH+HTrXtLGUNAQqaKqpZTWBSRQUUKV3HKbKq89AB
wPfHcmtcbeTeUNvQFNL9jJ9pj2pUvyk9qcViTDPMgGA1hzGWQK+cl5/MgvEq/BfUKeU1LjW9StWD
VokCvVig0OucmwmyNoInZ4uXe277Kus6NAKr7DOoNCI6Mr0KFQIF8KZDGaZK+kurwQ5MlvCvevkq
2+9nvAppz7XmAL1ubY17quhqmURuuairAWuWWGqv8V2EAQCK8ujlSz3zQBR8VBKf5MSfajxCiaw0
UGuj5zlBFKUuSJ9x81oe6ZmrmEQTZJJG6VhSddNuK3rY7qaflYuslYy5QLwEWAgb6D/8LGt5DCSo
CeeegCKiAkoMmYBy0QqmDlQ/UOy4NtM/eBUWBtZ6IgGLhR3tva2B1ms4H8ZF0C3IagbHgZN10pGD
VbF6+PLTjO08XtY5eqNyNy4OHF2QMdlacHkJRVNbubgYJWwW0KvLY1kQw6+uajpIJ4dqcvnyBbej
vjFzi9wnBxaRMcu6sHX68+I0qZvGFBd+ySE2ykdcrCSEhxBEg3cEpEtXja2jofKkRe9p5amsRv4Z
XPvXCtggt8cB8fjhR6UYMh/cBjaX0Ae3Ar4SzGNjUDJftC4JqxmBCDAboRmM5CQLoACRJ8pYauA2
BSqeTCHaOZ+cLHLNDzCe3P5IiFp31YtqGb0DLdKV53nXtsMXTWatu0QZ3YzfWaWAZDbYVICMdt22
hk/WSi6uhC4M/Llc6K07i1N1KI4jEkWXpRS2zSGitcWZmDYwjmDYQ7Sy5Cy8oRyuxseeXhryke/i
0EXOyjfR1Yp1GQGyqtaNuYjOW7nIG9+S5mXb9velUwTwnihdq19cqk8oAgPw9k9FN1fDq1YTyv60
DF3oHYHWwgIxKgxFXBiKcMv6bOjfS+GQhsKprISVeWaoULfnLur2Z6mfDgIM5AQgaamJ6UcTD4Ry
5otlBu1Ic2qslwL/NEj6IpiHbhjeZFYso3Vbi+U5dVIl+zAMGQjqBAgYeMh6nLh66BvBLGocirUD
SEJyZhhugAKLqhjgV0cCeKG0tfEZYLmazWW5KsyFoHciaDzJU0xbU0vtMlQjPZ1hn60iPSEKpq0M
NaaXolaph6lQkstOXMgn81FEMoE+I2tkI1UB3l4iyUO3kMvOuBJjwDN22Y2tkF42i4XA038HI2gB
PVf9xLAbSIF3QZW3w8yPvdoFOde53zyptK5MJUNTxmux95GCHq+HTg2hwkBgEtsjMZSlDOih1HYf
yixrv0I97r4PasL+XKvulzpXiyW1FByAY4DyoNxSty4hWXb6F2wgTNfOHYujagaI/UwvLCu0ZcEU
LsjvZHdhkyneMVhCcTisdIRqZ9jYGkhXBkH5zi08FyE5Q2dIOrj8SggNe+Wh0qdoUDeyltqCa4jv
i1wvPgELUrQj8qwcQjHfy+ASBY511GSertiinGFd47BfaHbWNeAgm8qLjwSIM98q18++CMg3fm6V
rIviS7PRyWt/oDpTDue1JaU1doaGnBzhhA6Yzfdk64pXJqtzqPOCv6Caw6k4sTrrE9J0WbuIhbKB
a9dSKDg1haqJjgpDHxIYV2ENXqky4UKROEUm06lLbJxaVzMu1NDBmjcqVPSMVcBlw5nruYF03hRS
WDlfQeEWF1gytjXvxtXvBznKbrJqTAiXQ9WJtgm5XkCpC8U8oa01YQHuzPjQp8GAxEmBT6btNG1y
TdIyj5DccLKLNJUrQuNKgpVBxSQJZpLkNTdkGHWUsc3Augm9NtJO4HWH78eCBNY9saoApo2SPDxX
WlP9KgxN7oDwB+lIwsjjJI6NhaxANKuwAa3RrFTmXuJp53IcSyvDzwZzXqsG3FDKqdHM8oy+P9Sk
ohKge6URGYuwgEVwjiA4XBUTqthgS45ktHgHoiks+LJvQXpNmojjreAhLehrCjoerFogXQzwLvji
Jh5pd1wH7VhMelRIE6H63qrwJmY9S02wEBPNat7hUdycNU2R9+/whEsZlK1QdCA4C/e+J/3SFgvs
dNRzaJ7ebcqG1ttJZZJO6bVOW9VqE39SCrV0j4paVr8CE/a+hZrofxqkSvkaoa4NPc5Fcw9TtXhE
A+MzdR1ZjURdPxCiE3EoU+nI7AMiDHhuUbLQehgpNrQ69WvUAnlocba+Mj1wS3NFdKrcTtvOaHD3
HTR/lpdNpC6UVHZuwNP68lkKQr0BIx9ajk0Pi3epWub5onZjJg+Q+qa1HVfTqCf5pf6dYxr6iniT
5tGxo46uprHmGvmJ1tTKcYORKctF7OWfo9IIEJcy2rib9Zmargq/RusxjEwJ3pklfdUGY/gSF2EH
IJg4I7NDAbjlrHZ96JaBSnXENhTMIU/MrMFGVQoN3E2tvFsOYgsHJ5IrSDFaXzflaa2I/RWeUuZ3
K8lHMiR1VXMWef4gzN0mym6pr2v3QoCJta2gIf9BzivNnbVqqOB5bAFRsRt2ogV0KPyW/bTxLkG+
FDBdO2MoyJKngWW35KduKVQI/kwFmOwzN+q6XQiBBYwIafbw2mHMA4ENZKE58gvIsDAL0jo+zSQ1
vAgb2deOKkVPzVnvReDIHa+A+OT5SjMHvJMeGpXhj0Lgfi5fokekfVC0rH0fIU5yV3VNdhkIhQnz
KuvRMx36oli2iVj4dou++03bDf0XyFcVQieOzNCP5Uy5d1vf6E8isRcTaE1xhsBDD87/sFczqZgl
ipjUtgSav3wXuoNa2EblBZdNlITimN+VPohD5mWYcZHQPUQcqQKlmwbZVdp5eWnLokfK08Gq5ruV
D5hxRWWqQtU0hf6srJXGOJQ5+n2QqwYAsOxY5E7JIPbasa562WfT79LW7sCtdHYOae9TlCYQx5FN
MYyZ1yv9dxUotzavkzotztQkduRjQcdV0cZjTrHmeiGiT6ankMdOS0MXr8zIY2r3hW68kzpBR7nZ
65MLqQpRIYzRgflgKZB7ZnEVKfp5HimGYCOMCyILwH5zGteWUPFePOcDPBUPvHxVi+cF1DwInIBW
P7LmhIrN9m69D1ocVPHlafQVBKz2KMqKcqUro0FQhGNYf+SmTn3d1BHsBw/PmPAcAHxXwqBC0BFC
SSt8K1Cv/lKLkIZmvUp51lF89ULNu1BbUJVmZzG9CHHZhn0KMxt5rVNffOv1XqzneqdWDh1aqZ91
OZXvBtFJj+tIxdovC2X5UwqLzp8NhS9cgCbXS9vwFW+lEshfEAaItyoFGfT7aRsnJZnhMM8cVbyV
SlW6zPwqXxHhqSOVWKs+Ck4eJdA5iGRkF8PbRWWagCBhbsH5yQdV+SCBWr6Byx9D8JTb7KzGRisC
4OY1t0NstjlZ4pZJVkI1PXHyCkB5Z1SEf6GpBnZVQVYnMpbqE7yDZNQLZCe84pgJFQaErnoN6pz8
s+MMQPhatPIJn3QBQVHkR7VknmXN6O+myHlr660VgHodiUp+SZbDNruA8Wo4pnkZGaxwM6IsHbFa
1QpvAlA30QyT4+g2lkdr0M4ppUv4nGhohYPimPAP2kFFUjHwKaArfSLOh7YsP5K/Ns8LlVr6US7k
EGLUGEGOmxriXElFTXRqvFoyz1/wqiAfqLHT6FDkShlRu0aIPMJZ6BgLtbFiYPye6WHwACI7nmtp
aSGupQq1tihqPfNsDXIFJloVOgsEHlRFqfKX3SdXMbJKJjPv5LE3C6m7jIiMFuj9oCTa18qsxItq
QErGNtuAQKyvCyYAvS/cAojJVVvo2vgjMofWh6iSpNjucikp55QXmkucZyVnoZF8amBshzACURUr
FoXjR8Fh4nVeeiiGg1vbSh7i5c7pCe5KazXpuanqnTynLlTcIaKusGagmBAQLvcCO2prDDK7uwV1
wSQ2vs+Nph5mcKPV+9R38bvKc3IRdmoSRi1KvTUMWzcEAIIqmF5YZZUCh74fyorjhRtk/WGY58YV
8Rx8QidP/I/4N/j5IjWBN+F57XS27HY94qNDmNwV8CbOBLIC6TzQjAIugp56K73tkosmLcovIoX6
j/RavMrx3pNxGHWGzFYNL7sdSq+4ci3H0Sl+eMTBfpRY39KU1B1l7aKEd9gr1nvOQGI1s6BjwIbx
oYBCt+iMHsWFLi7njlKJ0jwQy+QjVgDxjQgro7ctMTc+ObEZ3XcOkCW7Tl1gvghDwfGg3BKduFqv
s2xGLc/hszady3UBSwMet3Gd5Z4n2ZmQU2/D6T4aRl5c8g3LyBaAct2R2VYBaZp2KUXWbQQaoob1
0cicHfAR/sj8EkPinKT77lF0ARNvDeUSjlVrzhTOcCyxIfDJwzxvgzOlMGJWyrDDkL0Xgn6Z1S2F
Y6xA6q9DbhZfDA+ANBx6ub93OzGrZl5iSueJFIqngiL3N1qQtZBVcNFOT6tKCIxFAu3+3gzz+J2i
DkPJbiTX32qtT7BCclznTCjD6MLtNeVGtbL2AkRDDc0e5YxLz63Y4BRZUEabcLU89lQt/m65QgdO
oUFeBHJQ2n3GrN1RQPcPKiUnRGhqO2tK5a5mJHAa8UEo24Youxi8I1MswPK6RwfUEuyqHhXFmzjg
hZVuoEHD8GNit7Zob3poSTdNMM5MhCq97yaH1usOOpj3ruyBsBCKtypHF8uskDKp0hh9AAllETvB
I/dDoIqxsxhdXIAXuW0bzOIW8AkqJ8ltaPaQYU1dzyU70NIeoLDY44YuYUDV2IiTJj3KIEZyp4V1
KM1kvUD8GU0QsZvFtUscopVFv6QqGQQ2jmzWF0Xwi5KNc+hhJmmQ/nmfgBBsx8+sd31rEEQEvj+c
6mbSINLjOOYd9VSxgM0oFZzaEWJ9p2UF0ErD6dMvWtR6/WmQATq12SVreRE2EBvsokENzNazCiVE
dC+kjygF6h+CNOgjnqMswnmKrfPXzGjLlZUrNcEgdncX7Choa7FQxxf4FPdfh9KK4aGl2IfKced/
d4ocEb8Gd/s7parcVd10o9h/MmAla7qIyUDeaPPvPV0Kqxfofcr+pbNlFrJ63Uoca2ZFkrrHcqxI
I/esb74ZuuV9rpFDC2y3cMm1wwbzpBlIF1xMU9Ny/EOA6YaLYIOlnFWJSu5CJ9yWAL/k1FFLAIjt
uyqTsg4AhwtN0PMxOrStRCdxUVSpmi10NnewlDqOWXYEv4ZDQVQb2KiVSWfMi75srsl2BrWdSwLb
c9tJo9dBnpUp7oOlxkRmMITHhRm77aGBo/LwKRRct5wPQO+imduGRsUJwzRWBiecDyKiRCtByFBX
iaDF+3YUwgNnzLtixpURg7MbP86jWd7oajDTiiH4Bl3cWKpBmVN21GupsEv4XfpcJPBXZm4WN9Ei
RebQm9WcYLgto4riuRJQHczOcPhQznVYux/VwGkT5aaCdajLHw0XzDkcxcYqcFOqMWY2b4ZK84sP
5CA8ZW4FCRxYg08/G/kAUjP0XJedo8hvwUJ1EkxfEcxJ45dsiGYc5drMj/zqWEzbDMdzT+q8WdOb
JDizIlW7dyq8HX+h47ZU2YnrIT1D/TS40+UAGb8g1s1+5g8Bbu6+hya7bTUGejWW34nnQtrnnwQx
F9nQsz79JHaDeh2UsanNKpRDCpt6uP8Zk8jCIjuY9mfITHXfZUuQ76sgYaOT+4gzkGoCHrKzkqO+
7QUB6rSdoaFeBtEJFI0c5LU1i/WwvUSE5RI8j0rMHXvFJXxaGLtuXVveEZxP9UtXC1q4EDsDFZUo
JWc8c9luNM7xvacuWAZgCCl+HSUnrhHp+RcpqE3xjPK95i9SNe5ZAUtqWAsMVHlTtlxgoVuM+yua
s7YKIFY8JGvSsrREuhAonAkdM6DmnThNMYeN2ACEgsZZ1LZmxo56ZCIT3PVs2W0ko2zqmt+RAEd6
Lk1H4ac88Mx3cH2s4qaD0JC+DxIFc2wt6iJym5Rsy+qdgz5sfVN47ejJ2yldEGN5Qx7QzqxKrT8k
HTiV02zURDor+hiVoLmgJ2Z5QdoIpLrdg29NQ3zlVCW4LOAElh8UhDvab8ga6tF7N2urkWwvO4px
pHq6Jc6lmu5b1GhhkNhk0uJF2iEvZ4JbTDyrL2w9Sgb/Q1ZWpniEe6NhHdZIh3C8rHrLoiZVOV7H
NimomZjHIzG5AUMCfhRdtXmDpwOHmgpsZuPPXM8HmWoXlht0BiEnp7b7ruZX8ZCyE4RHW8SZRDk0
1SGLOEYrHeq0WigU3iFyw0RgIuT0lSeLxbnStBrLWp4kw0KqW0G784CF4uxZpwSOXerQCXELTXmm
+arB4ZungIdqQ+XuK3HWpJwSPrIcIvc2Ewa1B0+EbJLXKLNCTiWC4y6W43plto1vkP3sE5KFFeD1
lYzNKcaOQRfrxukoOBCdioin0Wulm1JACko64s43SklBERN5KZmx7Xf5GaIteXujQafRa7JpFAIu
Mf0UDXJmcqQ5M4wAXEWyzTQQAPy1gpr41+xbZfiJkjXoxRDrT2+OSBDaVz0+gilmsbmZn4aFpvlX
aFz1ki0hjIGyAVxf87TD4gz+eFTXJTRWtKVyFcMLMZV7m0Ue7vu8JpxLHDvPK8k4VlIdGzY4+KmM
vCi51y8xJNwraj6pgqNUqcB4PXK1Igi7k16CWjssKvjSrnnk10DuQKuMRrQkj4EQwVxf5ByYkERS
xLISc7tvdRZbG2v7qDhrjQJyvd0IWq6HC7CbdTksdCOmLP1Qs/pD6IHfxQRMcAQvYgx2QA88Aho8
gQ884Bx+gAvWhfSb9Ne+tCnUjyiCpw39HB5BptbzlycNraEQLzUQLRl+9T2IBfTN3lCwoyrEOeDh
57cDEg7INDx8rqtvqJ4A4QM2xJUedc3Te36Kvvi177x066s1TGPEYoz84R2f/Q3hy0gWpcr4+JkN
6w3V9BFPIYvrH+pXf65nH4HVuz27Ir0ZAUjwR41n37sBJGUk1GHQ/Gd7+LHcuOPDj4MakytT+jHo
KYk+HgDjoAe7DAhAfxgAVBX/XANg5I/u1Afqm/HRWZ15tMePbshvRn8dCbDFw6P/6V7/KMy106ML
ksjEH39G5N3jh9eUNw8znrTp+udPt+ghZrfj06s8/CjLTW3+78/4uA+UN3jLsPyN31j//OkWv6cg
vPU280d2Pf0NOx4GMpzcH362dwAN1B0AEzCzD6sjn/+5FgCMW3YcCOabtS8e7/nHBrC9COpvxs/W
+Jf1N4Cd/bn6QBptRXZbCmSFbY6XrAD32oz2x7NBM9+MayRj4U+3DkKR3PXpFfkNsH5N4x1vLYT6
G5YHcHYYH/3Rd/8TIeLfg2hIPtH9Onz2V+UjBO+rX9jEvE8b+BE8jhEi6xxGrZOvjvjeh8YfAsnx
93+/SwkqE/6wDm8ffTAinB/9mt6tlskr35lAh8snX/7ROevb/nEvj/+0GKPbTVdMbnzzyeaPx/6q
WBZ3Xr/+oP/x1A8w5LffC/9u+RiHbKjsZP94khHh/OORHw2hF5tERq+4q7aaZWqwCu3UbulPbhQ8
8I4tLmqMlFabu1qDtoF+sYntcpvvRzD2wduYUv20Y+Fgmzu2/bYuq2IZbfUD6NMdO+J6xIg/d8/j
is7SsUt/XIwzYXrHI8YQUhnQdoic6FCscYa7XOOSc7Gbbl8FpCwuAKjqwiyDDQXMcPtJ6n9A98uf
HN2MmeXWQAScCTod7KyKGg2SC2sto+nj/MKF7GXEHDq4rpbVipt7aG8coyMdgHDEIu4eAcGICrG1
7Xy581UJwbBCM3MyyfDlGq00ZU1f6yJz/H8yhH/h2c6Xrlesbje3vX4qzpfjf3BmAeMKH3J0od/5
qWbLwr+9ZQAevF9V3qqIlsn9pDNx6MIgiV6Eak45C7oj29srl31uFf57uuPpLjNNdfzxzx+/+mc6
abPKP94npnvRZJ/ZcZt57tkfbcaTm1k83qFe64VHTwmdGhHnSVO/sxc/Gno7Phc9RqJu8nI2N/DS
XmevIKRNdpDRWf53x89PrjFAi2ELXW3tH6Nf9K4tL6KD62XULO/TYtPYevI92fIf9exP3vRRzUIV
L6PJ8vF0z//jDR+nyf246D6+YTgym1/HofGEhvX3SP+ll/eeDi6Wbj25Y4mht3M3Xy6TZTxtdtSa
evntPTe1/jnLCk5gJMo24/2fs5D86oRbeoCdp0S7l7b1nxy8gCuLejLCtCch1R8fuUfLYckGDhp6
8+4fYsxXh8JD57w0dk+K5bQTRkrIy+PrJxoti+Uq2rSzvtcxh7Rzs8Uy37SybnT0ht610Xdpcb/V
BWOFY9dmT+t26VebdtZ3O2a1d232bHW7TLb4oaMEwa7tXsRbfTBSB3dt9APRdLFpZt0FIw9o11av
l/W9f/C2WN5OI0xErvbQOMziyXqL4t7urX5M/Gp1v77ngwVWPtuRuLyPzf4zvN4De5mEm/sde5yo
e/Prr+9vX1fxarJIyPoeJt779IBB95/KgzGW3tzkeM8oeGx+/fV7Pkpp9uC6vkXJm4XzbjIVAWTs
Y1m+qZPbg5PyyVmAoEJCfncPffT2tj44r8vJiPzR+h766L9dLa4XV58W8/9+MA6eVUGHbY9/zm1k
pRVgz4i3kLtWxxzwy1P4Xxd/6M+c1P+50chzz77vY81zaYJ/7lP+Ysx1tEoLd7q8jpp3L4+m16ON
qxrtmckUQc9g92Zv/vZ/C6TPp4cy5dXl9LkR8M+JvhEKIue460igv//xQkhT149SW/+as/HbiJhn
+oL3EEm9TTi7FpNhs4exuE6sTu91lEb4R4/+2gmT9IDr1/GmofXOvoftxU5LOvaA/ffgeFUMKxdw
XTLpklEVZA83v9w6FD1NuD8aZj951LLryCUrN7nd16fn68vJfJXEy2ISRe0j3DkpVtuBzijfu2vn
LuBhbE0O6k87NzsbVnfetG9Hufld7/bQT7Y7wdjDkeBwWaSr5yKxF5PMPznODjkh3012AXMPM/rI
v6UAs3U+GrUydu3iIzSJknLVb1oa14rXc0avT4ujVUG4Pm12H/2AXNO0d609zIpZkQI3nCwNiPtv
uuTXTxXHdcKaM+kE4Aq7t3ty92RxAAexh3arZTS9W2kPvfBuBcVy2qy8h4DrHQe282U/PWqudal2
nRNny6rZGg2jHNPOzfqVV2+HJtLTum/9jxDqJ9ec6yhtluH2Le+hj8981vVqlXDa20p+jmpAO3dI
3a3i27Qu3E1b4+ojqXtY4s/T6J4+mbSr7eEMfJ4my7t02uwepsj5uLZPWh3Vp3ft39+pPSLQuYe2
06JdTif1PrZmhNK20jt4Pu1+t5eAI2p3Oc0xj7jSXbv4KmWXm048MIu7tzvO6NV2w6Mu5q43fL1e
NQs/mQxieR+njutsq0KyRoLufMPNkgNdcb959PVhZvTU2LnhdnU/3TzkfRQIrlu/Gh4q/pt7fLjl
PYy2j+FYhJoEl4A/Npf59TjlR8L5FAbifTo9Nj5FZdV/eHv6RHB1x7iboYG5udl1n7wIevjJvY8V
mQ1q5RbTAb2PU831qtguGhh76G1SwKuD9DvByyRLjm7gPipJDziw8+Xd6n77pCdZ+j7iudNRgWzS
26D0VdTLN+/21wfi3/7nuPw/dzTDSWft/Qfs3yTjD/b/1cv9K1NriPOgZ7dzdu3xI4y9Ci708Z8W
j5Euk0ze5pPNH1+q6b4t6ttp8LH7i3zLnYFwWOeK7GVxW99PrrCHjext4tZ+NIV9SHsISse7BadS
bvpgHZLuIcS78VaU2zzwGZOm91EvnC17opDnZs0+QunZ1ujQ9hA9ztPYT7ZwRvuIeDftJgdXq6y+
jfy7x69xdBPYNWo4KlbJcjqY9xGggmK6X0VpPYUFP8XA/vHN9xhcgb957vVg3ke14x3jeOv9Sfuo
Sp8vC3Dufl5Pghw04TdP8Ot7yxgolCty+NWmrXVv7KPifUkSrUpH5NxkW5T3UZm+JuKrDk5HQ+T1
avp+hd7C4yeQxT2clx+uclbfbZ1l9hEv3HDa8O+X9+vbv0lvgUxP7n8fRYObuggf+mfGuEzL5xZD
9Lw31/31UfTQUZ98cry8ljFYAd978LAqEJpP38zoDLbrgmMXzN/SO/jkUwx9dpGn5L77ZT5ev3iF
PWzYNqkTv5jMa0S5d7/zGSDNu+V0SBnK7u1eL6dRkTxysHd9m9fjZF5Ap+BINAX+yfsomDyMTkKY
yvvb/45Wcb+543Gp0/aRIl4/wPmSK0zPztj2jJ6PO/fPerV72AUO/vNDLeW/bJodH2Jkwb0agDwX
I78QOb+GEX/t8x9Pvd5ORrrRJuj+VUTrn7Cm/iy3Co+8zav5vQX1X/cm1jSt/4Bv4rvrkXFkAZkk
D/aw3r0la3W79INpw3sImd8W4AGnccUeVgqgi25E0Fx6mzE4zr99FJbO++VY0p80u48bRuB12rej
z+GuC6Zd1MlqEt+PBka7tjpbUpe5n76zfZTArgv/4AzM6SQZsI8UI0vtFImyj/oUDBD34HT8n+u3
V5tOXa/yo7/arn18AqKIgHHaydiw7KXl7Vb3sD68W2bT4Yvkzu73etoX7qgOutW0soeQ9iETepoW
q8lww2ts99t+YK4+0/YeBsYp9A30UZ90yR7m9dlyK7E1utbtOpDJNS/TJ1NklH/ZuWXmXrpFO8aq
bw8NL6N7v5me1tBY2EvDy357Tu8jMH6/yrbKl8YeXt0lRDSwJM+dlrGH3L07LkElPBnI+4AtXaLK
4GfZkxP3i+zdn6woccRxl/jaTY+q+8gt33hLf7u+jb387v18swz8pz2NqdI+mvbb6eK8tkjcdWqP
CZsxLNweHfI+VqSPw+3qme7YRzb8k7+qIFlu+nUdc+5jqbuAdpI2BydVXdTZwV8OFhWm0VX9Y2Y+
vhx+p/vI+P244GmdLEvPL7jk5v/6z10Uo+w9xBDXGenXqH9uvUFcYB+xz7l/f095dbEsq8ed9kA1
/f0NqfzJteFHr117fohoQUKv/f3/PjB7Hl+UXIBh7INuBzxo2S95QYUf/b//8b/KcPztCOHo+yV3
cLy8BYWyeWs8ycPcHIcmjHYsNV89pb8O57zx47QQzkbaz6R9LFRwCNv86feyAK+3f73iUBBuhnv5
l7m/THvOS/7Bhzq5n2b3MKRDEnAPF52n4X1KB94sQ46R/pQ5jeoiOhd7yBifLmu/8CcAcQmbb92w
9hDIXC6FyBfuwF4LZVlv3sPDGWV9jT28eyBD7jMt72HbOltmlbcV1jx0zasb178usfScisx/wDzT
g5AQFL9lnE7PT3s4mtn/n7tr2W3biKK/wl1boIuQMCpnUyCiJaVw5BqR4gLeUdRUYkyLKSXVtX+n
qyyy6x/ox3ouKSa8Q8bjigdV4G0cjMjhzH2ecy7Q4TYkgLDsJEszDO5rdS+E5cNMOkvfnxuob6wW
P7T9DKPjU+Stwq5EGTyBokPb7zCwrFAHv2ld23n53PZ8mLxXRSlGsjIEXk+40PO9OFGBoZLJzI0q
CpA3X3f1T/T0QzT646Unk3ub6xMKH/v1i0KCfGxpJQI1U0qYSZHMEgwiJKcAGajAlUGvf22Azdyf
ouIdxvEZGn1p9W8qHAHlsPuHOYc3naF9Vq1UODsZqtk1JQmXOdIR4HP2r1OtWP4A4ckvzJ0XRmkL
MI+BVrxILNAEA6t4Fa2gr6MDC0Yf9CJCnqM2mHFnZYOvDYJlrRAA4GD1U4dHqJfJJkb/utW5QHyN
8AOYzhNBL+zOG21R19A+lxMrppHe85eEQw0ntUYM115DYugwlT3t1yYF8OpH79UawIs1Zt4XxgbQ
EikgeMiDMO9xqfYMmnjdP8o0uwHVSu1awKhNT1HZ1E/LqEpPtwDLWw9LOJm/4fMmJbpmuMWcJf3g
DDxgI8jEQOTuHy+UEqEgs6pLWy0pFl2mp/d6EOGT0csvkOsx6Ct7IP2kEE/0xmBZ5N6vW1Q8EC+2
hlo9yTJfiJAzBhOLqLXztY+X+JRCos8v1QkRY2tEJ6NmA0iYabCXGZSjsfnLwhn6Mmeia/RTmtlL
aPbmpgzkBIUJoelqabk0gRvx4c4N1CVRq58QKiIhNgJU6TZV2VLg8es7hVj1SQJ+n9U96w8PLfoS
8+9a/4gXuFDsfX4XuFWemEGWQyb+e5ZWSXL9a/8Esg4YHi8xgsU/OYUTOXWWw4733dvEdLuegvrb
SFD9ODOl/r8HddKKC1rn+vv+soltEgHxrm8F4/XFjn4jajYLKHqriItgJEGeAdG2fqCdcYfbrvez
zRqtQrWsz1gXbULthQgFqj7yz9U8qW8Bo/MYLqN5fU0GO7Oiski9S8DmoaAi1I8Q0tszc5vFqK5B
+tv9e4QTCISZyTMdXbi14tyHMEQBONcgFwY8/nNUUcwtaKcXMZgkYfTBeFcmn5v6B35UQf6JQcvZ
+wRSC7psJhPTvti7w7SmBpgwuqmWETvMQLsM/kDVKYPdS1uKIe4cyX1MBmBVWLgwRrlssFkm2Qdt
rhmdSiEPjoDJ1Cszqk4jNI+VcXUHMu7dHQGirNyAm6z7hEWbVTGG0kK4+2djvPl3v/yZWewUn+G8
zs3qXm1Fy/SQ7X9m1L9JZnZU4DNgtGjwZ5ulci5gdle3+/DiKZ7X2gVGo2yMtH0RraGmXj2h2B+f
4UYgLJRtNNYBo4aqnzl8IwTJcaeiDp9RP8Oy1qLOdMR94cZwpLFmNPqMstwYtX9w2jT9CWMMGbsr
K9uCLD7DzY2zB7G/NjGVocl3kSDEr16+OMEMl1Gsqv2Fz6CYlc0JTGler3VdHOoS1Uscfj/e7j5u
V6juVysV28GQeHuLzEQX+QIGiH9i7uOlSVOD2lEZSckTBwzxuBJi3hyUFTAU5IC3MpYeUsChBwrD
2ntj0JRXOyLj27qGmhPA3Cw0eMCYPzABFEWdOMzj6f6000xnaYFMBe28Bbu/M2+a3e4+FjXay3z3
aRUnWjUgYDTDIVaeWDh2iK50f4FptHqwDXTAqLe/WzQuOIOxhDrBDahF3jBaq7AoYBCMMAsvsWL6
gEFvGKAOIzIK1ecqbBLDwV43cpCAAQu+Tm5n0exOWwzGSInShjbvN0MBrw/Q9BTBnBKVg/R9temH
O8FXs3tN6esBye+DYX1y2oOEEwy1O59qq7j+PxTocnbfM6zE5gux3jqxZWAM+qA4WXqjDCGwfh49
6MPJcEAhiDfqnjLSw1Bwm5YhZJAqBjFkdfTIMUardA/dQyRslTkYZmUYpTcCYGqDC/QIYcloC3qz
rkhQSFPIvMCLUUfDZ+hpC0UNSmL3lVktMgKZqtw1lLo0NgKNkDO/y7f2wxZDkLs+7BXi9Qe049WH
KwZsP77y8dxA27jQrk6h/jbiXo/fdGyb4/mNvWV90wbN3ut+D+MUQN6f/wUAAP//</cx:binary>
              </cx:geoCache>
            </cx:geography>
          </cx:layoutPr>
          <cx:valueColors>
            <cx:minColor>
              <a:schemeClr val="accent5">
                <a:lumMod val="20000"/>
                <a:lumOff val="80000"/>
              </a:schemeClr>
            </cx:minColor>
            <cx:maxColor>
              <a:schemeClr val="accent5">
                <a:lumMod val="50000"/>
              </a:schemeClr>
            </cx:maxColor>
          </cx:valueColors>
        </cx:series>
      </cx:plotAreaRegion>
    </cx:plotArea>
  </cx:chart>
  <cx:spPr>
    <a:ln>
      <a:solidFill>
        <a:schemeClr val="bg1"/>
      </a:solidFill>
    </a:ln>
    <a:effectLst>
      <a:outerShdw blurRad="50800" dist="50800" dir="5400000" algn="ctr" rotWithShape="0">
        <a:schemeClr val="bg2">
          <a:lumMod val="25000"/>
          <a:alpha val="20000"/>
        </a:schemeClr>
      </a:out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1">
      <cx:tx>
        <cx:txData>
          <cx:v>Ingresos según País de Origen</cx:v>
        </cx:txData>
      </cx:tx>
      <cx:txPr>
        <a:bodyPr spcFirstLastPara="1" vertOverflow="ellipsis" horzOverflow="overflow" wrap="square" lIns="0" tIns="0" rIns="0" bIns="0" anchor="ctr" anchorCtr="1"/>
        <a:lstStyle/>
        <a:p>
          <a:pPr algn="ctr" rtl="0">
            <a:defRPr/>
          </a:pPr>
          <a:r>
            <a:rPr lang="es-ES" sz="1400" b="1" i="0" u="none" strike="noStrike" baseline="0">
              <a:solidFill>
                <a:schemeClr val="tx2"/>
              </a:solidFill>
              <a:latin typeface="Calibri" panose="020F0502020204030204"/>
            </a:rPr>
            <a:t>Ingresos según País de Origen</a:t>
          </a:r>
        </a:p>
      </cx:txPr>
    </cx:title>
    <cx:plotArea>
      <cx:plotAreaRegion>
        <cx:plotSurface>
          <cx:spPr>
            <a:ln>
              <a:solidFill>
                <a:schemeClr val="bg1"/>
              </a:solidFill>
            </a:ln>
          </cx:spPr>
        </cx:plotSurface>
        <cx:series layoutId="regionMap" uniqueId="{B5EF195D-59FA-E047-8C64-E3BEA04A0A6B}">
          <cx:tx>
            <cx:txData>
              <cx:f>_xlchart.v5.6</cx:f>
              <cx:v>Ingresos</cx:v>
            </cx:txData>
          </cx:tx>
          <cx:dataId val="0"/>
          <cx:layoutPr>
            <cx:parentLabelLayout val="overlapping"/>
            <cx:regionLabelLayout val="none"/>
            <cx:geography viewedRegionType="dataOnly" cultureLanguage="es-ES" cultureRegion="ES" attribution="Con tecnología de Bing">
              <cx:geoCache provider="{E9337A44-BEBE-4D9F-B70C-5C5E7DAFC167}">
                <cx:binary>zH3Zct22tu2vpPJ84aAlwF07p+pwdZIsuY27vLBkWSYIggRJgO1f3df7en7szmUnOTLibGezUrWj
F1cWxSmsAYzZYQD55938jzt7f9t/N9e28f+4m3/8XofQ/uOHH/ydvq9v/aO6vOuddx/DoztX/+A+
fizv7n/40N9OZVP8QDHhP9zp2z7cz9//1z/BWnHvrt3dbShd83y475cX936wwf+LZ1999N2dG5pw
fr0ASz9+/6ofiuF2+f67+yaUYflpae9//P6L3/n+ux9iS7/7q99ZGFgYPsC7iNFHSgohGGHff2dd
U/z6QCSPMHwvwTBPP/2oX//qk9sa3vwTQ/k0kNsPH/p777/75d8HL34x7gefl97tPn/tnTuP8dW7
T1/qhy9h/a9/Rh/A14w+eYB8jMm3HsXAP7vtb/9i5Cl7xEgiUkYk/vRDoglQj0iSMi5U8iXyf2Ys
X4f+f9+MsP/fBzH4z/4G4B/uhtsPrv8Vhb9g1ZNHjKUySST/EnOZPmJJkqQppb/NyWeqfV70f2Ik
X0f+txcj4H/7PMb9sPsbLPr7/n/+31+IevJIAbRJqvhncHGMvniEYbkLCqz49APPH6L/7Fvj+Tr2
v7wWIf/LpzHuzw7/edx3urT3v371v2C1M/JIJoQxSeVnXNNo1QMdiJKSsMjTfHMgXwf8l9ciwH/5
NAZ8d/03ANxZV78vb/86zPkjDFCf/XcENX2UYqUI4+ozB2LE/8RI/gD0396Mcf/twe+gf/qfh/7g
29v/+b9/JfL4EUsxIRiyl08/9MsZYI+E4ODkz7/x6QfC7kMn8ycG9PUJ+O3FCP/fPo/hP7z8z8Of
9be+tL8i8Bf4GgLwf/rBEe6CPfo8ITL5jDs8f4j7t0fyddh/fS9C/dePY9CzF38D0J0tx7/S2yAi
H2GRQHQVZ7dz/vly0Sf8EXgjSpMY9G+P5A9Q//XFGPZfP/8d7n8DX/P6vrlfh3v7F3ob9QhjCJ3g
TD7DnsoI+OTR+RlUV788j6qoPzWkr0/Bg1ejSXjwJJ6G13+D9Oa/++JM/OYvnAbEzgs84an6dSLi
eYDniaRKkF+8D8Tlh97nT43p6/Pw4NVoHh48iefhv/8SN/TH9e5vNf/+NtwePjULHpS8//rpp68J
DYzo1V/w+mqM+Azl5YcfvycQTn/rQJwt/GuYf33l/tYH6EZAkEg4TKHClPIEeAN0me4/PZLnwK04
+DimuEzE2ZU1rg8aXqOQ4KoUqgqI6RJDZgWveTd8eiagqBBSJqmUAhKDhIrfOjTPnF0K1/yGxi//
/V0z1M9c2QT/4/dQgbSff+s8UvhDXHL42wmGz+9uX0DzB36J/B/eDS53ubaHwg5v1nR5nw+vHwDx
5y0L8NwPLVtR4MAHsEwSmZlyztZeZdtMAyoPTZfrEng3s+qwpPIZZuiZJQxttA18e2i7HSRt8iqv
Dnhi640TdN7li03220YOWfJD6zkh0ttSVQcyHrETu6LsPzu2zz2ifwNu8aVlZ7CZF0Wqwzo349Xa
4GFvqyX9nKr929bPy+fBMqF5v06NdPbQTr3cldys+wTxN9tAARf20LhctJx4MleHoa6Si6IJtxOu
1EZcgF0Pja/Kl7yT2B6Y77K8WK/LvrjYNm7wEA9NA7xtm3JRHXzh6RMvmuGOmRLPu23mI2rKbuqm
xDb2YNQwP3ZmIDe5Qk82GecRO0WQfOgXGLumd11b7JJCbCMQj8iZJ0k+S0PtwZomS1plM45qu9F4
xM5y9JXnTlaHsu2e5nQsLkQ74+M2TCJyYqZc60lrD/2y2Lu1r4tLb2h6uc16RFBueTW70duDeLu2
O9ZuRCRiZg5dp6U0YHbybZP1pDM7vpJt5OERMxumkk42sEqK2Zz6YqJZPc5bRx4xc6xIaLuyt4dR
Fj6zc5nvJjV0G+GOyKkbm6/FBJ5WpfaUelXuoGnabwQ9ouZa1+tU+NUeZFHWey6SJltkCNuGziJu
JnQY6tWB9dZc++En115tWoHnHOShv+KUN2ZFiz2UdLypc2uyvmk/lzf/boBgETETtmqcrtwcFGeX
rqrrW+0E+3nbwCNidonyfp6YOZgkqX7uE+yrLPV9s433LGLmWuOyK3liDrkvj+vk+MVC0HzaNvaI
n9YtAykwAEOtdftcNNXFmAS5LUawiKCGcBwaU+f7vm8zzKcdHT9sG3fETqg5OqPLYA5+4D4TA//A
8nEbfVjEzSasBlmtyoNq8b6e2581MdNG2xE1SS5kt7LOHAhNeFb2/qKWdbvfBAqNmBlGGZa+h4FX
U3FVM2Eya6rn22xH7ByVbmoqYOAGzGLWvPJ1/Wyb6Yiczcxkqhow3csgLwOTV7if5Tb20IiclV00
7z0Yr7XJhNj3fOOoI1rOnvu+hnh2WOy00xScdyIN2bZMaERLb1y/4ETDMukQ33mN+SFJl1fb8I5Y
aXPUNtVQm0NiLLennKSLeCfd5Npt2RuNyCmlC60O1hz0GnYKvdE92zibETUXiYY5Z2DZoeUqFC3J
ar/+tA2WiJqt0GYY5aoPpp7eIzRc56LttjlCEjHTYTnMs2b6MLI5eWHw/IqLgn7eovl3gxuJqJk3
XVmydCgPBdE3DQpQRODJb4vKJCInLTgxS2f1AZdq3rOmeQcFkd62zElEzrytoJIKQh/KUDUHhXya
ubrfFvNJRNAGQZ+jJGC8Ld+luj1ojbdlQCRiJ8KtMQXjGgCfVda3JIVyk7iN0xnRM/RTgQYEa2Uu
biFWVFk+VFsBj5hpVUmmoT7PpqXuoIrw2heputhEoHNL6mECN41lTWkBxmUQmREn6jZGZBJRcxAU
UtoFpnIyYSdSPGVDUplt3MQRNwk0n4IeAe9adTgztaO7IkXTtrVybpE9BMWYGZkFUX2gy1hneCrM
rp3LcVv6hiN2inEcxlmBdYenJ7aa7rsVJdvIiSNymrzPR6prfeiR4lnK+aFafb4R9IicvFDT2OlE
H5KOmj20l8OO1J3eRqGz4OEh6LQvhgIvMHSF2t3aPkvat5uWOI642ddqDUUh9YGVyGRmSsfn46TU
RusROws3NVPVOYhAndkv/YVd141zGVGzX/J06lKwXCOnM83ezwO0P7ZhEpFTSrxYdI4Q1dSTvV5E
sxvm+maLcdCnfDmTbaeYdc7DAh/SORvXcT+mim4auUgjbmpvk1qjDoyH63I51eOmmCnOm1MPl5+k
0CMf10EfgluuW2tv1vGwDY6Ik7hX66zSACO2GSkyvylUijRiY8OnwWvfQxxW82VCwmOW6/22EUdU
TLvQKK1HYMyaXNXTDVvKx9ssR1y0C8PTzCEodNqYF5r5V83QVJs8iEgjKs51X1Ryhil0lr/s1U3b
5ZtILtKIijNnMvQcwg1ffiqGQ6M3LrqIhsRy1PceaEg4uVvImq0r29ZQEipiYUiTIoQalt3c5sMp
r5Zux6a02EZDFdGwLmzl8Xxe1A71h5W6fK8GtCnQCBVxkdWSLa5rwHjRtLdSteRaixX5jWOPCGnT
pB9NCuaHblXZqOdTKBDbOPaIlm0RsOoc5Jmi6rs3a+6G5MjkIOZtDFIRNwuMK2SKFiK8Nc8rMmdG
LRebyKkicrpRajt64E9dkwttl2ZX1tW21qxQETldl4yyn87krE+SL0+Xud0WblREzsUwUXIK5GSN
uqiatTthNpvjNkwihlZ1ZXzCwMsugbbLURbr4jNphnnjYpQRTXtcL1DvwB/oEV8fV3b4YDrKX2wa
vYxYOrRry+iEwW+Rn4T0GZm37TrCpvGX4XLILZ342SNSne40y/0uSWu8jaAyIqjsXInmGYzbyV3o
8mZF5WkbIBE7raIB+mDgtirln1mFyDHRi9wWNs+C6S9SiGUlNG8GeRjTMF4PGDfXHWxEbEsjZMTO
BLdFVYc1OZamL/b9yJvLZerERusRPauGGAhFITkWY1uf0j6sl3kolo2wRxSVsg0zCSV4wnwad0wW
y0EnZt449pijSK3LlPbJsUr9cNEXKznOUIxvc+hJRFCc1yjtmy45qqGtn6SiWPd2MWHb2JOIoe1E
2s4VgEwYKrSXXNS7hRC+zXslEUvTYkR4JSY5JlWJDozmyWXPVPVsE5mSiKZtbhoQoShxzOcSuIpV
8bgsko35SyK+ZJNbNJ2nxSXHOk2a5x3v2GVl02qbi0kiriZ9TnCeg3XcJfhFwiVkR2OTbEQm4mqp
UiYFb5LjNKhkZ8ag3tZ8GLYFvLO656Gf6etVz9Vgk2OzUHOBKs2ejV0Iz7fNaszVuk4DDbBmXEVd
1uCqvpmoQNvSl1gchBrEOiwBmdoMymVt0q03OAi0bfCxQgj7nKMFgXlFiTt2SJF9rYptIiGQWH0J
vCSLUknZwrR2+nmH5vq6HdW0rZ4TEVdV6VeKS5hVaE0WB1QRklV0VNtwFxFXBSZ12hTgxQSfu5+E
a+hH7Uq5jU0i4urgh7xuZvDAaWrpPnfpmMm0tNt8pIi4ikI19m2AsTNdoevaOrQjtiy2RW0RcXU2
i55KUSTHNeTkAHKnJEMgY93mgUXEVVOHjqk2F8caB33sJigMKpuIbfWjiLjKQY1leg5RO5iKHv3I
wsHzeutyj+LqnCiS904DV3u+nOYV2wtZsPH9Jj8Ty4VG1bSrcBNYH6zMKivsbibMbZvVWDKUVF3n
jaxhvYuRXkACqXYrXapts8ojrqa0940ecXIkCxqezAGjbCgEerENmYirHSQFjhiITS5Q8dQ01Xs6
r+hym/GIql1B0sZbKc7LvdmziY4HwZ3dlujxiKpiAN/eDSMkqYI/o7Ivb0QyJdtWeywdQmM6JWL0
yVH7ZNnbtlwP7erdxqHHTCUdQSlm4NxJU1zjkqALvDq2TWYmeETVxWsVuhGWu0qC2I15xzPHSci2
zWpE1ZEMdAgUieOi8vI+5Y6f4KiT67aZj+VDBa460BRDJwNapOTQjWK5nMjYfiNof9ps+r1iWMQq
oiZMKbUVQO+HKT0QV6nMMDxcyJwPmdSCZVZ4f7kM/eOU1PTUV4b+VEGKv9HTxVKjCcqFFjmIvfk6
mLdukf6j5VO9jXLnk4MP87WBT7oeaiKOQ+Orq16LAqSXrfqGpzv7nK+BFxHadpZ5z4U4mhE1lwEP
s9kZXDdl5ofO7qtx6fc2TMW25JNFDLeiGqDKAseqOUoO3NPyAJpVuq3YisVHo8hdLUHacCSK+h0W
nu8mLjb2FVlEcYGVTvwKxVaat/lTyG+bXTCebXMgsQRJn2X1srTyuIglgSoOqQup1LbdILhq4MtF
REI+lYWBNAWHuv0wtz55PBXN8tMm//E7FZKo8pGc05TAKD1QNKUXfSjltuSTRnnziDtYyQgSOBPG
xe6Rkf19Wzi6TUMl6JkaD6Tks0z6SSxg3y8L5ZlapTzlI0fzNvcX65Fm1FYNlLpQ6BZteKOwL69X
68aLf439HxAYDl18MXrQIY5lcl6VnlVjsbPgY3dp6tKnNSvZPq/8mg2wX1dso1gsUxqhTW+orOSR
0dbsPe/bJ24iZlvlS6NsGpQJq2py6FIVtusyarjeQTuDb6sEYpFSMk/JjFvIuxbYO3/VlHOfgciA
v/zXE3F2YV/xpDQK0QIWzMJnyC88nsbHsLUWjmsftgmsBI0IrFLSV3MhoL4zVsmsTwP2BwY7BRs9
c6xXIrDzbAtwPceupuvrQeX8Y5+qedvExoIlDoqfdqRgHQTQ6UHR9m0p7PKNGPYHyMeCpaph0zgK
CcbHeX45Npw85b6w3yDYH1mP4m9NHa0kUjCvlIRnI1rITkIVua0WiCVLCgukUePlMQ2Tyy9zRdzL
ACxA29b874RLcJKlxbROj6If0iyHwz5HtDRyW059vtnmoes0HR8Ub1169N6wJ7Wt8XXqK/l2E6NI
FHB5JVSjtUqPysPhITTI9FXRt9O2VCTWLnkMx7/IwNKj5J25bBddZ0U7jxsXfMTXJnfroFCSQk5Y
gQhIsPpOF8zdb0ImFjAtIAlPx4EC7glaXoMwKtSZGYv6xTbzUcRNpK7SUi7pEVW0C3ux2qTapXm6
bGtWxRqmvtL17Is2P7re9Blu6uSZBCnTto38WMVUs3w2Y9/kx4X0dF8mfgQpU+u3ORscxVuHE5N4
6XLolwjQSEHjPZsYGzdaPzuhB7mIK0XqOJzAPLIqQFegxuiiDTbdOK8RXYsKzoOCAiaHpnjTv2iN
1E+GgLYdyRPnawkejr22cF6pqPr8qFtI6xPM2ZPQDHyjZgBH8bXUeVorPebHzmF8QAyZ27qpw/tt
Sz7ia8/8Ugy0QcdyAtFeMhp6FCPsH26xDtd8fQmNnFOXG+7RUac1eZUwZ/ftpP2HbdYjuq5txTDk
9eiY18t8GKDvdpoCIpt8PI+lTXWDeuNTmx8Lb+0O9Uv1TLKK3W0bexRdl9lV83mT7GiZpTeaoO4n
Xa92t816RNYV6zokw4KOYzfOb+lcVFe5xOumypynEVm5NC2tBnBjzbrS49SaJ2Veb2so8fP1Ng/Z
lNcT6byb8qMUqD2QZc6zedV6U1rAY7FTPiZNi6oRHfko2kNA2Jwm2m/bfOOx4InmDPqZq0DH0Nhi
vexs271kedKyjaOPyFrUgXlbMHQksmIg2JimluzoUOJthIrFT0YyRTpoHJzb7smeM5W/YbwstxEq
Fj9VYmhmr8HVDEvfPdbLYi55MX+rHjwvvt+XITxWPxHNU41akR9HiOFXFA5LvVZq+qZE+MzLr5mP
+Nq2UGQubkJHpQdR7PJhxic44jQcq05XZZa4RK7byKsi8oIETdmaz+i4eDllrmAUTpc4v9F6RN7S
JRh2gVZwyWxmV5gXPOuhvbApueSxGKoELVSK6qI4+UlM/Aozkbxy0NPpN5UNPNZD6dQtYVa4O4WB
5EfBxHRhWr/RO8SaqIAoh0aa8ydXFXY/LGPVZKsr14+bvLKK6MsHoUsCJ5tPMp37fdDC72tdmW3O
IZZEGb2gpKQ1OvEBclft7HTqjNh2rAdSscgt6xTliIn8JJZm1NCiQMk9H/tiU6+Lx8IoDNJ+7atQ
XFQU4WbfNrDBnVT9vHHVx9qo0XfO5QouHJAtx9lIx+E6tFWxbVXKiLEr3ARZckz7Cz8EjvatLVq4
lkHX287FwgUhX4JfDQ2rq0F1F1Ml+l2rYFYbuPlh48KJIm4H14PivCrEBbRY0hMoAdrnFQvbqhIu
o+zYVQM44XJGF2XXvlkm0dxbOfl3mxglo9y4V6OZ6rJuL0fG7c+CmPZDG5pviS/Pvv0rPj9Wu/QS
rjcpzDxdphJ103GE5tN84XMyfXQ4kGpfwTmObyTKyadN/6/8MRk5h2rAdOF0aC/1EljxWEBPLScn
GRgTzfVC9YBSOLHjDX7cKif5TTVNSJ0oYUt+P1GG2ZLZxvSlzrB37WAyjVYUbhCXzdjsULUweZQJ
0uZ910xLnUmK54VlaKkTeqXdULX1jq15io+mHFn1Hs2sdTRbeTKRd/L8ygy5atmtL5J56e1Vk6dl
fSO1NM2VKFRbvBuaoRvKrHV+7l/irhtsu6uWELjJ4EvkxXtEJ1LkWYWpMx/QhMK07uZ0mItXOagJ
ujHjHGlY327pYZ+BcDNf12Fek37nyajCnvC6yl+0I1yGcOPwqla0NyAvNS9kN1RkzKa5wLPcL+0i
+te2760+wfGEpr1M1aBEVoSxHt1+xNbW8P31sHaXa89TOF+Ake7e0tay5olyJO3K3dTzJFyDJIN2
9W6aZqU+1Lwl3RPYWOvw2zrYkeL9SOoSCj03z0r2u4bqooAvG1S1DJcj2Oy6ve8UJ+9Xi4Xuskl1
pmx3C5tzXGcgb6bSZVrByYE+6xaD20ORT7l7YpYmiOd9ITxYUAIhKmAzj6ZiORQKot5T45vKPEnp
OtqLFMqgFr5Qzt1yDJ4o+3hVqrTPzVy3E91DLuHWkxaL8Dd+YLD1lZUINvhfrqmgwe4C3GNbdJmY
16K90HBhM3pXs7D4JitBgCh1Ns4gU3HQzJnFNGVBtZMf9iB9ZP20gzN2C2OPF2NH6A9isoQ1y+dG
CnOCq4Bs4Xfd6pHIs7VReVLu4Boz3t6OzE/Tq6GkSr/qctGNPZxAh3tVyh1P6AyH8hErmL5MBieS
n0tPrfkYsESrOYLmfKVNNiYIXtslejTzhZnhW5HTUufeoszAKXyCM9JI+LuHJi2LHDgxuUF9xL7Q
zGSl6XI4bNipoUFv0RoGYXa9Xtl6R+AOD/SBY2nrPRy4CN1OmzatD6ydurl53CzVmWCyC7o7wLll
l8573bgxnR/z0jHSHw2WSWgOKNWB4Z0YmAa5gFRlPd1TaG0MLwIGafS7rltbfO/6ktojzVuWZ2Ey
XVb0yL8ZDKSWI+LuUjlIE5JqTtqsF+Os95CfAM1xj4EMfSfLcEc8IPmhM562BUBck+Wqgb6SvIYj
1Z6+UF0n4eQwFLL2eZ0k5dVEKvwspanlH7qh9Vc9aDKuGR3YjnXSHNsE7qIgJYH8oSxz85JXZCo+
FEnC+KmQqZZrVrBZd/nNbF2orqdQLXwadjPP06p4O2hYg9UNX3VKy6tm6WsgT+IK17/24Ey4O/Rm
lqXeg6RyclfWFMvY7Y0zhen23C7J9CZB2K/3iOVF/8qPsk1NFjR05nE2MB7W55rkkCjsLcQs0uzs
JCuzZuBs0NxlDrSUZXsceVX39ELiEW4xOsFRx8TnWQ2X4XQf4dhZu0xZAReFhBbE6XBfiMoCXxQF
6dVgTPcOLu3KFTvOkGbadAcX21Sjy3yTDkWarYh3uMvwAtcYvRXgedMXPW2m5B1bUCholo4g+YGx
TePEP9rQM/e81F51b2dXO1JnfObt8CTHhs63UzEaEPCYBbflyeZi7OH2oq4tB5vhQdclOU5FIucR
PGjPKnpdjQSPJLO86aDp1quclfPOUuTJ23mYFnyQvEr4xwFBeWgvvStSZ4+ygt2TI8HU90+60QyN
y6pyHtejgN0l+VLDhQH4PUzrMOWZmpUo6wwiyZQ+m9uSi/nodRjth9XMHfoZ7kkLBJYo7RreZKho
Zjqcqq4NqIN7btqkeJpohro9DWLFl7jkAaKLTEZVZBA88w9LZUf9vJJ2Gp66vBP0BNAU/M4qXhM4
YKiEKl5BBjKYKrOqqosx075upkvV8bWbQSivJlxksOfWgpsIfGzotJODHYpXUIi7cIF76qe33k68
QbtOlLqaDjbMXZh27TTj8fnQgVe68Ubb83UxIFXZEalwtS/smqo6886R51LzMGSNXUpqspZPs32D
8iFZ3XMoOgzs3PQiTUz7eJHtKg8T8e38GHZPkcAZpY0fTqADJ3zJcmjaWZXV2C31e2FnXoqsSfU0
5Xvd9bw12aDhnpoK7gwo9FMjhx4cfJ7P/BburbJNvV9HE8iUwaGevk2yhoKNN17J1D+tq8q45qSx
0ZU6NWTsFT6QgqDyMXUN9svTSY3nTfrUL7RYb9i6wlxlHQm2L6GruuAc7x1Ftan3TVLJptl17bnq
z8LKUPu8DcpLk+XLutDusE7QfWyy0IuiUU9tNxXvcuQEJBBzH+h8T+C7r3kmGTXjBz5NKWjHZk+a
KbNobsIFp2piuwLhfOoyyKcm9QIPBNSxRerLMc1gNwx6DR/LfB2X7tjCblz6CvwlpmU28jJFR0yT
YUhOfdKOlcmaRtPl/QLus3+c02rBV6aT6/RTY1c/3nC8uIB3oatKwSATWcEHVFkLdFz1q3nysEB2
1AdJ+h0TDP7XCrtlpvX8GmKAQT8PcpG0yAytc3kqTMr0vUlt0//Uq4G54sQd04rsOpt06bXAnSqS
3TC4avS7krSuvFiaucTpPh1J045Zh8A5vZiQHME1c97x5hkDVddwmadzSJ6vuMJjATdplGI1OxpC
0fhdD5goEFIWTJ4r6GaYdpUuHJxXkoQy+zJtHAT+zAktws9onsbivjU59y0ojutpWLIRFA7mXVq1
cH9JhiZr2BsypobprOsdVFZZroYVuWzWcLMROfi1aSvg2wLpo8hGyxfzWCRjn7yADW+WvixX0dkA
M0FJB93hpCsb6MupBOwla1G1V4rnwry26yCaO0nLli4Zb9gMjsKmPUnuQCLqxjmjZWLLN8VS5H2R
FQpBppTN0KzpLmuvTV5mENc0fe1tV+IqK0esEQCYhABLK19KWZxECVkv3ZVwMyNcPWJHgQgcGIGb
SQbIt3qo17Oytm1+qfXgAcFqmck1ZChcvWYWXOOxXcn5cqtmhYvL3i6OVdVx7ujUVxn3sHPyrl5T
55/DUESh4RoCW/vHE3aePktqrlCWJnNCMlk3g9uhtArE7gzcCJe/cDmf+0syW0uPK4f5gfR8dOmr
IPXcw1lKXyzv8lX21ZAtGrE6ZERjx2/QCpx4jhfTGpa1XbpWLoNjAMKWcE7KBpACd4srjICgMTZ1
AwkML3l1YKkv5L2v4M6uNmuxSOH3awOb1heihiD1Zl1yKa9mo5x4WxDwJ3erA8CeV30Q41PtajY+
mRHkL1e5bSSc44O6flJXofF9+EjatRkPGKdSDNk4EO0u8pGZ4W3Vws0YL1nHrX4xTogNLnNwAnp5
XZW+6i5gG/r/k/Zl23HjSLBfxDkgsfLlPpCsKpUky7IteXvh8coF4L6B+PobpfZMW5Radd33oftM
n/Y0iiSQyIyMiMwXP1JEyOZ9T9Aq/u4q5df+jvazFUsUoDe63OmwC5D+z9nS8uPalUshL6qsNFC0
Frk3VZGfthP/4U+65LhedVa9XxBE8H4AFRYc78B6Kb4CznPXXVlXGfeFtG35ZkUNyK/l5PXQTY8T
ubXNBDULLfoivC+KopyrGPVUz195OtT6UwDPo/K1BjoS7PsS5/BLNnQ4k7Hmacgh9/JDCnGmz37M
aeOFb1YYBFiUWotH+EVNYB9zRO9djXeNCcb86xr2Co+PUK/X13KpTYXTZtaxfpV5azlFQZYv9Udq
kXRGbSskOZZt1nbXPcktPcxTofUd521e6WjWa1BdmJaBg+ght3s/hbNoX0/pPOvDUI6e10UzqZV3
l7ddFvzQoKhNB9x8nY1qP1j9CNeixK70y2BIyDiX5LpnUxq+r9vaMMRsxdvELybV3tuaTeaIt+xw
CAYnR+gWJoGM7I03LCMw8UmndbmbeefpZFbzKN962WCDy37OmLwo3WIM1A42NDfUOO2yqHKIPnc2
XC2Pm7qfGtw2WTpETpTDdEXIkou3cJerZh2ntTRjBt64mthbPRJRzcnC4Cy2Z05ycmiHSskdaYc5
GxKontmyg0NDXl8j65TzpVSZL3bVMGXZvqQ4m5eVq0UKTq4rURTLwu+u01mTk9Pk1BT6qqjYYsCs
8Rc9Hsk6TioJUBebm9nxdjhOuUNTWeQw8c+iCb9NXEgMshE3litFryuCLk3ChVe2+9JCUSYjmilH
rtJe6OZbJio1fJwkuLCvfUPZikIPqifxOmsH3e/6Yezna7EEoj2ytBsR7f1pJseC9b69higV1hOR
KEcWftZN0dq9Ktxc32mcX/g5lM7vDj1F8fNazANrkVQpNDBngFhBWL0yug7czSzwimsTT54lQXnk
a8Y8l8wiLeoiTr1VhnCBDIRHo3+Fu2zVXbwC67cpWXaEiqYuo1CHqosqNMo//7v//gZt7IIUJ2ru
86OxpLsCn4Dc6LrR/65/tdV3BdU4SWRI7sibfIiWwe/uVqgNzvBy/6ERsdV3Se76rqbNcuxE4V8G
uSk/nHLlM7/9gd/2DE60FXiVnOom83J9bPKUi2zHhDvVbKxPjxzMLhJBQVVmySgCD9t+rRzfE7g3
/yhCjSKrbDJ+U2AjjcBwkXQ5G7M27NfIY/1KcQUpKBoTNlUKf2BoWZYegq4J26jUbSCjlHKS3Sg5
FfNlNhd+jm09oE1XTsV61gHnn17gBo+0nabePKzDcYY5mndpiib0eAKDI9IkYeOAoUQ8dYwngAI8
NcXo/KAqBgvQ9zjwLEfWCAF8GXY+H71+b0069BdhRQN+LebU03FbQyM37diovRBM6a7HxK4blOIC
+RFmdk1qhD/tMLT9a3AiFygV2jRHLg8uend5otA1kBymGjXurii9SfOdsU0pk6DP16WMFwSD4KBF
FtjDnPX+cldh7JfvRUbMVW6j1KSGaNSWqKbXQ0e5DxSlc9mQxyRduyYJFngA7arMs8N8yZQN55tK
iWzSN3oZlrpIHs7YL+fu27/2zF8O1N+adu2LLP81Jux///h/Xrc/6ndj/+PH+OpL+zDk6u9/dxo2
9vc/vfrvlLLtnzqt978/huV+rX8y6H70D0+swv/BDPyveWb/8C//35zCT0fvn53C/zcY6W9r8dP/
4ZdPuOT/8UMWCp+j18H9BzPwXz7hYQBL/hAztThYvZgkdFIS/vIJ9/8Ddc/JiJ+BnckA+//mEv4f
4lMO/3jCBOah/YlF+ANr8O+zz0+TdAh+VchooEIlt7xjD/lNjvjl7ZA17iep7wDXx331s+bswtjw
iPJwMl/q+r2R10rOMP7uo9E2x86bDsh6D3nQ74D+nglJj2Hy06+C0INSH9OX0KIItlZEprGp6kIv
3E1EtfFsdR0vwxjuhpxOu0KE54zBHxrGj16DIgSGieHpTQjM0zr9oN9IQ4gB5UwwAW1XODN4qBdq
Xt2MwgkkmbnGTZlRhjxmqT0JoT2ZyjzKdO29G/zSkcRPh7mObNaZm8mtBTixWUo40Bc+lNFCBu+N
3+Xjh07btN8BbVU6ogCd2qizLPjYWleilJlz9yEvR/4ZLD2bHXADri2SJbWU7+ohRIVVBbgPorIp
uhQyP8XFbjDT4EeZBz+Xg1hIbyIE4EJd0u70NeHVrOeIu2B8mw6+9ONmNW7fWn/mh8Kp7OCJteSJ
8SbD9gZtgX1eZURETUvFZdeYejkUHe94ZKe6/JDxitIoYLkvkrqE6Swqp2X61DHhodAdunwPOTKq
0MYPzJDkrRRNUmjWV1HNLaA3EabjGIdZ1o1R7leOQJXb1OOe5UzwmAEj+KbSzuZRmA5deKmzlrew
v5ASvQo6NDqps2V9PVCIwHciWPF6GS3bHEiaaUQ0K1mNu6wPAT/Vucdz5C8eFxEhht8Dne/X2DZK
vEfBUkPRYBZ/vMjgSHfje8F8TiFwSik2m0mpICSA/jAegGw7145aNhO90J3KJXkjTEfaqPF85sWp
se2xdPl0mXt9lyZLO6/ntBVPV/dpQDAJEX8h2mzbq0OQwZ/bFz5QZdmtsSnGAZyjqfPWI26p+m7E
XEWY1iIbspEFT27Y/xb6ft0Bv08deGCs/vb4XAaMKR8fBvw1RK8tA90Nq9dPTpPdUiz0btLdcFvm
w5KsU9VfT/NUH0OT1fvUL8LYpYW69ha7oOdQ1bEzeZbkqA/+iKHAueQ+wgh+URgwH79o0/WUnmiL
lZQw2vJT8ypk/fQ65KK/f/nJH2cZv1YRoR+SMJC+2NLXM5sFJdIXPwkoEP61gM07DKvPMXYefPse
vV9OhR/6Cs8hMCRiu0xXkhHjHfAwLXRat+Gs+NupH9kPn2XJ5BS7CdfwI2IyS5B0DScIKz8TnsPH
Gxyv8/Ev2DRi07VswOWp/GQG3nsJxNYDdsY+d3k3ZdHYdi0o9tn6fa1Fkccn4PL25Re92eJP1t+k
dSB4EyDJ2k8W6/+UrG6TZhjnuCxc1MDcPF6ydI3Kbq3PkG0319LDuoFSxA8FhuT4YrMutPMot5lH
EmzqbJ+yKo3znE+30g7mUq5UfH35OTd6vNOOwidmQYjumY8ttW1KF41XpYETJAlCgPoe4kkykDa4
z5FgxoG0qM+MDt/MrTffOJ/bH6uo5DtuMvtnusaHXxJiwqoMOLIRnKPNCUK3qJ1qnPakX4z8yuA5
9Tr3SXXmnD5W4PxaBc/LMd7PR4za6IgWdExp085+UjJS3o3h6o61tvKO5y6MVvRxcU/mJv0jhtFp
VYZMKpCBVAzd7W1zHu1wdBRabCfejrhg8wkDN+ZiPvNsJ+bG42PLCGccJzfwT3/fdOUblEsrPidJ
mBzyva1sd2jQ5blGy8J8ennfPN2njAi03qjC9RMAZHuczTiVI7lSIUlcPi+v6nBp3gNBnyLdemzX
tFl5hib+3KOhyc8CQBhEBVu7TlgF8bqeFXoBRdMd+OwZpJNLmcDR8Jw55YOI5rfXiLCMoHe6XMlD
Rr0Va+WQmrVEZ2I3dsPsdt2AnCoCBbP4ioyJvV2hRDCIAoHuI191M7AgID4XrQ2yJh6RHn2d0Yn5
auaO0LiSLRl3Y9bZ2yUb02mn25GwVxbE/SDKFi9oz+yBB43R418v6Wnqk8DdTJncqg58NznY7a3B
bhIT+bw4W7bRkvLhvq+nEOSEtVYgSujc0EMBA6Ys1plil74slzU+DRXqo2HU2iaicOGXqsQFsGc6
VWNcWcruhsGg7hTAmlkC7CsFRu+vxj8T/TdfG18AM5gFDUDJQ72AAbSPd9eUjUz2TYmS1aQwNx7X
JtFjaffwdTpHVH9mKZjSY7iSBCNBolZ5vJTWofV5XVCQd6m6DgxVly7o1ytgLtPbl8/MJvScngrB
DTk+GvOovLaMurpDL7gXuK3ha+sfnM/cG3SjBiSYZY/6vybpHRoh0x8hO/CMxKoIcyGeMJAUI/Ee
P2CtRtThcAjawX11fBVObZhIcJT/qsv/0eN6c1//tUqg8FyYOobtt3mNaVstVWuVjyZmbYBcTOJ7
Aw1GBgdplV/StOr2mi/uGlKD8G7qVn0mwD6zPoB+tLEFg7acbQNshStraEqO2JPV131Pr9qAXeay
uwGu9aOaGNqkSr7HFfPt5W+6iYOn5z4NWpOUKOTBapsKoxcCzHdZ+c65cThCXlvuwGFwCa8AKFM+
8jPP+Xi74qYGjxkXF0rJ0xQvuc0PFtATIFoXMsGoD3JBs0G8CsJA35BGmvuXH+1xrvnfpU7AwKks
RYv98cZxPlyr8OxYahAy5oaAmJKt5/S2jxOtX6sg2cTOCdCu3x4K4fG+ZTSVSW6lKfdB6fNPdMjq
K1uV3AE3DqfXoqndlZphQPfyEz7UCY9jpUKyBaG1wi9AEbhh5IFlQ7KuregOUvrhbdl1KfwQw7V/
XzmHbuYkSn0ce3/OYymZRXFjAX+NFfqLcZnmo400HWpxMbreB8gOSexlAQi8OVQwJN4VGTrL8TyE
RX3pL4HhVzYzsj6AOwAbYTXOmHGk/VItf3wUFSInxlSEgFv8cJvRVawTYeY1wU7bqb8OYW/xjlV5
fQRBITORq3y1C70AzNtwBScBE0zy6OXXui0fcCgAqhDJGMoznIntZZ0WBSsCCd86uup2jgdmun7X
huNaoHaXM6Ad4S8mgm/Omkbof6yYsgNnrvuuEHw5840f7+JT+AMghlnOpz2M97KVJ/Y50l+vp5jT
oCiPVVf/pE6dU65sNhJ2MSgoIWIPymIgO2qLc0P9MQ51G5IdCFOpQxNN8G9gevs2UWgeMfjfuOm2
qH1eRWaUKkgGDbr4YSF1/lPY1nySPigwYPVY10ZeBdoG+EFyuMpDVwx7jAerA+BioOXELHfmw6C1
qy4yrcoCdKlwqQ9uGNcfZz7j41f38FAC8J9ClDllk9tXF2Zp09aw3dzNptoPGRiEQYn+qD9V4puz
zhJ0xa16q5scP9ebu+kwNqUNI98VFs16GEawouZv0JHWZ0LTkyhIAdvhfWN0tMRP3GJpoYdvDXab
TJQsugTWaxRde8Bib9Bp4+9ffg1P3gLDTX0Kf8AuJVJ3+jgMeugCmxx+BIldK5rMS+pi8O7MmUP7
5IlOJZggAaAN6FYk2aTuIZg8oLCg0Qd4jl5ru8gdgLD5wKWRZ0rbDXpyCrlYC4Aw4l3IKVCLx09k
0A0kDo2DhNTtjcOv2o3eNMewL5HfQgr8UFFAcg2csvdkCsG3RRiMwk6TiE7oKXY6Y2eq3qdPj6II
uZFkmAQORGeT7wVjX1N/kHh6j637wcecgg7sk6PqzzZqzizFNy8aw7xIUBssVeRNv1uBFcWQW9dH
Pbpz7guP872Hq03i2JyGcFK8620YDFRZhSnMAROMVZxv0R9a3zcy8946TFx8Mw+Zn2hT0zMJwoNW
/O877deqyMSwaQnmOG3d9/q1XvNwRodnzRb5TpMSfBDLymPohuAiM6mKW4hGIpqvzU4UQ36NQN7c
5qLov8+Q4oJYE/L5rTNd8OcfGcWiQJAE6s6e3PRga5S61qNMFnSJ9m03usT207Lvi5TsXj6zG1Tj
4SWo4CFLAkJK+Nasbsi0g+nCJBMn6HQJLH3aZ7pjr0WVtgkoD+EhU5y/B75h9pXszBE5f/Elk+Bq
nLkMHyemv34JwFKKUgZYy3ZKGKmztA1BMQZSDd3S4FL9bRCdvamsGi5oTeA3DJOUe7mQ6a4dpvqM
ROWZPagARqJkBviAAHaKbr91HXThSAlMViQh9+xV5RH63oJisS+n8Q5/etrD6yf/+G/ePsekLLBO
AhyAU9L826KG+OlszCATvxXLayeqbIfgGbzOGWhuAqOZVN+EselkauKhoPOrfln2xog/K0p+vfvf
fscmgxW1WD1lK4TuxrhYhzCjaVB/H9tceV9xK61Xjvng7QyrPZSVsHcvv4dnQo0CmAWuJyq+MNg6
aoHlr8vQdjKBX0S3zxWdbi00Aa/GIJi+/5ulUBngS5+q2E1UWxl00QVGrSag+y7J2OHQk6z5iUv7
nAHv8w/190qblNmBS1sD45dJbcI1ToGG72pwsNGqId0f34n0VFDiuiJIPvi2RTcJJFwIGTKhJ38r
hzZ6HCwj6M5+cc5Y6yGX2URNRSnS1RBIHbK4zQskLShiyjiZzLwCmSgb+WVzso3CyJ/uahV5fwE7
HYruipvfcLmkNySz+hOYE+LVpNdzkr7nXjKlAPh9eOtCw3D6978dIE90s5gbhC8coHBvQIfbgzRF
E7+z/OLlnfO4gP3rjGDXYBgGEzDc2vqdhqYFYcUilVrAMIpYLurPIemnKwHzgT3AuPqP9LT/XQ/v
mDLIKcVW25atE7LZqcGjdb6Mp7kY4ybAtOSXn+q5sAfwC2cPIB6qkM3Jt3SQsp9PUZcDQTcgQ+yN
FtUhXziJYcTBY2A05eHlRZ8L9b8veip1f/tqsmJV0Pl4NOf84bJbnHcDN9M+8khPMTNTZ3E4FvRV
xSDcocvyZ+7yv94sBxwLAATg6zat43NGGg9BFV+SlQm49+a44sI985DPbk3OUPFQQOjhVpPuFaZq
odKSSQkz6IOqLT+QDLwUmf7ZJOBfzyPRCQDue4KYN5GG5GAoo+EtE5BX2rgbof0NKhqeuZ+f3f+/
rbJJhluG4YaYQ4jnAW8Y07v77hXDKmDe0y6ZlvEcFerZnQnwLwhRUii5NbSZfYMB3pinmECw5yZU
UKrdwaGzO5h2HS9GjVEsK6NoeL+8N0/3/Da+MTSVAKkK5KNb086xXiq/cC2OnXD5YcoauR9aV+z+
/1bZxK20mr2GElz8kDZVb/0e1C5vOTve7blzhiSSnpgpMNnc+hwPFgBM7eGcFcAVLlcM0/Ui8GOX
T/OKhlnUQPcHxBG9hEj2ne8fTDBPZx70ufsCvQ/gjeCQnTLNTYDRPUAx8AixOeGGbGMP8xww2TNs
D+XgFUmdFuvOBnMDljW+6dR+7Lh0X8D1ICuAEOGfCXfPHMqQKQiRMYwY/2OLlxtw5tO5qlVil2y6
miAW3KdQ+se18tmZcviZ/RsipQK8hIvSV9ukBuLbHszmBksFWf1pNmAxOwArw9C0n3vc5HvTpH82
WfshEmBNjqqYo6IBL+lxYB3s6nlmxZoZFJ0Jpgr5l4QH57pnzxwRNEFxOtCi4zzYbis5C+egFVXJ
NNR1ooLmJ+3OWsM+V5lgFUxlA0IGh3i1yY2LwWajaTKV9LXV70dX9Clciz2olNwg3ArdJ/HvmqBm
XzyD3lo0Vq5q4IHLM4IKXQJzfPnIPvs9f/s9m41sBjqtwsfWKaDeSXFXYfY1Nr385OQUvEbPQL9Z
Sv/PqLi/vij4YApuQycqyeYtoCShUENi1Q64wisvKNiVzs/2tp/9opygBg54gHe9SeqGwBVT5fk4
pIvVBwdB8E0H/cmNgnnNdeuN410JHeWhq0kfo3w/1DXMMtbcDQn4o+sRSk4NjmbXnYOUnglgIfpb
IRh5BL9ua0cOAYH0kM/JhK8gfgbtnP5wXit3egy7pMq6coVEqQ8hwOVrDAeJ4sw333Q4f71+CYWD
QHYEBuAmUxnFmEP2Amgf6TQYJJOAjgXiWu8G1bK6KYx30ukxxDIIbssgRQ+UQ67TT2K9cwtjP4Y+
/SSlSWOvLNixC7NyjzGk5etCFEsBiXA6n0E1nvuSIOyhxYIQgkFymy+5cuOpinGVgPZCY4FJf0eM
dhBnwuhzZwH/cSQ1+DzgF21W6XLIFQkpcTbNDPVDscBdNJTpsvdphgFSVIO3p6Yy68+s+zR8M+yD
E5wJkFHRrf1fXWdlCS99hXmLbRbnYPnseniTwEq1PeeAf/qyj/MALEXRI0N8Q4Wx7Q4vZetNIShv
CVnq6nZYoG7DuEQ4MoK3pGi1gzq7vJ4gX64+Sz3b9czOe/od4SwBLAQEJnytkG0ShBDt1QC6f5xI
Xiy7oZHl2x641B8jTVjlxE9AGxyhaovGQ5cDYVSo0VPqJyDwtYOxopt/aKjnztASnnudAZ4G9+FD
h3XzPApkOzglYyWQNtujLGlwTyZH97Tt0bzy7NT9DNZxt3ic3r4ct5/B+fCQJ/k8ug2AdJ/QZUbN
qooD50N54TewE2iHHaJpcaBklR/TJesOUrQtBGxy2M8FAmCPJtQVzrSPScogL3k6fcPbdDnTb34m
NTpVd0jZTwwmCorI49t6HPgCXtoM2GMdOI1QCwXvBPiQdwDtGTQqbVaBf+CbbyvUv3PUjwocQqew
B2NrvayLK5iB/TEMht8EOw8A+ahx/a2zaZEK9ChCTIHCrmxuTDmm0TTN7rvPmiaxHVxVo67KzjFJ
njvXAjUuGlDoVtAt16gPctvOjCNRddUSZwGv9yg3vkOypc5EkAdI7dG55gTkAoGtgNwswCl6/NIx
6mYIQwB9SUeUuVQg7EYttdnbtaqm60IVUHZ5+RJ8NuNQ7aeST4cGbseAQrvybeCq9huEy/l3cFjI
rYA6vYnMwH5x9/+RI/Dk8J9+IzYGaEFoKoCOsPmNCyZOQu/hJdNkQHfOw3s3n/VKe3K3bhbZ7L40
g9ykBVst6SBCvp14733DwNz0y6CFG6GNL3LotURuf054/o9r4IbDywfzSUg4/QCUJUjvfJzPLeJa
jtBtjwizSam8aynEpYZRR2w9eg1bhKuR8bd86M9cj0+K2NOaAiklbg/MqaSbN7t0rM2FV3iJwuDU
OlqyKkPYEz2qr+5Q1Jn38eVn3HR4kUCcFkTn/JS9+AHbjjzhHph80pNpIsmUJpjqyxPYD1oTrSXr
f9q56r7WTQhWBExMIowpT1+J6lzl/gDiPNnzv/2IzaeuenAHDHSqMJ3Nix72CiW99sM1uy2hvmoj
zDWB9B3bLErFSi9nmH1cYB7ufKHkuNxyp7rEmiJ9V4jGO3qDdBfwTZBvoa3luDiK9KruZx5hlDOF
MYsZD2XJgnipCUz3zTQlPbQ9EBoNDhOOuvuX3++zJwWpwIlUEqDIPe2x35AkdMEyIKM4KXVt2SUE
dG/Rtj9nlfwkOp2+4W+LnE7Sb4tYnNM845AHQUYFXxdcGOj5EX4ztVP77uXneW5/wiRZ4K8Th28b
CFfJZpt50GoFgcnTXe1aiHlVp8ghrQbyAYYD9OfLKz49hT42pwRLHLySU+fl8cN53th1TdmFyVB7
+UWu/eGdlxkfJpBVfzh5d0Su7e5YR8oPLy/8NP5gYRAOFEIcQsB2hF8P5vs4yCpMUkACP5YQt2EC
HhB712CETGLmor7La2o+BhD9HmzDg/cvr//0q2J9cHlx4WAgpr/dOo7UWpmyDBPQvqoPFaqiIVJg
qRxwAM+SK55dDDcb5oAHMAba+mJrjA+czdqHGP4cNnvd5tDVGkgubr11SM8kPE+ScyAAqJj/t9Zp
j/22XT34/oMrhy9ap+lwBd+g9ZUcpHljbFYUEWZ6GHxcXiVnXufDXJBtlIFxO8dRAS8UzZzH6y5+
tULuMGe7nI7qCubTcFXI4FE07UrZEhKfzCLeNLKFzVHm2wHmN6NtY1IshmCLB6I8WQhA2KN5J/ih
ntqCniafmA/4gvkHQEu3TUqh7GvRRmG7fMhhrpFrCqOLMG06cK4aby12adGwj/k0hfnB0kaiH98M
/W1HUsqi2vOXN4zP5PVEe9g7YjJIP8UalW8ThYNndNINahYROhYgH08VBQulJaDMRFU/0++QLtif
EIqv19D1D+FOy778YEcOl6canVJA5Rb2+7RdIZe3kuB52rV7z7Ukr9JZ2hry8bAOI2gD8XfMBUBb
CN7lcKGtwR7/5kYL+wQ42HhjBDWNKCAaaZi9hNnFPEZj2q+YHtAsrQWgXIxQPpqOx9D6V6gjRTtl
1x7YFn6Skr77Cq/JLEswTo4cwVCYPlgwjsvd2J5mKAgYjeVvvAUjRSpVanWn6drredctXV/HgCHU
PMdcYeBPl4VovddTD5pei3Agg3t/WP0WXgZ4vgoWVuDSdUvMqza9LzIKxL5QpLnz80wp/zDJEX5L
Y7f0mJxH8y6HsqhazM6HHTeFKFJqAfH15PdRZnIA/15H5JfR5vpzP6OfhbktYWdiaph1UKQojtR9
0ssYVdyidnZ+oQdYvRT2xwze2psWTd0f+aLlGEF2TkxsvAwicwU5gHs/qCpb9qLuUn0xCAZPMufI
2EYWlhbQbviwsov7SSH369ZhfucPNTAH30yyT9oBngVRoDsZRIZiFOhOQunlLpGAQ1CKzrDJo1at
QZCEOc08kNl8kEBGZ72fK4JmZPnsA5ZiWX8LhKoHAKglxPML8g9vX5p0xFans7hR3DkWmwmq/zhv
uIn6Fm0YjOEZoCTL4b0A6F2WCfzesrcdLWsLx4lU3s6grg3R2Ni6QxlBiY08XsEKo86QY8x9YF4j
R1VvxrVr36Gx3zaR6xqM24E5tH+7tl0JFnNg++W0K5f5uksbjHxYpAdvEpi6we9kgF0G3DTSSuS7
kFvyKcBhuye+mJcdfMaoiV0m+mPREzJHJW9YnyDJsl/R65u/wNcC/yF01KDU8yrtKARts3sH1zjy
Dr3M4DMHpJTD6103a7ROrofjy8DtDojyzMAZTIVITka4UO+3q8MRL1XxY6TpelnOgG2RXxT5bcrg
LXZJ/aq61F6LAD7gflUnNxX4bMFyZAFRbOlKdCgzsLU7uJll12pg9q3Xe/KzmzW/5YMc8wtR5pAB
mlTzpEpVoKMcpc4r5pXOwoRPym/LFGYU+2+BzN/zROCgSPbht6NWKH/iCj1BDC2nOYPjAqEwU1tr
yn50o3bmdob1WRFneektF4KsvooMCkOo/gPbFMe81/WnLmjrT36a0feDl68Z7K962NzIgYefVZkt
TbTCU6xLwjYzNq6qJQXmWeh6jAGJZXCUHTkSk57mB6R3y52wOrgYOKYxRDakDq45l5M2xVdYYPV1
5GtTfsw5KdYob3WPAMx5/7Was/YuA6fdj0clxo/wFhL+heBw0DkFhglWGpPO7wmcw+6DctLDnqnS
Dsm6FJX9BOSJ2mS2jOvdWuTBG1uksz3gUKT41QVmWH0r+s4EcbWCYA1/k2KQmJEKk61jyiDwQfsW
6E7kQ0WAmS9DOjZRAN8TL25hUCF2K6asF3uonBoTk9GSyxNoZyIB5NU74HeRzy3TbrpYYfYKwwzj
jQVgIlQxUSlmsiZyYCCj2alt/AiOqlAj1IRjvqFqR/l5hoH/ewZXG9haDHmaxu08Qa+1WuIB4yyF
IRDmsyyLW1Bz+YWu5HJQpShVDG2Fni58I+j7wJun9NA2oq+Og5ynNiLgAocRKMop/r5kmdxPcAeH
o5Ow3iHPB/Iz6E/qPGaJnq4Nr5Y+UiXSynga2JLewzV/qG+la7S+MEIC6SxG5oOTBF68BcIGpiiE
ZU6skapr+kGzFk3cBfUUuSh9uE7cU0hJq++jLpclaZUtajimDe2VP4XLIROFuCfwqPnIkBnQHSIo
c1FB0+IDhnxDF1su0DDcwBWHNjvN6rr8mnq4dSI/gCgZJIMQdoFkMsA7qb+SSLt2CmMpc+/L7A2w
11s84BuJ0WVvExfkxWfQvOyNq8pFv8XWXpokz1ofv7TwvvWMTdORTmnzhQBm1zH0ug66fZFmiB0h
ZojQS7io4RJoam+EZ48MF7ZfwE3hO3Dv0JHXmNisd3wV64eiGv33MJtL2zgrNOKEhzzkiyrC7JoV
ug+iWle42gkb2V0mUu9jN7AZdT8mpaNGwuTIOYZDaDnGJWY7fKC19LO40UN9X4EBEyRdM/s/vW4e
fyzUrZ+gOoYJVt+x8kqmvUTKUK8SQxockzhdHmmvXA80do8hGmt2MJiKdeQcQ/siW9fsFmiM+RzI
PLjpOQwMknVtmvGe9mXxaqwd7U/eCN3NgD+VwtWnbcWOBLn+mlM/z+OirCser+vsIOpV5fwj8Bdc
1hlJxXXZkvbz1PSTF1ni63GHug4yXrgP8quxDofxWBSuGw+s1Z7CDNE6AHVksjC8ZHOO+Bk6x/s9
FDLsDctr+y6t1dofZFuoFvYqbFGJWOBLgDRuCiW6MdjX/5e482iSG0uy9X+ZPdqgxWI2AEJmRiZT
UOUGRhaL0Frj178P2WWvMxAxAeO8xZuxriIrhcdVfv26Hz8HriA/L7lJ+7GxCb6zwEXPXfIcXejG
H3GTweGqRKlQOx3zchKMfLBsI6fzmoZtNKScMhqOnjzzTyrp30oXDKFTlKpwSpQgil0gNbbW6/QI
h2whbhsSUd0uaPL4LjGL0tyKVh99zzmPjdO1QkJ5sSraCREpVfhm1hKHUGuC+kc1zlQ2HWkAbaML
hXnMciVv7EoQaZGUgKD9yAZzJypQZPkQJaV2msryLsorsf6ZDnDMbSClkiG1NFOP3D/MOLR36oap
OWlZw3rVTMZ0VKI+F91oEvq7imc3pJ56FsPdY6jPSRjb5Cqn3NFRm+ycNI4Ij9VS5irpoSulva7L
ub5zb8oboI9CD/PcAHkyCkn+cGdGpujtIoFu1I3R+1Jr4/mH2OWJY2zKNC8bCDTD8peaDu1vUyyJ
iDJfT08WQHzoUqsO3DWi3bpI/5IppE4XWpXiVPJUwck/qJYIzR3ZPlsqNb916HuMC4fIF3dmUbFu
ttT6dBWeHQU6MNoC5Xxz+yVx+abnKUpqZuZooB9wWYwq42nSh0D2XDVCdE0VM/1ekvzkcNvKlXcv
UYBCuQs+B6pe8yvqwyupJ8NmTnLnuYkljbYVMAtQjoDyDPtJn8eV+rs0HqGVzIm397eNXyKLNcb4
wfrirRQLBHBJrnnuaMnRQ53Azed0WVO+6kp9Dzet5GRJWRwQyjReCoSIfsXGJDs6+N9jJVnBHQyy
a5XGK09U1DB0jfcbBInmMvNrDFYPrVdiuaqcNE4vRu0zvohwPRvLlbl/Vy48fyry7KYfiDiO5mm6
aReTX7SkW03fc+PWa1UnDsv471hoAZJQglMfokS2YH5rRf1eY6Kmjd70L4IIVYsNMSrvj1CqujeB
v78mfhofLRFmG1etpqhnT2vVNxm+LtTitCbyd2LZqT/CiQSzM0ye12wpx8sP5ujDO0hLRdVvfEOs
noE/yU/QUsg/aoTiJ0dC1C7fpjCooU2alsNjhjri/2Kr03wyt0GAD1Cpa53PAyR0VU+J1+IdVMmb
JI7LjQDBxsqBurqylNDJ7gB4JPd5bsUKY7rsQ5IPUC/nbpVTqyR4fbYQFFqpWl1JPaAG8x9Li0xZ
nlYBuGVSDyzdsA8ML9+b4zABSTQA0PoFnUJBHLzePkyXObM5g0XtmhwSbZzyIt+hQXMaFElrueNU
Se6InJ8big9BcS95UATftnXNa1CRgwyGstncM3Q+lUWohVU2s0VEqMlxNPJ4P4Bp/+JVaFI6qpxr
pzLTeyg4Za7k27av5JLp+Sa8pJUO16gv0cLl1E2914ieOzd87CS9VQ+qNElOUajaSbfayEkkL3rg
nR6ozkD/5EPd6sGfwhKp0ZBplSGWkNS5cHU+A73u8XaQyaArcm98KZO0dQwl7P5dmPyHPegf5ooV
9qL/kZPoIyXRbY6j2d5fH9iR/rH//5O9aC45/M/sRXb1ow4T6Irg7mrGw6///q/5+/8hL5LNfwFd
0oEtUZ6jf31GL/1DXmQo/7JMULkq8FTgCJTo/i95kfYvmV7WOX9t0KBI3yd7toYgPfjv/xIU5V/U
3N4bL6gB01Bi/AmB0bmfgWDFmikw2BTgSGduguXpVwuxzP0SKmt4T7ptLJHQObZtpuZHopWuXblE
L83R4kkmizGTv5WX9SOviGiEJLK2xZgT+eYP4ai+6eVYNr8EvdHJCH5YiX+25EcylfO4ZB4exRyg
iMywhlFtcfbFMIurMYGppYRx9bnh2L/Sh7eGjV0UKCljsLoG0C2GRM2IO/L8gKmk+7wokJ7cb+7r
dmdvnM1+JVW7gFYtTFBgXFw7ngTufcLEyX17PWDAWalivOvv/ud+vzSwuN/rsi4CAwNbe7v9dnh+
3h5s597BkLO/O7l3jrNStb49aYyIQ/MxmmvqaubsxKD79O3no28/2pvvD45or8zcux7srYEtvF9K
/zlsGMzc9vHtsH3dblmfH87+6LysWIL1go98y9T89Q8Bqq5LkiAxpLvD4/Zx72LK3t6dtlvX3Z4c
/n5y+afrOvaeP7mnO+b4wPecTvz16Lp8be8e+drmyB/57u3h8Oju+eqJHz7wrY5z4LexxfiV/Pr5
W7Y5P3943T4eDvw2m19nb+Yvbw9b541v4SPYzvxf+DN/2di2s3f22OV7+Y2fdo/8+jvX5Ve98V8O
G3uz4Td+c0/24fBqs9f4mc1m3nKOM3/bhp/n982/zLnnDydGwid6ns3v9s7xy+Y4f+vmeGCiHxyX
PzPq/S5n8A6fbrvZs6+2hxML8f7Zdvzks/OD37rnW48PL/v9yzxNTNT80+7plNqz2ReH/3zbP+BK
V5Zs9lgflqyWC8ODPvHp9HS3vZsna3t6/3/+/fi2Zd4fmYfT22n7dnosbRbl9PbGJrLvd3zow/Pu
sNvtNrvdvf3Apz86d3um6vv9/ftQ723nYc9GY1WZctd5unNs1n5zfHLu7hjZcb/iXoGorwxnEVjF
nUELMpv9joVisR4f53k+2O8+yd6W9iPL9nNeYQZymr/CN562z9vneS3YW6wPf3rmBw72A9tgy59m
f3Y47B749/6FMbpH5+l9Oz8yU/NBYqEenO328L5J9sfjkWV075hBjtvjdh5oYO+ZSeaAedy6zNQd
v4tZ+XZif7v7R5efub2yqwu7cP28VHLBYCYwyRj5dPbu5LLTmAqbIfx7bzkr++m9eeWWB1jE7ZNP
i6I2e4Dt26O/4UBw0FiD9231zP9hn0mbz5Nvs/7H3/vC6e3f7n6//93bTy8rTpbmw5UNsbiaJmPs
x372st9Y3tPL3pkXhT+4j65zdzhwePdvbHDOLg4Ap7HbbEpO23a7Z4lP7n52Cu637W67fXMPj49s
Dwbz+Ozb9leGtmVV2TebIwfnG4f4aL978sPu8Hh4/vvg238/z7/05+vjW2i/TvZP3z7g6rleHp/5
699/M0W4p73z8II/5t9P+5fNy/43Gw0nYL/iVAbb9u0dp+vr/cPD14fjfvP5cNz/enlyNjvnCe/g
bDYvrv3jft5R7PsXTpW9OR7v8e/HPcvv4tw4f5yGw/Y3/8bXYhFXsz/hpk93zn7zwM58/8YvL/zn
+Ry/uHdP37657ovz6/a+fMe/3tgh7y+GDw4nzpHzoaeMD7Y/2d+YnW6e0u+7LaduPn4bVoQPezef
oCd8L5/+9iegunt7T7zHGh8+QkpLeZTOe+LxwPl0fu8Poc0KzycRl/DIqDn4/JXzzD9sbiRON199
3L66r4fnk/st5yPv7G93P+cDzvZ+3Nm710/d/OHxI8/sIudlgxvYFPbm4UdkH9l4XHCy7T7hQt8s
+/PmYXY8rr13N4zSPs7uasUFqGfD1Kl68lAHj6HrABgBBM9f/zDMbposX2wzIAJk+d2xIZvAa7TZ
3J7O8wvkHyvAvGnvNoFKLmECuVcXyJSktQ1Ft7XxWphvQb8nxLZTSV+sJTzctnc5KiAYxH+0ztEV
AcH/+agSCWYiazCpdVeWug3NftgGKP78UeA8jwoun5mEhaQSfTXWItyUWlB1Fe0QdqQG8lcxLNND
A9Hmyla8nDusAEeGFYAcET3752OhsiQGjWFV9hCrgeEEFnSqFAU0SO9za6SwI5X9Wurh/AnyPjKJ
9zgt5HTYSKBbz21amQIpCj2Xdl5m8lEUSs1FiCA6iXMz++2lumKKlx/QkZmJQIbA9tyUXMDdl7Y0
yeVJV9B6nkEfGlIoqqM0WXniX5lJOFHoJjUAeVLBXuwKrUA+R8jo7uzCOjq0YaRTA4yae5QyrEeq
+cZKpHFtaICPQTvyhAXItYwzvLYgyTvTq2vUB+Q4uKc1aHoowkrd3Z7EK/t9TrUZusxm5EW3sCSl
3azmIpcIXZMlmtB6ci0j9lZ8xdXxfLCyiBa81IRhI9ewkpRB53hzmdVFAXF8U/xuTVru3P++b0Ed
ANXcIIO/oMpwvi+6ySiqWmJI1BMegwBNDWTKyi+jKcX3Q5JJb8icfLs9i9fG99HkIgxIJ6UBjoVk
kgwWcAOmQ3/Qq0Sze1Ao/2+mlrWAQgMA1MyFBj0PI2fo5MppjNrfjIPy9+1BXdsadBHPuViIB7Wl
PGttFUE1oVNHN4PVforzInIEM1NWAPdXreACOV30hXGRnK+Wp3lqGVhGaec15TJlyPVt2OX6/2Kb
k4UhH4Rm3nyozq2g4EcSocNXSBkV/KesVoP6AF1zWq+c3KvDmWGKc5chScnFeRqbfMqhP6cImElT
sU+RNhA2Uaev1UuueSTI7bh8JfKOQNPPB1QhxFmFpY56RkXuE/a9JD4mUFT8TuEOerXwiM3KyK7u
cTLztILOdEXLsCYSAmSVdIUKFxm5XdK130l4/ZRL2dj8+b4jKU+xjgNsklU+H5quiYHfaziLwBNg
S01rChmJtEYZ+v55/xMpzm6CfAEdjwqT+H5VnZsJBHOuns96hApQqzpTgG1NQbQpisLfZX1OFw+g
O8+L4x0gzB7a7Q6SyklUgxXneFH6mj8J5EDwP9EWShlscbsAtDABL+SVTXdXfBTpOd2WZaG85l11
8oHUHytE5TZVDExDYcs6wxgHDlPTSI11QPy8XImBLvcWVKm07MwYVFLby/aQLJe9mLJmace+pT/n
5kiZNa6jHciG6GcTVtP29oJfOmzsybD/mSZ9bfzzfCXGrrAmfxac4yXVua0PIKYvPWGXQqg6WpSv
+zV6iMtTem5x4a9HWRnSVuJ+BRBpOtBFxs6kQOdze1xXrbCscxwJJHK5rkDfVRVxAwRDBISEKOym
SCoN6oqVeXbO9zFjQeB9ZhIkFF9y7fUj5oUOK4WIAhkAfivV6cjrfcVFR04uQGoCNOmhF3yq2yb9
0yZQ1gyw8NwZDkibZsnZbXx4BuitPwCXVtHBSrPqjhJ/DkdKO50iVIruUCNVHXjNpBUXcW3HfDS6
8LJZBYcYdeLSnlu4ercrTeFO9kTfMc20PsndaDVuPg0gD26v6LWTMcea4JP4zejOnA+Wjvu0TKqM
kxFK2jeor4Z2I8OYtOszSyxsNN+br7ctXnpd2pclmqF4AHEHLyk4W8XvM60GxgaFYebqZVm5Shp1
tgAec8XBX9muEDrL+J/33ozl1RWrE7S4ulrYY98msNHB4QWU989DaWhS4IqmMEIvpracwmxEflCV
RxCIRtHvFDrR7DgynsSSftmkWmv/vnI4APDDvcai8cxa8mipTRYmQQAxHhwz9RHuHgCkWSoe81Qz
N6gAdK9DLwixnZLF6f98s2CREhJ7cH4lz5v4w8kw4sGc4oYLE3li60VGk+xXIWvlIYfIFc1FVG1W
TsWVvULvDA9XbLGIy1IskYZOZAjyCoARoHAFwV/0zAI7FLs1Gv8rBxBqon8H2ODal82YZoFsjeoX
hB9B3t3p6CEfUgXimxBHtW88sKN2UtbtyoxeWU1SDuQBuLYhUFharYJSnpoGq0qry7QLhPS99mFe
H7VcQb1GzdFNRDLAKcNu7eRfHI73Oh4kjTMtFZfUYjE1D0HVcpZK8COzsGUxU7YEgX/aq8yDj/sP
9P68XYHhLF7PvS/r9aDjs4kY0aPQwV2kLvCvafzTrYIh2Ceg+aRmD7fHIsZKp1qqhoZzEaIm5khI
0T0DTK5haQzilabOazOHXyEohLIEewtTMXJ+IdTlhR1b2QCauBWmt06QkzUVhYvdPw+JSWNrkBHg
tJ8ft3CKCrMXwWSBTh/duhjVOzFp00M5tGsiEtdMAYqmL5QHM9fewlTTe1mepymmSqQWSXcIdAOM
34NcHP/UJzMogiKO2tzBAkLqfFBlagbhINOKW6liuKkEItCgD8qV3XBxrmY9GxqeCNhpHEN27tyK
CWJonCEjdiea9+ZE67aogyxqhq6z/VLax5O5R/H38IdXG1Z587EnsAnkaTG2UfILOao9mhi0juiF
PqFNPpjRk1f60/fbpq7sQYVsJapEvMjgjFhE2Fk+lt6EBCXylt0X08iUTQZyfCWMvbIrzozMH+Kj
v5fTMgBQX9hqCUteEze1EyvdLIJnrdQdrq0XaUoGRFKB0SyKyRJiv+gso25Ks/rg8N6kZUGN2ycZ
rVM7VZBttHwUAtGuHIbd7Zm8fKywajOJCz1i8OfwWjkf5VQmUdKX2FZ9i1GWUuCC2kXoEFztXwR+
jZsNdDyNoWbtuPKkR7WCoCTsiF5qLSu2gQLW+fZnura6rOvcwEzalgDm/CMFKM5L5sBGio3gDXVM
YVMGereSArxmxEACCwQmT0YyCedGdDi5wroAbT2EFUhXBND0BrkLq1hjkriIMZlgA+4x7hrYfKAg
PjfkqXGGSC3bCB2jwYkgIQYoL2wlrdtnjTCuvB6uDYvmNPaSoepATBf3WjvU+pB2eWEbjebdxWgT
HwqcrPvnKwRBBS8FneuTk3g+JohoK2X0cZhRjaYEol7pZkC4+M+XiGnjsYXDZKGWM4dwIrKnIW5s
7I3gIekt1ZFCLfjThNWs7kDaAK40Hj300p6PxZw6ASlwDkAM7c0pRVjZLUCCr7jky/TEbAZwG0xp
xkxFNy/cB2+SIsWtiamR21Hrhfd5Halb3e+PijJlTp33n2CfhYdG9NjrhndHGvyog4Xf3163izBv
RvbBVEWAR4qE/PD5h5hKGgkaPylQNu3AVsdw9SuHyE9T8QGQIXrXQ48w76HqAAeubMwrx4BnAhAt
dIRm7dHFHSvk9OK0qUWPTxopsROI+oggVXivqL5KL4jHP2+P9cpJ4C6aeeRn/PPFVdtC6IruF15E
DYLQ7mul2hokdldOwuUlMZPfzWktsM4gzBYngQ46H8ZElhVAuu8kppEfxmwy0Eu11pggL2cQUyZ4
RMCJ0FcsiZJmamqx0pjBHMYUwQW5XJq2CMrps1Ur2q+gp2FqZXTzopzlIiwSWajtzHwCc5C8WLQg
LjVo95DXLLIUdU0L+qOy7aefZWskriRl8k/SJcNdESg5AYVcv91ewsvtKsF8ObOHgEmTLjj506wU
fWTfcrqMKt+lPehXUhlvWkZCpLSy1G7VtaDzctPMFnnNUmSbU6OLA1L3YRTKEpwXmSDzmi3bds9R
WYMrX973qCySdOUgQAWL3zk/hnLUgI7L6f6qIqGaHDMLw2/lNKaqWxWe+qmMuym0YzNoMpvm2Xrt
jriyZzXqu1xLKmW9C92jCu4/qFS73BYSrwS0HI9I5XlS8EofsRKtHMMrjo+SOuE7cF7I1C4UABTk
XNW+ETn4ev2JzFf8SpsKwsxqlUgu7QjaS6ykPNYHr6+BrnueZ9hCXZefAwKN4k9fnBYfhmcLA4eS
g0T7YuYTJI2nkk7DuAw4rl3b/OxhBqbLiz6dZPTiU21+kUr/TzHF713jVNdJqYHjhKrw3K6YWolW
FnPWcFQTpIF8D7Ixq5PCNR2La2vLuwzhFQVeJ3zFuaGUHjYPQGpu+3Xrfe7GSDE2o2R5d02otsZK
8HjNGGph5A3I/pCBn7/+4U5rVFkOhAYB+Ali/mMh5e0DxMMC+s15/3rbFVxxfnD7YwaOI2D+S4T/
EBnNFGkpezZSx5eokcbPZmN0uzhLkj0v4+LXbXtXhkYGHzAydbK5+L0YWqIKYdrSqEZZzjBdIeBV
XVWQm+b8zMoJuWIKKjOqtfPQ2JaL6D/U08Kvm4gG/VGtfFsd2taj1pkpB4labubeHtgVnwqNMgPD
y8GlLCrnaxYNmZ74LT2zdBNHRPkBoqFCOfRE/Mj//mrGqhN30HHoK2+ca3bnJgZynzPG5B159WGv
tE0vJbBzYLenQI3KZ6g+yCOabhU8PJ/7XM3vTXrmVoK7a3PL+5dSNcGXwXPxfLSd0alpI/hsm4Yk
gpdxyou4zOnhrPUV13Jlh84KFJDFkUy+ZPuYlB5x7p4d6tUTHXntJO9GvTP3beVF8PD6wgrf2LWh
QVA3l1mgbEbx6HxoZW+gJGZaGYVWVT/IwiTDF6jlz5MZrmmazN5pEQYQsc1EXjNLDEHIuSlVL+XG
HxH4Ev0weVCraEIyTwu2t3fmVSvcu5qMpgmh1OIciGkRp7qGN0FTrdyUnmjeBRBVrfAjXZ02BLBI
OKJ7ART9fCx1QGFOH2EJKBNtMBwQ6sm4VyOqbu5Ip1654iKv7QoSWPM7hqCCU3duThQnvWpD/DEU
ky9dMz3RvdjbOvGUbZRRueJKrlkjBp2RVSSqqeOcWyuyOtKVgsNdjaV/zMJK2daxbxzEYaBHt5/a
ldFdWTI88qyRJ9I3dlHajQ256Ad6Bey+KwqKqYEod66f06OzMrArq4aJOW9Gqpi+pPmDfPAeQ6FK
QRNyjklhGambgmBwjTg3aZQLverl9ka8MotMIiVMoBIW3XsLY95Ah2zjm2jbWYGWuZRVy7+yStU8
2xN4DVN7UIM/947c2Kil0d8Cc/+S4HrKzXQIBjkjURx6Tiz49ChS7apbTdioHsS68HisiUNdm1MC
Et4uBOkkChfD1AswXJXOMIu2CbsDDrRJNtkYdyghxwUTfHtWr5oj5J1T4mS5lrydQRMJRTqT26Kx
cpQpSW+SVPHtWJXXygpXrhoa5XjLz7EJz815fT9slrSBvj9AcIuE59TsplETPkG3bEEDV8/dh9Z4
NMrQ+3p7eFeNAk7iUT2Tqi7TCFVq9WgRKJld94wqBL/xOR31z5DoV1tRL5VtXwfqis0rz7O5WxSP
iTAAdb6lLzMn8ggKZBe8lFDmDrKjVQzJ19ELor/yVEnftFSsXA1WyIPcD2vyqZevmLk4RV8xETXt
WEtch6jmxqAkEC6gIC49Qbcy2rDc+D8gw2hPkyl4m9or6xOEJSs337wxz6+jOUvKSaEqQEJhWewY
ZSvOPZKUdk/57UnwfNk2x7z9cntBL4c3I86QaOfNPVccF5MbNKkQiBX3edqEKewx6Fd9slCa9u2K
GshWUzLNNjIfThiPWvwaouHSB2F9xhsB4yOXv7zdOyNrw5Aao004H7z50D8HbpPXObSR3pC/Na3m
/7g93svzOff+0j5H1YCnw7IrSy+pvqky7kAeYuXA/37EhdrvZJgStrctXZtZ4GESuSCeQ4RL5+cT
YngxlFQCXrEogsQ1BJwNRYM86B2rTxAQCaGOgs1jEIt4T25a+vu2/SsjJdjmvoLXBUzmkiCTt4Ns
TQm3ZOZZRoaYF1xjhKX0VW/0ThuDFcd3eUpR8eIZwUBRMr6InmrYVaMBTTiIXJLyFxcIHNRwPUix
J22aJst3fjqW34vegDF+VNZI2i8PC9ZJpYNQhseLzsnzyW5aXY/bGuvAvaI7REREm45z+Y+P5GwF
HXoYmcW5i/DcCnvUBLzdEyH2gnWMRvWhMwfhcHvdrg7FhK1YxRadnAu/XvOcF4CSMZH9VHwCq47u
dggp0xqA68rZI7kNmxYa7jCFL9HBs15a2mdtZvswF7tWSQekJaX+AZDecDTNRvjjkBTwGqKElM1o
ML3g6UOZZ8zLeYkEIVI2CWKQDxp5r03qD+qn21N4bS+C/6QIOScsyYScrxOMRCLvrZFL2OjrgxiV
qkMyIXXlsU8ORV2Jx5Ky/5NWRcV3+huLlaNweUnOkSLvFfL5OhpvixVEPhyVAJHg24MDUrZLMoqf
VBMJNngz43Jwmi71J6QC/bFaGfg1y5ASUjJU3jVhF5FxLqBBqJF6QZEwF7+zEKFuZzIHkX59P6nB
JsbxM+Aubc3ZXXE2POmBOLDAJKOXef8mDOvS73gAjFIJRRif8NCZU/BNMtp4JW5djJEcC3eVRkGG
u5ho4OJelGq61gd/LuDlyD4o8BK9MU7TeMigljI/1zB0RQeq6uNaFnxxMmfLc7UOTBxJYiAh89c/
RFxeF2SppY4hVOK15kLIWO+kvIv+7N74txVGyPB4CdDufW5FLcS+IbYM3bCqUmjnjGrXNuWwM7VM
dYNsChwdPTVbAya3uX1slknMC9PzufowQHrZUzFUlNCNqMk0VtK6nT8JmxxJPafUaxFCjz47xorw
yRu8YVtS7H3y2mbt+C420/vHAHoIVAdAMnH7YhdXKJ6HkdFC++X77VEr9XGD4k63zcPuf7OkH00t
lhRuBWPU0i50W8sKN7Dgma481PnKki5c7TygWX1yJg1FIvaCbULLePWHpu67oUGHRLRFgwdiNSfQ
EiWht4VLJOFSzspac26v6JUda3DVzr4QIB61v/MFVUa1rLTc8l1wEv6pGQTq3OzgFSvXhjdnTQD/
8JS8aOAvtFTx1F4mdGt6Q/1JwjfIdg3qGvJeymuUjIuxNvSVzXoxtJn2m9c/LwMIby/QLFUHA5Pg
ZaqjIZS0FytvdHTwtytDu9iKpM+R05q5+3l6kAE4n8BgUhPZExB2HWO1s5N+Mt0skhNHg+PQvb1W
V0wBDoPvlQ0PWn256wvanqoYESXHIwreeGWGWiS3FHo75Zr8wsWCIS7HY1ghnQEYgsj7fFRtEgL2
z2VoXcPR75xRSfLHqBwsJOED6kHy5K/cS9fGRrcOnhPMOHIPi8DJinLRi6NUcSQxD6RPslZ05Zew
aZCBsWuI4ZqVktoiAKCzgB0BXYbC/+A4MRfhYBTrpTS0PcsG7eVd4GXFTvCm1JEFWDe5fuHK7qFZ
idJBue8VrV8Z7rX5JermkTzjdtC9OZ9fWYCZvskCedbwMnfC1Mi2qlfkoUVBIRzIxafbW+fSHpNK
yZm7lwcH2M1ze9CwWkIJyyYMi6Lh+KaeO8kAF64UWE9dp/yhThmze2Zu+bIpICnzIk/1HORi1D2S
rpDOhkGzcvQuDzi5WERk0VwCZkVm+3xQfQeWP9clwRnlwXsxJYpncovo1O2pu7SC08I34r/m2s4y
cEnyMQl0/rMz4ou/W2KeuRQPipXE16WVOdNLMD8j/eb81/lYoilpPX+wIrcw0IIoUVvcQcwerXRA
XLUyp2YIOclXLLtr6lzpA8QNIZftJ3Hn52azDcV6bfUvzzI+HtwSMGiaNIHtno+FDDn8tKUZuXAB
wqIeiDSc9lK0Hzxq5LcX56opk3OEp59bOhahUDUxVr9kQFEYlBRNQXnXcmbYA/zPK7vtIqqUZnId
aho8T2btvaWpfG6vDcOZObrx/5riNn3V4GHdlpE2uLWZC0efNKn95+ODeokqOc8EQIXzgn6ItyiX
lvBVUjixprL6OnmSdshNTTgQZXkrpi73BuV+ApG534Fs2oUq71SGY9GasVv0U76z6uR3pehrFf/L
SQSBAmSDcg1Xi750DLUCPaVKnylcpsb4uc2nyW2KbLhHEa86iZB7nbJJqNZKUteGhj2GR1WKO2bh
KDx9zGlv8kJXkbpp36ugzYIiNf94L1JLBGYDvI3eK6KB87XKDTHNpCaIXLGdPMRE+qKWtxPEoum+
TOWmOdzeGovsET4Wc+BBCAfoP5fUhTltGMO4FAjFBbMNP6VxO9kj1OOQExfynRREXmqHvafs1aDx
ftw2fW0+OXO8X+lcpyF6ccCHqS4EYRh4Bej64OqtHN/HjbiWL7pqhdQ17lCa64nz1z/sfS1qSZ15
WugaUPhulSKPt3B4r2VvL2/GWbJzVvya28l5L55b6fxMLcsJdVBvKtUdxNnTU6aFCbp6NQUq+uSt
lfvk0mXN4p1IXc7paqK5+esfhtWgeyRKZRe5PonBrZZF08ELW5KoOY05a73kV87bmbHF6IJGVYXO
6CPXNAgxmkaiLmUgVbjnPdJsO6Dl951R1+nm9ga5Mqk4ZB1usJlBC5jb+RgtNLwNC9E2t24aP3c6
4AVIlIGJ0Z1Qt+pgH6t5mK44sGtjJRdO7m3OMxApnxvNPcMLIAYL3XQQIw+YadGGE7z5dQ/7YTwY
gwXXddBBh9yWAHtvj/jKquq0mYOQIPPAqi7ub9VAvLZuW+gAib8c8kneq943yn5S8u6v26aunAuq
R+8QWrrjkPQ6H6eIIBrwuiZ1A7o3NkEmim7WW9OKN1uxsuxfbloja9SgSyGbJWLspE5zksn6dXso
F7PGWlFZ5MVLoZbU7GLWBt5tFBSj3NVioXxKSIC7Yl31u2CU9K+3TV24SyrYM+TCokQDNGE5axlk
jn6GtpMb5Zry6oHG8g7hNNIp7ebod0LM6ZdQxTpqTwruLYIAfo12lbLpxXhxY8AjCY7nj0LecbF0
qhzTngn356iJMR3owqQkMpTxyVT7sQNJaA3QXQ/TaWYGNqs6SmzRTEU9hqzYGr1yY4WilEovU6qM
wY8QZTpLPfRQIgtfAgSIi+arN8ZRFu0NoauFX1kaCZ7pCKHoCZEdxl0WRxvYyZHIcJAS7krRbeCi
9aNdY0WV8toh3SbAVRwE/fz9wVQq30sjSJvfUiMW/ddJnnTloUqNKv1VxmrTOnI7hminCXlYRnYk
NVF6bIsoPIoGlOkUxKJu/DYEWUNRnNerGBtbLl+vdUYp7nrLpqpmcu8noxy7kRIk5hcSLLJ6R4NQ
Lf6yatquPsf8oBLZOR1ZUuaEZif7mzoDipW4heWl1l1Qary3KZ9m/Ys0Cjo9m3kTeZ6bUhiPnWhs
rOrzoEK0/VjlmqDsE8vySM8xllz7XibIb08udRIq6nsEDun83lDAUFLSBZC0lOK+Cmqh3zVpFLE4
CR8Agbm5LGU4qVVaqT2OhSe6eeAp4zMJRyn7lRSZLoe7BtLAr2XNo71zE6SXhAcwsrn30ITWBMC5
leqQFE9X81F10CTfpNYXaU8GCp1NL4VegGO1fNVEN7cW4XpuDS2JnuqZkiZ1BQXVwq+aNxr1W9FW
SdA6pHiy9qXOI5KtdpdFSRXwnvUsaR8ocjM86+HQxDxh/KmFujGJREGN7ESu2umrDsGi/znUzK4U
tnAX9F1ySNquDZ6MoC1olzEC0ixPfW/kSW83id+PkcOtbRDgh6M+5F8rBJZFMlZZYTVfplHpvYHu
CG0Snsxa8ZO/VO5v2XdSQTAR65j6KpJNqvyi1r7kOq0Of8uoYvgxyei6DEQUHzsjgvbc7CoJdv62
zKvG9a28R/+g4SBbr5EHs/ApbQvdnHajr2XZ90ZOpRg2e/Ztz32Kqkf/hhfrZNFuWiQDPpWtKZOT
hbN+rBVbjrIKddPYb5S2skNIoj1kPDNZYyt7ek2rgjCOkvjNVMepposdeZKqc/xIKMfvRWBN0hEO
b3X6rGZV678oltdkr3QvDomrWZ7QO+RXJgOm9MbL3C4PR/E0MyHTmU8SfvqSCCBGaOdtdYxXfWnc
50FeVl+I60J5m5sBiXoHqF0diC7dRJIv7Msxod5pZ6U6jt8zFaGOYJuKo26iLhGLE7CQLBKySrxT
KjktLGeCFznpd1kgaAZSCoiQCqY9ydD3y3etQP+o5Uhd2k6/EI+gcuV6QQ3yx5byUczVLbCgzMzt
WhKmUUJBZ8r676AqhciHMZ5x3MuyL4BMhfIHKLKNGLEf/9DKaihCB+r0SXzWibJr9Dn60bMie2qA
xbQ2DlZr/0qjMQoCW5B9C2GeGW1R10dD4rnTPMS5qCXVoWqSoGh31UCfMDzyvEgM3S0U3dPuMyXS
0xYaozDIgkODt0ZWO5EsuvEU6Gw0R1YFoYidsO3NQj5MSor7+uwl2ti2z1mslLGFD7GMXvpceTlw
JSJ0dCURzmkywTjRQTjAvg5QqJY3hQ8Fvt1bYytt6noEJOlaQh9Vn9IIBtJ9CZNIGIEihJw+stE5
7q1fJqL3frdtolH/3eBSjDtJjGvxzQjlOn9NDTgBQPoBUPo/HJ1Xd6U4EIR/kc4hiPQKNzin8TjM
C8f2eAgCkYXg1+/nfduH9dj3IlrdVdVViA3ZYe3+ej41OfUM3UK22sqYayfEYfB5YzpfXpy5G5tz
0xShd00TglbWsaX4jOYWr6Nq2frLMd+b8xrkLm4O61AQe1GsxW2Ye+X9j2P2yWsSdQ+X1sPztBEB
XM9xRXjMEcxptF4K/dyV92FvVlaGex8f/jfPn7b+i89U+W9ziB92GrCAlJz5syAeCPZZfmJ4deOf
kVg7zfW06TwgJ4CmPVN14g1v/uLFwklF2w49iUWEgj95injyG5cbOH8YZGW3G+pd/7ZLUMWXQidD
/hXtVdw+1gQVRI/z4OzJG/qfoTtNnagIL3V7s53pXUkdMFYjFD0Oos2/O5Y8xwekqlV7IuHCJp8c
2Y4zl7tIXB7H0NP6b5LLOmTXcOR7OHa7Gf3vShp6xVR0o8ep5ow49lFJG+jXtqlV/Utv+7BflWht
f5JxbN6ol5wwIEdfyHUKp+jkBGNh3QvLsJfbjPi7evxn4m11vo2Sg17TcnblIrJpFtL79EZrF591
eo1n84GtDDM1GdYqRUF0TlJiOZ2uHWEhdTqW/mCnLNz0oL+jpXXIP+niYWJRtyy8Ofkgg8LpX6JK
thWXUsdBL1PUYHvoZSTskDuVLu7SzppCGtvxTNRTw0J64ibDLWEI+CkgjllkSkYE9Ry5w7S8t2hB
WbgLbbVQGl3lZgr1BbpKtyOoKiC9BimRoyoZv9gCsvQlX0X7t9B9HQNZNkaBeffuiyvA6zKfs+hn
0VCM7de07PEToq5FH5LWKe1jqFd7UfB+5Teq9EudUX2Gt9iF7MX23aj3CSHPE/Hm9d+wCub2ou+s
/9iva/jILmox/38tvBcxu75sIU7hlV6HcvlFpxADvJdB0p6HHXuNM644+Xx0olzazO+SMbjYJwcx
CRLf9qVzIx7WtovLcdwc8rTqvHQIycH+gMAHiTdBMDRNfarDIL9xAmcj76Nt9o+KvJnksp+9QR77
clovyA+Z2+M4uOoUxpsrTyQZFGcmH0wp+k31DkI2sucPfas7JzMIxQ8jxMVyXrne3n30l0025Nwx
WaAMD6XaGjyJsKb35mwbicK6nCpDwog0Mco0epKkwLvIruZQbWKyV8X/0Sx1rSPiasbZ4i2zxu7B
EVxDqfvzq7Kl8xQ6D3fJZUY0boipt/Wsi7CuKJ8od97r5HfaEMOTTL9lHRW/CZrI/5Us8T66I+4a
fCNCOKey6hDgONFIOjZr6cmaJvFEs4r7UB/e9Hlr1WPX7Xo6e3Kq+0tC4Ur3tPizZ38rltyHgxwi
QR5bMBGAozqOZkiAjDzmG3liWc3P3P88B+DwTRGYMee552X0KB05tTu9CFrEreUSqSNSNEO9eB/J
GrTXhY8txgE1c8VncOzsnyuxDyy071X9p+PRVBnpc+LkVxP2VRr7hBPYZa/R3rXKy5io2lMtG/4T
DJgevFCxLkkwcYuXUdV1fiGLfPXSiE4F2UUdJ12WuE1/r5owLk+RR2QIuXJLOJ/8bnJYRyI3Lkm7
feqAmgxqXsK63FLy6rcOEaBL2z+t0dQGv1pV1G62hqImJ8lG/ZSqcrD2NogK8lL7wk+KTBdr5B46
nmd/R9Cbd9EVdQsQ6Dc254eEpLuMFndPfbaBiIqKCENIp72SxP+1Rtx7CLi6T7dTWypiamY6kPFR
EMkz8M/6KkrU0dD9NpdhREg06nAdXSdNHclz3FDDad0TTWrD7tv1O8RC561teu6TuqwImdOE7I6n
eSfnqyVSUmd0S7JJ9QqBdZXbMXjxgm0ieYXwLrz6fFM87VGhnbRHbX9tTU5zadaVJs/sfeIdwk4W
NsPEJ8GBkViYh23wvD+TTMjraLpWprPjFzPFMKmrTOeGwrjurvw9es72R3SK6BdhZOU+ecuMW0KA
tKF9U+NgQMrUNC/6jtdy2/FdtNx8YV454qGkr33eFyH7g9N51XXnknRDDtDI/zepThWHoihj/4JH
FZjTvpTrxFHVyZNhxaQ+5rYiPLmAJS4vCEgfwpNCnqNSw+pSdMrnHIB4F3lbpmVn3Te5EvXElBeU
9QkEdDomvkFrmtsyP5NT4uB1ExRFexb00/1rScRX2seRqrKpWKhdcMKRaomVS/r2YmTH9QEkzmsO
kEjGvSQDxmUrTDCz8H6FlTBnVEq2vtAyHvtrehWmNsVjqS8AGfh3SP8IpsNkJdFnLK2UrxDrLelC
e/G37Lv1L14w5cdaqOZGBygAUVOI/mEnEuxZ56KxB4cD9bb42pnODhGNz6MSDjWzdYn8jmzY0BSQ
iSUOAQ2Ffw5d66pLv2mn57yi+d4z5v2WYLNZ+08je3Xbka2j/lDmdchdILi1MrS0GFnljYwrmkHN
gGoaP3zwtxpfjJ0FpuSELt8ZTyIaI/u71kmsLmepaIdn40THneDtgRei0v587JO2qNJQiPK9Lthr
T3+yOtrnetnW6UBGb+6fKcXdbQRjzVqvv4ddGi1JmMq9xjoASUXyj+A++8+ZRfJvkgGTralz4roX
ZwmgZuOJ+wxRXVOl0m29Yx4wnqN3+fGOtG47fKzrynZLUfotqXaEXX2x9ccMNCeED+6zGH/HedR9
tnoT/pXPWvoZzjQmgiiMxwEbEDDhE9sqJPXUQY7+oiwH98V0ueF16fbiT6j79S7cZf5BZJh4XHxv
eUxEsqpzT8eDSHMO2CSOWhivY1XXw2mV7VQdE9fGxE4t1Xa7Do11To1c7WeEO6lKA7HNX7U/dC3+
MtoPD7n1onPjsCEDcFPsH5MjTcPNGWt7YdTkf66rXCL2eLbug5AjTZIikYu3Xu0Rg7a0650Rpuco
DVP4YYqmfi4DjDNYY2ymqyUsaJEC6BVSklFLmIsG4e12GEie+2cHR3zqydYe9W3bflXdjCPM1O1N
eV9Xg4Q7bY3+dptp3LJ1SxT5dEI2IAW2Wa5Fa/uRAWEb/hWhzP9sfl88LlzhD2FTzu9kJsVtavjW
vqJhHq9tO7j0+ppnnqL1ISqvUYI+sGnKn1VdOQEiOiTN/eQzlstdMjKGpzWBokxVW/kzJsRB9eB6
LYlgvVMF4PMu9kYnM21mSeuhCqIzmg/3PZxVEKas4QtMBQJed49VywigihmeGDvLmywjGzGVQrzH
8E9iS46rb1nbUNZ2VzvELwlpJOnsR2+YEYzMcp7PUc13jf9lO4dZt3gL0YpTxCHLjZT3+RCXL+Cg
zfPqLeBADH4LaXN9MhAKhQlDSHxcbJ9UUwTfpkua23WqpuKKucOXxySmiTmNto1ncgJ/6Bwnd4tL
d4ia+WRtkjxzp3fVwQSVviZ+ysyXI/mWfzrji1uS1/bg5MZl+VrQsC5XUTEmT2WSbyRaToq9gsm3
QZ5t5TAcY9dG6mJwpa6zQvbybzz4FhmOzptruY/7i1yXfs7GYAp1lnubWNONJ3NuYVvXkzHl/gat
utkbqkXQnhJPecdWxvOaDSgMaGf7guEu58Pz7WzJ9gbs5z8Hyi9+qZHlXlL4QJdSgprr/OCpzfnX
VHV7zYrfTwkHvQpPo6n6KGNzZn6I5o14bB6hyxewr2GG6a5zjwObbyGc9lCnJhbhcCxo24NMNNK5
DMzKx0xYfMCFsl2jiChKV37Baea/nV5OrxIJ/R84iu26aJYaaWDZJK/xarq/IIHNw7j07Wcd7P5l
x8ccM8g3xl8LZ4RNBjp/VGhrkl/6muQpfu+ycaJEPq/H3PGNl7oyH/hmqRngIF4wPTU4iTDse0gj
qJ7R8GCYUtcUT9/aRaUjgj9mm4LbKKzHD9LN5KsfCUlYk2zmTzVVpPBaAhL9bGq7EFu4gICndFym
+CMvVprkpSSZbw8GO6YbX+JtTppjxTqVXW6wFKVJcdyFZJ88ajpWuQYRphtzx7sIyuo9rkLJ3+31
rIGg3ujIs6tzRYLaSGxsyCopw/9edQMB2mK9zWNynWjVAjunQ+lFRTaVXbwc6Zo2nclpr9+Q5ucP
3hKuJm2Zj/YM0SVdG4xrd6FDXApTQ9hblxU+S/pX8biNH57Z5HO4J5LaLXb9SLBz/BoUvrtdJqpQ
z/1cd18zsupbNiO67VSFVWIJMnT8N2b2dk49bmAW/qvBfWqM5grISzwuKbFh9Gi1E70ufs8oh3JY
vpTGcHWs3camTzgq21zNTu1fN3ixcoVpv1sOvnbFWxV3WMYxM+QMpLHER2qia7lpdz1PaS+bwaS8
4uGnEGtDZvOwNhd+zUScNSSA3mufeQIcCBb93Ax5fTPumCOcc5G4lzERtt9FK/UVmnm6mMbQYrhz
bJ9BlqPhgPQ4XzMbi7g8xEGPlL0BEMPXkl35WwIs5dfazEl4mufOOwWhoaMnXGuvMm8cp3dnWJOH
EHkdqneNDQl50G0zZgmOkNcQm12QQp5Wv3Dxmfusn7XXnKrJ0HvFeFb56ewX7a8lEdGatWvv79ks
XXsj42JLuArn6imutyFK236uohOZpu6JZ9zvdG6sN7feJN6RULHizqK7Nx2CJphuGjbi1gsFRfUc
iXUsr0jm4XIsaavLlFokLpLSsebsFH0UHcYgZjM9KCgyErDsKneb/X6amyE57oQbX296GwMGsGDz
04T47/uKLGCT6qiA1GyWUV9UEUTRcVdB+Rbk/f4xJNYZDjxDdbPY2XMPyTpxuBuVt68z6XyfZEHL
IgvpUL4gGbbbOlrn8sDMrO9mu4nmwcF+YS6ekh4Q+GA7fx5JFFyq8d31yblLqQByuZO5V4SHWMfD
9ql24UzEZM68BSKeeQoOrTqT4eQr/0xWXsRaM5FiX+FPINZxGKd9fV/zxf0VQyRebMYpeXF2s7x1
7Zp8tYS2lqfY1foFH3X5unSiHrPVF+27U3Hrpg4T9+9d1EnJGEJCujuGnNIkXMiLFtNC1pZd8r66
GMG6p9TT5F7dFE1Cz7IzFv8KJalwsCEebgA+AHZzqHoV2xTP284e47juFDCH3/5SFrMEnNR3TSrm
WNr3Wda0oV7k6ujYNvwxh84M/GobD9F0cPbN3tI8D8yyW7MNWQuiVx3ZyG+R48AJfYjNkLX91ew/
kMLmDMNjXIs4PnoxcpdsXYdtzfYq0CBT0TITgk4cGvHAWz/2WQfD/c/bSJ8DXtvayrsIkrX/M+QL
3qd5tAx+BsbMWLNF/gLSI8Kuv5qkJxqMQn2Cj1gCoByNY1+2mSau82EhF/PGOGJlb2NeGYWKPQyZ
r+yIp3w5zv168jx6DOQ3hc9o2bcjwDgLfU/1uHgO/7vp7ly/pm/biDVtTzuor8xCXYWPpBCio7Hb
0oO4EYB7hyOeH6VzHy5/0RTZhcTPzekPyFl1f2hHUQJY9UnxYDbMcFKAEuWcDbrZ9RBYvFaJDU/i
kaPjyduGpPqnRDK9Z/PWafenfDcflZULZRp+nh+v6KZTkbvm2dtlct+3drZnJPr1w6QL1zsE+EI8
Etu4LthuzxjAE8PmQVe55UIn4EyeK05LAmT00pZ1QSRdXRg36zpd7bdKKka1gGuwTWOWh+yx3wWm
mqLZ1+a6GmP3Yuz72aSkiebPJadqRkvUxCVYhewKinHFC1WxL1GklrhsBtEwKM5L4cf7ARfhHioz
r+cijfEGJw11ye2H1M3snEum1EswVf++i9bwX0lK4ELdKuYtmzhAURo0ze6c1F6o/TDmnnleA9GK
1HWrbcIPQzYRJEwVtVnf9si+NxJUbYwEw98R1t4jhVV3K7ZqQQYZvA50+2t8C0k0/s4RFzsIAIBC
UkIQd1A/d4YIqNZhRzuXT8gtXYJ008aVzacoqx1QUibqOUeV0B/bSBBfT0x4/JDYms4p9PyRgG5n
2sGZt0Zd5r6HVGK20DJpwEqVPkR0rmO2wPG1PMm9YwCwMhizoO7lr2R0matdNh+foHxcIIzBXWiE
loU0dRXDSW3R3D8sFS3vgWgxddmqkh7DFMIMB7OW5tPLN3Lfc2/tb2rVNu6lN+fiedyl/4jsd2/T
YM4TEFZHj+Oxhe273bsAAKwsgvn3/yRDmpik//aW0d4Lnc8vgqzz5piMQ/0d+IrrtDd2/1w3Md77
my6/hw7bDoYDP7/vN02IvJt33otpJO66BvTpIvI67ytfKHl8VM4YvOi+HBarxz+RFgDz+25w2Vri
smENGfsW3NTq4Mg9J+9h0KYnRtW9z/wi2N6QLIg/GmaCiywp7ZQ2iyvqW+xL4ZOKeTC/+i0ut3Pk
76Qg9F40fo8OPi106+G3wEPSyRhG4zvPIyA83UY7/Ra2pbMu58W5beqfSmPLMn/UXJ8kgM6uuYYc
YeMWtW8k0rya3PDWBrsMoWba5tG6G/0uv1Lfe1aEuB0a7ruY5GvS61lMfBpiXQ/XU07IOQRTa4JD
ETXAlPhdx97FMkjssQJcVYLDTMroP76hn2JFq6myHjj1xV1LwFK1MG2lgQT2KNZwCy64BF1w7TaH
CPf2tntUP+4Cp0R72w1lz9eMH7T3aRiL7h+R1VJm2pYDo7Dxu6faJtOawZdX0ymRGqMXz1bu40gL
4mQhSq2HifZ/pBzEJeQTyxsL2/DWwXm+LGxwqvK2N6mi1rGSZKpou5Ts5n3HQV3LtHUXSaIufr1v
ZqnFc+HWYwUVPI4fWuWgtQYLf5Uu1vQPIc6oXyM3zz1Is/uAcXDnPQwoU3Igu1aRxPHDENtau+Nr
DvLnnGt/Wx5ax53a6zyc9z0deL3CE2uB8H+1+LGvtnDkx3aa6OV9Aq8JI54JU8hQ85afWoHNsqo5
MtCKUSlool6VDx4bsMtxnM14LPIJit9K5fP9bh5Nxdg44aOCP8Xtfy/oFTrP6z4dBTF91BOlONtq
y4mNOyf6N/vO9iS3xUzXfRxy5WxsvLhZZAL7AQ4eyWxCiXwO8cEtLyuJhvznmrM9VFPn0/51Bbgd
1jMeUZpkKL/V1rjvm2pi8tw9Ja5ZdO++w2gFeMayG6/XGgr4dWkiEyEkaOHwgyIaLttJ8C+3oxlo
aWXUBNmg4uAfvEcA24GK4Icsbtmz0nJizMLh3fkCOwEW1xQ1kynoQ+9mG1vndyMkxL8o9qDK1gqW
Hxw5h4yPSvDfA/5x3ZNa/e3TIkR+5wMR2MKw0ehjtNVJSKazmebzign/FYCPQ5YwR+gX3ZJGSubn
wsm6eBf+eXNn/5287OoFiWz5ZwGbfcfh0y3P8NTty1BXwfe4d6VNaXocMH+4uc++G+StTeJhHY+B
Sdwv1OP9nnp5zeI/m51SXTqqWV81QVLBlVfqfDzMqEE4yDg3/+N9tAPo4QBPXJlmo8VDeTMcQyXK
/jiNlbyecJiAbrJafud+CxLgdnF+KMc1XE9RtaMtrJbAEUwMnZiK2yKoWz4zzIDIfmKyt1O3LH6T
tTy7K+12DlwyS5jfql/nx17vNLUin3ICzIGr/WOgA1tnvdP4zvWeN6RRY0YUvAvPwgjpIvbmU80A
+xQp4fZZEgixXVZj6T0TCoMbgOOW9AZRh29LN7ugM8VPH5AWpMDfN9rvG4r7qn+JEXqMW7rGlXh3
++jRmUJTnFYxt3+inu4oqzRgddqIIuA+85r+eR5s8Bf1PPiMVksXpSP56VK+SdwL3Vt/27z9Ro2y
EqmvctAmUwTRPYLuXh1i7uH9UM7xQFESwcJancER4lSQ5dKc82aI6muP8gHyXA6ze5TJWD3XqiB2
2gtWUR07dEmsb5UesHI/h3vmbQt6Ylft6sV3mBzSFg+Lgh8f90NI6uycckXCcSzcNN8T/r3yAOPj
XoVrmyt235LwKlSxsAD6q/1V8lW+9PvOYrOtk6rLhKL2Ec/ulbgd627oT0BCxcNU/nhyNGvovgin
XF7ZauH100uOAGVrezsdShlPMitEjxRD5rF3OdW8fx/oBCiQMiIKvvd8iq2izeLlJG2+T90KiAFD
E9bb8UqcGGKrcJiJCWpd/9zM+DdxG0T5UVqGiFSqLTlpM4v6JsDANUxj69iKiHbciLJGA6gSNhwG
330wlK+aklLyJUTLZefSEh1iNFDyaVfNcrNJp6tu6M7Cm7V3In0OjDZVFgQtoho6B9Aa1zXueCAu
RgDA7AWHpwyC7t1sCx9k8KvisWXoerXMBOzBiA5Tgz3u898qLvqNLco9QgbE1VEfoXrH676nTTm1
YOoqa/ptXFiZ9cc7d1m7L9GIoLq2rGNfsHG9fIWGpS7HK5fhDugezmtmGXKjKA3hv8S01d8NbvW7
AX19kX2IdCLvcfHJfFXQvc0DrfmhMr28n5F7oBCDg8U7yWwWysFIxVYEnuQYba7jR1R3FMGlBC3n
JpmjMatVNfEo1oijP8e9lqkuJ/mSID36KBvXvjhDFC9p62n7ofGndg91acQj/cT+MtcDf3wUt7+l
XMYXZTsnSanVbs2iELoTlGNypGnZCgK83TXUO7PbPs1phekLUAN28sBcfTTGqbtY+RG4s/zNKtLy
KAUDajrFZvrynELTjzAE9YccWvOy5QPS0uWLf13RkoZZg/lqh2YFy2wMPn1ccE2PyIJXv+3P3IXl
ZyTXYMbZett9vJ2GKjxIlDDVIecLdDM0wRHvas45yCrPrxAx4xMGf94j2Ep/ajL7MTxgmY4kTN3o
GLgTRk71L9jbNH+VNWPH3sHe3OuGzvO4maKH1oLebQ9JbaQ92Rpae7BhO2RbpCSfLGdT8rjnXDBw
47H90ytHfTAQsLtdtWJ/9tzNWdJYDOuzLLb6ydsMCSGeu8LCcX10fYZeA2a6iefu3sz5cNdKz/89
aib9R2AnX2YDyqs/GzrX96Lb2l9TqGix0YPXaMKq3H8pg61j636r/DsBzV1edLoYPkrT/SgQmUFU
umLdNp8XRyuRmiXhvhDbUkMnQSY+hyGilrpE85uug56/Ddsef0JG0IJ+w+f99GkSChBId9/SMrYS
7VWiljDzyil4rKI9YH5qcaFOl8VzH62/2seWbLIeuFLWH6joGDy22fy1xNC0aTn9nNxpklV3sfdK
v3WQwBzipLFVJgADnBS+oExSgCbgpz1U5W3JSkGUjdIbuXtXfug0lHIpiY0oAcQbR2zNhWxzxEJT
YefHYsqRVdQ/UvtUyrXc0KAt4o15vLn3A+Btvu1a3PfjXDywuINJbu5qeem5M7jv+CNL4iULAowg
VbfEhwgg7QUgsX93Cow5jpHTgMWasXLv0EnqMGO7BLCKGS2Eia7daMuorQg2aLf047aQ33IQg89D
Lmfo4wPHnl2WApXemyj93h78cnMuVgHlTt0u7EfcB/lzQOfC9xSK5dP1d5h9Ft8rMmDcYGM4F2v5
4uZVkF9hvbre6wFnmBPHn2KGHI/7sQsQcsO6mqGgW/dHMKa2D7ketm68EZJ6kkZzMavD3MhhT0W4
5fde4pkn48Xzp5GzHC9c3DmudQP9TrfW5VCRMvgAu1spedFYXHQ+m/Tgr1V3dtYBNY+Vor/mo07I
GUgyL7MN4e53Fa5IWkRu8Wxy2vBfL8smPIrR6I+fksBkBs9B8AHdw2WU2xb7QjjS9yFeXTYeSr/Q
3EoiBpIBl7hrRtYLkMSE+d0eNQT67YBv6A/KvTOHJO+KnjZIVld7oEGt+xw9PqAFio/TIDZ1p5KO
C7Md2tXj+Iz+lQrgmfC2cbqGuSlUT85s66+126M/JRpwRJil77xO+8AgFDS460hborApPIflwmJx
clrx0PivnML6Bjn+l82nZsh83dPhRRU9ebTHHs6PunEuaq9Hw2R3iE2KdD2UxzqmTU+NYPpMayg6
BEbJ6l0ixCnjI452rH2HWvgfGgEcFcrn6q21cS7KaeCVAOxPHiav9x96UGd9yFd/fR88bkoOn1w/
PU0WUIrwKbw2E3qvVCdd9bJuUGTgUGtwy+bzyglHUFkeF8R8Ix5QvWSCjxTMRTi6zhUPbkSfoax4
VoktEK/9iA67gKiqsxlMRZHN9fvIeuzb6k/dnXYq61/UTe+ctLCzPFNQB5VFczeXEqUEMCChQGAI
jblSGs7T/WEP0dHFKRv4vrmwSdDCMbRVOGWj8AB4SWhh2QHLfCht4yveJx5CPqJdmoMQssPEt2qt
nAbcFEj8li02EANtVRiRDDSiyQWKAKHgrijno+mjxj+RQAOMXS/++NbV3vrN+lUZ4rwFy3yo5234
xR6taG4Q91bXNdWizaL1Z5KCV+aPQCJTFWlEv/WG36i4Zscb6jra1/pDlnL9htfjt45qUskBrKqJ
70fZAgITcLgzA+BzC9Oq42B8ZfGuD67LoKt+IzSYZ5os0y/IZCqBTsSygqSysUd1dVEAo003LApP
twZx+ZLFQFz7BQGJfVXew69a7xlVxf5Js2XQwNtI5tPLXCjWQY4jVlvRpYC+/8DNe32zhW+XMzx8
3B0SJmF0FYvABZKZGkC7iHbxnmB9hj1XHCZ35aKSEgVYGdNQd92vCeoeMZVTOZ8CSYQ+7JUK8iOC
kAQ5FONoe5ATuiDY7Z8XQC4bpoSejs2QxaOYQrrqCHUZ7F7yPHdD/Lgv/upAUO58THavhzPq2vV2
N9MO5LZTGQ6QIctTgVB6gRNy1QCOGauXqoOaOixdN+K5g/KPxlK1G/jwFFByRlcx6MeIQVxkYvM8
o0URpYJWEBwbOFvsGlW/R/nFAJ5cYX9EU5t1jgdNCO2mwxN+X31xrLFMi0+g9Yq7yfeg4yTScVya
RtIpMj0aD6LKF8UvGsbVHEvWQq8wjXFBVRwtBAPxxPFdrYOXwVC3W56qjfIOdwjIc4n7NwM0IpMI
Pddeux+B8hSLwxq7TFxVjbKH1jfyb7lraqCoiKNJhd+CyyY1ut90oVg/jc3Q/EaM6PdHJnn7Yoqy
LS8FzTZ8RtX7j1Hh4aRl3Z4TOYd6dmEKXfd2paH5GGoT/8IWOEFwRExSfmySnR3S3ffmuzGuvD9l
50XBoa6tc7kHRdffj0k3Pq6bDhz0GjGq9e6nnW9zX42ZdBaUYHThgpVrHU6vumyYbWvsPynyCDfz
A2i4fKQcwBuxZYYM19eNEGldi+WBMrWbzK8Vusa+FvNpHf6/B+ScmLRzuvmW0gg3jHYof2P7ornY
ZLDZAyIHKEGkPcP7xobcdBgQuQ1XmCQ5/wqrY//sCHC9DGjA5Spxwno7UFxEfHRXn5ETg/H5b1t4
00oTrYoXvHTN41aOhhumD4uPcqj2f24OW3JSY6I+Ey7p8RjyYsE+DHU8YDVTR2hBN9rMjBMPwS1L
wXvD5gLNHuO2+gKX1x9dH1Vr6mIB/wJzCy6zTvN223Vr8sHuFQoeWOJgAPnfa2TKvoj/NnW7f1bM
U3wqt0HHtrSRkVld1cH8Q+EFJnOqqPlT4eFKRJC7YyQgQedgOqufPY7JJAhEdbe3CE4ch4dfQNVd
TevmzakTeWjrscQSJcqiuhiPcZ8gteZuIVMpLuReZJCwwx15Z852iJzQuQmK/zg7rya5kTNd/xXF
3EMLb06sdAGgqqubbEOyaW8QND3w3uPXnydrtGe7UBWFw9EopJngkNmZSPOZ1xSYCsTKmJU3xIzp
57rkViaIA27UqxVXPyDH/CcQ0+QJ9m4HtjBWc2kHCjx46rifIo/QXiE1i8v+gwo+/GNFv+bZwIzy
u87r+DYvM+19kml68a5Oxh5JHSce5oNqD9OHNmpb5E6XRkPup8q64GYuteR9X2kt1aZxhqgyywsV
RmIXxFEX1U7tHZmRZO5ivSRFnNrabHy149Tswi6euB+dsSluC31Se0jHo2471FMN7gdD6/jlCArP
zypeKslD1axEqyFR5uSHXQKWuIGkNgT3A3kNIC5c5N9PYOVedNIBPrUijxg5hdTXAz0CQjaDegHS
0MnZj7GZgueA6P4X4k+itDpPo85FQAy4g36jfYUDArojhxL0tY4nHvKmU5ybOhtTOquwgvLDBKbz
PflJha9xorZA5g0IQaOy1IrXZlAf3VRVswxUCYURPwigxhBHWtYT9WiiTQMmwJukAXLnxxha2jQM
ep4nADXaJ3Wu4x+TDZrXyzKLKBeWY1N7tWwHT0Wigy0qx5Qgl1ZrlO5LLTc/SLkKeKeHtvfUSkq3
eLUd9FAubRMEU2XJ5bMaW803oGaLtJ+submJoAYvvh3WwR1bSs92aZMTmWaSVrxT7M5+j7Ni+dXW
akPaDwAJXnolnn4MEe0miiyJ/tAuUvq+nUfWaWQ/fK9ork/km2N920C6GnYKOu+dx88lP+uLUx0m
KQkAxFA8/dWmcfh1rsLkW97N2secpPdXX095TDuWPeeqWi7Nbggum2KSgVKH24KD/5xldGeUNA+o
4ebDQkPesqsbsPa16pEjhSWvIX04QmbA+W6voZK2C5vOeugSQ5q4wDPFoAqYJF+aKo2fnSB1nmgg
UnsZg2CRRKlrKl3blCC5TLFOEjBz330nlCABUcFbuli48h2hWAU/zIiixb516kT3Z1ARDoivbr7T
FzNH+kIW704i11m804eIAm0GtkPbKbltPYoM1OCq6ZfbtmzDxgt6THV8FJzUt+2w6B/DlLvNRUgz
xp6IZGVvNxVBDtLNzZ8jqjBv4zrvVH9oZDrnsQ2/wEXCaBo8o6vDzB2WWfqCVh1ffpoRRLfjRXnW
Jgu9lhoEpsr3I3Bzx7RUoeCkhfOuS4PFcEnbI0KJQFE4JrIqfRxjbfkYxEOvAA0XFWe8EfrvetJq
tbeMVGS8Bf+JQOgYzrTeqB495XxVCSAtCbY7a5ZyD3GsebCdEOixpeTE+6GO7LZPx2icuP9p1Kvt
TNN3mdIx2AMZ1cNDprTOO6mIULlwHHr3b7RhpK9BY7z1g26eW8gWRAC3aqI7ktt2GCx3RSORoXY0
4HeksEUCITEpy3fqrAAQAD3WQqcJ2E60SYZ+V0/RXPmNPCm6Zy9Qo71J7vvvgzZK427sGyXZO5GT
ctIixyT+Aoq6AKQLw8RXKA7Gv6aQEs2uXyRl8PISHj7h2pwCvnBqNb5DfczJ78chtp+MOM1qXxuW
DMJWCdruEfIP7e0exgKLUWv5LyUtlHY/R0sw+fNE8WofRoTLvsIqNv7C1U7EkdCvYmGzSlKoD6nB
+7i2iDBqjC8kIJ8DocnMEX7JigmX9RgGyPuym1G0qTEBuMcOofsCelanHVm25n1t0IH2tGWuABnb
VYI+oh4oYHC5z0jZ1eR9pyQmQTM1VTB5IwBtP4NJ9KsMqvljmSnJow4+XRbQQarI1GUt0tOy+tMO
BlJCKrxUDakjEoclBq2bzsrkb8SBY+eRuBQEpkNjPyqVVis3gW4v30JplO9R+x/kN9DKtF+joWii
TJMB1ES7I7ylRBwtdErl4hGagaaA5tf6iIY79gYecCBOlDUl8rsIy4PUK3WZDzbIsvHctw0N5ro3
afSmcuvczlLYjTcj3/vDwrs+HXRqHLdJE9EJ1waqSWiN9W+BRvB2luBQHogZeEQyuS0Hd2kpbdzY
cd0Av3CiMnzOe4e2EwB7FeRUkdrvzLwEFssjFD7WGZhid2CVP4NVHx5F+gcoR85ghklS2T7BmAx+
phW1ZG/QJvIOfbIzACMYqnx1IhTW3LCKZgukVkYRI0/Qud0JecGfGWU3dGHVKnqO9KIjH5ad+iv8
cTOj3FZkP0OlbsBDBCnFJcehIA86vaielRIsADctSAzdQPHYjVucyn1O8fzNmc1lILrXQIWMFG0N
8DgEkyCm9ey9HsNq8OhHmT8Mu7He8TK12r4MQjrebN1mJ3dhQ+DfVFrlidt53qsJJZ9dMnUUtA17
ASIZ2fmjQKPOfjTV0z3xTNGah5De9ryLUCiokXirpft24C09pGWp3dpUSpBiRV6exL6cKuWxhRb4
qwnk5dGM7axzRyAW/UEvFzt+Y1dxoVCeDzvr7dKZWfWJDEH6JDmURWkCVTLofDMh3u3GSvmaFQsV
NYW4PvnphMkguSRiIBQDBcrUTVWDGf9sYVzq0HBxCoOLQaNIBso2pAQP/CeeP4ItHXDYcCAu7bUK
Jo9b9jOesdf51muBJcjciH0i3QAbS9XR4julOmfKbDg1sB/awbr6DaPYwO3Tur+x0nF6kqRMWBgE
IZ+r6/0s7ZWb68Ov6d5ieGxbIePbSMeaa8cWGKxNB2gldyFekRhlAJn7gwxGUIPbWT3SoXDcxdDD
N82UAQq+Priy5nkfR1dlmZ4jTHNTXvG8daUiuqJ97KbZkCDK29H76Ok0N3C9dlk3GmiE2fNNUZBr
q2MI8HomuQet4bhhqXM30mD0U5AlHhVUe+Onu/jD4SSoIiGgoAq90oSoJ27CXichLfKQYidstRAo
RUYtMG1Ls/Q31kJw+F+pFGNXRYSIDTIHA+FXXRG//krvopCpc9LELNw0IOTYNUrARZLjmbhLybVi
AF7UFkM46iAJYvJM2LK7tAB3Q2xH6b82uy/Xf6K1OMVfP5DDtkDVVFXXVkXVqBcjfe6Ce9iwf+ix
pQGRgzJlufFkTD8CQowNcYhLm9GiKWAaQmcX5Y/VEoB5KtOWXjyUQPXJBGpC2KuAx+3k6RYEnXNT
FfC3S83csH04H1g3QRubYh/S23ZWaz+bEmSRqoIMWMijEDed72d6aG/ASGjgt+vOr+26fu8YWbi/
vsjnm+x05NWU7RL+I+gbmo0o8EH4ohAdVx9zvVGHW2pSNNavj7eWq+CgmwZyNIaMCjeCteLnebXL
2tkolVjnusEZSb4Lwbfy5FblhubO+dZhFBwC2TawMvi701EYOtacmr2sjUp3Zwj4m50rdzTmxw8W
mOuNfXNpEVHcFpJgNAWRfzodDkPVwMkldmrT8Y51lIo9KpCfIdgoh99fPq5rXcbHFMnf9XU5YpOg
09qkdI4QxOgl49zZXmW1Q7GxLy6toI0Duwz5HVbCWgAK3ljTTDFPUVCr9S1BEsQvuMqxB5oUCnRD
HXlD82xrxJVOkkJqX+c9110VSePPYKbC5nSJKGE2UfqEKuSWDtTFAXVgIMxQaEGvXr7RAkWbRkyx
o38PgD1qlzvELXqo/qPxANKi3xATvLT38TpCT0tBPBTh2dNtEvfmSPDCgEtt1QCsOweg01T/jS/n
oKyLEQTIJW6T01HMsjHC2WYULQip4w1OdDsWKC14Uxha0q7PiGk2DrV4Jk+fDvDVKhc10m7i2ImV
fnWoUTwJk0LsykBNlQngdNomN0DQnXoPwwX5AAiH0GoipU+c3fUDcXFozeIwmCyobqyGLp0+I/qG
/UzpR/km0tCO6rqX8G8f7LYQjsxSN3z67UERo2LrsG0MxKFWWzUAsD51WFdR8R/kL9CEUroQaRA/
soeUH8Q7gDRHKIjBxukXk1mtMyKw9LuRpOJqW0tSDWpcRnbNPdMGvf1VhfqdEK8owwGLtH4fwtDe
WN0LO1YEhRjCaAoP4tltPTodKL+MzhoAVd9AYHPfS9pvmqQTeei8BAyEwzzWhOsduwT2ohngfl1k
IiDpKlZw086U07U82ddZYFNk0vQbXQPDurFxL1zcFjMTw3N5Q5I+3bgN3HcLqinzS6vpru56ywO5
ZwDL1/sNnaYLGxVLQA07EcRM0TJdPfF1JqvLaOTsGUiAvtSAMZuMBgZuTFfpXQVe+UuqOFvWExcm
6AhheMyDDDyc1yYJMKeRQx5Y2pgT6MsNuCQ4LsFNKENXuH4oLuwVR+jQYrGB5w0GVqdrmcA+p5zE
BAOUgXynA9A01saWDNz5KMh2IZeECJXDO7j2VZMHGwuPGlcWCSWBx3RMAfZFybARj10YRUjm8RdX
KEJUq7ygh7iSF4bDM2sBFq2UwgC2E/2u8LGNIQjxAsrYPAj4LIiP9+ranORomMg0cKsEPZI/Nqjs
lH7ZSF20cW9cmA73nYKUvcwViWPV6UC0mfSwMDCQWEb0UeNcbTyQixtKveeXk9CjRN0TIRHL1o3V
pajC2BinghqnKhvpHXdYPO/iFlBINUH/30G1ruavv7vlkOZFSBmXCAhnzO10XrS3e8uiAEIHX2pp
n+G6CRQwWwJp/zcGwhISUDyfi713OhAm9XiNZETJmlaRGkV2ta/mafKvj3JhBXFwIeKSecrwu1xN
py/hsZZJzVs2WK0HPwepIWtqwVim9G3A/n+5Pt6FbcF4pjCW5DHB5+B0VqWpBkMq7HgkIGguGA5l
33L77n57FCR5qIYZGveQbK/iEUruqdRVBAd02ex3iFCgEwE54Ob6KOJnPX0aOT/c47yMSG4T+ZzO
JTAj1KaElqaGmx1AbURZIM2MHwhc67cQTgdPb2LBp0mGcMNL5Pxmxx6CgFx0WHjB1m7oaQuRQ55g
xPRjOxzSxBDFLTBT3zKJfuFbSSV9fyJkqLKN/XLh+9noUiOry32rGmttbHwnk0hFYNAdok56SAw9
d9uqGjeiVrG31yuLWxIdVc4ZuserN7KsJnj1NoAsJ7OLGziGQUczvTflnQ4iaNg4aZe+I8J/1OPE
iirrKkSvYUkFZpT80J7iG+p5sCTj1Jy90FLVJ7JH6Z1pmPVeI8h9vr6FLi2niF9x+7Cxp9JWx8GK
qR6HpgESH5DRk4L+0q5E33AjV7xwyHmPCZIJzw3+d/W0oL9UaYilgxI2U8ttARJ80yZURcHC1rSx
zPZwfVaXPp9IaZGg5aa017r3C9ImJXQ9qDZ5ZIBT1EN6hSZtUzBYqFZtBAEXZ0fKLYIAEZWvEm+k
osBpIpmApEoAqB97XvoWbelM2SHNDbl9v0DFcX5/UOFWwnBiRc804hcV3HC1QHyZsU2jVQSnaubS
LBGawSp849BdWE/iN3zoeG+IiteJcT6m0F7RuYGj1MH28eJlqrMvkLGseoKyPY/qVnZ1ZubBRsFC
xFRFaKwQh69O4JQ7UWjSIXAdzl6+i4dOvh8nJL2cuCsOgU0HR4nrlrYrLWmgs3SJ3HC26MvliNZt
7N8Lp8RBicRGPJklsNa1jmgENolFUwnwpQl3uNmCrwvVrcTj8pxfDSM+w6vYKDG7bJADbGiCZZlM
t+mF2hV+jbrh5ZrTPbKbpVt5pM1lZ+jXVhliQMiY29jjJPLGBX9hUzNlkSAIzXdZX4XuJepugaUz
5RAwN++I0760wI8ee3qvh6El471+ZC8tMfVoHhQ+tkGF+3TuurngrYBOomsZWo0QGpQea87HjVld
2sgWbt6kBaCp0Kc9HQXYrp5NPfE6EV38UkRmtDPA2UC9HOcNKeVLC2iBEqOqTFv2LPcZYjmua1y8
3NLUwy9wZI0vS+/o7T4r0bVyzRT87f5vrCHplpBIl+lqrL4ZiskABRSijgbzcD9oQAjSrok2Jnbx
S0Es4a6DMUEwerqGcJuCSsUuFXvgMLb3SBXpvU+SBQv6+nQufSxeQ550WgHi8TgdqCH2tSG2MpDU
yXsJdLpvlYP1roI1/OHvDIVdA/kVr8a6CJ63U9s5Evuimrrq0Q66iPaIDawXdNGYfPwbg+EjSgIk
U0OyVpsQSZsIeWoi+IHWw77vOwwvQYz7Q5flf2NHEBeyduiwi7U8XUIwTbrZ5hRP8KrI3yFnYT+Y
9mBvXI/iT1lFS0Io2RIFGh4lezVKkQ3mHC/su6IFR+n2YEdvuY/HTxEljX3Vw/j5/RWk2AdkEW9J
At9VPKFRXgtzkwYamlqFlyxQ5JoEgzD8n6KNj3U+N0p8OpuCt5YixnpuI4F31oKxFoxqQD5B/a60
mztU6cyD3MTDxsQujGYL1yiN/a6SuK4mNvaahMs4jXVjlMy7MHek58SBlUEVcXlCpi/YiHPPzzIq
1goWQYQuBNNrz41YNgHwSyXEdrrrXytBi8g1dXx//XNdHAV3Q44xVQxGOt2FkjSY04JCEwg3VFj1
IWwegHRuqZxfWDsRftFoISkRxeDTUaiiw5CywdkXwzw8KUogwBIwf+/0fDQ/q3WQ/fnb02ILqnSu
KGSQu66mpZlZE4cRqQgqYyQJuforLqzf9KamTkgegokTF7roia7fRVVCcKJYBnK8UkNJt0U/huqu
XniAMCCpyXyzjdN8/rVETdmwKGugJ3h2F9ZDBQtncMD3ZXX/1lqS4F7uR5Sfrq/e+e0OxYJgGeNU
bncKJaefy85B+gD9SFHH6MpdnuYviwCZNWay5YJ1NiFMSkjDLbpHiooH3ioZR+23kXoZMqJSz/HX
vJSqXdpFW/XxS6OIQ2vqPEsanhCn88nIbwTlFtRQk4FRiRsteqvHRr7x+p7likyGpj0OWMRItKxX
w4A/BWRuMUwD47d208JGdWecx1S7H/oKlGDSOqD0oORzxyCqWf9+O47nRLiJ8TDzMuvr50tGIr7X
RQUPapjtO9r4UgA63sjgLqymTpdBpj9PXQgg6ulqJtT1JzNiELUfgzcwYkDNSGGwYeopgsqTh4sL
XdiUEJ8RMyFFfTpKExdt07Xmtx42ciWy7PiQy9a+VFSXiiJhFPQy3DA2dv5Z7USMCsWJurGONNH6
3gCriC7wZH6b+jsnst/mw04tAy8zE39Zvlw/ZOs7keK0rJoowpO5kL4Zq1itRSJmNusFWBc78zO6
KoHXj/nwRkLZfRfqQbS7Pt76UK/HW0XxTVniHmYIVGAUjC7KR/Z7nhfer6kLNg7CxaGwAsIehS40
0ejpt6PVHSI8PKNbCbmKsRxJ1HrRa/JgsG8BRdbb8TivV4OJX3+VmYWzYtnI40FHxcjrbVRAoF0G
LdtYvQujiJo4HDtR1zsz6THMILCWmtWDADnCmsiDGxRcfjcmZC6kIwbWGDoYfHPd3+p7JQLqjwQk
GBTjZqTvTj9tsfbXd8L5XKgXQLugE0MZjXDmdMWgOCyJYcKGDOKqIjNvox2Yx9+92o9ViVejrL4L
GQ/CA9OAEgIgZhdxrq9yqny9PpPzjUaJBf1XG+0YjpC5ismmTOrUcEGvrWwH85cyIRqRwQIW4hXW
lhmUIt6i1zcSEQyDUfagE4MPh7p6FUeEGPR5oEOWL/Z854QyZHje6vYtGu/5E3arkUc4V71BYVb1
pjhRb5HizX7z8iVn5UXGhVCmGimr6yw5r/uizSPrixNDOajRcvQmk2r89WU92yBiEJ3k7hh5ni1r
jrYMWsXh13Suc2en1ZpxVxT67NxcH+ZYPH21omBu+A9rSRRv0u1c94HkxVAbK5Gwv1RHxQf3p7xF
c61/MPrQuIlILeFETQYURphPY4rlCLTiPrx1QqSxZPy/f+9cCAiQOHYqkY9tY/65viELuxirahrd
BTDy22ZK0URqtW6jzrFa3L9GIaKnR6QyxrpJpAVWnBYE8jTNYbeZ5mD6fSYpG1fwpVEI3EjEiEZ0
Lq3TM57n/UBTI0JpoUArB/LF/Cafm+r99S+4On/HuXDsoIqzU4hIV2F2bBcqEn1IUUCHgFWMDu+D
WaejH8Oj24gHxA98uleINeixgs0kYZbXLS+4EvBtbQTvZaVxtJccNdf0rmhpVT6NNb5M+zRecvU9
Cm/xzyVGW3oDDrTGZh7nCrqCoEfB0FFft1V0HWl/a+a7RUnz3ENkQhpMu1mC9IAk88Eom299PH7r
FeyB9OBDYfRfJhrrMxFt3aW36O5v1WAufGJAmLywqij7ApI8/cS1MqvRDKcVvrcp3aZ8pbfEv/2H
6594a5TVrZcP/QhgAVJcXXaWqymltkuRuv/9o8dcHFHMJBriNjidSwN7Nigytmu/hNFedSZpX6nI
WP2NuYjyG1e4fo4tdjBwyFB14xOWSfIN8nX7IA2SuXEoLuxUXm6ywmNZ3rJXKwaEI6yGHPJ2GivA
jvIqsqCYKCFBXdi9lSsEI9S+qu60IRk+Xp/gpaEpGsigukRhXl9tCRjchTLmfCyNmt/9pBjjdywX
pFsY5cZTjmAdqmym+QTweAtyeL5NQOKTxqFKQvSMEsHpB5RGOlVSkyANYuv1fZIW5SFy2q3m0fn8
bBqatMNo2zLB9a0WyfVgylU+u7D/3sum8X3Q7edgMe8GxGGQg+0Olt78HlCGcy/afogSUL0VJeNV
jAGhaSSbL2YIrmgifHEqNMcPlaLFpod6bRX5ih336JKMgSW9XP+cqxThODQFfrAyNJI0c53OAceJ
HCdlaNsE4axNQbIrq6jeYaMEe6Jrtgoaq+znP+PpLC25HbUn8fO8CqVRTVfj3kFqJxA8CQVhvc9Z
GAZ7QOYJHEqrOhSlHR+uT/L8DRHdTWDeNDMouq67SRhhJ/CvkW5EK0nyUrmUfNTbu324jP3GLXNp
KBN0i8hK6B+v0apowC0YQ6JfgyjhqHJ3y6m8C5y4yPdKsijmxszOzgQgTlDo1BuE9yv9wNVyTlC0
bQNKhzEhESI1SGdVKZ5sv7l+ApLPEKKzwO5c45y0DHqfjXOBB72z8hU9fUkspfPzOhs2RjqbzxH8
bzAMfi9cb+LXX22PaJkjGekjNEPnur9FnyT3YP4U/vX5nG16RtFMdh+e04Dw1jG9E4DJW5DrQlMw
t9vdPEZJ4WdmZPyCPGcjG1cl+sa+OJ8Y5RIUBvhEvKb87enEECwdEquGDO2krbGrowGyaGAuG+Hu
+nQRNnCqgAXolE44Y6vTBdVLwU4KRFAfBDKeRghzmkQQ2OlxXzuO9l5SrY0o8GxI6rrircMik3ah
tsYTZngJTloLcShuG8WfkEY3PKfspCcF0aZHx+6EFN7c7a5/QXWVKXGaTaJBOt/HQ01z43Q9J7ON
YN9hMqXeAClwcdbYKQ8IsPi4kXjGjiaY+6Zx7xCzd+fP18deN2rPxl6FpERvvVmLsSv/26fCx+vD
/XX39H1jFPGnvI5G1zNcPXda3Ch6Ika5r3c/Uu/5xbj5/unDlvPjqgZ2NpfVgcumsR/klFGw23Z7
b9yVN9q96m9Vho6cqmuzEffmq4Pd2VrlRAnjDD5RLd8r3n1e3J8fHyL3qfW/E5W5KClu3CZHZMm1
UVfnIW+L1kLRsnXrHaJOHuUID+sbz/ZN//vN19b/iPzNxt2iiO9ybUxxYF7NFFxxNivxcUzgpx7i
BO4n1Dcf8Xv9iKDn7cY22RpudbFoCE6omRhu9n4se/kGR6ddu48e4tvAzW76jfB2XaE42y+rBDbV
YQFCkBPfMfJy/tJdFCs9xMU21vHCvfL6gDurl822ktYuxPa3jS99cIhR4K3w0jSKFLGLrRbm1vZ0
VtdJYkuqgaTVX9PKHlH/9609zmLex9iP/T8hcHOhyO6fm+u5fopWp3zdHBvDHIX6moG1D+pd+6l8
qO+0H8ET9aVmdqvv83NxFz9qT8bzxrbZWt7V7RJ2U2yW4juiFOnD4mfXDAceRC9wLa/aFbvQtz3b
28L/nqW46/mu7ptZLdKsFduVltY+Pij+c+4t7kvgVixvuVfdrZtnHZCtB1xdPLqEJVNE99ZVCiTO
hwAmSNn0d0NqbX7LjRt7Hds6uMny/jLU6P1gJ7k/C/fuT+/Dp+ufThzoK/fLGqiNsEmSSWKUZY+z
kofsqld4W6dva5DVrTJlBSJBBYPo74KbGq2VT7BK7oKNV3zrNlkH5lRsM70Rc5EOujd68K3cn9a9
dbeV1F083/QZgSEKEp6pri7lNrXzQha7AH/jncLVpfkOD57uOW9yD3fAd+0TYtk3zY3+1tm6oS9t
i9djr9YS2Zo5M0bG7vxxZ37K9tF+3M9+um9v1cNWSfzSuaaLoJG90vKh8XP6+iRoYCcU4Vq3QVge
M3cUqgcM6176ovGT5d31rbg+W4TJAoau0tiHNgAO8XQws4vVIMr0xZO0Ttsjw4Rgs9LE2LfNy8Zz
IO6F17ueoQCqgh8gybEt8sfToTJbNSd1wJQrgPb+pnSKAiSVlm08b+vVE6NQtNFJQCDhUp0+HUXH
ABurSVSVOujHj+hZWnfNkGFqOqv5Y1Ll+Uc4SsrTb68iKCCdViCFB5riq6mVKC80bYUNJF6W1Q7J
V64pvcvfoYSfbe3F9XPDBMnhFJqCxwxhXdDD6KdZHEuaPasYCsdDTKP9iMYcUk2NUWrpc6YMHVqy
uYUkLkXkVnKRYMyfsmQOPhld0ZVug47UcFvnpvoOkEqNfVETV7ZbyVgyXV+XszibJqtMbqtQaqLB
x/ZZfQ38OYrOsjCNVK3UqHy1iZzEa4QLqD+1WMiiMG0MU7LHPHX43iCA9jNsndD2FdqByz6pNHOL
Pr++F8WPxE9ikNsLYNC6eyahBRXjcj95uDekaBhrqovPRf611WKUDsZqsO/mSiUiiodp47I8P2wa
Hw3UmyPOG/3B09VAJFYaZ/gmXtPZ32owIR87NI4eEfbcwrteGEmlCWlSx6CqQOZ/OlLYCjc9R11Q
7ROiJRHsKb+cE0RJ6U69XP/I5+ca9rfqiDsZLAH2MauxLHnKSxSzPAttnV3XTL+4tMKNHPV81wOW
oH5Bq4ICoiGvjvW8DGNY1mxsG4VmcxeWgfRBT2VQfk6Hrs0tosTIsvz2xAQhFS4V9XxaoatAuUTK
hh4TfvLLiKRwLbXxIW662b8+ytkLyoaEBkqn0BbfimdmtX70z7Rk6QcvkKLAnbBhdZM81NwsnPO7
uF/KnZUF2U6VE/0eYEL2YuSzsvFDXPiGDjBtUfOiIExlZfUzjINaRHMyoBuDVSjSSggY49O9Mcr5
rtRlzaItLhgvIBpXHzGdtdTqwJt48VgV95neKjiXK+Zt3k+/26UTFCsGE4VmENBUgU8npM5ym+Fw
i+r8Eod3SSkttwFOL971b3d+l9jgeKBD0FyBQXb8tK8SRXi8cFlmu/VwnS18WUZLJ0Mq6EBjStrZ
uTGiPTu1w20gtf8Bef3Xz+n/hC/l018PZ/vv/+aff5YIRwkg2uof//1YvRQfuublpbv/Xv23+K3/
7189/Y3/vo9/NmVb/tmt/62T38Sf/5/x/e/d95N/2BVd3M3v+pdmfv/S9ll3HICfVPyb/7+/+I+X
45/yPFcv//rjZ9kXnfjTwrgs/vjPL93++tcfgoP3X6//+P/82sP3nN8Gg6zMf8Tf17/j5Xvb/esP
yTT/SX1TYCMsAzgQ18Uf/xhfjr9kK/+kVy07DudZpw8hOrdF2XTRv/5QjH/ax3ol0A0OOw28P/7R
lr34JUn/J2V9Kmv4DYm+hQyA9H9+uJOv9L9f7R9Fnz+VMf5nTIZ9979BkOhkIwvCC4RcBxBH/u50
X/IsVJYUlfk+zpybGZkMLfQ7RLlfLcl/Rn09yulteRyFzjTxAcVKqK3rLmRsT2Nm922+h660L+z0
7ThZN0o0PWSDsvXEnwZcjEXxUOBCYVFyd5zxuew+ieHQNukex+ao/jyDsVD3XVGO5Wc7lfL6gWCm
NPaGRPn+z7yyJ/OD2RpOdZu2WTt9qjKkqjEfWsoZt48c2vuhnCBIYlmFZ8UnpFw0DcG4JtjSNTj7
EoIOw10kqIvQm9dCLSjr2zW+Ncm+cj5m2aOE62eaPl//Dqu7/bg47ELq1EjUXOgljkVRQwUJ4v0s
xb9Ucz5gr/VgDEAzp2nfLIWPx7DbAGuQl63vcrYHwPcB2yEqpa8P1nC104wW0c9SdTBCdb9RVX2r
uVSyvIHaKgZyN+Gzc9OQdW7Ml3Nyur3FoLzPIqUQb6ZY9FcXotwolCRwd96Xu2VfkSwFfnpn+9Ub
jEP84uP10Y5YmpPDxGh/occAovB4rqZoVkkEq1eL9/XO+Dn58fvwsPjvsWz241vTbf3Rn3aR+ycm
Ru6Hd9fHXlVB/vqyRAfsHJIm44yjjnN2YXfEjHsLT2vDbT9Zh3g33FWfKJbfkozup7totzXj40c7
n/H/jAq853R99YR4sU/UeD9SgVV85YB8YOfi+uFb78Nd/LH2EUVzSh9ZNq+7D3YS8E5qsjCr9u3B
9qyn4n58k7xrD+He3l1fkWPicfazAX1T6M7reOeKvfHq21sFWn4a5gP73A0P2h6NsL19p3rjwd6l
D9IXnCTfdI/YaPJf/Sl41PfqG8hQ/vi2fC6fmjv9QMPWvf4znZ9xog1xwIGUcz2tsTp8taEdsx7L
wAWW+luauM37Lozb7k0PwGAjuuFlWe19wefj7SG9pUe5JoGWUoazvJkme2Rkp8yfM5WCp9iev5dG
iK0nQmEBxwccBJttlVSNrYpi/FgzUKj/NPPe9gbiOvQTl61+/dkdgj4QUSnxjVAmgu1y+knJsaXC
xpd1F9bSjZObO9W5K+IUQfmtZ0Q9+1RiKCF+xP+JNtsqAl26SAmztmeo7/rddEtdbAdBbo8jMqLq
b+Kd5bW+dTPvi4fqQfm+fIx285vkpn6zhTE5DelYXJpgXJYmQR2ULxAzp1OWtGpcciCDu2lf+PkN
JD439bONe3K9VWh8QTugH0u8D294fTcrZrygEslRKeJm18SIhkobm3H95RgBRpAIdwhQCVrEcr86
jFEfqUUfzTw8Hs2Sp+xQHq4frbMpAIJTebpRlCHDBy5zOkBIg7S2ZiEnO9GijIzFcXU0BDculfUo
FmxNuq1cJ6g5gZdZ5UZOBjkdJ8d8VyStQnKOelRtN8HGYl0aBegGH4T4TkVI7XQuFak4khZFvptA
Z5R+03IiPLWDjrDx3debXEzHBhOPxBfteHiopwMNcqcW6Nznu8rEAiBAd9TPI6V1e9Os/8acoEnC
eoLdDwp0lQANWdYhysHKRapRf4Q+UT1kBcW339sFFhkjX4h1owAAyn91FdU21kJO32W7payDL9wX
2Hla0taZXG9mUcYD+k7xUCiPoB5wumxJKyp+i5HsjC5bnuWxGe4rK7dubZKtnZ0a4waY53w/MJ6I
ZOBpcBuswRJWpyIenZvJrqIy5hczhnxEwcbG43RxVqZB2RVEKYjF1d7uExCzVBPxv+tkCblCqTro
RpccdKnVDlWLl8D1b7UO1Nl44L1Mm0SGjUFqfLqKc7VkCM9qtp93bYY5n/4gj2aJt3WVuqopPSKN
H25MkbmI+/J1VMD34pmFzEW+D7RhfRFZ6RCjnhHDZg3C7AG5LbxYHs226FD78uuj2SiIaoxHqZ9y
kaAovLT+dDQnlbpkfM6OlqVZ3sjYlxrygkNfGLUD1jhaOCMih9tpJ3xPybeUW+NohhrCbv6hRXj5
7OQ5lJ8SUzinRtDqbR9ny2oPDgd/s0Q3hhDRRJU2HTRL/Fe7XsWLFZcX9CEBTRrPZgNvD59ojFvD
XHi44mmKn6tz9HY1jz6vaddjtGgmsby8sXKuF784+sKqKNpOn/jGgenlqeZMHzQzXBQ0sY9Oski2
IcuNWisOs0ae43qrC+NZ9NvwoEVTLnnKUrOfbhRhUotu8Phsp7PoJx5dbCMYu5hsCnPbug8bRIft
jKsxFfa3mCYY9wg7d+0us3LdQtzeUgbf7LNWuWExKZnFZhY89n0eo7p+dNnNtEGp/A4qOiLzcjX8
0o6evI48Wg9m1Q/Fbhj1BFMRYeA7VAnc7uXo62tECh6/kHuwWuGHwk6P5PtzgMdPyjqGWsclJ+MT
TN0Mz+D4L//go5ew0uGUg4V9jMfwIOyGS2E8bFf2WHjR3C21uxy9ibujT7Ge10V1h0Uzo41LiMNo
zo2meWZl4vJrOsLu+C/rY+Xog4wBpPWnakRt5cF/k3Ens3pckwEAlsje4lWBq7eiU0RPk0YKeYal
4Ck9ei9HVhPE8S1ekAjg3jQj3syJOiMOXBwtm/EGw755VsFCYM+Gq7ODVwyZRu1g9tzbQxL6GK+W
1q49GkI7zTB9jY420RhWYBmdCPdo62gkHR5NpaOjwbR6NJuuihHD3gTt8MBV87z5CEQ0rlxV77Xl
Ld7wCX3Jo321ZU6BvTPGYcp2UcEOdOs6rfaGUqo3c16M/5e9M9uR24jS9LvMPQ3uyy3JrKx9VUmq
uiEklYoM7kEygmS8VT/DvNh8KbvRltxtw5ibuRgYEGBBlSwyGRFn+c//xUBhnBDver9XMN4TGFyp
tRjvE5TQ/qODSPnNpTz1JYK2OebDojovW/C45Bs+YbdXTzhPrGkTnE+hVzuHmn/9pQs7sLsWefM3
9QPcXc6RfufdMjI3P6jeBv4L5I0ftO/ZnW1EPVtQRRdL70OEKsGSAO7YWmw9FK/Tnu80anheqy1f
kmDYeL2TkSFubGnn+FniqQ8cewlgMEloJ/25K3GgzlbFEZvaezHEeeXq5Gpsix1+SahtleFTMpkb
gOXjHS7bUZzaQDO3Y2kB6b7YSgoCaU+L6ttcd6I8YEZvPdneAqVuxlYEfvcQBVsaMjEJ5dFUsZdJ
ZELApJO6bY8CX5AxK4Ydw3h43Y441HVsvzSweV2eyxY9u6vQLyMc4jIvLd8+WFbX4IZeeu2xt1p1
G0e7Ta7Io78OuqDGlDVYlmflufoR2Lt2eI4hDtSys7f5iBh8uZotxMgpR6/93d2UXLM1mqPbeqSk
kWPoOytQiXIDwLjh1IwaE9Pj6gLv/Vhk9S7q94ZsxT642CMUOe8boZN0ofjlDt5d9J1VsLvQebBu
TydR4Ea1T4Nf54mtJO64XcectLs9Bb1jPbizXrtci8VyD3qwgu+l1fvJxQiDdTqPkyX00rKcxZJr
4sUeH2K33SBJwthLi6lzkZdI49yCIhqrLOlh3qdbP6+4LHoSiEi1bHQ8SXb6gEGHiTfdKuJiAnA5
SQMVduzK4146pZszXQ3qc7agIqZTVZAxQPStURpWBQ585dg4+eKKFoB7lYjXCZV/c0h8y3S3JTNG
Ty0riobIKneTxeuksCMF1M5mOnRiymI9OuxKZt5K+kPD/KVUyg8OW+e33pXaYc+c+9LZqqyCcfV9
PY23p3E9TwogjQzrLIbJCHTAk1N5pkVoPiXzCCHM2vF1zSJsza/baXSdTHVxy5Xjtp1SxmiLFWv8
QjQHCRSnAm4SY6LvM51h5QrZFbznJhEzt+76n0t8yYIMlap4l7WFvRsrvYhTtThlcwGHOIYZFU9s
7atRFub2ZTwDHtD2/H3cJf550jKDBctn8+5Bm8HFWQufFYn2VoRpTVrypmJwVxkpqJ6yyl8DtFZV
GbvYfsboL3qhsG5p/D4wLOZIsT/ttlUxXNUy7UANVQ7Z3CXDSxjVCwgaz9l0evLaBPSnAmZ00A9H
V2womhdj7Bafv49PIO6SUyLRL6WC/nGoYWhyEAQ1Bt7jaaojm4dJfB6WJsJdhV7QW8EQQM+x1o3O
ZQVxFqSprO3oHBcA4Kvu2kL1UVp9MIlewEaTt7/VSa+u0DM2TWrRCi4JezzL5STo1jsdj12Vje7q
vUECNONxpbAg4eXsic4dMRVVunVKfJDaBmJjTfT38tiboah4a+l/6YI++r5HSbFx6QpHxnksNy9N
9EQAEVXbfhyw/sOoUQXD1wQKW0i/9RSW0KqGVugt687uFY47r1Y3O86hHVi65xsQJgupQ6itlyVy
DCKb2Wm8syoZ+1driBjPc3HGg+wtp/oznLxVp1gCEHP421S/6g2vz0xKQ2TFnYzfdcjo0slQbzHn
wPaGLZNaGv+A6Nt+D7U7M4i3+pObzczcoh63zfIydTjy5JY1dyeCoas+tq4RW9bBpPXzoHamp5qD
1jmEdq2fik0lqKV9fzO0XtjnIqLFL74oTosjmoXPYmjF/lbjPVams2WDM0oTmnrjLWYMW3zk9B3m
MyVc8WWCKm4yjyV1oaZaBSfAe/CpBainsnZZqhuoSnuSRVNiHvcIPjxYNCd865dq/SaCFb/AoFmm
PoN1UjwO7Vbwfhdr9EGEwZ7bJVzrM+E0wXLmz6J3z00xoU5AwU5F+1omlXrVkgcCxhwkNVwErzrM
Xti5ebsunTrOWMU64BDgzB0ZF2HiZVg9tCdSEg+6k42JJHP4whxsqkHPCRhUc4TLFXxu1LIxoDTM
2IYOU0jxUIUt01FeycRg6s/Rdt8ysQA8tPPlNwYvDWBQa8OILdg8910CQeBdnBBQHMK1CBC11bW+
Vk5QwyHau+AywA2ULU7iOHTVcuErXnYtciesJboEMybe2Vo2SwIByavfi3icwrNK9QWgnwWAS+sT
DNm6IIjZnb37GHqxcu7FDjumPC/2dZLvixTW/kyt3tvrjMDIvuzt2vpmOgccDKwumrG5Iexfj4xh
+JqXTwgd3g54Rqw3urfj8RZoWNE86EWFy/lcLS58+XDVXjrLYsWYim7DYY6tCjDBMPX7UU6xt+R1
w7LL6lbaBAlrvTVZI5pIPMTWRMDIiLRtY/jm7AkdVLCuueuV1beo1PH3bTMcR+U2VM7Rgoruf1yi
vhizDqHKi89vWl70DijpG0/OxrmkMyH8OduTsmXawJ1JCPOmpONzNScYfydZx0l9bZAq4aAHEUsn
h0gLyw/z2gkaB+RYXMTJoQnF/lW7CPsPZlHmdZlK/yOtUW88Yi9YaxywGugOdc0me54sazFl7NqB
Ax7d4YjHCixeXHhYwlLiaNets3xaAl3tmcv02MwAcDU5n5tYxXUatvBUjgAKu/IOeYe3nlvAstjX
e1Llw6SC0JwFm9DrZZgMbOPOHofrpT/LqT9GY1Gy7/hF0rKhFnDwYmXE577s98/Wad7lWKx9ZC63
3rK/JfuJUdnV9rqeh4WG7T63waTnNGCQMDjWhpHXCxmC0T5TmBkNh3nZdueBCqWObtEOyuQAgYIN
xF4m30qjWJdtHiG78x9rlO/AQbDIwBkm6fz5uwuMZztOEyHOZV+4RXtZO8YhJ+85l+/gQHbucW1m
74GBQr+6jcK9tj9pM814uc5W0Kzp2DRNcBETHIYvAo9PYqyV5D8tiEOXm9lW7L6L8ubpSyLXxT1Q
i8I5owl7GZ61bu+X9xMz6hs5k1Hroa3tBnqIarfmYINplCiyXItIsmscEIkY4bF0AE+CTAmdaeZp
biBz4naENszc064P7COxeFEKFSNm2sOuHrfNWrubjfNf3SWdA80m7KzBz0Ovj55QPJpHnaj4flPg
Ro5daE/fgi4y6jKAPtk+DLW3frL3VpuDqpIlOd/nbnFulD1o+yCjDeKuFSzl+uKuuOidN9od1kPf
KQnYHMCNA7FL9K/d4Arn6MZF8u5AFmuBNpEZ3c4wj0Qe8W3al1HjduHZOk2lc6ejqTEXupvAdLGa
ZzwBRWK1IHE2OwZ0r60EkWbH16PzuLI5FGtolm8eZB55Kcei8suTydC4XiGyEFa+CH8kBrQ1B2y5
U4u7Db0JJhhmOqcGB7T7EjJSXAV3Qyuc8mrGT2JLW4GmIvOVEE4M3W84BTd24aCWY8hTFZee28b+
R8A3HIrtWOivfhESfggv/lhYEIpzIUP97AWTVE9AJAA1t9qrvo8FufKZSSSYaCvG9L/qd3PZxsJq
jl6pzBNEoFFmfl2V3xfbXyfM6zoAPR00nOLjtNbdZ1AUlcAMQow3icDpDzFFE9VpM63kKD6Fgzeo
HVt90dm9eHfhuVpZX43B8NkdbE/lQVxG/dXQTdaLRRSVXGxywDAkMGOnyUKwZL/q1VayoB3VPAO7
SeIMN7J1uqfwWD23ABeGS6eJ2uai75YaSBIOxJ8kfuqf9IhS5ozkVBbpEtiyyJlOEk2qA8tFKWb7
DDaHeiXkDENIn+enDaq7W3TI6epO4+pkHeoxUrfN3a7bjt2DSdc28LKWc4V7mxsdEd4PznPVsSEA
URbNU2OXnPJVE8zLje9sYf+EW1cv7u1k6t3L2phlvtYWacgE81Em5fVo+cNXRECRyV0wm+Gh60kW
8rIbIZAtbmT6s8ENq4eOTGHBuX2gk+4jAwIyzAlYZzqYLOsg5RpLij1651gZpO/eNIhcnCtRkqZ+
IzJrWC0yjsts0qNergFj9feqrWKdYXMUksOZUMEwVPvUf5unkpHI0MXSoV62WBJ2uM47FZcdHFM8
L+hO4xrTeDzcPTs3Cou8g8cBC+dTIfA/Rflk1pzELtxMOPGI771CWudU33D3aEMiFUwWVl3ncVTY
yOLIOe93d5jMNQ0sewrg8nZh9RIxv/VhrzyrPocFT1q1s1Qx4tzxqbyMygXXDqaJmV5t3T1cMuJ0
rdN4LFs8ANxilHnEaCtVP1rw4KdiWtGTRUQBDFZ5H5miMi8hVdXPq25leYGEH35KYO8sMKusrfW8
LitwCuPSmPZ+33qfFeDNKteB8QfKDVV48pSvyyTjoe9tXlghECi0s9q+KMmfvHRbZPxtSKBIg/rq
yhtmCbEQmove2Q9KutQ/MaYP7ovJil4LUxWP2AkVxRX0StijBV2vo4G0QAtRNay8BgBvnJLF4J85
kbVfYtayLZcz9kD3OKNWTRro3lyCNBytHHIdXxDpBYnyyLP2gYfNwXbYlJk+CN0MRF+yx72jclf9
6qjefyJ2MU9F14B43xgHnDM3OTknxvWqv4z+uH31MAid8orqpE51J+YLR7YgxRgT1OsBjrJ8Ru9h
v3iUkwkf3YB+1qg3Zrl0ZPFBYtdLiAiEB3QNfBne5zbKekrdeHfuvaiXcW7V8sQo3+X4tMohfpig
qd5toLnbdFrs5nOyezCx52HrJZ0LaJSpXRXR/ejVPcRcxowfJxlFdT5U1v6Gdo7ab88c7k2jbOL8
KDAno8Y+DG9FWyzBUYd4VJ7NtbLmdO7MxChYOE33a6A5yjdpA/A0m/Uuyo4sCiJjaR2GeHfdHKpD
i/FJY5/0azHNp4tioi91gNvWk9lXlAaIV0pqMvN4kl+SQSXrJcsHyzI+nJ1l7v1IZJSZ/OtAzfTV
G7sdcTab9hH2XygiQMx9UpFByLKOjy5BA3FPmFQITar11ek8p8pkP5TngAph1M2T6z8NRRi9Kh1G
Q77V8Kv4oFW+n5BADfBq0zMD6RaUG9xlKb/X2p+/JZOcxkOnKvEeekDuGWdfUWqOyfYiK7u7S2S7
jWfWGix3m9trLGWGav7eT571whi8bPJmQC5OmToMsJqLnedgXOC7WXjzqnRylRlTrAoxF/fCNbBT
vwUKfxUW+/B5odZqQzJtbZC9hQQV3RaEam5RxN/k6mvqqEKYq1DKuEkTMSaXrTcHVophPQHT0pvd
P3BgE3cYTyVYVjLAnsYw5F9DEPenrLV3NiKTKU4yv1GNk7XlNHybd6aHM0Ivh51iOw3ZCsR/TcoQ
uHT4Lnc9phHIz6/tOiQXCDR1nYUx23XmtVtbHMze9w/YjXYTq3sgUp7IsXFDLFdCaFsBpctWh331
Mhl09+RGVC5UHXLg45QTfahLf/2glMu89lTWwUERWjKFaE4cXG9BBkwJudVvVRUDIIDwR+w3QMAV
zBWmxHj1k9MV7qH1pH8ZYmJ5Jj1oR6nQFoZn5ZAUCCmLcP0UEcwxGLPW9V0Xx8nLQu3hfSzW+dx1
LU8dqCkvsDntyMpOWeXBrc7KMFQgAeEy3g3kYh9Mpds7KmzF9RKAG05l1epX16dadBZxSl6acove
AFG30cEWvjdc4ebAJmOG2nyY4sW+QjLi3ID1G5cMRpkBtRqziCjOzp9Ls6kXEC4xZTHk/1+ShjlM
0sgItzjBwMg1iXyL2ITacpkGXrvGWQ0Y+QuuCz6LlgnOdyZmbT6tVtvzhkO6D9uPYCKzjZ189RfN
wmPd4YmysUWa3Izz8Ao7qTWZsxYeOGNiFocNcI2ePEX6yqk2qpvOAvXMO0owkdo6CltC6RjWmAKV
fYFfeU8krafuLbZl9JFB5gQRh967D5g098/oLx1EKv7W0bvft2gn+KohbIIa6qq89xd7yepGFLfL
PsF49kfh4VDc9slrUlU9mPq4oJLhGUc+elE1fi2Jn7AEnOpTgQJl+XfjTdtztCfT5wAXf1amX32n
QskWV9AZRwaT+NN1DV7yW0fLHcf9oSu2k9mJd1E7upaHRPbiua5mZWc2XOlHv6zJgIUpkMkzEMFq
LG3wg2dBZGEJN4VrdOKIr5CtR5hTBL+CGCFTo++/7aULZTYak+7NUOhgra6RcbNmrGEfhoDJ0b1P
lcdSKpr5G143G7xSKBc3UYutaepSwLdy05gSx2Bc84czWQiEVFbDwzmA9eyJcBrOciusXdZc6Gos
TRyiomZx8Excpi55iIakezb2KH1Iq07xdVO0tVNs2FtmM6lOkaShmr3bvT548d1TUMZxppBK1c4a
pCv6x9nd0rVClzdsVrxkMTmaPHXHqh/ASNas51PFOziOKsxhdYe6yzcF7h4sqOq55wLDvLzlITJN
3Kt6Pw1Lux5QlAIHmy3cGasv8CcUB9HZhTpfTOHOWeyTjtyw+4fuPzQg/9LJRTQQoVJAkga/iK7u
zz1PFY2VXSdje7BMux8iqjfnWyg+/n1j9S8Xoc2O9vE0SEN/mvzw54tYDaBotXcONi6mPPMk0y0A
qJd/KbhA/IAmBekoqr6Td8YvwpSa/ezktogQXFrjDdP7xWPZgbz++3v5VaFAkxiBLHoOJnRO9jW/
yDpq4baVomuTD4Mozgero3q5AGHx7P6fRvj/eimUAz/mWNDBIDn/5btBEr2H4aaC3HKTPvMlkNap
HCCs6vafWu2/fkPIUxi54MtBB4n2Nzq1xv+khuGsCfcF30ewlWBX0mqKw3ySDvHxv316LnIYdFk/
Jo/+MqPW7t5QJoXwc6wdvfMg4kRx6BWn0m3EP1zqr918PIFPgANWL1qfHzPMf7qlcZ9pfaIBghu6
e48s64jDG2rDWb+U8sFbB6ej4bPZ/3JBneRZWBthCof3AuMzv4gI6jZ2inWnOtGHw3hGju5cyAAT
5L9/jn/9vlCAndhcdOJZWb9+X6JW4RiZxs8rLJwvobZB+52c4V/KPH5IzU7KFbQQKDBi7+e3wprj
koIHsOrVmDhtFDSqflqnf1hR/829JLx+DCOwjZ8wjT9fJVhlsFJ34ouiCYMJNr5Q0bBt3//+iZ0+
5c8yC+4F9SFvHJpbFu+vQhyxEKCrZfRypsM2Ku+FcyaSvU+pgAY5rsry/u+v99fXjz2IwRXcG/Eo
w0Ls57syw9wRaHBXpA7unWDG5Ygr5vyh6CPr3jQ0Gao4Jjj4+6v+dcvgMZ4wdFh+IG779aVPlMGd
qa08JCyOSZOSulzhLwLD4HH//VL/ar7if5ya+GnS4m+nMP4fnK9Ay/mnp36a3/hpwOJ5UqX6sv95
vuLHT/wxYBF4v52IFexwMZ4h2LpxQvwxYBHEv/nYHwIcQt3oA5dhKfwxYAFe7TeSvdMYhXvCz/0w
SPrPCQvP/42fiVnrf3zo/8WEBTY6P3yPvRPqgsPM/Qv5JVy07680qaF62S/UpukmmVJ+WOwN0vSf
nsz97+vrz3MWP4tF/7gWq5phXW4LC9qfV8Fu21TjZOMdoj4iECtCca/dKD7zGl8dVWmpJ6wrVAYL
8t9yy37cJddkroDJFFb/z1eONw8ooyuwWSslRr6AJdKR/tzf396v45u/P0uPG4wR9Z/UsD9fxdHD
vI8JV0FyJ25VX8bpKifrw+hbDYSxYlbHYYv8naBdDfCsmk/C7A9oEcp/QJv9vPD/eNB/+kV+OXY6
5E5eM/CLiCB+mmNojYW+af7lhPIft4v7M/8BZfz1dvueFrhvtR5qp3LIZRBcW7AR/uGhuv/tS4OL
1X9e5Zevbm2dFcdbXpo1sxlih5l1A5DliGzg6PCnQw/ozMmodWRttuTxw4qJQ/e1zuZL7MMv/sk3
49cni2CfSSiCS75fmmoxy/nPoZHv7+taqN47hO4YnFlu296OAsVARRf+X0WwDKKgqXeYp2QuKQ5Y
7KcH86eQxQe81FHgM7QfHNBq/XC3R0v3Dxf5HWv2X0fhj8sQJp+ctMA+8b+/BHu2ssxo1Vymmba6
SFF5VebchUKOFUJVFf3R16qqjiSb/lccNhODDKDwxtelxL6SqgcFLH0ByZZMMVhXKkZbXBXj0S66
rXlotARmmyJ19O/gtzVlJryTZGRKKhQttj87AeowN5qvplZsM9WyoQ05oMZweFBevQTMNe02VrS1
buhXW60b33Q7D+YCbVFAO3PYb+MqeuiS4Lp2TVmnNDtJJq1Goin4QVWnFQdhfY3V/hytyxBSvZZ+
nG++tbTnUIqX9ojZ15ycV9M21k+e248ZcY1c/DT+nd0+9snHQmIwdUdxpkyOKkHrfaKEayulfgT8
vfsBglfr6LyYbiksFvgJFV8WgbOkVjdaH1EcQ/PGvW8DHdJDTl18HwFN38XlfIaUr3IzCkL+0cik
q9M6mOFxlkU4n+i/dUvtpPA+b5Wzipx+2HKx/WDWl8aybloTDTR2hyV+Q6AA3z75wbpPfnDvaZMN
CA5bRyjUS7Z1g6Iglpggz3o/rGEbv0Fb2Lz4GCVbfFVaO6z6JNrn4szyYmkfmm1pv3i1F6gDBHDD
PIHYkE8wRC9NOk6yP3QreKuMjqhz706uODVC9vhe9nN/v6xe9EDbIPwasESGDI11+5hoNJDkzEBH
YX55I/4re2g06qx9fq82D21QEAhUXcgZkBGOfrV+aIjitnQPVxOk+PRSwq4cOTmpxh/nG8dniHrH
0fJF0NtBGVu51YeutGJSeeYav0G2F7el31lFynpF2ocYaY8OY1SWbUoZs32hWtDiluRtVpmtVjy+
k6LuiEJF8a0sx/m+6gz98lXQccmox+m7FR7hp7212cXLsSzvBFq9CrlnEz/MJNYm9fpZo6UUln7a
9CLf1nkU4wUzDKATZ2lNaA1Dq/pkJPaDxJu0wuCirlOV+s7U3i4I90jskItfK0+LNtPhrB9c5SF/
Grx9RRfsbSKjwqmeJreheFi69vwct01yMUHK7VK3jahWrGjrOXxsy1A57/wms4S2H/aqI8cy9TQW
mUAeVaXGWJ6TNdbY37nWJOgLtpF1boNalDQOhAfdq3G8t8jxtY0TRWffWH5sXt3Rk86xXNz4bpWa
mi0lwXXJVNTar2ECIDi1Ff6GKc04/zEpNOuyGP3hnVpJ+GVBOiVwsB5qO+Xp13fIC/ZnXqn2rSor
WqMrLYctHdcdcUZkyfoRyh+PqaYL+0hJHO9G3/A1ZDLZWdRE2OFNESA8Q/3jLZ93HXc347IvQS54
Yx7piJEwm2bqcO8H7ZhONd3VbNwppvBwMBA96l66IXq1ursKHN+gbsONLDhvXBY3pbCRUrXj9l53
8JsIDdA+rXOXKVcp8K5LK/GsNHujMrcah1dvpQTGWxro+82p/C1v41h+t21LqRTHX1HSdXI26vZ9
G1zTM0QNi1Gr2M8iQSJ3NssSQccaJIKmNJIXn5A9cIfUGlkID2M99uiFFSOg5xXsvAIh5hzElwgS
cdIwgZx0WoSbDU7XSBpiDs2hjwk9XjczpdBP2NTZ1REXZrvKCqE9mUmH3tsBA1fUoCP0xHtjVa6L
6MFpvdTt57ugVPV4CBzUNuddUUyEi+OMt5+LOQnz2/uO1NKb2s0794cIml9tL73Ky9Af58yw9/E2
J1XyFERiLnPZLvzz3u7t8BjSAGYbnELLSocO7dvRTUpU6/7CbByeiIPoUtBjkJ22GH/gtJOGE2iO
RqQr+0RKjxph7NCok/Wuh0agxDxvlnj94DcBDrFz1a6P4TQKO6sKJn+uDAWbNUdABDty0lUbn/e0
xkxOgy243+gJj4jkNy84VHbTrZnphZS5M/DLn3UBZv9XDnLCCT3HgJ+hjNhRUXSNz8SXpX+IK61v
bce2cFxoyP0Pts0TyAfmTm0UnrZagGSLpMoonjsyQwEWutdBA2DnMJRB24NcrDDZx0/AXT6EjWOv
OQen9ynY5Bad02vekkcrLE6yYiZlt7PKtact0xV1+ZT1FQwZK0cZhFRVoS9o9HugwAeSjTRQlD5T
B9b6Ddsqyqd4GsMLn4bpOe6J5smJRlEhvyuCp7Zu/CWdCrcnMt0lRGg1JmG6bFUQ8BEuPeTrONbr
+4iOoc2njoZbBr0OYXls+nk5RmLy58vWSSo/P207+Fxxb+iNmGX4VHGfdyiCw8/L0o/7NZKleWAn
s0YnLWrfu5YeQq/UF4A/zqai8V9/xOj/P0/9X+7JC/B/NgI4zOOX//0fX37KU08/8Xue6v/2w/WB
8hgqAepVJ7fOP9JUJ/6N2BBrUuxEfDCyp6znjzTV934jdKS+RRJ7ClVP5a0/slQ3+u3kuMN08ymz
pPbwr5LUX9ysKJnQDmU6LyZJprzF7OPPsTDRG31cCYMtaJHR0AOyVnMeWX3IHOfYhadBjdnOknVH
SxZpa8MuJ9SGHajZi+mwIB+a0nrr+Bu3CJLp4LddOdM7Eyw9geYeh8Z9KliqdtSNedKRcjz+6Wn/
N7mvw73zS/5XpM1NMJRH5YyiFhEtNdZfbmLEZAP7If2OYi3WD1yUEGFO1sXOtyWhlx2h/wKUt+/m
YDlSX6E5ZBp4df3vRULg8lL0hfLYMTvaVHAT9uZTGSESz2e3pz/U7KbJHO156ouiEEoARcW2oW98
Oh6DMTrtFG2gwjMUS+70NFoFsj902sO9FZUOoHJUzPqgNj9AoIlrHN4qRtKmd0Npt1lvaDRnSWtF
waEO0SkJgA0yE84o7y23QlFTuRY+K6h9OX3oImzMWdeF8nNZjNYzBWXZZ2Unium4xEH/ToBUeUuK
9ljeCsCWL7HbhM4V2jfUc0TiOJGsPTrraGlRh+mippeilDAK3HTktjn0Gts98CHXBSJBGpr9uj/S
7oKK4W0wqC2kQSWeSVpZT0ZSJz+rA52El/u2rvuhbWrxQTjheCjDVqzHqi8RvbAP8xwnC9lLjgpP
bq/8tIVJ6Ljp9UOVDKH1kMiNuieSeltkdjXYiPDobN1oGvz7mbcgcM61SSzaP3MhXxYK+gr9ykwv
lXrm9CY7xAZPVU8Ywa4YjOY8VrZG77Vu60vQixavNLQMZTZuZWXulYfQ+wzjBZR5gXQAuxvhJER+
YFnQrSIHTVUfRbelDU/iMTIS3WpRC+4C7ftIg1RWyUWzFjhXYZo8ZAOuKZfjYkyJR4SutrM92Sc/
kyUai9uFbhvj5uvs73lcJrJDkIN6+6INQ7hEnt2Zy8iVwkMe1caf1QwLMtfaL9qc9KD6RAeyYNrM
Z8LhECCAnC+sckYepeu+ky+r6Op3fLaZmRtQCTpvQzBt99FSmTpTzEdsgjjD/+JI6jeXjDauxVkx
L12cLfEOY3yemf/LJ9YUQ2pDUFbPI2rFrzTUlJsOrr2wklpjmxwhAO3ioCiUe2cm3Lgvy42GLc1A
ajNMbew96x457kSnRnJjPF0NUPZq2CQbiPTX2Dnrk2S77xNJX50GuraeWn+J/YvYQkuZL05s6P52
HR+qiI8I+6ZtI3Swm93Pfl+Ky0L9B21TzWxHPgZQFV7BFgT+OZoSg8ZgOFULmJ/zhqp78xuvNSsa
B7VZTDeQ0g51OgaYlH/cqiHcOEShyaHDTLbxBe3g4t61TaeLs99fVwPoDb9QR/Gld1bD1vD7Szeu
gSiPaqKpkiOZ6/trxMQeqyNsG9rIc/wl8ksd5L6wCF2Rcgef3SkewoveX/H2AC3rZYzmzA88E49O
ZbX7L9ZSNNdBGy13obNaNDrryv+KHJN4oS+Gt7pp7XM6SvVVVbLravQ7FwqL0Szsx6XNmYnQzAX2
76XaJkZ33LA8C5n4uUVrENUoLIAZntVYVdL3LhYPu0c7QHtZF/anTTMWQL3MPdSm3l+2kcHZIbL7
50THzek4KIfXtbWTq3Yn6Ml2q6/WTDUEvOi0uxxMU/vRLsaE5ss63ARqRz/elWN9763LyCBBHXvn
JQXSKN32CEXgFjzF1UaGOVRCnHT9elkeYndVKk/4BKbcywgezRjM0c4llHAynPo1cXiblPmMT5vJ
mqQUbroHxI+jE+2PzYByLAdSHtyHeGZeOwzvfYk8S31QWyKzuZiDyz3a0P1PMXnlSIsiL4NJPO5j
1dCjgJh9Z3olr9GjNQecWmgWt8szFlH17e7u73a9Tp/wjhmCA07f1klzEvQWqtOh+LQ19ROqrfJi
kWq65u7bXMdKvWzJSvKiRXHRJGuTjZQlT8UQcFb0RhAhiLq/ND4LWkAfX1Nri51sGP8Pc+e1HDey
pesnwg54cwuUr6Kn6G4QZJOE9x5PPx+458ywQE5VaF+d6I5uqVtSIhOJzGV+Y8EkRMucLxdUQNEt
x8gH7aDF/icpSXLHiQ1XJHctPbXDvCrWouXBVgFX7V91VgG/qCuKcqV50F44L/SxcHzuBNkJiyQ8
jJYKuNoEY/CP6cegcOA80um3itZ9zeA4bqQklV8asLREiYJRvAWBgE056t/DXdEV+loMUF8AQydb
ESiKujYdSw1lAmwwW2MMxlOsEnPNSdIc8Hk2nLRSvR1d0GITA9p+aYe0djzSumRV+PnE0hLD7I2r
EZgZeVqwCbOw3qDgVoJ3JE+1azNV5R0AFs3YxEkogMhueGNge6L2HZSm+qH77aeLKd+FF2eTfJFh
/RlUy302xch4ERAfChZqlb/VaQdqFRoa2GfRNZEFMaC4QTMDMedFlrEPwzy09mLcFrfUIYGiStin
gx7q8o9BrKtPmFXFNSc86qUm394l/PD6H0mqjbvGb7Gs7SSBSpo7GgewemO+KNFRdhRXNm9AWRqv
STkUN6GgB7ccmMmyAqvxGAF02NemL3Ha5O4FFYbxn0ocpUd6BNFKrqr6Bra2RR5dY74nDtki0XOv
BS4UpJwfhlVWl4nsj/djAsLOgbw5hWNVmbebCDq39ZwRVEIsioXQX4aRRF4LecicSBrtcOGDRnuO
opGPXR5bC6aElnZLAep06VheE3+adaeC3ejy6sEsde5+jgMzdkB9jdwnLuhXP6jlVerjuOLIcGMb
blo2kZ3qqWKsuiBEV4jbIHqM6IPoK3Ca7V7V0tZY5KIVr6u6woCqMFqN3AyvFoon0Fc3dZ1oHwkk
lt2INRp1T0XpdSeWIBWsfckAVjfKQ5AsLYIxygs978D801oSJVWQfgmgwNigwGqD3zKf5IKHdnpR
C+k8ar2ublxZBeMvVK1fLQmCokWm8nEtJLgJ1iJzU+GDIpQvrjrTC9yFF0O5csAjF+Bj+nrV9S66
BT4UFovrLufslgQD9xIRzBjOZ5XVHIBONwH9lxIoakXRQ7jtjECqFlkLi2lpcm+iVqxLsfSSUS98
aRTQSNeNNYgO9BQ1X2sBoRB3gNhSu+nAjS7Lsc2ba51IKThIbi8B23QHud55GugI3gTtiIMVWtVT
MKj5DTey2e7UoKOe4xJ1ALWLqTI5yLjm7w01m3gtZjCj11GvNtmKfJzrI0ZtbKOEHczGEHN0itOW
kTvtaKq+3XWaLtgUNIhaVTfUpZu4UCnpBVbbXmudkWAc6Uv5Guws8rd5Y5lLmQCvWjRpJ26GKe/g
MAn0/eDmmohIaB9uFDh4t3LTc6+qlF0+CY4uofQiMFugKGPsJKXqQcjpI4VseLhVz5YMhGQluH24
76JM2SeVmatrsXGbCORgFalg1Hv2vyBOOGJL6MoAsLxVPGMTCyVRHbviMuIO1RyIaDeYFSbhAsKF
BYooFwk6+lbpazDChGKTJeqgOJDc+dhjUrcl+QzB+kgY8FqmXk0aP3Itj1UZXcCp0z88yaiQ1YIM
42pEW0uELoXLKE7yF0vyLLIjP+b3U+bWJdtS8w7ae92GUDuGFL50heaejE17oNO8qjQ2KbDChjru
RA+wtaTDKyoRx6IAZuoBYGqQaDmIaWjCdW40jLhIfGrdyZUmeLCglWuOZ6XmU5eU3iLQ1KGkIhyY
DwUlqYSH5uxxah3Rs7D1lZ2cmyZU+cTg851KPuQXSiY/4FmRHiyQ7vAlISVHjtGExkFvp/zOExv1
j4J3KGSlvF2TSYUvKuUQPoY4699lyi83iJBHwKsoravbRtCVbSpDUNyKsZiij9w04otbobEDh3xK
Aqih9/JhiKIHvDpNdwmLrhhX7YiD3YZ6Uw7ZTwB1TariTtgwyf0EpRzs8Yfut9z/5lZSKOdaVZqF
TgG5OUfKRBmVRWMJYjpFf5Xjj7IyPvpSOT400tCoS0mHPmG0pVEtfStR9vDUkEVTXEj5MHzMa8r4
VDLTGJagOB0WmlQqspOpbbUpZa+8I/wGAMfnb5tDF2xyd0oI/YwuCQsfXYBaybZIKJTUwg1/S1n8
XdPRPBXhK2756MAYx6bXwsMQE15yLegbP3CjFRVy/war1/CjVBP1s4EMcZtYQfmCHrh150FeXdJG
UxayISQC+vUjfCuxTI1ryPHdBzVwauU5KctT3Xg0WzJ/BKKQBl1cwFsbjGepzBQUGCpxsIVp6U1o
ivw8M4vhqpUpn8l+Vk8Vv1SFvpaVdty3wqSypLSbVlbT3VAH/ZrLEmw/OaUZG0btuECvc1sX+2uR
yGMdWuVjYBjeH0mQ9b1cqhwWogKrMek3RG/DlSoU8pOWd/lIzbHz91JWjQrMaK9c62i6X4OCpdjK
bo+8da/2zRY1V1wIBqn902MRsjY8AvhCVFZZorVXVS1TZ3crxTpALn3PeomafOT6Ip8oldm9mQbh
pm5HvhHXa6LQsQLZ3AVZL2+5fT78zvPedaFoN4MvKUuTQzVdWJmgH8TQKFH2NnR8E2sojZJTI5Jx
yykZXyRmkyy7PLA4ImhBq9z1SBvYCrCDFV0l/SkLLM9pKi9c0JQjtAXMRCWvSJwibMvrJAjSpa90
7UU3oqJa87vaoRa2pa7EYHUFedMCNwW2mKjLQhKSDzPM6TgbVUELqpr4c7DRtRXu3i3Gg1FaX6pZ
Vd2krhutjVwSdqVAB2ZZWVQvhcbwDZssBCBtWRe5Z8fWqKyQfSe+dqvYh/ydhTuxdumDVOkrztf9
jvCi3kSDXkL5MERwm6Z6JSdV/NAmfltQMC4D7mYu+ke4j8Pa11zoBJIMygxEd9CtlDhgL7E/t25e
Bgrs4c56U9Mgu8XXveblKy4uvKUf13upi+nqdUEhWstaDttPWiMkLhJRDeekFfk2NeZojT708AYj
OL6q8jyHc6bTAKgMgY/Il0eOe4G2y/uErCBgjiAVI5KhPJY1OaFaUqJdU8Xu31xMjgGSE3Xw9Q5e
BiFJIEFhG6P1YpSqJ9oditB3Kp7SW4LxKnR8UXMdJfcyJAtJm5Y5qG4YoY3agouVn9WikPboG0IX
SKV6pRVdqK96QXiBVmys5dZIHSkM+73vCt62J/+woxqPPWIU7lY4Q3SnIjz4isEnN5Dw7dqUKCn9
6WuD5hTnghYt9Zpn7nVJeszN1K2durfAzmOrfQ2LtHjRvFSPyc6r7H7o3fuy8uqruNeNctuVAh8O
fLcmvC/TNtFsw2pAOjd62F0HVIbdKzqtiLaVrfWQIgqyNHWxW9MEjsZVD2heJ1sR8e3sw/iWeHBc
SZ0iQ8yWtPIt0tLytYm8kopZ0f7Td3VULpAHWQ6BEGMjF6trIk8BVQKrQ0etLfJllbTCJRdg8dZI
QnTta17hlG4L91sfO/lCJvXP1gLVwm0Xx902I0m6Sdp2ZRixOS4Mb4jfxokYDJ+CdpzkJ3tEhHDH
ghK/kRAp2MKf8TdGRg2lI1hvnFRvzI+yE4fKAUdkaovaGGBvt7pQ1ute1McbY2ybp0Ibhk3WyFV9
PZTRsMr8+oXrOLmDPdIj65TE18ngb/EXI+0XAJ9A3YiaD7WDNrEbw3oUd7BJqm5ZJL3wAlOleDKT
+jIP5WSZUb91IL8ETzQExduyDBMHjXSZApoYPFtRlW8Er6FeaAgwRNQelkOZDBtiZgvleEUg2iZP
pj/V6cmhbcZoSzqZrpXS1V+EJJAgAyv+RchbqrMW3+caJiyQt1FLt9R6cAmo5GHb+KpwW4XcRMQ8
Gp+CcisZTbOj6Oc5PtfUCpaaegGCbThkAbKwSxnXOPQbK4VWI12mgRBAa4JLsbSkZxedlE2HCoK7
bCIh20Om6KnNoQNg+AoxXDx8SknfrQq8ZB7kGBqhK7jBora0cEevqrxAWUm/lI34zygQ/SMe/25k
pniPUChfUIXRzhU0aFvt+uqhVlM/ONBwrh8qVRN2BVqXz2Yq0uDUwOHI1yFxRP+SQlSkCGs0Yryo
3SZEqiFC2W9ndoFHzzhPVOZIqS8trmFkUkw1Ym6ehS8CFDQSmuS2UpK+2MNUCXLVQCzWvjKx9QrF
I0q16kyE/RAL4p+hUJtFQWMotj2/VfdCKvILSOz160Htkntu3LJdoTZCLIXyrKfZGdQWb9uSjCQL
aA9FvseD1PWhQRFUAU6MumCp9VKfH4hMrHBR1CXHTK8aJF28U5Pik494yxnwz28Vc3r7YCaRtEOJ
YoZNKTLV7WTF+gBCPOzMpBG1zTCqfuQMmVc7ata4GQX9crg0aF4/nS7YT2C042o9gmYyQmpAcETD
nANRTb2tCikbX82sSi8CS2nW3iBhWU7RFc5R0WwwY2huBVpUiQP9SzyD6f3Z8jBxgecJAPRycQHM
OW55+IbmC71OJXmEG+4v4b4aFBCtIBj+cRNVa+/zCXnMyW/xCnpBFN/CMFSrVQnqoASB1lCfIeYv
wsWgBX20RfpliPdN5rnyGrhJIizUqCr662wEmkKrN1SEM6a80gzLi2Tz5PKAjB1Cx/xLnTU8UFuR
KGZj7ixLbqSv/dKnDk7rUkZaqqU6t6wR7YgJlSJ6On5q0ozxYEWTjAh99wA5NknWYyn0KIp8dW2E
QtDjM8jc3x4SyTVxAluyx3jO43VWFA5bwy1iW8/LsF27iqBn+wSW/RpxJ+8GdYzgw8InOYd7M7LI
X10kC6ZUCbXAk/Ul+mWQ43qj9AfKh5Oy4+mNOHXljnaiSfcdDwScOb/Mjc1pmb8BwShs0+EtQBDW
TWy1t//+6BCMCtE7y6lRXXJuANvUA+r1CyMrB33r9dUYX1qIjMF7LIZaIjvuI8KHuMBlnR8r7BQX
+ZxhnwQFkiw2yA3dPGMvrByj5ZCHkkByo3gA0hr3dVBex0+eh9oYW36BYB5idepGiYbYfAGCk7dL
YeDDfsVQcYJ6CL4aXXiy7Ek2x6UfXnqDnvl7YNKetokho9PHkv0gXtECA0DQaZU62l8w0TycukFU
AnzNQQ1MftA0Fw8Mq4zhrpsVvexVQdzcL5KEVINYujDXgokPFH9gInySMYW3aC1Qaw0KeiZOP5rC
a+53ZnfTVb5+b4EFgFhf13l25uuQZxh0FgeIH4QzHF4sfqTNPnDob1AcaerYLa/JvxQCk9SmwZ5h
guX0WbZMtUxVLqqyJqEqg0Ae9qOle9FOE1N+rJK0XVH9r4K1ldKiRVhEU/MNh2gU7kVAWOoK9QPo
jnR25WpRRAB5bDPx+K1yb2YIBRipaHULs2xC8zXXYe1uqbqETxT4xeH+9B4+PkwNfM1wmEaJctoM
yF+Ksy3sd9IwqJEb2gmCdVME7YHd62MY/Um+0wNos56Y6cQSKpoSg2Al1ZmP6MvC43+Pc56ARdY1
tiEa3xrY4+mq+fYRjX4PCTEEYTj6QZWtdE9SCSJHk5rCv1s6LLOhbi1X9Z8CIUMDKfbL6WRFROsf
zddAGsW5BlcFrRrXdfCdnEoe6Eq9pCGXINmn626FtnMR1wY4utaaKM4XBckucEZtFJBZgDkrLDWV
QuX69Op+aV9+nxwddkWCxSCBwjUgB8nHk9N83RNdvX4nMykuqLRM6gNNzNNTIbAuyCIb1w7ge+1c
I/JfcxFX6IWBKIW7FE3TBVprpbVkZ6JuXQ1URhftEIZ3ct/j3pHg6nFnod2415uUM0V0Nah5dG+w
VxLFTroIetOANSlRNjcHJN8WOWojObU8rVomVl7eIr2S587pGc+g1vjokot+ETjQa4c5aM5Olhgx
p1jL4ndgQvTVFLoe5BBZNdXOQCWkjknpqcW+vM8u4tbrgzVcRhFQcElaUxeKf05ketbcnx7IxMgY
eszEWZEVY/rav+2vBDgnQQTKAKAeaRZmTS7chShoGbaHfXmx6BV9+IMrqUQnt47dYNlpg+keLCtF
11Fr6qpBgQyiti15mvWZ+mZYo+ol6peGEinSqkFv47MMNFqVWl4kF4hMFvGd2Jk9+dXU4OSgyZ9l
QFn3WkO9HnNskerd138VWi2nWC+2goG+WRu0qO2ZUbyqXIEtktVom4htRfqmVVmk2BquT/4Cgh5q
kB1tbM9xRyUI1knWV+zoNqVaFxOU+/yRnTo4CadI/YSIBX8YEF/quHKiKt4mRW5rMylHr0za/iSS
mtsgmmSS0dLmdLN+qSBNlC1SI7HULbKxfCmNIEcHdCulPxVEfagAGbmPjbYKfNo2sS5iBLAkJ5Wl
2FoqNToddAVjVFlzVlewB6mh3fS10/4KMHSfJfw99wI5YrX8n9yX/y8ZLRzP/zdS6OEDJnDzER9j
hSZiyP/jtFj/MkUdCqLJVwiTY/Is/m+wkKH8S1GB6uA4Pbm1E/P9D1gI0xB98umdbjtwb0iX/w9Y
SPyXjoE0v4cwTMPmVsWt7i9MQ5RZwERVBbaNDoeR496QlDmkXaVHrmtACBaL1cVic7GY/r2y7eV2
tVo7tmMvHX5ibxabxbd1+gXjM91i/3sMk6XMxp3dMWKCF90I4gg26IMkvpX+zek/X57FUz8GmK7Z
b4cM53aD1hEDPFxRlrTfXwL7OrCvPBtT2cvrj/Wf3efT++7u9KhfsvUnpjU/a0cAn1rCzbZ4KeyH
m8y+B91iP/GTt48DSijTzz/Wy+fH18v9w+Xh9c/n3Z/9+01nn3mOLye/U88B2uz77OWe4ECbniOz
nx5ucLW0Xx6eHvZvHwE/fOLvF3oH9v3b1e326uV+69nbW/t6e3u7PVze3h6cy+Vhfbtd397uph8t
d7vl/uXu8uDs7nbO892lc3e3v7pxdp/7u8vdzWK//zzz9r68HU89/+yWzoIsyivl6/nfpqXk+d/e
7j+uPfseThKPfvtxH/D8FFP4YTb9c/1x/8GU7vvpDT/yKx9z+/oZk47X58vP9+fXG9/evd6w4s/X
n6z4zd3nw+c7oHT+erj5fEB4zH66ORyeX9/3n3e+ffN+Zk7KtOan5jRL8ag49nHg9u6CgXgDN++f
+7crtKzsN5yM7NtLHjm1D8+7h9fr18vN6Y05fU6nxp4+x29fA7U+L6Kxgc6Fvin0x0B88aLrAJ1T
MB0EMw+nR5tMjU4ON0sUqTpmhtAw3MXLxdPNbnPxcvWyf3par+/3F0+evTzcHpbr3WF5e3t1e7W6
mnbY7ubuZn+3vNydmbn827LD/tMNMJkccF/h0bep66iPIj8cYhczoAhs3pd+gkvYQSxhclCMQ1nD
LtCx65ToZexfA0FZpu2t2j6qamK36k4YX4foT9ffe809CdTl6ZU6Dvb/fQxSp4S0CNsOTuHslKK2
VFA98d1FRT2q1h6tAL1VgQbJnWkRHw3ZOovP7MNfT8ZvY865aFE8pqLRMSbH01vG+XQb2G9v16+H
69fn68v3O9F+eD/3Qf84jadgWwQTC++fa23utjAI8sRZLMZFVngU5sFVoruTdN5ioJPzz+k1/WGN
ZGDNoipQC2WN4JLSzvFmJ/VQImOQDcBcPfqTcCwfact4ipNSvdgFSSlDtHBrKnMRJWSZ2tY/YaoJ
4Zk8aj7nr8fQJWJobn7u+R9nmBKINHBNCgn1eKeNXh0Ct0J7DuxD8uf0nGcJ8iQ4PdU9YIsSbVAM
m+2jGjxWQRnARBkuL5YF+I1F1Q3Ka6t28m1Opnzmq5pf39N4GAvwVqlYySSJx0sMJCNt1NIwFiqy
nFdWpblLaPfxma/jtxWEgopAMLUmwMCzRKEtyx6RX9FYGPUQLgSzek3rvHP6cIjOpIW/zQe7FNio
EPssfb5+YEQKFZUuYxEKow73rMWvsxrPiTj8GIWJkPoQ65HlG/o8sa40v0QatKGTXZXBOjJHAJld
7v/tXKCYTjIKqKeCpqGwePxuvC5sO183+gWaWiL0wRQCng/W7vSOk+dn/GRFhNEinnM6hjaYkB0P
Y1morVPH6BdDGdqKH90mJLdFVW9QoNyG9OHpSD5mSHYV6PZ5Y74B+r4U0L6U+mYj6d3GiHvq5OMr
ec+CJvgqVGh0kLz/6cMzhcsf+2j2qNP//34FVHoFpJlHTTvJ2vmFZFE8UoAJefToTi/Lr0OhpKKh
iQQoa/6KkcahcS8zlEIPcVWbypNiIjUbhOU5kZOfm4n1V3nVigohHqmO40nB3EEaMlOQrlMSNNc0
VTwInIfO6fn8OFhYuqkkpUFrIOn4Klt+W7rMjYKyL2BlBWZrLDGj6FZx18qXuMzQ8EU3c/t344FZ
Jt+hRoO+rQF3bHZ2g2FR/UYoBtzGEBir0w2Q9RUY511WGKvTQ/3YwfOxZiuI3rzIfVUiWX8or7Wr
5iG9KJ+sd/UShHX9WO7Dh+F6vPRfx8/g2sLfvFx0Z47RH8HJ/BFmMWHX4xMQdzxC9qDcibfGlXqZ
feprb6fcdEBPrmkvC3/wGRnsYlttlCvlXj1zxs63EYZfClJGlgUMFc/GSXTh+7chhFoOILLu0O1H
EEwKtf6x7NvyzJ2s/jKMqomcB8goYwc7D3Q8AAISwivDQvWTrVnk3QKbgyezl0M4pq2dlmjvRTs/
/6NI3bqHUNxYf8CiAc5zsUQwMSow95pVPI3dqtGAJvl7bEk2CPlSdaPRrDuSONKZFmwlfLXoLgzV
W909S9JzryVQKbcUVdej+C6zqqLwaCgxQrz10sAxGZxQVuewMOOVVkZ/KxPF8gLu01WdwIcu1dyV
M0NeKx5dppuAyH3rI099yZJ4eXon/7K4BFdf3QNDhjUz20Uh4KdaloduoQ6JuKL7f2MA3Trjk/z7
IFz8iETpGsfC8Ubp9aGsBLXqFlh9Y6cRwRmOazP8D6bCemHsg7sok5pd+fitaK4hh90C3rRy0AyK
ZurQmGdOmXnVg7dCBVjniDGJmb54Wt83vdLxBH6BlHgfRQ1lyNi6s6DQX/TFiO6EBy4+Qob2TItn
noN9DQrxl/VDrQerruMFdL0ki5OYrUABMdsZZflaAKPDEyIWBHx2QHvj++JjCec20plb6bd3JwEu
lhBRIVAUZyGBpiRCmkQpq0qTfVGXgrsYOl0+c5r9NgpnCT0LJomux+zdAd3AqqgE2x8lngGJKG52
Ehf8GW0laX4lTeuoTrUxcib8zuY1FiHO2hKRoG4RqsAnU1oNTjHI3nXbDeYucgco78hDryo9lfkl
irSsuqx6tvp4o7adwnbqUI2Pk/u8M5Zgds/0qr50zL6n2tPj6cj1UvRTpoL7bBU8cLD0j0wasahS
yI6LT8BbCfkPDESkpLYbITyrt+lmBOVIxi951U3VI/VKSyAxfAegn/V6+niYxyQ8kUXBnY+J6Fbh
0z3eeKWKJKYpQcgwukbdJINigLUw/FXcdOc+33NDTf//W7jgS1bXeDVtfzxjqImbWdbfhMBv4c5m
btWeOSymLON4qSmBGhI9afYDgcPs7tJy08sh2iMSHFCSl10UButgiDatTgvKzdPggNbnxu9JgUTx
nEP3j6lK4uTaTGWXy5OIfraqdekC/hKhWllIWngOGrXcQqXRxujG+3EpnZnrj13PVyUDBaWTw8FI
FnG8sqIUgyWEfL8YwuIqFuqnXIHz7xrDCwIT57TYfhxVEtB72o+Wyj85IGd7GHOhFGibgbVaaNRL
cRDai7QZm61eV+1tZdAWSbIuXruhZ65O79UfJ/PXyFNYxPLCip1toFiwmrasAPLrA3IIspAfyib3
nDH3X0or36RZ6p2JcH+cWoxIwG4Qk3BCwjw9XtgAbDpFdj1aFKqU2aIRQabG3mxxel6z3aJPufIk
qcQnCLUV4bnjURJY5XFtwCShFqUph8QM4uoW5wihuBrCoRTORHU/h8NdQiUto2OuG4ghHg+Xavlk
IlwmCyPPq3+CuI7WyAHAlWo0XzlzvMwWkKkZGgpcX8o7ePHNj/2W9MNVIkQB6zqQbqCfuvdgss61
MX8bBRSAymYk1IHYfDwjd4TrkFf4RCmlEq1h/4avpQJS7i9fEzvBnD4zsBis3Vdd/dv5FfSFp2cj
66blTWLStK7SR1kc8njVlEV15iX9mJJC/EELlFnRggG5cjylorMCBIXQOVXG0MKdHnA7YgnumVt5
nmPoNJ4sVZbkqdlK4DYXIxxG+ttFyzB0XRVza+QqVbHUUyDHmqWGmZE4BBok6BTjKv0q78r0ecxN
oUX8mV72ku59hnwxCHD/JSnj8k3AOSP8MFOhvMhiH5aRnyISCIfTR3VkUYxhC7Z8lCtz4YWRdXP6
Bc2OwX9PZspEpamRT2x9vGY6dlftIJTgWLDOvpHoqNP7HeXQXQITzD8lrh3t7wJfhgQswFbA7x45
RzLC4yFrwWxr4Jd4vmhmsexChIhBiWVnjqEvhcFvl9nXMLjdqzKqkYTw5nQmf9t60McaF2fABHQu
mpGp6XuXnRlG0BWKcSd1Zn5XxKj+en6A43bT+8vahE8lSUW/NooKf3JrkB5PL/bPDToFyUT7qg4U
heDh+JESs1bhIvvJwkKNexOEWrcK8ac6M/NfR6H6LZHAmCC3Zgdw38P/SgpGCUstuDN937/uQiiz
fz8XTo+pigFAksrJ8VyQ5BRSpVShwwfyuA+A/a4xJkn/g71ChC3/WxIWHcPjUSI/04Q4x+xm8ltY
wVeUF6jb/LeCJF1y7yO7/vem+C4O+NuKUXgFnaMxkDq/skbcNBEzUPBEcaX4M1PEbll5kyXB6SWb
3cVfOxLthcmFGZNVZM+OJ8OFWQn1NExcZcKNgIwYqtRYMkq1X6+p/UVbI4jOJRE/bi6+Nu5I6gTE
dVOCdjwoeHAvC7gsF6BtmoUU9eJGjQQBV9AyuT89v5/LKAMqw7IWtB1SdZOQx9EXh0gL1NfeX1BG
JSOS0iI9hGMc5YvT4/ycEsc7gC6JqBqE7vwy7qpBRbaKCmyK98dT3hH9FzbELQCRllbLysfp4X6+
NuRtCdu+ALkK8pfH04qlUq+4rRkua41dySmhrYZusFIbryB1HQ1dtBF5teu/HXa6O7nSUFAlKp+3
O0IgYwiTYWqliylMZ12qhGKtFUJ2VTfloNkSZ1aI0UpSnqnuzrIAtum0ZdiNaMayuF/337eDE+55
W/cifDKRhvcec95kGxk4rI79MDgYTRVrIY6Ey0JS4AhiYXpm3j/f7jQ8oGcOL3pF84qlFdYhspGy
6/QlFLdDGaRUr2of8MECMA7GHqeX+ecFSCVJBIWLRjKwrnn2C5Sk7ONYcB0D8T4kRzATTVZJIoVQ
+xKFwnMum3ChTw/680thUHkSOgemQmo/uwjwuMoSVQfL52qmsBSaCIk3SDBnRvmxkgCgAR+SVsnT
uTZX/vUmQZXGHAVH7UZxjVvDQ0yXD3NWdHj/cj7sE4DCqONwxMg0x44/EaFqGhTzXROnMKzyzJFG
jCtF3Zn5/PgQp1GQ1GNjErkS9h+PgtJCkQnoBzltV6S3stkELwXBxLMUqBBxsQpKbQA++v3puf1Y
RUblhqPUOPUBCZGOR0XK1FJK7KbxbO7THVQibFFaKbqZ/LXOJGvTSXIUsrB4NAdMYP/0gGRjti30
AEgz7jwGgjZG+UA20rc3OFwJwWDjpyd6F6Syhrquw9pDv0Bpx7Q/E6//2JgTamkyOjenmvKPYotY
D/ypsCodWZGqp8osrX2BysA5SfRzw8z2S4TyWzCCHHcEL+1uu1bNUaWLq3Pg1F9eHdWMCWCPCDVw
0tmGqceqz0IfJc+eaP5TSTTlQvcHCxg7+kGnd8mPY4SFo3kHiH8KuiAJHe8Sr8FShwMaXVCrdL1J
p0Z5qTOlvnGDKtRtweI8OT3ib5ObKnYiX/bkKjwbMa7UknZiPBnMEhUJ0O562xKT+iErTPVvU1Jm
x1kymdzzF9He8ewGoQmTzEw0xw+bfDeRmi5kNYjPfN+/zWjSd2fv0Qyle3w8Sji0aYIXs+okmRgV
iC0AxoaVkfWo40ieca6I+/OVsc8lE/yEpGrIWs9iy0I1cH5MC9WJ9XIpVWkzqRog/4dipNLHf9m4
AO7OaIwHWteaarqz14WoYSMjsKliGylJ7qHHXylZB5AgwzM78ecpyUAKBX/OctKfeb1UTZK8haOq
Qo4U1ZWF8eefLs7R7aBgsdXHQXhUcuucxNjPV8eguNaglQxVhHvt+NVN6mGAc9EyE1slqnBvHydR
MTlHiBAAeub99d6XKFtwVE0vcKoPHw/XqyXwD2JQ2E96uw8jnEnctJeujERNlqc/s59HFUOBYcBD
YaqOzy8dCQ/qifanOl7XdqtcTtFLSou/P6mOR5ltfY9Kth8PNVtfKKAqtlqhPg+FoOWropGFzekp
/fayuF2YC8Ez5/zs9CX2QLRHblW8rWGOOmFdGrceSqUHpTS1+sz6/ToY0Y5BWgD6fG53MAbwhuSG
mWGip63UOhaXWC4JBxnp3fXpef3yQSuchuTXUD3Y/bN5je5QhXLIUHA3qxt/VIDvmJG4a/AYR4gp
Tf76spQoHxPvUKyGbWbNiACN1ZYK2l4I+AW1cd8morexjCQ7cyr+sgFJBPiOTQucH4f98V6vJCvP
OshESMuoSNWGsbxNmjC8Ob12v45CMw2kCy0n+CrHo/R+LWeWwfGUYHlhR1Xqr6VuHM5sht9GIa4g
oSfqBSM9S6XEsqmwkQlUB3HWqt33hjkG2zKIhDPj/HIGYj7BYk2EHw6k2ZspMXfx6jFUHcxnd2EK
iUFrcaBLJ4RVBUnETqTizGv6ZZ8zpEJMzy6fpni8gFboI/A1MGTed9FSSBGkC1XhPkiFc0CV30bi
lOUDpgwJIGk2EgKrYT8xahxUJdRk1VvagC9ro1aoKVc41v79xvg+2mxj6Ko8hl2vKsj8mBnNrghV
MAvh8P9gFF0je5hgm0BkjldPLPUMog+SmlIcyqueZvU+LsJzTKxftt+0H3SdkNAkUpvFg1KIvE9U
u4pjxEO8rFt49zTEpDMX8C/HEKNYDIRqB4WxWRSPc3hRSy2jSBbUclXKIVvX3vjgKpl24VdtesZx
4ddZkUgaAO7EydLoeO1SHTvusJxmJQzGVWh6UKfN/pxa/2+jKJChIRqhg0o6dDxKkym+DwqZfdAb
8rZF9BQjXzM68xX9OgppFv24KdcyZvsg7MNwwH9MQU9Vqi4qQZDR/Aj8Myv2yxdEQRhLJDItIqX5
BeiXpeHSwcUKVxrDP6ismc26HIIY+T3IosKZYOW3/fB9tNmhx3k6VioGUI5Qe8Y7iKF82ejegKQb
1uWTxHV7ZhF/ppGc49ztVBhUtvrc5UxuDFQHCz7Z3IyERZiY+iFNEm9hhV22tKLCQoYy6bN2AaUf
zuPpL/mXoxdHDhmAocrxa833SdRVglmEzNYoO8NdjQhmAmfsMsTANETJMXHE4MKyBSM3szML/dvm
oeyIyjWnIhC72eZhQ/k1hoOKM+pa8tnXmCfa7hD8F3Pn0Rw5kq3ZX4Rn0GILhA6qpCY3MCYFtHIH
HA78+jnRPdNTVVbvtfWsZlOLykwGIwKAu9/73XP+w+DOZSd/yc6SoKUmeNnV/PlO6DIlXAauHVIS
lrGhL6g2kknG/5c384dXubzZP1ThQrDWOOlXB2pcN50o5KSHImSk73/+tv7uTmAPyEwVmQYiJn95
VuFOEICS4OWxTMmWWUoZuCR1B/ObVAdhuf/51f7u2iCnSxuagzLHq7+sXIWqA2/IeDVPO1HiczRn
TVZzdJ3NfbkRjICq2cz+TVeQ5tJluf9TXYWHPeYrCqnkR1ib/3JhABNbbZAiivzEMD72zETOh9Ep
xiuS47Am0alg5mltabw5bVdfm34zEzRZ+nDbQM0JdlXEziEOurG4z0pniWLpQtCfZOmuySS8EOAn
GIyHilF5J/ZLhhVBiAmn3lEoBQ+L9CN/SNkqesxfjt057NEbJFmYIY/ufd+ji2xo+8kePPmGBHwt
EivrUQZg7rR3WbCmhO5H1/10+cfXVe+uITbloMTizBcKIi7rK+J3U4AuPE+75REkjHUU+SVLDK+2
O5mlGXxHRmThGHfScV8NaXnlFUtGExsuE4QT6ZW3JKkbOMnDXB+EMVcZs6qm/7tz6XWCPyapEI+y
6q4khA48FsVgBLtFBNBuYD9kb0Nqss6Bt+I9SbN0zouP6v6EsCakUaoUFLV+KbuXKleURzBFT4+0
XKq3SY1pHTec/Ks4Myzrfur6cmG2hEpGDDShePXsUGK1sP1u2Vmrll+ZhZot9mZZPUZh7SzHth3D
F2GsLbSaCAt4Uxjuo3K64kXLeizOU49TOCkVOLN4wAZyqLO1iiBD9M2KRmDUEAr7wbjz5Fq+ZhZ1
xGTMu3DaDj7iuQSTK0RpI7RW3OCNMV+v0m+GfTBmKVSv2gGLMusMRgJgy/lg2L1AO527zgzhOS/e
FgsXuHPhR8RCari0RhXyyJ8I+35LYv9XlH/50BYpumvTG7SIAXZmV0Y2j2CQyyD8KE2XckSVUTFg
YJz8aVLLAu7M6Nbj7wDabs5brtwXJRbxMS/Su8YP7b8PxDiDc4fDc8b0Ggx3lT3NdtxEvrJi1Dny
PkuNOUtsNx3KxMYfpZGVBqkVI5xYy02wqCbcKtk7R69A5Q3YWVyCo6ZzmZmveLEEp7dzlGDQf1e2
ru+iWXVfU15HL1imSp2spAzOWS+ad6t35QuxMeOpGCz3k6ofelYgmSGsWKq5wzYI8I7nhUuNyS+U
u2xdQKFkS53J0UmbK/N2jNbZTySlj8dwBGULzDka76Qq+gD2Di2UHcwUSVMm9+szuAfzJ8ctlG50
Zkgz9ue049uqnOxBcQJ6VOCnX43QnC5i1WmZYrQMcw8TFq5nkgeDvbWX0mt2rmVl5a6jhtTzIebr
a82KO++W1ZB7tncGkGmcHC1FuAn48+y663MDJfWc0a8ptobTo5sNFOC9wNJBdfAj6GDC0SCzBLUN
l6p1uujYzwR6hTxap5NJwxZomLF6u1Y5xvWAlejdaIGaHzk5tWfIPn2xYas8/irCsHYZpR6zY7UO
Zbkh94YJViOHgZRHlF0dIbiP9W6FyHEtA+V9136o7/2hXX3M6EqgruIjwLbUwNTZ2PZaPxpDmD8b
iNlubdBI3JQLQBKS4w18uLEuwvfVAtjdlNyPlGybDP/ypDtv1wirOSlH6yDppYGWuXBsHlROoAPs
LH4Ksa7oMLVsAOq1zLlwTuez85T3m2rVDIOlXPUzi5Af7Ce5qAu61Gj1Dkaeh/bJbnS702FV3tlL
HpqbefK8x8lSct30zpJLkLdiupFr02i+EAlFsYeP5yZVZQBec7nprQSeHgHBGWi6uQmBCJ0DM8++
itGDdxvU+fg2SSnvVlBmv7q2Nd5tWl0/q18OPDV0PdHjthrgxUtUVVuzlmJJCjdtv4uCrVYsurXO
bweTqax4XJfloWwaws8jTuHPHgL5T8+ltWw02yZ1sJaLgkrnfsT7HtWzPU4SXimKoLiUunx0B+nD
mTOHYudMzXxD1NX6SXXT3hpl5EHcWpbuYx64qeOpks7vCCawPkz0dfq4mqv6PYfeZJLkjoJ9puk0
bQpn6JrTWBTTp5O6TOf3q6F/k5bX5g7+43LtlWBl+OgarlqfmacdbncLtrEW/EwrM9BOhwZkrb3d
FAgEytT4RSjQ+FjMdb65dH3e5y5VrBGo3Z9bDDgw/ZpiIujig1jc6UKTQMg9fSHIrwNRt7rK3ZPT
NtMnxYbxcdYTF5sfturBLEr3M88dVgSI+YIbtLaGj8xXC4/GMmUl8azGZmlua6h2oczbRJmIDRK6
NOnzsJpRa56xp7AO78exan45sPsAjS3SaTe9rvsyqUrgcMKV45cCnnGENiE/c5gUNURtvjiuNy5e
+Hu4UFjY/N9R7nhYDaSlnzPllG89iBexc1iJ2iTI2GwaWvjvUY1iYZdVPRoCZ8KRTSzUUO9WVThr
AibJ33JfrUxBiq6+qoISpn4ezGi6lm4WfDrBLENqclX1VIEU6+NoNIBQgwZx09gcePJBn3Sn5zrX
wYz2it809ta0ynderTVfqUCeeEJRP3ixqft23SyXOZfd6mcAq0PEQUBaqwvJPyoU0nTX79HM8Hz3
ntNw9WCqoQh6sA029dvMQDCQQAN2VkZcO8xV6Zxm2KEHqd6dcOBdiDDvuv1AyFYiUdFRx0PXDV+k
TEMugyyPoN21WMRjlxGtMl4K1cDNYj8CuHeIpieYQMGXJJYoNkbGYYyPRcLt45ASftZza78Mgw7O
LjyQd5qx4taQ2QpFr+s/jdzChkXnD9E3s56pxeBpVF4PrZFOCYaiyojFkuc3cMrYAtn2hNworYAS
7+zCL83N2vfVY9Xl2twooBweO4G5AgTsdsbvaazt3/1odeCJK0EFwhygndpL7b6YDLWpWELQWPZ+
pWauQ5mlzO/Ulab0krKvDMEMcsvzbmc1Fp9wwN0gjvRQGbtKdV33FlGfLDbcCyQXkYPbfRSbPt28
o9elhn1XZdBFNinjbOW5yQFjJZHfcYG48Dr8c2f03TMx1bXaVBSBxFaOFTeNtRKGuwrSiwZaYxSY
Nmh/uzAmveMEJPta56VUnjntDHcFAi5WX2Z3c+hoN2HgrZ5BdrdFVO0VOQd3o2emPtih8SgN6LvI
2jvRP5e88bo0yzPIzqIBK4M7KZ+Swpj66D7sO8vYuvPYBq96aLLHoNJiTggpiCrbgCv3syNJImN9
Dg0x+LcjMb312LfDWp+Ctl6hbBT4NfKkYOtenw2oGsiDpm7M91qZS/Urd3J1ykpjGTeZYxrmSbHf
tk9e41Xjl5uz0VSxhTyjThoOBzXioWZaqP2N5bKfJxAgNhuJKErBHxeoOXIFofrkVkxwv2UMeKb6
QJxpwEDhOukSncibN/JKWAubPx4p7vRQs8eZzlphIvjloFjAAFX4tQ0PsmA+bQcSbo6eVpCOS4Ld
N4wOM48J2khse9JkJglXPnR9JpqncLYrvlUrMKvsJZhCjUQqKELztWxREEKWbqe6YAH1ODbwN73w
KN1BDTGWldHkWEBEPq76ZoTLzFoK+t+uhBezUYOvXbEgeLsiYMnco5ifq0dr4Iu7mtYm90/or4Ta
l92YmptlKAL1ZFnVut65Ob3o/pjVmA3aeGaEt4Ab0wa5+g7TtJ3isujndjc4RmMy7zfmxnNgy6K+
Jd5LsyUQ2eStG7/3UvNEwdiB1DplsngfeyKSDfsiji5WErjTmCfekonnbnabZZtNpGAfwwwJAU8P
OsCouaA7PhQq6t0h1pkyeCJkXfcqJ4vbS1E8qHZOugp2e753OZTJkceag62EF+brK459PxlsqSKQ
alZsscOQN/CGFPePaXv1sFMdHsHzmFJn/6EGQQnQ0aVjf/htK8Lrzm9Gdd+HtefsR1HUl52jHNQz
jcPgsgWYm3p5WaxRtWMcBFMqbpu1JRgTDwbmiASukeDYFxXd+GVWYcV2bSQNStXey2+6klGVpAXb
d+yA4KxHuzQ8m3XLks2yyY2hrXdFnlcllGYYUddyBsF6Z5kawvDou9NboJimvQVq6YWQGIU5fTHH
67W4GJR60SXw5k0I/HXYuNAxZZzVa3RPFMtqt85S+F1CucLNtwOihnaPmcWyMzRnyC/gbXvC3K1a
6GCEf49Ac0stcejZ1g2rCn7SDn39jZYGWzy1rM5TqlWBQY2d/bKbxqrI7hu7CZzNaK/aOBP9YMrX
bBw44ZHhlpo5nFLZjyNfYrub2UxamzQtW/O3FeFfOARDNjsov8Yx6PbroJnOX8ABiXjxULBcV2WY
FtccbdlOeMXc6oOvg0lcs5Sn9a2ucG8+8oU09ovIbJXRZ0+r8LOHl1TsIsYkiiNE44skz5kdYzfO
ov9JPS1frWAF0J8aYgqO/uJlGHEy2ysPKpuz+yjKJQYEl4RcMpjOXCOnHKouKfoMwMNE+OJE7tEZ
wYJPnKRoNhnWnWxJR8WWrTm29mGheeK0c+pvJp8NEsa9cop2o7D623qETBzrEqPckHR6Ub/1UrXR
HZZDmf4ueFznp5JTZXiWagkr/BkUNM4FAFM0Ko60vRvFb7zeGK49z9dNJwFzs0MSUwv5OsdB6OaM
Jx16U3Pdy7l3fRySXoBCQpdgVtnXrVnz7E250b+v5aC/Cz17XntoU17nPsjGJU2Y9LCabWM15ikI
xcoDi/1PuDxNwM+HnyUznSo7wB6W1p1v1s0z1e4u2OrJTO/cvuWcXuA+2U59yXQyn1T5k3ErRVv0
FaGzy9EhYsoCP8tCuFThuab+Op4jYXJ0rwmSn6DYl1FcaW+68j2B8m6UbdhuBw87I8T51v4ZZ6uD
3ZcC7GeZ7odPT2UhhzAZ6LsSF9DCXVMjWun8KvXoZiEf2vHzGPCwjcx75Xjbrft10vUTVK183TYg
65oE56oE4u+N7tWCYcHZdqqz5V4yLwxfGGzVtJcGNw358sBGPKCq4GcV5V7hsgPw7/fqqpussI77
KJ/eWZSbOV4BZMntQhXFiFGhVOegLUSxmVhw521hAxewBmX+dmTR2oeuvNzfwhxAVoVlEBU78n8L
Ho45eCR+QQWBuev0fsxranW5N+OiKIdFffqz5X/pIIO9Zii93vdjs1BfM63hOhAOBPJotb2XUZSw
fQOPuZNBN9aajIVdfKAa7SQiCqXDPefJtr8Rhtlj8LxkE7I4rYvlKwgkg12JU6R+mVyQyx/e2nhX
NvjsNYn0hGLQw5rxQHVksLYuWsKHOnRWd9PY8NyTmRbIM55PhI7tzBTbZmZ24w0QdpAl/uwKO1mg
Mw+x5fTmz6Dbxd1qi35+sswmoOrSsGhJGqLsv/niatSKi9GpBCJF9h5i9qUo4Apo88CfyleraJDE
BvbIoplFIHc7aVXOrlfGksa2r4y3uV1LI8daCwD0MHqkMraLg0+FQmu/TomUrYXeFe0PH7GWLt3d
tut/B07ZNRdOb77FltR8S7sg4aC66dWa8ylISDQZ/MKOwaY857jwBL5hruIQyzDoCLRTKA61Xzya
BTDmeBzJUSQIeX7yluJOsvTV2u+jMnO/hJO1OY2JZr51Uo0m1mdXTOUyHCuMCFE7nRfXs74Mr5x0
PEfB9Agg3P2lKwB4iUXlHRXMZEZr4k1Nb53ses7htWPJ/mrHKug4qIritR2pH3HWYcO/MUpzbVmD
3aXb5iJSbynA7QFrTsQ+w8WbWoWK8WFESefVEU4fI/ko4bw4GDNjHiwjh98m6t60DTw/cVOakgkd
94yzmQO6NIak6q8bMRs8ZS0dmoI+AD4mHrCzRyFTLLNImL0v4LnjZf3SWD3BaqcuBrYqLwHnR0Tc
79gE9ah1wpSaPptC+T0Umld28f2AnwG3XiNuFGSCx9HKqmOFVz6M/aYo/S2y2eLHQEHqJV5Yeq+6
igq5SZtp4GavptnYTJ1FcXgYlMhvlEqLapvySJuvi7CGCIsKrJ6TSvQ2+62q76/YIw55gtgFJVFp
yvXFdQaygMEiJpUUPPQ4YI7TgAIQekF4qSwF39mUznlCrrSxD3CeK+fsCgHAAXS1/FgIqlFnVBc9
NRjKnN3E6EiMnURCZiaxZ41VhSoL1RjPrR96s16aG8PIw2qL/65452KslyRkqbU2PgeivZP35XRU
gz8aW+Q5WcuDg71DojOQknBae0wmc9T1K/IitDi7SboFRx0zaBE/jbqXcekMLbx1ynI8itqIcgXm
rC5n59pZN5FobHwu2ShcaO12rTcTGcp2a2DwHTeg8XEXdZWbi4ORtm50RATqfU/FaHBqzylSbaIw
y+5nGjQPUdOcKEEN/YYf74KQQToETQaIKpLdyVvsjamsBk2EHallY09AtTf24CoURNWKfEl5S/HT
gFYtEq1XJz/WkCQyf8MpRekHLJ5yStQl7gjo2wluCHxxMvGJ032HTVpzxmebeO4bU8u9szLygvWP
HeNmdGx1P06B88TtIS7Ufp53legsLNAYNG6g31DDwCCmCH8YJhTzss82OLK5fah4PZV2Z9tcC6H5
ljKYX2yjDvMo8hBC/4gXy7reF5bmX+uyvfRU8RXWsdUFuKZFXpjGJqxTyrpUSowHiOjFRWvRmZ9W
Wvghmxwt8uM6j7XeFxeUTWyrtr/VLRWAawJR5sRJYVogcdkqOpcrnKBzM7MRTzj4mu2hH70mSxZ0
IGxzQhk+hX1ksPz1l7MpjNJszO5pauTNneCUcVME7Po3AXb2ay9dus/eQN+WNONQ/0TDsD56NDNX
ZIDSsairFTVSYUW8wtLuBfXk5QiRJ3g21STaQ5CGXsGCxodMPWmRt3qaVifmmc+mCDlBdRZjPURb
epZsd2k1n3hyrgDoQVfEpNrIb+QDD/s95VTjMGoHtUWnI0HRCqdN/s/pk/8IwPjf0hX/xGC87b/b
h1F8f4/XH/1faY3/H3IYrUvv7b/nMN59iI9s+lj+qGz9xz/5PxhG979sjzFdAiiEbC6ppH9hGH0b
oqLJwDYhQP5DyOdfGEbDiv6LUDF1Q5dBs3/84b84jMY/rK1kZ/ihRLgjqIz/CYfxz31N0lKMfBEh
IJNOhplZyr/0NRfExvYMsHjrZPVDa9kX9XVDQzzNgn/TbP/7V7oMsxEGI5r+lz6tq3CHctCptlWw
LDc9nPg7CjTulibgv+tv/91LAaSymbJBq8Rsxp9bwrbLIdoeeVNmbt2xBywSALn3g0j/TTziz4GF
f354DpMQNlMgzO/+Ne3LdPYAjTUqt5W2ZZ1QkfbojubWuQ9HWphlVr384eL6m/mrP/eF//cLkrRx
OLkDM/Mvv9Afet2KfQ/ZNpZdlBn1bdSF7yWJlmvMI+6uyoGQeLn8d3Mf1j/5Cf+3LczLEjKG70VG
gQlwINF/SdaljRwMDA75lkpGcMcQWP2NFzrdFlhYD8Rdwgel+/lmqZZgi1+1PxRs7k+6V6wjweRt
PFq8DLZWzUtkFXJXZmI+qcD071Y2OInbCO8qXyZxjEyjP1C7CR5Kta5xZxH7oNVQp8mKu8iKqd6z
Bqk6PPms8W+17VFXYWGvk2pocViKqh9ZBkXa0HHR1mu6KlYkmGxvykwbRAwGEzJylsYtO7XwMzVT
993lqyviYBV4y0WlYd9NuCuCtBk/8H985ZUqE3zMN0oG5Zm5A7Y/fRWh+nTGks+D7pwuKKkPjaPP
oRD1IWRgnsW+MF4sNw9vvICZJKtR4873p4HFl6PXcxsg8C0WUdxWMzu8uveLoysw5Xhm82F2g32g
844dZFAyezapbH6IqbIeSEfRAzc1m6a4WZZPE5Ukkpo5pHPlzdPecFMaNzVtbWrRDFxTv+75gGu7
nG690hxw+dKg+Y21i5L16A9XOXxmgMuTSaG0McSrqmV1jwxgfgzy3jqGdPY2NmAyGYvW/u2vjpGU
BdPCsgVVslnTwrjSdhZujOLiBJrD6TO7MH7TPLUeaelNgM1xqhbJMmKN9DsBIaGpU4KMoYkYZMg2
qYjkKc+c6rasRXbHkpYerWCk0mnxPw94+Ay2jk2Nw7xbPFjRJSqZNNTg12tbnXolx4el8QY/hh0/
W7HMm+A0ll7+lkFQsDCOpF2yqtpPAJzonbOazomEe/thZ5KGSTeW9qdKrQmZTiOnw5yGjPzko/Bj
ipbhwSoKatQDLSzKrJm1cZtOob0rbguJ5ydhsP1r5BFwanQ0DRSoZ7ZkjiOs+9FkDZxMU57LNPOP
vsmHu8IO3BVyZUtsVnMOe2iYJe23st6U9Ti8Dr7KjjgssRXZKt8iHcuDjTPhsK8VSUzVFOvGWdR8
oFzlPY+0kO/s3h+2eUYXj6Zt+hIS5UwsG2uU4VKSCJu8evZM9HvxMNTvixEG26EL+n25ht+j1ba7
sS2CV6vzrY3nj8tjETXZfas8H0ObGz2lNObmOPPDvczM7BSNeXttcvdxfEst88lZc/N2cvr0xrIK
9GEjUzYPOdblTdXN6ReymfxW/wNEvgTVOcJv8cvwpHwNnT4Yf7ljP9RbxjxbSZ/C7THFLFGDYKtd
zG43twrlNt2KFa/Rkou0uxc08IZ9puxhOITa180vZdplvhkmkuBfbVTP9c5Rakr37TqE7Z4KQYFI
K4I7fp2bMkVmyX7yqaqY6qNZW5tfUkUT2QyTats2KywT90DYVdk1SwqfN+z/KiTcMrrvK5mEcaPt
NQh2bdVM4+aiFJmB4veBpCcd3pljcwhKhr72NWJI6nQUZ2d0wNSzDq3HL/sRIgx6LFTnVhsvWqtg
67m2ex2GKyW0enGb+USdIu1ObbSol7YxXbW3fEd/NGzK/XhwpTckgy31J+gPY91fdpHPDG5Hwami
RPTT9HJ5sBZ8dY9llTLJ0zZ0qZKAwkJ+xMlTUWNAm44+qnSsccOOoL4XWcYeuUifEMaJvdlTVmKY
1EhSOV55pog2UMA5B8sg3VCiTXec+LJE4HHYDN18ysIcb9XEBdcu6bOjCvxNTVn+uPmyJmQp6ngZ
oh4vOG+fv9iHTIzA7N9nnnMSbZgmFeWQszEhhUz5PODyG9+lF6irwTX6u7HH12vWk1cmnUfBx5iX
mIv/oeLywvGZzJnFMCmvtycuwLWXR49ykrfC9w9p22Dcc8ks7JpB7vvMPxVZqLbLNLU4kF3r1naX
5+nyGa35nhVoGw70uMf57OfGsemDM0Pnz/M8vHrdUOx1unzi9f5wKJTQi99bQl1Zfv8Umrl6Yh2i
s+cfTD+rj75gb14PBcJvIilxas+cLLLpSF1kT13JiJW/PqOAz804zbINVLKPuhBXXVVds0rux0j8
yM7ad45767q4B+v+oRvqX63DBC2onf3sO/sioGI28WyIsZTLDfG7Y6CgyVYocm9Um/7k7vxYiPE2
sLhIovZXb083fUAHpssjsj/UfAhSkEig07vLUL2FPdeRWg+BOZzphu/TZVDMPOef2kQZexGgRt9T
T+5j8KJNvtbPXd+PqHsJHlR1ydGbgkJ6yfAO7ZXn6bfCDw4M29Au1YkDmIZG6rbm/EQm60MofuPV
wnK93DauOImcYhZGevab/crfGHZSzNugDG5HgBuxB1k/62zWfWe6ZuTEfnADgbkh3CMLeWwybMiU
PbvrIUwPjQAil9rNAd7Jbukjh6TC8pZ6BkoYn3jVPG5dqhR0MC+s/M6wk1lF3WbuDHc/aQj3maZq
uLQkZ6xZ0P4JcW8E3sKcq0i6sDbQCNr7bsjBTSzizsjL4cUKUZ71jitupyK4c5Q7oWbXTndVA96P
OXzXtHjon9Gq2ZRDTjekqh8Lj62hWbXXPmq9fVW3u4lov7lCmZP5R91VX61jDve5m22XAJ6ca9uU
uTPuKDTHhV9QCAjPy5A5t6VR4lCYjejAC/DmSwrb6bLphWPugvGiqdLhy5Iu3y5tx2Tw/CnBLJTz
OJ3qhLEjFfujFfzC693fFCaYjpoJMmob4qanoBXryJh+mWMfHaPOe5UG4hUGys9RUKY7vzaPtLbN
fdaP470SE6bzbph3jZEeKKHOH7ah8+shWIPTtMx3iIYRuNJzpoS5XleGdxxCozsU83oUmYQXGhjv
5DfMgzVRKmtC65ru7K+W+YCLI5NpPbcs3yozTKjF39R5JF9z2LfJLGoznqS9X9L5vm0kgLGpeB0j
H8GS5jTt84rEImSiQ/2L/NNzZ83AQt1zNEuqdjZdMVJF+3627RsrMK7nAMd37iPRpqP6oBfzxnLU
0Wn6X5GzMBwjr9TFI4+YWOhNBIBkP3ThNWm3dRuazXs9ZGffFYdOz7fd4LW7ZbKvXE8/9ov1UxVw
R53hHpPpMzaEe8dzboiGXZGnuatAD2EpnbbWsprU7ScnKRb96ZvElxb6xVV4jEZxoNdF58e9Mrhd
YzIyu05W1x20jrqsQD6ExU2nrN8OVaN1KvZqLMO4WHgEWUb4brnDPWosjHEuyfeq3jLCu7Mr61bI
GtIH1CErX40rJugfkdD9bkksAzhTdNywV3c1esPLluUknYU8A288C4HGLRA0yPW1ZHNm9LkLnwvr
0nqFsugKGIvcSCF4FnYAjmnuOffBMN5Y/GEcuhMV5coggkVxO+57QjNjP5EA6O0nQxK/xGS9NcUa
MB+qFkR1rp0Ywv4yQ77EirwILTPMhZXxSVrIRGI5+acSuB4PRflUd+5DC8szARdVxvbcNjHdoAj9
oyOKX54YKPkyhUXRx8YA31GinUL1SQs1xSDXUxeajVMxG9uVW5tLJXqVdfuuwagGslwfVs1cc+8I
2sgBi5Mc12HXz5G1G1X94o1q4UfOb7Tvrpua9Sbw4RNZPWk9w5bWwV1ltxnpYH/ZKvhtjzWOROO8
iO6DGYFlyzT/LY+pLWl1WjxZPe56nwDm4FvrrkQgsxMhKYwhUw+io6Ga9f6R989b8dsb2s/ftZbn
0KRurny9JOYA5K+QKQnOrMrPOnLZv5URELZGAv22mR0hieTuEOkYx7Umpsswetce/BIvYEegiz62
2ZfsWTOqVIMzxU63fDcrXlzyO3ncYgrmkdm3W7vGKkxR0GupPJbkoKSpn1fquSeZGd5nhlz+kXnf
GylL/EGLaB6QIDvx2jPzAxDcvmqqkYOIOfrTMw41K6mwg8ZmI+ffrbBJF9iEPLaN04UPBUyNTZdx
5rvci1x1WUZzhPTHN93v9croC+9ZZehZAqx6+5F2JqnBpgRfVlBRDPNqjLYId9YkU3V+n0NW+KjM
Wh8EGqfVSfPdbIbVTb3YxXc5rcG4cSJJrtCPjGRyDY/lgW11QqS1oms4REd4OfQwc0S4R3JvxKNL
bYf7tW05NGUUsa9yunSn0aRi7c7DgEN3XO9S2Os7f/b0jai68WEcpXeLILG5Rkf51q1OmxSj6X6n
NROwcVqMHG/8zCdLyjXa4RC8EjwF9yCwq6teVP6DgIGxJQLq3YytUcUdlWbMYWLY9BBtk9TEbtsW
rv+8kANMaXxOHKKWXl77swrOsrAk6YVQpr/6CwaosjojcdKC20kN00ux5Pa5JXH8i+IAGnB6NtW1
vTbFIzwmtr+pac5DUnlIh7lig0+X1PG2ZwF90VyFPyQAxFaBJv6tI6e+MunfJJO/9Oe8YZ4tFl7J
3oKhMIayaHEzre9x75+qec72dqaCw+CmI+XUsd7WhfmNOybYZWY0blBvh4+l1s7tEFnDw7zaxmaR
M9uzxjrmxL3iSoVfSljpNuNBcpJrxBetbYGrse+Ws5et073wmktVIyj1sGckcmg3+vJNnQo3I/DL
DZaza7LvapPrdrnCHYIx5aeVixN2JAq4HO7+F3vnrSS7sqXndxn7YgJaGONAlOyq1tJBdG8BLRIq
kXh6fnWGjLg0aNAf++zTohrIXOuXXm4qNV90WxSGjIW7VeiBm0nXa9Rqri+tRCjSOKIajrtJ1pp8
VBAvzaAyzEntB7fyjfcJnYcdOkgsbISFHUIBW91Bh3G4NnI8Ir6EHTJppthPpvDfW+VYLFvUb9O8
iAbPc7uEnGmTQRQBYZsO5o7GPnHX+3CvbuGPsQ8RhKxPzInj1woitUlJuXCdHQZleVhmnfFkW5Db
KhHxNWKywdtd1WCiIDQO8ZNvTTilTHyvWJ5gG9IHQYsuJFUwhmxt677j4t+isjTpCPf4c1X9sudX
XU8I3fo9K/+zWlZ5+wP7R4wmtzZYkZSTzC7IOD9tf/vjFitiMI0et8WCi1k0OsWJ4N0vy3BsmWPD
1pPs++syhQHGkrs1g9GuN8PZrWD8ydLjX0RkMVx6ir73c73VZzRI9QmWyWDEtKyPNHB/rbzQ+0x3
zNjWi3aHYnhOCsjxpGvtl9RkCkZOsZuLMmClMKmv7KkZjbwJTdlktn7kONpyGRqv3xHyOBynznGR
lKdwPC2ijitVzq70jd06dRoBeKoKHWf7CYacR8/GnN/4lrtTBpLTUJlzEyE3enRs+zw4yk3gge/4
eeDeVGAiPqtKAb3TdXHv68et6Lw73uWVGxMaRKsMPnmEofcDjfdr0QXH3NWnXWavwUlgCVMhKFb5
PiLkscKxz+RxHuqfvhvd2CWTL3F9Y0lGv+r2Kz2kiT1mt3Y3CweCHL8LtbW73G87KBtfwyqRFcd8
88W96OYnxJguBcfZ26LDentk+iSDUF/rJOyw15c0afDHHnjhvUO2ugp1TMB1vei7rgGHWFrD+lBN
K3bpAnu3AhSEKOyuHqqJqwCqjVkrG6RwqMicCjbPGisyamvHUTt6i6AwuNca49bYpVdpOEDKh16m
pWc2tW/drP7SPX+G7pso6mrqK5XSPr2g6T30N/vEYC6fyOvKY6ByOhe7xfpr2GZK06wxt6/OwjGI
UPuxn/TijtQuTrXtJtPSy/zg247+aXAyH2GGhhhnu3fhjC8jR/jjgT2mTrgJCM32MYqvZUFD3uA5
R3105qQ2jfVjA19NRtdXdwDhzX25SsWmU7Y/GmX0jySoOmWIZrn8JOW4SnqfKueUXz4Z+3VLhDkh
AgfDT48zHa4nU1feDrpNfwp6p4QWHzQRZQ2tsr6giJfeczcpmnZ+Rp5tnVnG6YkePPGeYZaIDE2I
C/qm4KilgYHsdCtBNsse+Y9ZBj29742fXjV3NaJRiDc1Uzqo0sqKFsvj6bSGHqmoCSMm62+SzLiI
O4LG5ka8bbZ1xZGj38PVomuiIxo5nUCSDwku6wKzSuC9oeiiZHozsz10lHaiCrAON61uQCG618Ct
DJ3BEZ6LeKy07GymRUK4ZGqbsVohiQ0Ha4GDBGkcNjuZZIlCC0k2KawLM2jO6xE6C0+KzaQ8Gl+N
3XUHazJAnbGWcHZ0D+66jGHuk7JIibsTlgZdtYHfuw+LqJurPVjXoW/rMdw8pcdBobtHrStep9p4
NXzIXxzfbPKdwwB4ExCn7cApwSNBBIyO2JCO+8l9E5o1hq3dM8Nsu401karlY4D0yF77T6/0D2Vq
PVjK/2rW5YdZymHGpdhUSH+6z+31t91v9o6m2CZJbY+9Yxx/8kzGU9WroyiQuvRCn47GIJ0H3rnh
snXVdDdwxx+a0hjjHpr7kItsTdzeqnYZTcw6rpauOilZXJxCvVtCfWulmFnZpHpuN318siUIh5iy
TEX10LiJOZn3PckHKODQuoaNNCTSAXmeccfsWqcN3tNRre+O1d/khb52oU/vgirTDr0eH1Dmu0VU
o1R0F5+IHlS5Bn12dUPOdOVwxQ2o0Ej4/2xdJSgIlvt+WU9kPRKiu8YgunekZPhfQnGRVrkes1Ad
Fm9+llCY0+rHVGE+uX3dQ7R7O6cECyn07uJvFGgsbhtbTjlFLY2cj3KgUdXENcf/BPtML/YsjrIt
jt7qXL0i+EBQdS6lE/W2ud+y8pQJ++Bvzctq6/6uLppIL+bD3HFeBsXjqM0vdDa/Du0cDZ1/AFTd
5WuTzOAhQYP4diziOnd3MjX+TDAEo+HhQRkfWnwqX6Zpoe8wYty0C+sFhjqhJV2GPrlT2zsVlYdt
aeFwnKheVNIzqRO4dR4oPMfCc7Y8Y9eki4yAHSiGXyOejAc/sHaB07zh0IrzYvhUmQxH4Bh52222
7HTTyDSkY/Ba7SCmp8+lcXekzT+7YvxHtx+S2xCcVOC+pj1dfoGZ1PbMU7TFGGB3quqZaPM09ID+
XVrIXc+LKDRMw6z53Vi9uK5NMB6k2cXcGidpyv5DWtaJWOl9vsijnXOt0z11zDIrzjs7NO2KGaFd
7qau3bOZ8qym1l07ySOIQbTmRKLwk1ZZ99mXAzmeZcT9EdML+wAd+uFpHIN+xqWtu3eN0z61IwhS
oE9gKyhwcXNRMGlACxj8Meao9Ny71Rv3ubsgC6kfLKsnDKBENZRDHE3+Tguq9o6P8hI46Qty5VNl
/rKkeTcWBU6M6sGW9lmgQIzHenxx0/pB+Tnw8soXAX5m2wnMZTdn2V0WEFU6FM1zqotLrYC/uNGt
yYw30Szx6uokGErrMctnEW3Bl2q0qObly7g8AEi1A3UEiWWRsum6K/IJhK1+z3nhX9CNn8lZjmvc
LK7WHduUvX/mHQtWmL+wl/MQcss/9nV2Zy3llxznB5W11JOZ08kskcPQzEkQQaMYA+q4S+cpcR33
Ms80xGvaDcHEUUFg3/po0SWvpQ4uoG0qH7jwH2t3ugzMlJtegSCYYGv89tVCdYETTGcqcZ9E0WP3
8JZzX48J8q4yrKW+L/Jg19vGeW3mNhopLo3AnR5ap7mzraaO3Ew+IUd5zpEOe6WJX0hfotai9n62
hjqcAk5T1FFtmHfWvJsK/VDkCE4sniuWW7pAbJwVqQ8kMX929vxGzvhC1N66xdWIEcKkTSerh9+6
nLld5r9rvh5R4R/tLojXtvhccu8RyujVdNqb5mj+qq3lvFV+cISMeLE5tXrIQUjOyxTkP2pRp3wJ
dmnpPqigPGR+ynEJ22MUWEqHNNh5xvAkHVAFk1zdCGnwWdjG0amafRo4r/6m3XsEWoadtmXhmNnP
c9GSwoNWxs7qi1yaP2WHsEOY+37V7gM3/w7GRYsAXo7k6bjhbZfr+NXlLdBQN2JLr85OnZ/TYH2q
XPGEho2GcWc8tf145f776orAjlzDf62zfN035sT85OFUgRaMUGLf0yl7N5hzhSxne4fCxum1nptg
vidTd2OxSPU7f9OL51uSVKRhT7xuG7Sc9LuMSYOMmuetaF4qwi6iPAUnqXQNk75i1TrmdmocsdoG
oaFX6k4a+hLWwXbtkTsd/JH3gvejPo5K3PxWtn+tOUMOk/CMV3UjBvWbcLg1sC2GKBODY73agpbc
FsTHH0hakYyzH1qpyo2HLiBNVbeMi+k4EzqyEeF6J7Q8McibYwTC5wiTDIss6upQTXX+3Gxp+VNZ
ZvlQKwHsUwVK4LhH5z/T3Py0kEb8QDy9zi9TBNmhSSv9z7IEQDGaIWcOorQooyzdyBrS8x/cRelw
SInUQ8NVZvOnJgVKWlt28oHq+VtdVEDyXjKZRJXytX/mOsUs3bTDo4A+PHSV6T1bRbC9u5rj3/eo
5K5agDUzAjgakqDItnikKBetYb0+gB1an6mW618SKPlACHqwhk6d9jtX6CnxTlZfo5ELBDTP1OxS
r5BPgr9MohhvkrTH/2eY3GEttpTvQHgWkMU2x+46raSI9RbzuOL0Kaf17MyrtYNPMBns0uDJSesa
knlkcawZLmio0UxrZwCTcLAv8mIvZnHxlePyN2pN+Va36RqlrO6nxZH+d94E3M8mMGhWzXbo+/MS
S7teX3VcJ6G0sj8UBI5xpxRt16Q5j6SB6P1hNNv55M/sRLIYf5fY5rzJme4L4IMEE5J4mRtbn5E1
4tsI1qo7qm2ungcHZBUXIagMwGq8DQaOis5pI3qenzFKB3wSdQYrCYLqeNtPCzkowzwI5HHVxnrf
Y1oKJ33zdh42l7PohpYXiKNNZHpsI+jrAN13K7jbU6Bv1RlP5B5lwiPckPWUNxtzsBj45zqynnj1
2zZZmLZxV6/bsbYqgLJxaseYGXZJnKwGUS/UkiDBBjdDfhwvFmgDyj7/gk5cu6ou79zQW1YcuSQ/
A110S31P3wqcGUpZlJGr5O6Q6e02uempZZ/N12K0rAibX3lOc7t8JIvkSwym2AEAjZju3HrP7BRE
mufgT9I7LvZbc8JVX7yu4AkYWbarwKlOs1MFz8FUBVia5m78vRmpjht/Hpqd8OR87/d6w7rmtnk8
E/W9J59gY+hnfGPHJ31xs8dhYiwoYdOHPOOgITnWvqTDap+wi08Yi3qMiZ3YXJCOvK+WXbOu5WGG
AR3iICsxWPvmYL8YfWb2sbNiDoQyxIpHSExw3zSz1oS90hQT46SumJGgtYxs+jBGozlgY8vjwJE5
kM7kXDC4dXxNzb326ejFlO4BUzqqobun7MzwXxup9U4/G7g6DEPjGBxXxBpIGg0unUw3U47ulK2i
q1PjI3BLN/+g0xb/F0VxHQuxu+rW8V9Tbgi8RE2ZZAv5nFAdfmbAk01Cv7rCG6f9v6qmKkfXArPo
ywBuKy/4tpHicV+jslf5W5ZarMf/6Ib+R5/3HyYSqP+3PC/s6mIpvv9dnXf7H/6POM/7TwJYmBsN
gxYPsveRpP3vjmQ3QJyHpovoDShvxzL+TZzHfyJizKJ6A3EZGj2Drzh22LL+6z800/xP0sduOXhE
N5vcPub/jzjP/O8ytX+XXpm3qKdb3nzgsF2TOPp/K758uQymtDz0u/OwZknqbl3jRgBtM80YWWHK
F9q4FfaTWuID0zkvkJB3hq1+HJQLP1nWp97XZExlxvqiwbhYrquY0lw7o7q7V1vlhKBV7dPUBXmx
0/u+grucQCJ4tLcVQ1m3qda4F7U/BdGGzIuTEz22uNP1DnAvargx5Utr9M5FlsTNHtJlcLCELJWz
YZzcJrwiJEiBgr7VnRDV0eZUJS5g8ORf2fTTF2ow09shW8V9pDw3abGYxmlQXHmj1pdhJmsjJVs5
waZ8r832mCDAkPzT4s3F+vhLk6bDPTl0sZepH73wrTNQ3AnBSko8waKj5sGyigFNhH3BTNk3BkdT
qZ1vaPa5qpwRY3I17aD006NCBkw2d33PWQ3MlQO1Ift7HNUGeDH0gtNMZslST8t1q6jyuiUuxp2X
P6aNvAUFDFcuz/w45Wp4npceUA+7zZGKDu5S5Uw7y5n+tI2xwqZ49xnk9VEs2omAn7+Gph4tp4Ka
6jIN+rJ4rVkp93LJNvTyZfdoYLcNStDYAT8Y6HcvXvumGJLKbNqk1CvaEfyvdmWU5Lns9ripflno
Ge5hBfrEBAYN7WFbYzwKcGJdgZIimKFIbeOpRyERDz5+/LrN0tfKVNVXwRNwKHq3T7TRXaNpILrF
yJoaCyxH//qCJjvXf8tNVG/mgg8d1583u8+iLdTRDZrUOo3LMlm/U+RCHg9kB4YzWg1OHHgqmsl3
0DTTtC81V7/rzc32k6AmSP6Uz773rK1Ti/EFOJgsuhjq8gatW4vhA7T7Ez7MB09NwQ2CH43W8f/2
OmYsdZd588j1CXP+D3YvGZaLEzB73yI68BaxF/+N9t+A/+wfDsDvdIMlUxuMZ9k75jd8tU/41EZE
ACl1jwayyMdFjsOhQOQbGSuhoCDXaU7yxuR+8NiSoKTNfthZrkPaJQPGIa8GcRnoIvlrZfj12qzt
BPSU7p7Q86nrfKNMxgSxVq2Nb2ORKklsSoUYZmmpWMhkcTVW6yHzOgsywSLGhD4M8NPGze24Skue
Yp8AjYV53bH8k2nUqvf2yDPX7TBSXMNOgbkQ25B+8INpDe3UoXhK01QS5JTP5kUqRpJpRAad3A8Q
fNjx0oFma6A5zPsiPaDs4D6ClGOntrMsPcwpt5wS42s+dM6XJgF7/GbJO3ZPjXyPuc8f7M5Ve0/T
jCRA2rzr/BawQQyAsEEG5wbbFZqNXbPPFR9bjxAGWbs4GtLRSNYSG/jOkIZBW1SPRbltp9GGpMfC
YVulf09afXEegNuP+IJ5YZ1baIw+yJ2f2cMHCZ3auYPlQ8kx+cA/svzOsoIJZuWxR27Ph2FlAV61
2z/Z2C4kw+feR3a5H0cjz8Jq8AqEm4uPro9mZt/UxmNNpiojNXkaY9EHd0xL/hWGAGIkKPWDbhfl
WeYSEychwK+Fo0/RmBGtMY5DnaitPI75Kp5ZP/Ed3b5lNSnxbKvbxhr881MFb9nAiRUiQSncmD8H
37eYho9//oLd2OtoCDYr9gkMCSFa5J8B+vngNPl31WnFeZW2dsJjIo+sS+uLr/hIOHvT+wkzDHgY
UuR86BmCl2naYcrj9xNSQmx2wd4BzQWfC6wj7rqGPB5l3gtvkYlf8/QUvZODZrqffqrK73++f8dG
+i49pkaW6x5OOQuu/3yGHbXiLzo2zqM/APNcstrJ33Vevd80ofiX1sqt32s56Y9j7ZXfo8eMC2Rb
flcs+R8tvtiftVka1hUczqGPZZawq9H9rAxtPU6ZFrx447o8D1urvRV9LsK6gkgo0SeHom59dku3
ihrTl3/h6rNLNfreOTCYa42hDXr/ndi3QPOOPRmQqFv5jF3T5FXfuno5WavbgwKhJTOyDoWNYVJh
UfczI6lujKAqnlMdtbarXsYCtdrqqXU/Sfc+7fTnSVRPym0Pa4uVuPMpoXHknhXh2HrzzpzVYbas
n973u0hHrR372diedE/w8Pf+vbSwUgW+8eBn2zs5Cx3BQAL82LWr3dYY437TJi22F5JmuHOwhw7T
EBIiWe2w+PRJ2vlWpG4tLb6G0yUrQJwbEpTOo9WNez0Hk3QXOgRdKHRoESc7DC6P+CjdxojUiKJZ
GGa0zsRupFK9UeELtOZ1L5WZfs1D+ssRSKKMVnsGWAbZ68gem6VqD4YB8lfOkqfb4yietzxIUJXW
B7YD93XtHMIj8m38UPnUJ97igVkWi7YfuzxPKNhc9+6YH41AKA5uCNRVH3eb8g66gdhH1ZIrq9ie
RvQDZ21Y98CX8YLWLUY3U92bleZdegc2wJdTFtEBhvypbnUSa6YEx9xNPpK/pm1GLoVMFcb88SSm
8p3q633vmpD/9eLu6cPdYHmqX4VNRjyijDaqO3P4O+m+TZ7FCNA/pks4EBca1oY6bIhKk9mhnl0P
VpQfLvuSLX0Itu5og4FQhubWdxkVgP/AJ3HXSj/B2c4xSO3KadE3lFTDfOR9LffaChg4kx0wETMz
CsxhU6ba75LEPS7FyXqUhPXtM7mkkZOK4KFxJvFkjK6MLK9Gg+HX/jP0jbnPWmUdqiZdu1Cri5VO
C9DmUcekHdeeDT5OveUj6SNHpkG/jItAmseqtiUrbp8XV6SmmAZwTO44q9FvGErTHwdsbe+Dsl0R
DksxH0k1CGIGUgS9Gc1QB1cBJHoBet4Fii4lAeSit1MdYVvDxYRS7LHQBRprIbIjcikjSZuBeBgm
5CkmEcLaD17F82ovxIzQz7Eb9HJ4afrKBgbWYDdnV2xf+Oa0PRrIIV4dwgE2go6OC0j1Ca/msitW
oZ2LhtoXpx2Ns+WW3gHNu4cFsut5JEvtnmAB0oIwNN4ZwbDtOBeN4+LaKg/dFZyqz0lIjzebQ4Ys
IQt/3KQIZMsLj/Sacupp/S00ienZzYO7YvMy2FtvZlbs+ktXdENcVnAXnTLZu+F6nltZoDxB+nyE
0MuiHkvL12JqE/WOJrx8NnjZE9uBjD2QhgQhW460tXMS2c7lXsBzujjcHB4KhYN/atD06EzqcbpJ
9dBLM3hkSb2N0CtlkjSIACmlv/jC1UOAly2Bar09YtP2uqwkrIAShm4Bq7nJ4GRJZcdupdSfzGzc
337v6XvNpR+7zyoyVyybNqV0DB1Ix/1qwAKG0vUKgIUUO37BneSX6V+8hvjEarwN3MkfUyXHizEU
3aON/z6SbfcmigGOMtfXUztU+Qv5XlXsmU5xdDtHQYAxgE5qdpNS8YV8r/3Ljf60mQMtlFxlAPb+
Fe31U6pTRyHNEhhOSnM+DAO3SRrkzSM5LgV5EZgNdcJt3utgeikZ7cl+Gn9DK/7SKSWMNkez4rbC
RltL7MwIujYXeUDWDrvFLH8Iew3iOSu/vZryXvjgLjRmcY/uQoSVb9tEJ8zctL2dR4waIzmDrknw
mV5HOsFyyTJ5l6ZtzTt2kWbfrkjrV73O33TbBgTrg9o/ZxbnMXklE6OyGQVM3+Gcd3K3tpyjg206
JPW1/a7QzW+/rPn9Sr39nm5PBEP8SfWISYkPCg7k7/SPKwqHiP4hQaBN1fJnMtN4IBP8NOvw4IWu
nlXruwdbCDJV6HEIl1HWcVrbVwTm3349vpatbe7oEdwSNaEjMCpX240ixaKu1xUv/dY/aR4zpZ/5
tz/qH6tAk10Id37IOrkmUyX+4I1h0BUDKr++rcIRW+OzmXvz46K1U4cIxTVP201EDO1d8rDN6duI
37iPGbAgvZiWQtVv4ogSw94H3o3ir4NfC5FVUeVCBtj0eoXjYKbHhavuUFsa+ULW0SIK9ZTaUj+Q
NuneL5W4aDYCZi1vshMlnFlcw4BxioAsj1ng7nrUgBGKtW0v+RhDrm2rhUWbsyPGXx5nJvB4Kjb9
KcX0807gTolTen1U7fxtbH392hKkZk92/zRqVvmS2aa5X2B+P9mrRuLT9N9CD9xTYEnOQk/c6yDz
m95dG6/dS59JqyVSGtFy2R4h89XR6Cwit2ALqrW40/lc31Nqe+giEfwdoU3HughOlQvvPKSjEU1O
pmKnHutkMetq70yUnRBN0dt30p7aJ0m23o6wFMQ4qYG526zoVsYJcahodE7sNgvOKPEZz7QvD6Hj
xQsWat8bbfmTlv7wZpFJEeMTDyD8pHPg/Mq4LHs0+o7dXlFRyT25r+lFGhpXWHpz/K5+HVsFM0/K
h+nqktgjTDLxRkTifdHlCOfcDn9VAU93caYK6Z9hORfHMhvc3fN0JToX7l2z1nBTjbgWpmr2A6x4
Gxps8VGub7+xN29xuebL40pWw3697aEMK2iu7clh8Rbzjw3zzfhmKghSV41sPSSWrdr0ky8Fk5IH
M6MMx9y7BYEXHS+2rHrj09kksla/NE6FI2yef8WsM9kfStZZJEryvhRn9nurecNeitR7qUdPf8wW
witQOwAugKEymKMIXDKVnYu2eqT4TgszzNm71qzf/SJ30X/0TtwvvhcB5hEXuJDd5ec3A0/mFoTA
qTV94LcrEuxAV7LLqCybLek8k63+Obg2Xny3Qh4y93bw0LbtlhSBOf4QpUP0eunzoTdGilxIZxLB
pnBLEXPncJNZfXCopzijNMHITXfKjawJHm2rXp5H38zY2VFdxX1nqae8y4yEXbg6dC3eL5qo5jtW
1ClBKuodlxxdwDwQdtSRgvdkYdogzpBz9iKsejs0NTl/5G5X1zn1l9+KmITIajCioVnPnimEgUTa
yBZZO1v7mCx3PZBDboX1gJ+60SrxqQu7P3lzZ38VrZ7ucq+Ru4klkpEJ8qs0HX0HP2gcmo3EMIFg
lAQfiXNe9F59B2Na3pkmwIe59El5Cw6baa5APd3+0YPFOGcSbWcKvUxc0bwerGqdmBJQDOc+rxJ5
EOPBptE4cTA+hZhXf3WrNSaE4P0sYpz36BkuA2vViPz2fvBWAlBd5f5NXTBzC4vG3cQk96gNabH3
CvT4ob5k/VfbOvUdH0kRe7Vv78nRCGJdz8dHjyH7gUAv64C9TT/3gAlkRKAQCR0xu3jveAnCyXag
zfH9GvxAG4olRTZmrOeug3VcqCJUpSifIDzWw1K03l6C0kVQ+XIftJ4WBYPQPoI+pSnE2QgqFymi
WVlDPedZzweTi9MtZmc39mCHfL4SDsxxTB4ua6XzrBJYyKivWPadVWImm1JxrcqZhKKA2hEG1SZu
15ZOeMUPNS4ZAW6TLtyD2YvmaWNcTtrc0F5dQHEIqHWKZ9Or9u1t+9ezWd9pJbeoqvRjgBDlwM+V
H4MVkAgMoYYSqod9Zk/F35pai+/W642dhII7eF0z7hfRqM+x51DRM+ILiPLK7F+uKXCBdJv/7Ttd
lZR9Ox82Z/IP7th2OwUc84EwXiUl0sw8JC/R+B3Mevs2+f1IIEAxB08GQrl78lj1X+Sdpomz+ORl
TJ79ZwYmirNKEbFW+mtIt2hLliPIi5nWDsDI2r8BLaU/RBp217ScEI6QsnSHtwFRlWzlryKY363M
rq4yK8RhnuAvQydYuy8U8PaTuerQfoQGffpFP3E02P7PQkrbudf05VBxITcRai/3aYR1eF7GlMO1
E30km9sC3Srt1K0GXJ/IkQj3XC5dzjaMwIIodAgHw78QwFacCaoofqxKErTBdYJ4ZjGb8mFC24o/
0ILNcMcCgd04eFfL1Sp1lhv2T7QPKJEK5DyaOVWxjWHNCo0cOrYqjeU8wzgecY2SKmhlIrhv19J7
AkWrLkZfZd+1KaBeaw2iaJDbEC25v7w3BmRYqrjXBzvbXuzMTc+BO2txrTRzZwaZPHVFgcrXur3e
mqbhH+qIitSLhxHp+gMpWOupSxtwsaor9imESQwqcQmMIINE8ua70qvSR40/G8OmCh7IijIALl0/
UnPdX3p8uyfOzOaaV4aVQOWv+C2YXz2VTb8DBpy+y35IJP/RHP3ZBjS909r2fTLSZ/IlmXMWfYl1
Z11jhJ2Jn5u/oZJmiryCL3emdrZGUzhYTXYGNKxfJoQPTDfEa1Teqyt7umt9wEBdZahsJyuUtm7F
Bm8DAWJ0bjKghlqfExVdm0S3rOWuLTO1d8RyY+ckg6PqT0uXTc+D5vPYYOFY8szkuKu33VK2ZOoa
OH6EZS5xPam3rJ0/OnHzpSAkHNtl17FlhjBxy8UwQAbTtDnwgm9hYWgp4teb5ATw+uwhoz+sRt3z
wUvGMCrf4yzIvcgsp/JIKsF0UOuo9mpQdawH1Ym8kInSL45S7mz7Z0GbGGPMXXnXzEfSrORBBNrO
po8sMgsr2xOhYf9B1zI8u9WIWaKyiYy1WJA2VZeRNRjuQeYr/sKJKlk3d8yEnSkAkp+rC9pDMNVm
qpEE30QYfll+4EGmNDq39YeynLQLsdlIE4nksBN/HoJ77PcEChXLS1PURmzgSUTVi0dMTNPN20SE
uHDT/HGZQAV06WnxaI2XLWNSH2tg2XkesmMwut2lBSPaeYNkP7JYnoeOz97XnWhwDcSI//xmPA4v
CBCfgpYRuFgqO2SeZJoTpNvdNiYzyBdCtnTCjJz1lM7mGo8eeVCy7I5mV773Y3ZZeu03wX4a1mhz
SZBrFlc9Gx91hWh28Sb6IfXUO2yB48Y6kpIED/6P7463tPP2A+hGENVKOIw0/fxI6hI+s/Q2jzfm
roOyD7FPJASbWY/YwngAJH4tbGPRyJoQlRti0Bo7JTQujokQ8d59zssd2WZfIMWvmqPfeHeYDnaj
2X1IhXdb1R7rraC7zy7ex7LoEtaCFLt47e8EppWdg9QE1mIjLBeRtV12Lyuiu9CjdZLvTG9CgK4L
fw059XkuE2F5ZGQ3a5GUPhKF2ga1y0nL6VLMEuZQWS+eNn7OAfAbxLf/v9g7jyZJnTxNf5c9L22A
Iw97CUlEalnigpX6o7Vw4NPPQ/WsTSYZG2HZ57U59FhXdXk4rn7iFTi02AMvpnrlFwm4rdGRmyx0
mivDkS/NCKyGVB86Z4n+oyMQmxRJ71md+1xYhFJVK4YbHTnAZE2OuXdBeR1Ls3u0rZKux5D2t9h6
BYLsXinRlxminZmPO6Bb3/vQfTJ9Sh0oru256bsNKj0+d2/pHLohUZ8JC+N95P6aHFNQl4MWnKju
M/HhlyAa7kggCqCtRfiEjhvy1WN8m6BYuevQB7oxFO03CmsUkMqNGk0rrW5Rrqqm3JOIsRyFM+x5
MUHUdDOOWovkfpzDexdGYGqUv/s2O4SF/uJXvrEpEvVx8o3iGAcQ6WsIKAHI3Y3u5j8sB6ZMnZHP
aFFPy8o3mkMiTMILn+dDQQ8OLlZ8JPsJjtJWy72uaL9SrQSOEf3oo0g7BqWieYmMUy9zUShKCESv
ULYx94Iw7Vq1EkTWEkd6TeFCorVovY9C/y2yPn1KVH04FDPHxAzL8gG9W9Rq8hA2ZdiFyJlF9UMw
6eM+z7tvCBtn0bUExRqFz1zp8pBmCImLtBvRSoZs0SOf+70cSg2ZKSz6JkgXa+KuAxhfqAG+gmy3
2e9RQj6kcvqWddp1E3S7CSVtZKe7Y5p0dyDjgBvOVBTscb6NhfHA9z4MwpgFM9ieCc/cWKloppv7
JomehgbxypiWXoUO330U8pf6LgNx2YwbpSkf6aA9igHZJz08lIhwZToysrw1s6ADv7BCjgJ6yibv
wvvO1V6VgKNeDgc45iF/2v1O0iEByqb9bDL1YHIaerbGXnbxTak6B0V3njRLQJE2suPQBEdTJFsb
ONHkJvr9EBcaoDHaci6Vxw0ub8e0aFzyxMp6Dev8KwhXwt+8/FYNyr2ZhGtDa56MKhzXzaQdJB1G
QM7Rlv5t+VWd4luISMjyowxrNpshLV/UEPoWUewut8QtCqwN/MNRP3SuP94GfuHh4oD4uhMZQMkz
n44rPSxdiTYyGH6C9LaPSu0kx14BGtW2/ldzjixMhQjKQrnO6gDWlAicbmGBfctCnKKHyb/RSUdM
mANwBnzuBs5R6tp0Zgv3DniQ2DmVPRPLMdNsNNhBo8jtLxS60LCfpdRyv5V3iJRcVRNxnEUKuc2s
NtpRQii/GvXY3g+2ER+VOIpuUNEtqRDYs/OvVaOXaO2pn0BkaBRrB/cNSWQahuWrUcXyp1ERsDcD
9RQ2eZ7+iCyTLJy4GsV/2gECFqba1OUWIc21Uia/LfQR1ohNIW6GxOhmcKcANi26y7sM9Do+ePxB
byCGwsqgiBNvc1fwehOaAJDb2E29NTsqxAFViqi3n5DDQBnDHnqIGN0v9HapKNB8ohax6rrowAoC
7s8LiuVdvqkkIqpjZ5pHXWaPWmb1tCpgaXTjKyrrx8qG/NCp6r3VTaie2TDwM79CC7u7l73+QosT
ln9JX1+xZhUxBKIP+VSP4KudX3VQaSTcKlie2CqeuwIQl2PEj+1kHRwfpHFXCX8thpleYkwPegkY
K6v74ogBMbySESB/rn3r8Ydfywr1cJOie2OoyYPJitp2Ao0tQsygD+z9SMNz5VB4FdB5Qbz5CXgp
/zZBgAKl4w0ClT2dezjTvD5eH0L09QNIxp35HdXT710/pOuaXuG2RydgVcfta1B0vwACbyrfpUVi
mdveCCL2sbgPO1lC9UHePk3VX1YSZZ5iIWVv2PTd7CS0CR30be9gMN6l6VXd9pugk9ahsONvCBZs
swQlSxuEVK1IsTfCSsMnoHp0fI1U2nxsLbu+CwZ7AAw6WNeIs3Ubv6VsjdYwgro4KRydHC1elAU3
9JbDY9tHxm6CKui5CWE7bXGK5D5JKESubF0Hzqvmxs1tXia4YOHK0eRNt7XzwNP84S422Ibq/ND4
JBg1ckoom0Jt53T0iaip7NCZTfT4Tqo22KpG1VexjU+HjKJk19GI34YGgUICN4xTN0aH1KEYjdeS
vVFIC5Cx7K/N1Hjqp97aDqZ8qARIELyTX+FuqiszKGGqIZN+iHr9hxgoTxTZTRvk2RYIU3qjBhjd
T2JmZxokKvYoyG4yxYaDG5DYRZR7Y+qZ4rUXCMxn90VQauLPpGMIs/EB2ZHFTGkB6bro0AxBqA5o
WIm2trih16rVa83sk/rQONARr6uyhg9OCaKiw1QHCsg8s3El5JzKqH/EKFBQf29RHQwpwUEAp0RU
riKKjHLPH0rzpiX/LLapY43hPe87QsW1Uoz/TMng1Fta6CV1eIwfVS8Dzp7sIj/vA32FfKMEoxlU
BbQ5s1a0a1AdBIQItIffqlIG4rY1Dbt81Gl2EU2z75PoejAjyFNIE2EeoAR6FW86sEfYJKP/3u2A
ZysU5U0IMwgKVL26Lyy1poecQOxQrgJqquOtHHwm5/sFpSpkvZp2Ezsx2QLsKoTz0MNrsZ/7iqjM
pB7dEa4SYc1gaO2WuMdy7iIIjexjOaujArwfEReN8fHWMse9ByXh3Bq29nOozHunNvOV0fcWfq95
tG+TRj46Ao+RKi4rr/GRJWY7dcH3LJblvZIoPTTOvAW8riObHKxVALwHAByPyCKbyDQkX4MaOd04
nJXa/bWOGDAwRHHvyOy38NHVBFmTzaoKxgMN8eIYKE7prLkNu+nViDrH+aeva30ev7eu3Lx5kSUW
G7IKd0rg/wrhksMwtBEFraGQEAPX6fVoRsgnxwj7ZnER0eIIJ5orEdVEW9/RlACCPKtd53E7HbQM
hdy6gpyKpOHwWk2mhzFNceW3OskbYe+VzEaMEN1Bv8rMEIG/+SPBfxGUtOt9rYji0AwuAuqi/Jkr
zm2ouxk5Eg4DJTEe2dHABTdVmEXqZrhVAu5RSy/rtRpyQmRray8gErmPB926gc1tbKhKjkAUYh9N
lNr4Mg54ryhy+lK2ye+CoAMCOQoVMHk9u8SQJmgB2EeTGX/JS/e3PjoxOpLdbQHOe1/08jkcgKT3
VL4eqspJt6a06x0qTt/zFm5IFDa8MkKhzlxPZQDL3Ia1HvZx8cN2SGjdadoZA/1vqBkHvw0HaG5y
1rjHwVmrxiPNOOGh+YaLxYhfm6HJcQ8N2CJKsL92YUymnDfDAwKf1sqa1RQt3Y0pC8MpBKng3jh2
/WjkTvlsuyKBmoPuA1g915MVAnQ0TapfvkyTlQSQvXUrc6DnAo2+6cFu1XVDLhHTgQ1RiVgJZr/i
nVVWXV3lB0479VQHRWhAMr/RfsMSNJi2IpdyunP0UV3noFxXKIToK+kn3xKL/BMq9Ah7On5KYlgO
mTM4W9qrcP6z7MbF1hxFyopo0O5ad2Nm8fBaGCIjmAH7dKSRjZY+fIiiW2EAOJorfCkRdqS6/zN1
Edp6aF2SQ51qvbbLU20ABTAWcbNr1VA9mnFW/px6l3rgqmei10ZKpXStYKeQRMhi0nUrX0CsmVeA
Gbu1MttudFN9nOYrC7Sqn9wYDqxdOeXXKTBABLmpuZQuJCM5Bzdao0weMUf8irAm6qRDKI964w9H
LjACawebkXVdsg+2EIgRYK07jairyWWpzrYGnD7RdoPzm6QP9gI6lbDoBz+/rt1kUxiVPA5BYTzC
j29AbWf6ZggV697NhnFHryG+bTFyeQzL/JeO/vgNhxhIdpYqDwWuI7oN16WuFeOJdsdet9M/Zh2j
KVYjGYYdA0oEhvEANBfgeKT5ymaygAaD7Qmn9sqxgu8ihTeoOh0M/2nbVapyiH1SZD2KHoeEBp0x
UpviHfYctPn/5BXYARxc181Y7GMdkutQTfLADbEzTcA6Dodkm8Ex6NjkqCZppo9nhGUlN4GtPvUu
PTs11fZ0tOBkG/KqNFr9oAsFSgf2t2s033d46fLtpWyie1udvUTwWSGaDu1VNeIuCOM9etHL1r4N
LDxBSAybdl3Etbq2HR1SH+o46Jjp9csUJ6/CQf1edtVvEqD2EWgd6IVCPoVcuxN4qmH4Y9nGMwWi
aNfRR6ED/xhkagi/BPZY2clnQtAYFQ3uiapL5C7pyi+Tm7mUZ1N59BuVpdFaet3SQkHPXckaYL+O
tIfbxteBaZorGuP2i0gs4yZFkxpZATeCualvY/A98IqmLckybGOY22AOQGjnHXz02ROnvbbDKjd2
uoZbCHacW+pEzkEfIvXW6Ubc83x2mI9O7rOsHSBnIlBn2W7LE3T9JeI0Y7vWkA+6nYr2e2JW8gYN
vGSfxg1MhC4wrmgyNrdigHjcq/nvnP24Kbsouapq4KirLA/+YCsGAqjaynbYUdG/HnVOmotaQF8A
UwtCnvaqv7YVe6O5fehl4i9ra9IIxvNoXQg1YqvrCP7aLpALq9hVNBoQvj7SUj+6iJh0tNr0sU03
qMet+xqkQxNrT27Q3iK2dZ3p4FmnpOh36AgDnDVqE/ajYXdbAOzldRzXCrCcOFyZIJA2dV7RJQ3g
ByJNXKyqCFmjpjZKD7UnSGYGgK7IHV8zrS3WqR1SzucrJQ0iZ22MwFI3xI9Ko7wqbTLSt3JnPWh4
eq0cJ5568x4qeHKV5ia9KjrhEaKOV0qCYQUgT48W3LAJNULyAobBSiQQssrE+ZaGKvzgQfkltPFp
Kjsd1eUg3CZIYEkZKzulN7EHGCfSQzQk/8zF54Oc7D8YyBrOWrP6dpsQKqykho9Jzse6wSgjJwP5
//D2djz8/j//yzgLb1+HUfrnLbh9/uv/DW63rH+hOQsYnUwcfdT/xrVrqvsvw+C/NISlCvDk/A/y
ov6LXdeAw7sO1TbbBASu81f/B9duWv/iL7v8oWpqQJgc7TO49oU+K8hqR9UwkuGtEy7/zwLUDqpJ
oFU/TFfwh1VyRNjd0PD0PCu0lzCIi59vMP8nVFNnDds3GHqV50mzgfibtgDu72gLX1ljLLOKkopz
nHZ3d+56fwsC5YK47d9/49wYCx1dH9VXFe8S55j4knbsHiMONCHCOdKDylavfbQVXAfb8yetQHAp
64n3YMMB1WwBZArjiEUHxZjuwu+6MHV9oYRbUdvt4W85x2z1PVw/t6tbfZVfsHHWZh/XM3PXF8s5
Wv/3+zbbh683z/fx5n5af4Mf/+9jjj508Kf4/DrqcDLeqt9CCzJKPBX4xquv35+D1bW/+reO9f9z
BG3+qeemsrCsjQYsTvyA72Wv7oLV45fr26eHS9PQ3rusWsv9qC+UkMlO6XePzOMKnuTmOdwwEdqx
F5Zl/lfeTIUtrzuYfaocMo3T7C6WvoSoOMC9a/eFbcgtCjfOoaLMfn/+bC2O8t9RLM2wDNfWHKSQ
F2tfKj5+lm7VIgpvd9+GMWpfJSC1FWAi9cLyczW9m5CuIxxNpGUSEJpQcxbLn5BNTwk5hEdtEACp
CuPChBUzF2XzI09ttD8/tb+K1G+/4Dzg/BUtVQXfAN/n/X6j4lzpNUoXXpXNen61YQG+qS0EKROE
WSUpdE8gvG9j4LAhJNYr06xhLmqSNoobVCS5rfxRlmpdrltN69aA2J1NGkWoGncRbGVl8HmyrYyg
wczcGxulWGQ0osIL6tKBDczrGTW9fQA3kF0pgInoErkCSdiq2sUyMW+pLYF1sbN0W/aZuTs//eX+
0VlU5CNNUzVVNJ/1xVEoWvRCMzo0OwHQb+dCAkXjT/afHcUEbCs0+lxCFYa93D8o/ghotmiojVYG
HdL0+12tdPWFUZa7FDF1lbnAszEMgFvLF4Akidx7zIxdi8jmK/5dypEEVj51FoiU85/txFBg0IUG
cwZ6CMXo95tGT/zMDqkA78bAziENKQnU5rbbOpPRPX5+KJ5yy+Rpg6JmL941uA9OEQl1LiYG5rZC
SguiSx7uQj10P3mZIBHPKqFFBMpK0yhEvZ8VeRLub+Cgdi47Zjs5JVokqRJeOOFLeXOBt5wqiDDm
reDCqXk/it+gsdhKt8P9QNP/yUsNs5k6NYCR+PRAthMEhCe36d30wiv53geebQ4WV+DqbdronHOG
5jV9I6uu6qFatVhl7NGSK4yVBXwFjRkMQne5GkVfWtOuv0XEVJAQtAYQ0PllXN5rgAsJuXRSVAP+
HxfO+9GzTA/L3mhST0tgV6ynoNBMD1F84KCUcNRHvXcD7ZNf2iASMjl4RHoEdZRO34/pZANQ21yx
AOMUkceFG3wtLXB0BPDw55ypgFxQtBeOxnJ5DZMzoeNnYJi2juvAchMVQHnhw0D4Hwqbvljb2+FO
7WESUBWj/47oXKB8o7CaB5/cvvPIruUa1EYMsCxz1Pt2gc3MnzJhOoWX5bh9hKqJaGwRRjfnF3J5
9P+OgrGBxbPLTJfz0yyNokRC56xqm+xKy0jirBTWHxVA5cKEPg5ls09tZqWqaK6pi6PfgTvD76wd
PIkr0qowRXjliCzCylGmF2zhl+8Ai8UVg3WQamI44CyPPkwI7ANNa/RU369vUQOYpaLd4ULkdWoU
l2fdocBpqkQS71dIcVw1sLNm9DRK4btWRrWH2d/P8wt0YhBQGbB6XGEZVN8Wd7OcOgTe00R6bUQN
OpYFdd3e1Nrf54f5uM8ZgzTD5crkFZ3zqLe7rXAGahJaKj2FU3jXDE68VXqgOxVEycdydCZqT8P4
6/yg8z/6NlhhmUxbJQLj2pydGhZbXDNTuP9jMXgWygAPVoKInibAZOAtWW2QhEMct2z1LfB+69CK
qLiwfic2pI2RIs3MmUjNGX8/Z1Q1NKQQEadvzEhBZSFSKLtDEFjRre5fzk/1xDLammAQJipUzvT7
sUhqshTvIemhc5MgM55Sd3MDNRIXLslTc8JGjyFsYiBGez8O7VcRx8IdvWE08h98UbvxnJwa8b5g
sOJwflbL3AOrFx49F7cXUm9ec3OxOxtAjZEtUsXrAylQlUqtCmF5JSheQZsriLAgcfwtzlznmV3s
POZ1IZxtRWcdH4Muxdf3wu+Zp/duRxFp80Awc1eH0r4MAFHvi41YqqoX8B166qlD7+5p5dnpDlF5
o95ULWqJePMRmYKns1QNDxKrh4Ma65BSKZe3QFmgQw1YQU24HIQAu161IBrvddhz8ebC713kbnw/
MgOd6MTSeFAdbXHsBsuOu0xMoxfbmv079xVVglif6MWYZnAjdezp3cyByqLo1fVAL+OhiGR52xpA
lc7/lA8XwN8cxcKq12Ih1eWVabddaRpZNXrjzPfTc/R4NNlHe5Fl9Ve/N6JrsMrRhf1zalBHxdTC
5YJTwcG/361NVZe2rNitrjnjOkgkcppqSJe5TBMMuA7ycTAC87OHhLm+HVa8H3bqpnbQc0Q4GpCF
kEFA2KJT2xR4pGPtMH323ZtH02xhEa+xI83FM1FKDJN7yxw9DLP7gx3beLcEaMJi+K2rlw7Ah/M/
D0Z0bdkqwQpB0PuphZoIJ0iosAELaJjVFOJrqbfCv4fgIQ3EQXIvHantlnbyRQ1keWcM1jbIBRKA
YQ02fuijG41cA7PJNGh17/wmO3U8CTY0fiF3E8Wt979OQdMPrS34yDOBYh2iSvtMVVyRIC5nKD/e
CY/nBzy1wQihVCq5JAKaM3+uN1Gyb8PAUiUq7WZq4biT5S7UgaZ4wYY42Ha1MPYFwjRX/8Ggjk50
rBEZIGX1flAVbS7FDFFmrfD3sOjYGmBn8AB5yvDWuA/7dvwnhv1gf35XU2ugbsLqU69xFrsaNS4S
ob/KY9KFX4a3EhjX1EdR2GJtv3x6jmTA5ABUUXTVNRbvmTK4dN9sG8VGBJvYRC16S2Zkdbc0A9H0
t3D7QZuv+Wxch0SJDkFdN7grwBQv9o/ViyIVtTXBZ6cFsKo1mGVrVcZ2cOE2/PBc/x3Iooyi6aaD
E9r7JXTCELMRqr2ICtImJglKvHRAu+n8Rzw1isU7xaQINTR3MYoKs2egM4Ku/FQX/cb0Za5ueGUR
SD4/0LLcOb8z0Ov4D9Q9CPGWuVNupS72L2AmdUEneCu0HMwXcARgGY0fZSj/ZjJ6KdxodJAcaCOU
Emq9CdZKWNtQf2Wq2iu1hFbiRU6Eae/5n3fqO5AbUCgTxFy83O+/NvgS1NIwNPXiFLdCGA8onOws
I4QZf36gE7cjmeP/DLR4bskvoekIBjIhkgQgvyqEesuhSh+1uqKof360+WcvghGqUZiQoUyM25q7
OCNV1QIoTOijmgoMxWBm9SFWpoO8GDLoSY19F9Voe7uZENGFoeeJLIdmNipwahftlOUVhLlEAjwa
FcIxc/Nn05mwnwEvMjzyLAB6T9ErvEaCGCyEa5YI5KWIpJ+f/Ik1NWi1Ehtqc3AvFp/a1ouuwtUC
MnYWp8WK/dbIY9Q1aFN8eiBbJwKloERWye33fvPkIJCTPGmh5kOjxA+kBNk+Ym10fpQTLxe5ClU4
Llh6Qebicm1EJ1t3AP4O+AJoppvJwd30Msp+cREhxguyxfh6fsgTmxUQCtVwHnO0lNVFKK8nRVhC
u0Z1j272pg7sBroGskmA4P0LmRBEzo8bhifS1efrlSBFXdys1I3NDMCt5WUqiB3dLZQv8NXaegfD
q3pQwMhZt5pai3zvmGULvrxz6xrFEt381QbCVTHmaFGWHskZzS0C7slrHIRY1DTcpMUBYvAIaTyt
Qwcwv2hfc4yyu3UU+Xq0CXoDOWg1n/ynAtzLF02Jsls1HJrqq5iSWgA51Ia7zLIluiwNhZJNT2nE
wgWpREpQSWOk40ZdAdcQJlXrrCejNiB19aMNmtPJtN913bf/pK1SFdehboJ6SKWevCK7iP2Om7U2
Ok1pUzyaHfDXVdwoKs6xTWP320JvjV+960gwMqqPPVKVa3wSOSru186FEoQ1yZDUm8TskdQd2CFy
rfTxUK+zRPh3NDL64jEWjolmqIANu1Ko4pg7EYMOXBmkRdgEVY7ub6fcGL5rbai0d3HU1Te9BFaN
vpxZf49LAkZ655ryo0HLwzlAT5fjpnbN8RUH5u65bHOYwgL89LOIYuXPCO7sV0gaVO+1VJkeLEi6
+joZYsx4Jnzgx42fkOsQZw+meIC1WgcbdBT9hxpr2hHgdmA9+ih0qysNaaVfYd4O9qqPfbIO1cfc
gDn1L0WH6+ud1QXcoiamG9U2RSHrtgPEAHCMMs+wroVU6q008+y7hOos9qJx0pdBmhrajpXsfhvY
pASwXLCCW6EjEmooSajmL9TnJPOpyhxVdFwJ8rU9DRW2N0VCOd8yOh3EZ8cP2jVZ4CARiOV3+qBO
EgwTIu1gC61+ANngpEIFjZbFY79udVXOBr09PMIgC3UP+F6h7gf2OeYUetaITVBJNcF9OhG/ChhR
WNRrmrTXiV33mBgrZfpjyDoMboivD3jDwb/AeRTtAVOvaoHHyeD/DBy1+GmINtN2Rd2lYGN8Vckx
MXCUr0qgWqCsm7RGql3ic652Kj+DfRZgxNOiro8wgISHpSJ1soGbmBnbgMfin/+NooLEfKUSPCPN
/E+PVo17yhiBkj5/4Zy448gYEJmhF2BiLay/v0nJU/CBhDtG76htv2dJkN8L11f6jVtlqJDVoPO6
CwngiSeSp0HM6RHRpPn3WnoTn8eidCvFbwzPkMgLrmo1rTBbHYbwax0MssMSGxEh4IoB4SQqVhfz
7zkUX7yTrsGbIchGLKpRiymbRY1gixYgQa5PuHQgYKOPq7DKkvtaC6urSeblY1AF3T9GC2EJoG+k
PYA2sYrN+U9/4rV0zTmOdgA4OCQs7z99JvDSlmqpey1Cx7c1hUCs1FADPT/KiWyIRhKdMaY7N3sW
FfRh7FpRCEzK9UbpgeARI/D6O2qHpCTSoHkKSSm1f4b22BT/nB/61N6yKPqCnqBQqi9rpQYuXoQL
tu7BtKsyNDrMcd8IdXo0MdnbD4gonR/v41QtFRNj2hS0gYh9Fx/Uh3oGNhwpgQlX1ARwqAIuqpKa
pVyjfgu1SWnQ+tthIBVcyvc/Dk2NGwCLQ9qJPIGz2FMqIS5MwCHGdaGxYOhrWByCEu19fZMVdt5t
OwAfcqWHmN9eyDyXbXoCfGpwRCkmXW1Ss+URBrKIgIwVZwcrQkUJcR34/us8QtANrixh9rY1KEWt
agXBVW90oPtfDS10JNQoIA5euE8+xhQETDoBMPVVOrLLwkeiRBVoeyQaqrqhYew2tXs1Npp57DFT
/XF+vT/uL8ZiuakusMfs5dYuYR/mBZIhqOiKbhsiDLGlP9zdhIZ0d6bThxfmdmKR567iXGmkev2h
/SYzC0Ma2mNelCDxUOe1jxGr7LZAJIe9iEdtD7XvUgfsxAe1CQRhLjDHub35/pYQ6gBswhSux1uV
3hK6YPgAuW0bwJ25ML+PF5Jt8xTQ2LAsSjUzHOtt4aQOQgvx4sb1CrPUd4rRJccWuPvu06vGP63r
fEH2PHqh70fR/Ik0oezAGGEQyqPpK09NKPttBOGBs6mFF+oHf+E27+975FFVjiAfSvDEzdN++94g
UScH8jXqw3qRUvNyuPSoZIjqapCVeCgq3BQPEv5ABhUQ2sAetkJ418javo8UA6VKB/k53Dv8WnlG
MbgJ4PWKLL2JdSMHGYooWLdvSrN9iNW292/tfDS+tf7ovkwBwd+Fz3dqP7h0uRwKi6SZywPWmU3i
Tn7ioIAganjKhWHkO4fE+b6aRGtuzy/WidEcsgPTcm3azkKI998uQpghhjbie4Oq47MCN70Kt2Dl
kFwaAxPS4H8wnD3vc1NHu9ZeDKc0jltOSuJ7ZdU5IxTNPEMZXFT1MzDzQvl0umo7hCD0O6kr0T9Z
bIwKUSvFhurhtRmE5izorW+dldX35+d04lSBb9LpglICtan4vP+EuCppINtG3yssBdC8koi4e1EH
LvQLA32Mq5gOD5DqzP1Wys7vB0pso68so/S9yY5QWiMd0Ymu4bjVTZdhe+1bcgvTI7zGAQOhhPOz
PLVRWPe5o8Yho/zxfvCUP1L6Rvc9VWmjZyoMrf41iUX+oitAg58/PxgICJBOwCDAgS4WLkCVW7pD
r3hK3eJxU802WGj2qodec6ML523+4YvbwzFp1lAJMNiZy+tqGpDkNVCg84IUaba0b3FuD3Q0Y+rx
JzTU/sIdfOKNoXWNFgNiz5Ral3cwGp3t4Gaa4hmgY+50tao31oSEX4MD6yove+VQQ6W8sHPmLfhh
jnTpiSNAWWjG/KPe3JBtH7YDQYLCnZJhqDkD81F6rbTG3HZWg6Qh/m6QTEWUyx+K7jt7vWlG40Ic
c2rmIC7A7Nq6Depi3mFvfkSSD1ZmIs/hUSDNNA+lN0BjOCSiCIqKEBZHkxsEDSqtaBaf306nTiip
AG871R7dWNbsOIohSpaZ4qVIvF9hKaOsA8oFF+Z3ahRiYbqUYBAZaz6+b+bXKOVk1k7ByiYjFAtJ
4w9VuM5t7AsDndqxgEdogRg0QD7Ufa3eNXA5DJmOTdUqdluslKP+txFQ262D7BJM9NTJB0MCIAIA
J+/rIkBp3ShOS+G4YFYaBJ9R+NwONn4gY4yPx/mFOrFF5q49ETaQNQ7+YijHpKWudylavwlG2uvO
ibsHNcyMaoPWdgZi2CiZXly57ucvAcJZkBgEtLZjOIsLZyrY+u3EHDuUojzatjCItcl6QbKTehOi
GtvzEz3xTeeKveEANOTpWI5nphTvoTI6XqqZMIR8qE9j6AiKnE1z4eI+sS0RrOGmAc7G/83I/Lfb
EvBALhDzc70yNqPbVM/DY2f18f78hE4lKUTqZN0zPgcs4OJlt5RewuloXa9Jp3ZaZa0OyRy5AgMR
QOwa4IWjulAdBog4/SELmh4CcC6w2pi5WemFX3Pq85L/U2EFZMkRWRzFAGiELGjOewHCB1dOE7db
GOXBHzfAKunCxOc9ubhbXZ1iLkfEBWqzjN8V4UZwpmLXcxS1PBpU03ZoGcOl6d0My6TWR+E16IAS
IkS+KkHMfKnFFOxtNAcuFHxPxAcEViyxBg4Ljf7FSqdUsLJ6mAMRRK1ojDpFuS/Q2EXIANndSAkw
ZqktAl1e1urCZzj1xenzkF7MB5e37f0ui0Ca2V3G2DSX4MtJawAO5rDW9sFSBsy0z3/108O5PCdg
Jqn1LGKuSEBvzIVJ2Kq45SG0BuFsyKPlvSxHaOLnB9NOXUtUcIh9QFPxjC62UyyNxogdAxZULNHJ
c6m5VMck6PwvSCSg30A3OtG3dVFTZA7TGBWdSGBKckDarfuK3HKBekCXIn/pDKgwckdrWbZX284+
jvR65Krz0QPcnv/RJx6JOYsgguI0OkSN7xcETpsr0aVwCRbBp2vDgAqP0MXKBywDoRCv5s+PZ6sY
SIEeEirlqPfj5X4UDOoUYrse1/UfJOmib2qSFN+A6KXjJo97lKvOj/hxu4MxAw7uQCzgGv27am/e
W5ujZYawxj1qtpSboBJFzz6aqupGOG1bbsiscYQGAmQ8TQ1SYhcm/PFeBW3yb4AljzFDvJ9wCFC3
awMHY+AgcBAITfND1xrDhVE+bnRGAb5NK5m8nRrb+1GaFDxqUjSMkoTpDrs+Y5NhQLUDoThcuDRP
TmjujRMp4V1tzX/+5nuGY9GFwIptL/XBsbjA+b1S77sLT/zJCcE2pZZGDQ+25ftRQKaqUzNathfa
OJk3rlat6x7LGlupPx+48O2IyIg58S7RrcWdpIsAr6IS/9d29gvCC2C2MgyH9TQW2n8yK0q8Dt1K
8uhl7JdnxLwUgG1vCocvGnbI4KZlA3e+lBcu+Y/nGubbDJcm8KNutEQQRyZQw8kabCBdRXuItNzZ
qVkye3zlOtwtcalAcGI8GGsG6F6+JRXQ+W58syuQrdVzcEWcMpQgjoWKOGiVTs0Wm7x+rVny8/eI
M8NA5s+o4+e85HDlSR7yeqK3SKdPve/ocj+QSmEW4We9+Uv1i1i/kByd2JEaX5Qu6bxG3CnvZxjI
tk46pXS8UOnGVVRI9G349psRhbwLV9apoSjRk4gR/QHJXTxbdlu0rQJa0pvyyTmGZtts6HoNm9zI
+wtDnTjNlA1hZMzBAInf4jQnbiWslrfHEz1l2rZu0LVBN+bCvj+1O96OMk/4ze4Q8GvLdmwcD4ED
EJjob9PmHPvnERsJb8gsa3v+zj85Hq1si+sDttcymJUEMiMNbNaqmNAGyQv3YbSGEX3DIt8ZRqx+
vuzhUPGg6eDytEHZXExQcXqbIh/+qjZKx1u7QSPFAopHY2+4RP74mKTTMeOcUR2weLiXYM3OjLEL
y3K+Za3Cb8YwYpMY7Mgkm9CTk0L1Shw2VhXlLqj7tf77/KednaQWgSzjQ09CwRC2LtWQ92vZFlMS
CotvK+0YsneEiP0fZOI6/F6i2Uw6062muB+rpJZ7p9btikBINE+ZpTfHko4BDXYZxtnm/M868crD
0iWzmGMvouN5R7zZYXk9xl09CJtSkDkismMV2k1c+/aPrqsauabTjqqvI/ruH60y6XqfH32e8/vg
noBvBlmxCWDeuYvbLwMfbVUuUZRVK7NYGW0BOL7K4fwop64F4rQZnjZHmcs6ZRjYxhApE5ssqcbb
GvnXbdwD2nKG8tf5kU6kaQ4cI8shv/4vzs5rR3IjyKJfRIBk0r6yLLune5zGvhCSRqL3nl+/J3uB
3Sk2UURLD4KggRSVyczIMDfu5Q2m4Hu7nZ0wkPwLTecKymN4Pxa0SA+aCeP8YSoy64dRtAkz+VCn
+qpK/utqIw3uTtnrIm3sK8PQEh0HUI6q6epn9PBbMpUyu9fCjWB6TqvBG+bizfh8i8VSqyT849OB
8LldbIOaiT42Grz2RRIHLwULaE1np8t2orTXCQKGLJoQDm0G3v+VX4ccXkJJ0Chi0qAMjhlk7jWc
+Q1SY1lgxQ9wGtZPQusQgLn/PTf8IQ1m+ixkQiBvnZXhuQFsUJQZ5zNLtXcdu41ITBQ+GSGyrsXs
WDsx4ub50Xi5QPWxq9Y6x7RLnRgx1ShcGGL4kTpB9YSmikOThHJ+NAbTyYyJURlMdSE2TPLzqHV7
h2dr0RRPKY9AW0FVf+USJqNbljamjQU1d/oDesLWvVh2nqDAUghDnPgXMM7d3+iNK0oITrkWYgL5
IKw2mtx/FAhMO1ensxHcXmAoE6VbnZNmLndMbXg8kKPA7Hi9BQUieXd+83iqOk6FOZNYWH2kGgeF
wPhHvyDsMwHjgBIJMtkPQE4c2yvB607Xty/0d+tyI36zLkyo/Xoz4oUFxvEFuQDjn5anwfSi3Azr
nXuz5QbIGMGmgMalBr+6oLrk2gI+7VwVfSyfYyMd3wHW13dC5q1vRw5FaU/OkeD2bpekpoZqVf2M
e53N5mQIhFEQwjFOUV0F/2FBNNPIgHFu0EbJN/a33TOicFnUjKgr6BPEJ6D6Ojpou/4HK5IXQ33p
5P4v7u83K8i5j6oBI9g1yvLosqR5eVxixNnvn4SXu7x6/CjoyXI9iHc606t7Rk15qhYrt64oF1dM
3Wntp1koLkzEBuRqRgpFXDBHlwomnWMLGbYHzTV0vu5IH9GQVEfKiPqTXTfPeQK/brAk5s6X3fK7
UuKSIJcKBxXx2+0OBotPGzGl6iZ6f4BoCgb240ktIvU0cdp2tn3T+f1ubnU3mBjNY/RxrGsF0d2f
QWeIXwzxwbCYTHatHnqQmBcC1+W7LerMfBwd2rbHqXSSaqcDsHWiydE5Z7JvSxp4u+7S0OG6sAbr
qoxJ992NtPgAZC18n5pFtHMKtq4ogZdD54j4hALPrSm+fGQVDiJZo6qIQ9KqC5y6wDzvn7Utl+6a
hk4RFTQuVcRbKyCox9jBp12jaLahRnX0owAsRpmjLD7UaDbtbODGwRE0gyh28D2IulcHh8m3qqvc
wCKsX/rHAPrlU7PkyjMv7XSYTBM5A+BSO1u58dWAbbOXYBVkB3Vdj0jdIHQUjIouC7y0qPTjOCrm
Ve/NeAc/vWkKCAbFP7ootiXX/5uHQKFgSYYksa+IgoBkiXX92S7biYi9TnYejI1PR/f7/02tzmIU
LXCd1xEHBNEd5N5RvRngvb/Amp0eGBrsjvePyubSJGkQTTamjtal32qysx6IMaDmCrKpEJTv+7FW
xi+lFexY2loZp4TAjrzIYtridhNdIdoaUFfoj8iUekE81qemdbrHBX6xQwIEZie4kjHEyt8KHg9A
M2RfXOzVJRgY2RBAPEJfNLad+V0wFEgpaQixwys8/nSsyc1OcuAbschE6I9dOiT+/c3duO2yrOTS
IgaOBGj8dsnQKqq8v07o91WrncyK5I83qN657fJIrBfKqD9zzwSkdKRXtWlTz+KsrkVIRNNV76D1
GJ4sZ7Gf7MayEAJCAfjIDnVQlnZu+On+Crdsw1FB5kMwwJDiapN7sOeiQpHxGkIRgDiNrtjnoI+i
D1m8dA+uCuDHSVv1ZM+5c7pveuvkAh2UI8NwSlABvd3cwC4DxIsn5arm6nh00Sq/BDl8Z2k5jTvf
8SW1WW8xT5UcGgM9SGx1a6ujapErUxH5kV0i2jDNAOrp/qBn+q5vR7Dj0P5SBZ0qcmbYa9ooeDCz
gRbroORVedSD3rg0E3pBZ0lCgWShk9ioACuOkx5Np2qgh9AkBN0ejXpvRmLrHlBDpd3MjAtB9+oT
2Vw6NS8WaOb6KHUvNSCM5QC4O+t+WoHQfzqD0H5MCoIaXhwZzrtUIwN6//ZvheuURANkda9mxQRC
bw2cr5HvaLClu04ToO8X/t1C9rjjZV5K+KtPZVDSleBOfAzVn9tPlTpLTIxg8qmgR8t/1WGqxY9R
1zJtZ6QiVrxY6KH7gNJwMV161V4Uv+xHE/A07fLERz4iQ2XSMCLI6RvRjI/QA/fP0Rhb3aETQ2Ue
kIK1Z+C5Vj8/6IldNZ9igjHrH4VLhjZuXk18zmoO92bxN15ZMApUz3TAA9Kl3K4sSZNQNeYYGI9b
9SgNxrANHuJeaVA/zEnwvMFyu/EU1xDR77iYDd9NEE6WSLImx4JXr5IO0aAQQ6tcBaX5/ikfHISn
YQinnFHyZ59aI+rrtz+6eDWDtgaphkzgbpeL6JZeuUmqXEF9f8nqrviiZvmXvHOGncO5ta+gMYCa
cE1oR668dGabvaLpJRrJWQOBuqrkZIUMqD4gfj2gHACQAYEsu8z3yg0bHszAIqBEPqfJ6OHtCmdV
63rEUugwZ13kHNNKKVTULLREePbUvL2fLQd8ic5kzo0GrPzGvwUx8DlHuALIJ21NV+Q+Ut7Txgou
iZa4YnrX85+XVwRCS+TLl3FQvt73ARt+CP9puTz0TKeCMb21Ty2y1OYmifwkH+zhF+MpXfRQcuCG
46KPzJGAck/gj7WlUn3PVEPlaW5b7TUNXmrMawdBKkmPgrjUAMR0+ztKdFfTRbGVa1NbKAy7FQSl
ZyYCIIkdZmHAD19WDBv2SgsjQmSpefvNzcNkOqh6iJxKPeRNckFrDF2HCRmHxxEZ7uepp6Gzk45t
HQ9Hxg+2JdlN3NWjA0KvntMKnBV6meFj5vSJ52Q9M2J2mP+Hu4bQEkh0KpaSKPJ2T1Anq1QXrvWr
E4+9CWFhGv5UBliqD0EK8713/yRseRNZ/KfjAFqWYdtba3kaQKeVgkeMCouky6xL0zOcaBF+KKrw
zxhOp/l83+RGJCZLFYRgeDF8yWqB1LGgM4BLBJVfdHLbyi7Py4g8wNut8NKCkTHwh0wl3i4MqaFW
HYUV+5odVH5cWxV6UeDJ7lt5iTZWJxgwODQUEtMEicHKYY2GNqV4azhw9aQNfMHQGxIgEtvh1fPs
hk99okJErgewpxx66LXKc24arX42mjr7CUk9uoX3f9LGUZVUZbQlqJ0CIVgtvK51Z2gsZDhy20we
VOLRD2m3VKjuIRxx39TWlyTsY0JZNuQ4s7d7vORJEzcLi9fDEPpyAAkHjZHHnQVtvAmcEuoghLSS
HGG1oEytU5XCXex3PVhnxWbj4FCmm19WzKhVht49hVpUXf7D2thICpYaU6YvPaXfXHS2DKKoO06p
Hmph7rmzgTpOCbv7zh5uXEBIUyXxE25Y9k5v9zCsl2oyUqhKjLkhL3F14wCZePVcNGpwLbouut5f
16Y9SOaAQQBVBURzaw++g7CipBj5SGAn5wWo6tVYKnGM52j+pk7JHmnAxlMDANlRuYZE7USCt/aC
0WlLK8wSH1fT6OcIWYLCi5Ml6Q6xrQtIpNMiQKcpcOLqmebC8AVal+TtUGhGrSVDJ7U04NDOKl4D
smcDz0c/O0/b6pRFiYlKRlxcYFGarmpd7L0XG7uMPRyPhO8Q0KzObNLZSIeVQejbxtL0JxQJRQNJ
udNHZ0Lhyf6zUBhS2SP327j6dJBRsgXtyTCPI2/Sb2fWFoiZ0rcI0XptAIOguHme8bVnxmX3RlO2
TVEPJijUqf6tIggC+2SM6pQFFjRGF9Qc3tdqpfno7zX+/RO7aQqcBsaohQIwuF0VhPoaQvLktcPI
dO2StNkjOibOg5L3487AzZYpUiMwIXKE/ZWrSZm1AaQxSG0EE41xZtAQXkBHmmh3j15uq+RKM/yl
ag/uRV/XYBSD7j49SlcCZfXnuKkNYq9yPA16iPZJHUWnMW+nEyJO8bFuIvVQQ6l2vL+18iutXi/o
4KiC02+SsYbcj98OTNs6I4LZjWwjVsO/ZTkND7A9GMcAKs3DbMTjJ8fMkTyuh2/3DW+8HET4GGQK
jqb8Gi6yRAjVxBP9y3QIuiskF9YHexr3+DO295jupRwedRymhW/XNzsRmsrEMFcoOuqQMXnFCNAw
6LiGei6aH6A6km/5JDT4s0JgR76yRKl1MVKDBtj9FW9uNeVmVSYYOlH37U+xeyUjuARG2kyVHl7c
zkbmwJkHp7uWaNyUcAg71j+RjRRwoYTtvBOobDkkiXQXssVpQQF6az7Tsjai+Q2IuWnSp9gOl38t
N1zgE5pRKZqD6vubl0sSBzMy3EmEzeuKUDTaIbBF2kVjQ+vCtf5Ffu991FhPdWh9azTxZ1mA+Lhv
U37N1WmWGRV3V9A4wTXdrrEdgbo36QQwFMHAH22QzwfVgZAvnGwqnUv1S00t4+0eA2QJ8bOkNwWt
ufqslsijjvICIwRu8oNiTXdoYW2CjmZpdu7qxkNKfY1QU4ZAILpWq7Ma04IV2aA3HBtDfFA6nTJK
ayUV2nw1k9peaXXmcCwjrf4rbJY2OLh5o7wdUQb/G3kCQC95qVbLLRtEL+OaU6xVip57dqpaz62N
fsdhsLq63Dm0G+4Y3yRZarHJFN/qkRliZQinfAiucZsUl7pXfogqGc+zhsrG/aOzZ2n1xpjttAyG
QfqPlALCWmYZfm3MKDnEYqh3tnDjJtrEXWBiNFKgVz4ph1FCT4KeSZB8UkgbIvUdIUJ0RqmmOzhT
a1z+w9KAxOD/mK9jkO/2VlRCULTJ6uAqVJQsPCiN1f6kt13+j9AWfQ/kuHUHKaRwFegtcC1W4SzC
5LXadhYe1zJbZDOmOE+eXR6CFBGPuaKOkOgaahwAWPe6ulvfEMA84A2iZAo5KxfniskaI7hOrouT
IBLJg/BclLl6EIjnnN6+pyDnNCq54KQo5N7uqTLFFm8L0zx1iSBhT6vy0BqhetV6Z6+IurUqCuv0
1oh8qEvJP//tiUb2TK0mus/XtByzD7mqIVJXzfZhWBBc3XGgG2+UBJxD/0QLlhx9tSzkt5VlzE0y
qygIVF+vkRI5LyTn/6hZGPyLvOzQHsMxE98IELI9RNrWSuV4GXQPlkQ3ray7dKGYgnbtq53P+fsu
t6Zz5bQw0IOC/vb278djSFpJzYmsa+VL0QaPkDANnWsJz8G5ScRyrIc4fVBb/T+gjG1XorSkIVnS
uf1+Qp/BfCqYal1neVdZAnoXYFqHqE4m9ASbvfOy8UzQFgX/RnmROeQ1nAfqBDMAcAfKONbNFvSS
uXypweE1FNvL8IdV6G10sNE1/5fiQfngBv386/7mys1bPcO4GZgEGU5mi9fxOgrhzSJKoC96hYp3
0yLdM0DYfrpvZeO0UHKh08YieY+MlaNB27fL9AjAcT859nms0QN1Cn26JA0amPdNbXhsAPAkIIRt
NDLWY9Az0ptJLz8hVQblgCpP5SsigQypMBd/0Avr7c8e9qh+Uxxm6mqtKBITUATmyAidicLkxxJp
goeuAokyqO4/91e2tYnEZhBeES0BhFg9590A5wWkm6EfmUZantGlC8ODloZOe9bjpNgDRckbvD4Z
MhrX6U/K9HSVhc813V98nXLtQUqcyWTDP0wk0r0EUttjYhjo8glj3Pl6m2skp6PTJbte6xeptpq6
hfqE3sUwtj4fL3iGR8l6zzBmd7q/nZvrIxmmMSPJfPXVU9vakzGPbcMw8gKk/5gmLZS8jtnElpd0
/aK+r1tow44IAIr6et/0CzhgvbeS6AAXA56JWeBbP4NkuC062H+vDQ/s/Ll3i/In/Qy78owmdacj
BX/EcXo9KLLHJVZQHuuoakP0klrfS60wh4O5AKw/BI4dIeq5TBbtFxMIBOMRipF8jENLaiBOJpqn
StQ3X+qsSJ3D2HYqZFBdquSHQpvjP+m4Jl+JAdDLZRRHe0AfJUOSFD6ExyYMEBy+v+6tr4t/lYUB
og2O8O2ymRXOgclTKkNuNPwCVrI4UHFxvuaK3u5cy61uBSEUKRzYRTqa7irA0My01lG9DFELho/5
ArYbnqfJcctfbdTpj+lE7+bcL3UgjmDaZ3SHmBizznYRFc+OaIbqY9339rveEpVxQrIP7VzVNKKv
b94R0Aey2MU4PFHQ6iBMuBUF1lUFkpL8CzLZ7qWakbnP1EnsnLkNR09cCY6OjqNGXrIKz7sh0V0m
3rnOaZdBSJ7D81ZW8d62y0+4OtlMML9YIOR6VWIvq8pwm9zgZMfG9K4uBbwCpiQ/djUOXVIYxl8V
w8ynyUq/j0MUwy+j/XN/TzdeAH6CHJagNwgoef3leypPhavgQxinvipGmo1eGVfLCViHdtbSItzp
g24ca3wyHXqbUV/ZwLg91u1ipWPWQt2QAkZGlHvIDoarxJdeCZzj/bVtfkXCWHwydF6AVm5N1csk
ErMXytVETeUKD9N8Hd3G3IGlbe2gHFbEO0lRtFe0l/SMBwnd8McsLD7F+TQ+t6i1/6kbQfpHbuTT
Hofs1rI4/xLvA98mRcrbZcVFjebHGCjXNjSQa2+kUncHxPP+5m14fBhjCFlhmKFavQaNT+6YI9IS
U3FNp+g6M/13QC8pORFwQcbrTv1FCPoGbzcq26WSWJhXbQ2rqGlY5EY40iGMQtiwVSV4EFpbPGUQ
SsJsX9Sf9L7uzveNbsSVclyEaAtYFECA1TFp2jq2pgkOiDCKq68aPJmnsKsBjy0iPk5Kkz9ODBIf
ookHXCv+CzIe5j1aFgwiMBW7HnhQofORpFncQFo2T0VXFUfNrf4JHMpXchhyZ4tfnx48vaR5krV7
vvDq9CRap1U64q3XaLH1P2wxR3IMcd655a/yLQoB8F9hAZo8uoTyV/yW28163dXdOMAfX7XOx2Zo
qvcgbVs00nv7uc6FzXBUBVgM8MWbw2dMU5mjBEHQABBgtUBUp4IErv/+Og1Rr3pomtc/22BZ0D4t
zGBvonhjoTLR0l/OKwnmylqSdJYaJsWAtQJe0RQIc34Ksf8tgS3pu6PWvXEOW2GP3hyZqNXfP7sb
5ikMEhPRh6JWt64j9UskhpHu75UoSRzKjvqA1y1W6xVpPLxrC5BfVZbZD3qf7ySaW5ahp6XADgEP
HEfSLf72hV1UZAbYuEaca9DAW1Blj2phIFRt5MV40ZbQeWyauj8Cag38+4t+OT037yZkNKjkUHEm
MCIlXN1Y6JPQQXDN8Zos9vCQNp2RHucCWj99iJbLhFzxuyrpxQ937gcaDnF7TlQReLXVLszSw78C
MVj0dx8Ue5Qkr8vy8pdJHnYOPSGrucrdwtkxFkZhUW8ZBlxI3ZdKBkVosoTvB6S/raNWsZmHpajQ
6a21KtO9TB+LxeP/lSQ7eItXLlxy9tDr4W8M4THmdPuJSsHAapTow7UfFeurU8AWVFSLfQEbvvzR
uJH40qPj++X+x3n1HAIcw1HRd3EoaVA6vjVaK1QHQUn31zHpYe5VAjfxZ3VO/piMYhSnBo7XYuep
euXSMMksFVkXf5EHyX347SiiZseWh9VwdYuqA1QfzyeViufp/sK2rQB8ldJJaI2tXFprd1pcOi03
3c3cv4RL6NvpS7jzGL2GXbAY+kaUoHn+6KesFlPVMXONzE1fjdF2Lr1ehs2xCCztQyZs/tFOxk71
xrYwn5e4LD+gLlg6RyI2wZRj1hnj8e2rpnIF8FWyCwDLu93b2sicoonT4dqMjnlph6lEv8XdK4dv
7a0r2RSBHMr3f3VS27lCyRB+4GtRlcqhKhLrMDuNveMsXx1NSjfU21GBlEovDC/drqW0ma22tXqR
Q+Op7omiYyKsy9Qy8iy31BUynunNJSNpk8YY6tv0ivDStza7qoyGFuTmVSEQ/dAbXfucV8G4czY3
V8b5p84h537WBAMo+ZnmEBsLIQwsqqWBCl7Sx/Un+pD6RYsjd2/E+pX3p7ELNxFAJ3wdRarVsxdO
0EFD4DBfl8xITi441Hd20SSfJxFV3qSF9kXXyvoadnH41raUtCyzJR48tnWdsFgxHQYa9OpVUerq
bOQi/mjMFKgtV+nejDqQtnhdARUTZ+Ngbj8ema1jd5WyXMFlGqcmcOd3XWNFn8fGQLT6/kV7/XRg
TKKJ8Sz0MV+dlIm2k91ZiJWMmVJ/E6MePRKPOvE5H5vB9QYDgiSva83u7zF0jWdncKf3STK57c6r
8eouUpt7QU/zQyT53MrPKUoCjtkYxLVQ0uhoRPTnjb7dm9N4lQZKK0wSv8yBwXazuheymgQ+CC5t
BFDrgz5n42EUU/U57o1iJ1x4fTloZJBy0kAFZsXQy+1X5GUUE9OQggZxn17mpXVOXZ7HR2OO3AfR
me6bL6OkiZA1YjiWJQvBrT0eBXip+8i46lbWmYiiJ/A+hlUYn5IMZVcPyJe6k4Nu7SaTWIQOhPQa
jeJbk2Vfog6Sw54N4Co6gioZDplGS6pUhLrzIMhffxN7kRHKmiqgONJqpolvTY22W6SLyuhQZfT2
hxrWZr8PDPVj5pZF7pX2rD0xMdb6EE+OP0bmRPYIQjd/gCux9zzEfNLVWk2IGOMqYkxq1OPmT1iN
7fqBKUWAtaLKS9g14dQ2L1mTo+tERdYvgCv9ff+uvozUvNoEDg7gQAhEGde43YQod/rS7F33OvQq
b6M5xhL71RGu/oVQxOh+I7KjnJH1fdb8Eyqd+W6ZjPhZqwJRfV0MiOdPxlDZ4/MIN/90Hrt6zr4q
42A3ftrNtoZ4QRnmT7kW5Z/LigqDlzTN8mwNba8c5rFJl3dDpamfJ8DdzUlBGbO/LHMw/3KTCobl
OGh1cdbHuT72kAEUh3HmqfPLDKlXCT/WKGcROkYP8xh4DeHMd80e5+mjAidX4tVdVKte1OaDdizi
NvusLS3iwi00nsNRb93y39boMzguqpZwK8kLHXUTK+7+VMpaD9DH6GniO3UbfbJSZ568ykq506Fr
xvGjLIf8LbJA0Ty1T4hkYAOvx5OWVyYxcOUYz4k7J+k3xFGEunMvV+EwTR96cKBGqZtQeuLtuv1o
jN+Croi7yl/6VDm2/TD7qNz0p7E08iNMhdzPqRM7N3PlTaVRCYUCko4KDFDk9XVJyhBViKH0x1AV
ZxH0pedO4xuRsS9WgBLIqhq3n0LG7dIEFKTUv4LCj7TM8NK4qi6V0CH3UJRhZxe3FkSdwpLz0hLJ
LV3Rb8H2lEdhv2gzpoap+LvWx46JHjgHdmK1TTN0btgxJj3hnLo1008ttBpRXvpp3TYfwzG1fQS0
lB1ntuE3yR9VwC0vgdO6SxToY5tVcQEFVKApXu/a6A+mgXZynOTNTF34TXJCIC5gAsiQ5IJ/27eZ
xRR6yGA2vJXRhZky67hQT9j5OhtvHVvGuwpKEvXANWhbNGhWDdR5ictqGx9hQuZQmf0R+H91QcwC
Yc37rnDjO3HiJCwBxl9qoKtLZeP6C1p6mU8NyXlnBnAYd0a0l1dvWIEBBYdPwVi2KVf+Nmt6lDTb
LGOqIy2ekT9sjkvp7I0ZbjgIHd02KVfJnDaTxrefyDbqNK3obviGVvRe1qfaCQ6Hv+xBW+g1zbCf
eCHP384Ort4zeXclEBtUgKyL0wa8tdp3ncYgWJP5oxkXfyAG0z4MAdqhkNEmpeuVaS0HWfsYQDGk
L+JD6tDA/C+/AZJheROYhFpn0Iow5skwpsyH0tf5RGFveo/Eku3VYZAcrHhpnhTFrT1rTvLvmdFU
X+4foq2NhxsbpBmbD+3VyklWGW/QUDalz3sH1eI8ih+BbdVeVw3dQVf04gnNJcKZN1tFNl46aJrs
oJZWn3sZm6l157r0F0aSPoadql9qa2q/turkPCVV+k8MhuL7fZsbB5kZVkIGG6IJqmarjEIri6xb
mqHw3bIW7+tSqb1IUbPrfSsbR4oythS5pAwFYGLlo+EKAvVVK4UPyMD56dRJkp7GekyrawE2MTzm
eliUSAmFieWlpQvBRtUGTfzx/q9YOVd5sIGB0ZSjDiRxDKv9HTvH7VEWLv0iCNrvgTH8PRez6Slx
r/9x39LWrmKOxSL1CJRhdYUirVqQyuOxqIOgO7tZaJ6R0kgv961srgfYB08FmPpXEOqojaPGaJbC
bxOSbDrNjVeKwCYnU/Zi3FV6/bJ1cqKb68hkgViPTrSmWSYF6je+bU/611FkDO71Cnf3CWJWs/Vj
vRwsP0yiBMpMNKr2WkxrXrH//QFIxtF2humJOu+tU2KeIWjNUC18s4u72mtV9LoeURHJP2Qj9Ztz
Bcr5XVsjPXBsgsUZHnXGYZUTap5Teh4nbYoOeVPtjgFsfGiKYjKZk4NPr8ZyXISsQqVdGiiJLfGH
Ypbjg+b2+k7ssa7BydWTYABJJadSQcasHjWq6iMS9Hnjh4qhfnGVJnhfNap9URqtPVSpQYkKibAD
4vPdGZ0m96CnU/2HqeTpTi6+ceRg2AAbRqoFBGANJo+nvtG7KGx8uv/FM9q1xTeKEDXcaeGwc7q3
tlZ2gblBTAlw6G6/eFLFy6QlVu33dExOQwGLAEHXGxt8eALmVEjaqG2yx6jx3lph5jFQSGNTX7UL
OBsz/DKrGd2h9WJclipFM9oPoR6MbxQSfbGM3yVSoc0GXHQVUGYFVbqkZlqHalj4SXTMOTKt1u9M
U65n+F/M8JxTGsP5wvi5ilSCqmh1O2oTv6hmMZFbqLxbsxHmtJ8m8H4nNQ9mv2rKxfYiJ3H/Fjy7
gQf2Qk0egyiWnYsuTT21QX3PmyzR/tBmBhnOyCdFf7RNlRYQdKTxHsL81efnwzDWg8ihfJ7oC95+
mMBtusLR0sRvLbv3CobEvGKu96L61zdLmgFfAocLUBOKXbdm8iyMCWeC2A+Hmmh+zgF8e2aTu9Xz
kOZj8EWPukV9GEe9FedBHWKAw7lZKCcK0UvqePAHJLr/Rr/ObyLkkbEHlRP+8fY3Gf1QRAiqpD6s
CNNjYhWxP5UZMnxZ7u5kg6/uszRF9G+8UPOD5L81pbi0IHN3SX0BCfV1aSPdm8rUvsZL9uXti3px
3xS6AdiuZSTDvKySIewSLlpueZ1oOj8LJsHIc6ac7ptaa/m8nHkIK0DbUQsG+726WgM8pSG6QanP
+67/Kg26MEz4CPeLwuDLjMZplv+s2ZifSaKmyYPFEJzjaWgl/WAWqMkOddMbgl5ZqvRPZjWYHzvq
ZsrJzmK7PEy6U/ylBoGheUM7ia+lg+ikp2c5RYYxFPPearY+kewcQ2NBhQsN79tPpNeAj2ngJb49
oksE7pKCiNrUh4Gy/U4AunXneGHlOBbQK1Dbt6bQ1YsKsJ6Jb8Ro/S39HL8DArTXUdqywsQsCso0
JAEfr84cdZjOzWw78a3EdUDoQQNSxrN1vH8ItqzIgiBIREIjpsxu19LCyQQTSR/7Zj6bR+AH4uwY
zht1EeRJo37LVBXJ9EY1JQZiH5UI1/lwt4cfJgcuXtRJ8h0nvrEWrNCHg2yTmtG6ujcr1liIPsSK
OjcnpjTSM+zQYifK2Dho1KIkUdFL8rG20ihuOSdknD7TuLN9sqXuvRdMjlN4MN85yfn+B5KH6beS
5cvWUfqS3WDETiCYuf1AaR5BvNYtiU+7eb72g0O1VssYJHLRQ/02aRFUwGoi/lSzZC+alf/rtWkc
HmEz3O+Mgsmd+K30kdH2E1DYp36kDvlFTC0uSM6df+q0pPgcpUmsP9RG+8ZKtVwxJSqCGerNEluz
8utWYKZF0bipPxR5OZ8J9pwGXGLWO77lpmmIVFjdfGwBU/WneV6EOM8UOPZQ6xufGbgsoTRfmU7g
OpSHhniEc9JECHA0xQwItahNL4bQF1QpNeS3PzAMrQJbpHzLK7PujqFl39qRWRR+iTKd7mlI8H6q
nTr8NYnZ2gupNr7rjTF5j377rqkR1KbZBGQpfZo/Kk4SHmHHVr02+aIk6vcyMMudQyx91eokkd3J
0JEYDtGC1Sft426s3cpIfROe1sFLs2T8oy3g+ETqNlYdyTGST0/3L87rXIhzRAQuSdnA4sJvdLvM
soVEb0Ba2s+devkIu3IIK840X+FeQq3WKsbzgFjqcUosDTW7cjgkYd2cAAo2f7VzsQfZf5Xby19D
34USFeg8SCBuf00b2ZasCCV+6Tbi2IiwVph80mhvTajePmnRNH4tgAP+CwGw/atWzV/3t2Pro/Ni
EcPDrQHPxSo34vTGU6s7BBZmwoarQ/8wuU71rg+j5BiQN517BLPntz+VlKdkbkKOAuBn9VSaqpoW
llKmPuLPy8euBOxUq4rz1/21bR0vWOPItQCvUf9bOapGX5CO7ghklshRzgV6uGeAzvXnht72pxQ9
6ON9e1u+gYK9pKjlvkK/cvstrY4ot3UV9lJQ4xuWqTyZYY8whZXvUXJvmgK4L4UyOXproQh1sibo
8vPUtxrd9Mx6+qsytOUwo+W+867JA7i+o7yZ+DvZPWaK5XZRSRsrSgYc3o/6pHin2sr4EFDPuN7f
uo3nTLxg40Gg4eJf8fyoTdvbI/kK6t3L8L4I2nDyJjde6lMMF3eD7moo9KMbTLX9UERl9O99+y8J
0WqZBuGuVMuUtPZryPxitLbdLoTyaeHAPzeo0eyXqMrax8yIuo9cB2VG9Lp3q0ehxXb2rahLhF0d
apqjFysz9NNe59rllzlOYBxFXbxpD4uZGMWpQN3OOruVq+1J8Gx8G3605GCUnwfawttvA6C1EFHD
NWpbEpw0i/NH6hw7t2jLCJ+e8hXCigTQqwPgFJqtAAsJfQdd1EsQpb3XxSLcKY1s3FXZDJDTyQQz
nOjbpdgg2dCNH0JfKcv62MUQ83VTOD85yvJD0OQ/7XxvWfFaf28q47qcXAJ7ra4qYlS3YtBB8Gyo
QWP7LgIy12ISxvvBgirCdKflXwifVMuL0T57zgSUW0f4Eq2P93/GxjWmy8IQIUwfZFtrj1HqheGE
ZsKgxmzMp9FBRESSph2Drp13nNPWBsMJBbwTKhWqkKtnL0M2bKQ7B/PhpCmX3uqCz3U7FD/tHiq4
OFX0PUL2bYPM8eN66e6vcRoBu2XkIVqDo9bbx7AUz6FmkH0Z7fCwLEq1s76tY0qex0C9HBIj0L89
QEueqv2gMh0QqGp7jIUZHisEKnb81JYVgFmgIXmy6ZquIhamg6ANdaD4aEXWHQwlzS92CT3L/WOx
8ShLjqb/s7K616jEZYsxwTYmFKM6VOGo/2UOtfbY5g38z3NLwF+3e2H95tKo41FU42uRydxuoGUt
UzTIGxFmTeOlXNELHYU9kboNR0+8x62Dh4kQYE3jlcXRlEGhHvqBLaDHTzXlxGhpfAZloD/kVhNd
QidTj2E2xzsY9q3z+JI4AIMieF/r/fVqpzNmwV3rpzlmziJMLyjOa56bstxxyM2dh/Nl9GXlYmgu
wKD10iAGcna7oVWAQsdYDpHf5XX5UVhLZHiAOCLzCHqo+KyNwVA+OYFqgRLh517Hfhnopxjj/GDN
i26eRZ86ybGAJNb8M0lykYOuSqL5aHX5IDx1TsPg0CXFZBz6SdcAJmsiCk+WG4uUNoIjKMIyO6d4
RZ5oyqFkxXDmSuKdc6bm5dm1E6V5qANHdF4zZYk45ondpF/C0S3tc6NNZbxzRzfO9QunKDVjqfS6
hlK54FpJWW0onYxZ+Wi0mnNOKZKe5xAJKhgiMqA3897g3aZROrLkyfgi3OftZ+johWWJ6UT+qOnB
KR2X4dA3kelDuGEfh9Lsri5VTO/+Dd5w7ETTlJwowgK/W1Pc2q1VB4rSMkXE+/lcpVZHKG/3X5XB
Fef/YAooChyPhAGE8Lfrg4fDGhz5Phdx7Jx7K/gfzr6sOU5cf/sTUcW+3Aq621tiO4kTxzdUEscI
oQUJhCQ+/fv0/N+LGY8rrjm3kzoHN0i/9Vk4EZEYPtZ6e/4fnoQh/xnYe4bdvjrQTDaiEDNUm+pC
a9smI89nMmolvgvY570Hgn0jUoDVgpoAjHTsGF5LFwyzrrTikM8dE42jOdEVjkM0uhVeb3hsouoW
mj+IxL01/0N1AHwPesMzOO7f0hfBD3ReJ0ovl9Xam7yOpmMFd2y4lNdD+XlxkAA7FGLfRZv3S/4E
/3J9o3ch3lvcvRGzzkURuiQgjnP0iP/8tmARSFd4qDQvkwWDk1XPIksXqNRMBXrFsvofTi12vBie
IwFAW+rVB+bK5Wmvzp7P5/lfp7wdwUpb6c8V6Nz31PLeyDfIAFgo/1V2J68HZl7t8H5Qc3QxCuda
8MLMVZji+PK/n1ns//6yLgK2+XWnGYQubcFBMvXzuGxdAQzNRZhAKiIbqtjvf37YW6EGJAlgjEHg
xtk5//vfJijUxaVSKfhumwHPmAxKDiejVt8ufRIuE3TY3WDB5Hnns731WECMse4Bo7sAQfKfj53z
ygMFAjY3GptMXwFYVV2KzdIflUo0NBRm3RRtwUUVv5Pi3vqEWIFgeAM9QLS9r36vniOkem6HSzYy
XAWRNwCrl+895a2fB+8gVEOYUQDZ9SrA9eC4oCtBa2BkZLEmL2FZezKgcR3rLVuvV+wrYBWc0eL0
56/5RgyHGidAD4AZQqrl9ddsHMZgVMY4oAVLrihV42HKXEV6NA/vfMHXPh/n4eaZ9YVdHcZ9mCue
3/TfTg50tPbQsG283CicwU+p6FfdCcn7vbUuNdHX3hW6PGYiFeOFLItIt71cgFtI9x7AhZjF9ee4
BtDzCNlCdTFZsT1wsbDyyIq+iN8ppd56M3//a8///re/1kSB8XURgKACAQng9QZlLremBDCL/2hH
/X8vBrwjsMTP+jWvJ6B8YTiA2GZjUrRvX2K/q1ZJLJmzaNG3ys55t6yrfefLn+Pcq8oNE0Kgkf9q
Df8l5AftbqOVQclQyYbdry4JpIwS2lrYt7Z1yaMOo5n8Oz5P3G22Ee90hW9EfdxmhN/zVDTD3/DP
17spWq6ODfSyTGUmu8FwbJfrYhXpafAQ7ichrux7/eEb6fYsgIam5lxPAt/zz4cKqC0BJge19SZK
x+vEquUIW/iJ7BFPcIgwDE5gEQYgF/2PFJC/PjGmC3gk4jSQ9q8KND/MbEqBkLuM5r68VVU8YzVI
kzZlpnrnw771ZnG5SjRuiEy4bv/8kVUogaQS560J689Njs6Skyin9FTOmHEOsd7fuSlvvVVMV9EG
nNERaLz/+UBmBcuA32KXdNiGb26ZZiCHNTuYIgnV1bjYRhGEzOaIUj8S7zz8r5/z+hzDyTD5/4Km
ryNYYZMe+2+NN2sps6BTRrBx5xLDratsgVr4YWBqw2Z0G2iXreuqDthhxikxWS1vI7q4h8FEAC1O
Q7rIWxAxTYFuNOmvKgxEpvu+H9d7PXP5TZtlj8k81/N+NHWh5Ds34o1EgykXZnM4J2dxzfN3/VvA
8YbqHNqO9FLPzN/ChDAZiIVFzfHPEf+tx0DEDTM1ZFHchvPX/NtjQL+ZoOTG6aXconBTW2DvZV7R
d57yRvRE6wNCII4gFDpeUyrLpdht6UpxORf5tnfZMDeQ7Y1mQL1zDJCf/vyb3jiBQEEgdYJlhfD5
erCmR54a32hAv7ZmyohE+im7TFiWHNeBuivQZnxE2Baxk0rh7Xn48+P/WrC/OoNnmA5+7lm04V/u
yRs8byAXj61Sny31cOyXGU7keE76eRS5s21JZzkQ3JIVtzBxTd4NIJZewrV3A2MiLdh+xFsceRdY
sM8Z9Lz2Nvep4ReVqvC/9yKCgYJt6n45qX3w9w58HHebx3Rwn9eyHKY2l5Dkb63uh+gKAqUa+XKz
/DofrLyHzdqu//sHhmHFeSgL8WJwlF5degh/CFvZTFxuCeMGe8FeXPSD5waA2CV/t3Y4l3ev3/BZ
AQCNCiCG2Nr/89TuXK4bvMfwhsctqVvwMHjSWhEbQWQB33tM9+IJu7wd9sSkHKoxbgE0XGoSbSax
WB5k0Llzu5j/oyH9ObCjaENMB68AVNDXIzkZJ2L3GwDYktX45vFsj5EPCyk4/4/agX896ixBAhlx
4L0BkvnnO1hzRSmcGPglhCeTI2g6669e9LK16S5f/nyi37i+2FSADwZoKmrt15Pj4bx6n6Fzchmv
qj6GKSu7FcPktpzklz8/6a2ri6yYATKIaVvzut92/WSnfRH8EiOxJy7G+tBAzY/EmEzf543bWuix
Tp1LZvb9zw9+Iw6etebwRIiWAUb+6m32K7CiosDbVGqdD1kI1YcAgNd/X26jwELBAcgM4Dn1qyqS
LzmXi1lwPOAgdbFP0XygHhZEkU3eU7l+o4XAo1BOYex41ud8dSPHNe5FEjP8oHqgV1Q42ZoS7eBo
Q4KcF9GWz7F6+PNbfOOgNKilsNHCTwSM6lVb1q/Y2xQbuBRjMAuQWkt/zRJ4SKlqfAfh8ppsej7+
+F7QnT/XNVhrvPpg65g2JkkSgE92yuLLfN/hUrnZOn5sJjYrsL98mFudeUD/d6a8/7gBE1t+HoY6
7d9pCt/qZc5SM1jlIL+hTTh/jL9l0TUYEQ8qBrsjzsdffYT5IqxuKfuSlJwDfFyV4gvY0xiOaWaZ
+RSFGSwMg4K7JLbIx9t0hcXwaQMr5hpgNJhszm4YcsL7TfxHIbT/e3EV0MFACGPt+LrqHat8s2zC
2g+uCP1JpL4kKp72C1Vke8sF2ot+9Ns7nOc37jXK3bMqLXoXNJavAnY9Kxf31TZd2opn36GbmX8J
Q9g7qGysp54X5lpgF4f8FheXfz6Sbz0ZihbopM6HsnqdKmiig4TP5HSZVoEqElSILxNYBTQdh7C2
7hDPOUdHZaGot9HamnfOxltX4jz1x1D8zNJ4vWPAieQbrii/FEMVVQQmr+njOOQ6PW69id4zjH0j
jJ15IOge0cYjkpX/PIjo6wVVM/IPYIlVt9gFSoiQlev+/E7f+k2YZgMIdaYzIVL/8ykDahSMCy2e
wpPqHsCTjNA4yMOAtHj486POf/CrTA+1aIhwYM4L6N9rVB6cwiYdrSUYTUU/nRYhqrHNPK2++cnR
DDsbKx/+/MR//7gzeRz7NICPMKl77QMGZjDo6g0TlxJwZ9l6GmGTAI4nFhUGdeU7T3sjdGDUmwLS
gBYNfLfXKjQyxwgy6hE66q2GSLNV7CzNKx29HYCg9qdcLLVuVxDG5vtGOTqQvm8AbQ+miMKpRB4O
ZKzs3h/c3Ch2KHXu5EHLdO2JKDKd/+cPgpnEWQQWG1wskl/f5HSBgoaEzuZlAWTWYWx8cVVMM4xa
63S6XZt1f+d5b3wO8AYQ5rFTBe3v9YAWWL8Zkx7FLnvDshZVh2lZDWV+mW3VxZ+//BuICMQntK1n
DCgq+H+d61XDZSlZ+SVeQFi6CMV12mK3JE+zAVKtbWwsJtLzRavTXpkRpfxgVqA2FJ+gyCj1PIF7
LGh5TaEhNBGhseru0sG5ocO8v3Tdxhxy8Dt/9rmF/+cdOc8IoeoMZUuk+tdADg9FS2dmpEIRM2Ai
XY9oCLZfupet6Yv8N7rTBpxh0SDoTFXOPotpEuGmlPwsc4se+L0RwL8vLTRQcIGA08F0D1an/4wP
eIUWllT4g1yi5i/JGJUkc01z2EDIfpit//bnF/DG4wAoAKXmXFVhTf1qZTBGsXN8GznIU5s7Ueg+
f7RsB76qKTE5ynf2Xof375yC24r+AytK7COgrvjP38fyVWbRVACKNK7jJ0cBEU+m0HegVTUHNsMN
dy/1+ADVaPZO2fPv+A6cNcI6xNbO0f11tAA5Q4H2PW2X8xTrw14vvDUyrd7JmWiRzwn51Zk6r6vR
yiEEAu7/6p2WYuzjbeLN5TKYjB5LMGuGjzJUxaFJQkSJcLBZbh3sUr4nq1PLgRZ+qTpoYmyBiDra
nuGfgeYLTO7ycfXFcDv3HLiSQi+w/TOJ2PQNtlDr0jrpgwKuwNAB2KJ0AOAm9BAb08Pqt7vFSQ5I
yg578NZPPYcPKi6hgXB41fwwMY8ec12IOzGt5YCBYdo/1sNAd1JyVFAdoJjRyw5lsdDJfVMfEzGs
P0LwXNw0u/e/imTbGJgqxSbbbAJlo8VPoZxAYw4qeQCxLV9N42NKPAawxVGvBQ3t3lRhuoNSGP8S
SzE9VixVj4nfmTnRlC9faY0J+iEZ930n3Di3CmL7afoNURSqLi2mUBGpG04dmQu4S352vVzhwwCO
3JSfnCuxrmkiG+Yfw5hhGhmCLj5Fsap/jq7RxWGEQpA7pXDNmqCTMa3mZoqwk70RoHANnS08n66t
iEJ8DSB7lv3ceAM3RzB+3P5ri+cJ+lKap4DQJ7vs27EJHDOHMsKizyCI3HHZ68+iiPphA3nHN/Hz
7nUj4ZWuXfaBZQpjXNh1+jhFSK4iiRYflrsA6z6nNbVlC0CY9Chts+IZOwxZXqNZD6cp7HppLdCg
1YXHbGu74PXGn2mf2kdsplGhCCA9HmwMTYgLjA3oRoA8dbJja0g9gaZgBc8X8ABm2HVRp1tAp4aX
Ws5Z3kIigO3ESsGfVBgcSL5icFiP6Lr+BEXhhAOaJug3aG/PGrQ3w7+vUCvlbVovKL9Dhv4CuDuA
CQ/wcBCaAGSQ7ETsHHmfG9lMpABz+rkfIDjWJgkgN6AIDGHogJ1reIdCyX+FI3nyESvk9TuwDas8
0HmZzGHjgzOoGurNkhKy7bytGyj7tqbYlxcsYYpuA57mPiyNHMkY1vImkrYG/K/CslOoZEpaLGqm
lvVzadutoeN9tBiI/BYQMrYEdG97PbGaKxjeKfN10BO/ZgXSVSTF/DNkpWhO6RSSuVvAJ+NtA83h
+3FVJSORTDff4vhPDI6emFATsxfV72TL+scdlmFXivnRH8D0gVGRjHnGuzXe++yGap2C8DLN+RXF
ZFyReHbLtR2hfUWmaujvkz0eHxuLLhA6H+PwWU09+xIXen+iEVv2thhpElqW9sMvmNhQGI2mGx/b
CVIJA4ngiRS6fqpkfTEnq/+apTq7a2bA0ciohumrn/bioRly69pdh/KjFUC7dnSs3S+VRyEldlOY
lJq6VhTkLJuBAr7MDMrZFVzUO6q2YEmj9i3Cf7eI1qj4ewj2K3YL8NuQ4JeNlWadXVShuywsY/gF
KiGu8tKMBe3UXuf8Ilp1fiOwnLvde9p0AkxlSNXAHzUQ4B/zvYX+7qY6hVmKIAJqda3gi/sUZaWB
K5qt89vYT+w7dOl71jVccg0/x7WPyAab1MdKV9MLVJ5R6w1nWh2saIZqxSmUcCUPML1uizDab3Tg
y9BqP4idwEYCF2QzfoUOdCH1z6mAXxHpEcxEt2iMCo8rLcuvZczcy1LW/Gsm7eQPa7mtRdssJb0r
oGA2nICxBzkpSG2HjnJTnEdpqM87FPpNguJm6Bfihig95cskhmOmsK4i27CYD35K4wmRTriHPk0x
85K5wmtTFct+jfE40EMwOizHaQo1JjrY83zPdsloV2NCBh9JsKIfloj2thVjWXzDLM+sBxYNRhFw
RfeXSK7qzCr09U72JArf4F8sTdsMkbgwOfrn1ukpgegAlEinrsSZaUgSzfIOlEP2CCQHkHjbsm6e
NE28Pg1Dr+FBI1X8o8Qk9hsHqANU9iWdnngRSn0YIBxXksat0F2sRjyrZeN4hqqDAVcQ1o/zixsB
3+pMUTJx2DZfVa2uY36bgiJxn4Av4tvVU7q2JaPZV0jyYfQYj7aeH/o1LlfgAjf5Yz8jWXAdk8gc
9kHCXS2tYPmWJ2KNO4har6aF6rf/OoM5tHTIslEB0xwJR9kJ5Tl0MSCrk5DdpBCuBOMIqral3Pfq
UEeuAtinigCZAGAWsqF5PgPgG/dFf1rUfCZgVvmIl5J67BbaYprSqIXuYSIOzEXpV0wClCYAkAEm
aZXKnhfRNB/AiAL7swrg3RAtlJUw+ePhPvPbfFNMdKlIPhgAy5Aip9uQmvCQq2l/UFzjrA7w5nip
exRzB7WjikbsmNIrzyaonHIz1PqYeyh0k2a2awDaC3KcJGIi5zeZ3vLLccCCf1AICzCIo3RqA9v0
w5JndDqyDVyBDQsFdQVtpV1j0ZQvlx5+4j/ghAap923G/4OF8viIMG/j4SBN5V7mbc8gF53kIKBL
sSAMxotqPoD40Q9dsKE6JalcdJv1RSlbaG6uvwuJeQXZ55jSIwtrJXDLhuYFWwcDt2NEk4jsCtmy
haP1TuE3OcITEdtu8WLHcttRW1CFEbTiOapGoBjWNhnMwEniZHNLBwrxjDgUvg0cHkEkzzR73Lil
v9Wcuq3rK1EHDLOj8n7IYoX7X0S5xG6LFygwoCoKJBQS66TxnUlu5XK716ld2oBd3SeYT9hwXBD7
L23p+6bzokeFPCMTpRgRBlsD1z1C3RP0QWTdsuzNtzRX6Q5yyjB9MWGHFbxUwOUR+P/UtzMkerau
8j3OpEpXv1xMYND9zmQk76ZIZoIUkI927VDX89Q61my+C9M5amFjEe79oMbygqVs/AAdMkgpLXBa
K1pZmO1ugnVDOAUFpZ4jokR8V8PA2aMoSMJBWTE3H6Gux+4htcToweS6Ep0sAjB1IToDM5BvAiLy
PvD5EI+QlSTzECPtwPiKVhBG4fF4E0UD5oSrUXxuHQggyI+bn3FFEe1/y31ld/sSIH+W5BTmmZDJ
2tOLfZX+uUnscFpKWTS4L6v/osqgrmnI1i9xLJAGIbDPHJF60T1RKSJsCyMH4YjIYyT/aJogl1FX
QDiUxpXfec1ww+LdZFc9E/WKX4CBJ+kNgnKbcDdLkkd0U2RIVfkBDd3oSQUB2bnLWWbjwz6pNMWY
QiMumswXRQdINKBLHFoHKa5IU98CeARLjKqn/UQiF3qJ40ejmwU6ToLMwETjH8etuVUcEzzkmUpE
pHeNc6dtxXYSmzqOwovBI+D3nBZ2hFoAilhAWQW8GvmS4qz0wU7PMAL1PeRgafJZiHl4iArbPFaQ
XgAwiCOmW+aL+OQo7c3R7KuARA2gWQaD6TlSrVl8GeHAywibk1Kqx62Jt7nl2AlcwICTygvux+yL
MJZn6D+SMSOzSQGebKxJ5DHWUQ6caQE0SAf5/xW5wsn+Nq/3yhOaYyeNXreAuCM6LG7IHFLqjhQb
mhUic5E+V7tVbAnUX6efNpW7uZA5jT4JEUOsZgFE/yE5Q1HawkAdj7ASqFYCHEZ6IWF5j10dNEbh
4OSd/dyMs47bCQ7cT0ucDDe0wrWDlXzG9QUk7BPWguaBTBKh2ZlQHor8o8l7ychU0+TKhShxJwGQ
3UJ47ewXyGUU+KvjgsMvKZTx0zQzduXK3k2trCDP2a569t80IHoroclSOjiiZt631JptJVCO6mf4
E7uJHhKLQrxtJDqbDkc1kS02SOYXnfINqjXNWDGCLBPFH5IIkJNrNAcVJylLUexmWyo+6XFUC4EE
TPoLKgAFSpBGQiy60rM4OCZxyHI4pDgSN1LfDcBOKgI1hP5nZpP16z4L4zuP4kPiPZ07AQMtNdNt
YToLdNR+MqTHghI4H63Hzwvbm1vAGpD/9zIYd1z2WuSE6Wb4teqs/4EVZyLaotbx1pZ9PuOxEM79
qLA+ejZ5gQqbxuUnATVIQ2Rkpo/DHM9wq5eF/wGFO2ihN4lP6zZX8+K60Fj5E9xw8+2sNBUdHeqR
x2hP7At65PPUx2OSiyAtwkomVC8/BN/w89IlbKzlgCd/7EFjd8c04uMvtGj+hc+cLpj9cxzRXMxm
QjexaUcYzRGEe1/gD3Yugc4ZR48hlvR732frB2Aniryd5Mx/wQTI/MqHBlmD5xD6Ipou+9itLMof
c4verAVk3j2ioUUgQ8ACSLRGeL6ZBpGPbUjGjXYo8+bz+xHYga87D0+FL/VM4JuD3rJI9+wJfDtU
PtG4rb6bigbr29Bs6nHsR/dcWAHQCBNonQhgMNEtKvYC7avVvD9tWiSOWLt6fGZe6PEAW+oFwFVg
O1dkRR++ixFiZGStTBy1SPDsqof3CaKNmcLPyA3jtUr9wu5lAtCRikT5lYK8Ph1nFxpQQtTcZNcQ
IB/nrl7EcKp7gAw71J0zoDJJ2OaT2KC8QLwJ2YA6u1cSAJfUonMWeYprLTxv4748D4rFgDQOIxbz
G/4g9URc2Ef0gMOq+eGctJ/2KPcrKQFCmjrE6P6j19n4UpZrzrpiifinLY1H2Z0P9bWCc4pB2V/G
ugW7I73JgCPHtG1ZgdNzqB4/16HEKmFxzsctwCcR0l802eep34GFbKIdVt5ocv2FZI1OCEor8zDU
ofZtxSAuQSJjoh8cSeNn70v1NGXD3hDHG4vYX6gCHXGJqivJfVIj/M1R0zI+L98Cr4qRmMib6oi8
Hz6zWI0/AMjR99DhEU+m3JPq5LdEry22a2iUljLMyBhCWtXSXVQI/wLgXyLQ4aA5nmj+w1qzfsxG
PJeMcLt49vMkOLru3fXQNmAZUg1yddHG2rs7jn/7xMeoiU6lSML3XojmU7+trOn6CBAv3ARtkJlz
DO4JQFmouCggDJcb63faRtxmAJ7Ve5F2zsnxYULte2pE3Ty5vcwRxxvJCsQ7yMQDe9M3vyHcpyeC
YtCYQ2P6nB+h1VCzNqspAmronfiGqjG5cVAMtySfiwQNWJUsy1HFuv7hexaecpeuV0Vy1iqDA2Z4
RrjGWanXAg9shJWIksAmDiTBCOB5DUV9a6td721WsvEn6qMmJ6GO5BX4KmuFKYUF0ADzAN1f0nnH
HGnR8e5OrHEMo/qYIXuUu6kaNLSZODF05v7CQPQyAlG/iJIDXfjyAQiZENpxrUeFxKQxgoLzKL4+
NPkNJ0sqOdJZFlx9Hc0ufrDU2FswZ1EM7bmgNyia0a4FCkMPICKWTZCwpRjYjXuUoS4EppATOkP/
/iCKdLiP4ZRxIdNUfXL7skSwb4ClCumT2qvO9bSaCRSSnIRoRV2PLaUBt8OCzoJx2ZaGQ51T/nPf
kuYpjlbD4J/WJNi96r2xZKtDCnfXGrPx1to5+5LFm3pia+Ph4Ghq5wj1yxxfom+0DhWrM2MLl7I4
aSmmywMpaj9/HvIZ/Ua5afoxjhp0y6joaHQEWRJbDnAzi0+MlonseAqLHxwrDXHPPCmhP8Mqr55L
vq0LGbZqR65v6uXrxHz/yfmsh+ETFhe/F/yaj1OTgthYJby+9+Pq8TcKdmZop9VTD/CXIBNDU0aW
HpNtkptm+LFC1m9ohdIzMsxAa32Y5yj7nWauph2EsxXSyrplOynmDFRV1aTNxz4TyKkaA5rlmIS5
5lfrrrfbiDNBgTxcm7u5NBYBOop3DDYqk61dhGmrPOyFinAY4POZkFjs6ZWyqszxB/flI6R1QLLB
qlHcR3lCP8AQA3vd2nj1rQp2ydu4HP0Xx9IB72sI5VVkVFRdgZpYJ1go2cFDwXioyit4YfuXGRpd
sF0AUu9lzgPGMkMeQ8BZFA0Cp1m5fZZbPaF968XyAZVZsCdxJjmSZsSMp/Vy9rcGZeyTbEoL2SDs
3R8a+LRRNOQLU9AFtPXTLBv+ZYO3AVKFh+4tEJc1erFpV9tdg00WRaet0uSQi12UILZV8WcsAiNz
KaHZpUnTp+VHXvTZVYWLm5J6G+yTHwrxExVc+pKJgIUAhR0rXOHmDBo9c19hSbOue2JOvRzja5BZ
ZwMId698V7th/jFmNtRYnTXDAmGJplwO6z6YrxtmbSmK92GaD6gFMFrEum1cCBVUv/AYflpY/fTi
12YGhE+OmW3duVpFuHm7F3fLlNAXAHPQY6fabl/2ZPG3IafuO85H9gk05PwnfGrTifgFOFRIJPb6
SUDD4sMwqCE97dM2/AioGOvWsICZUFOhGSP7lKpvg9vk931K4sdNJvNnA+mmx0gspjw5IBVvoWFQ
/RjHoZ8P8xIm1mlM4GS3R9grAoIWp3DGXNLfO/Dm3xfoEz1y6YVvoWKExhWVavosAub8HdStSpw5
i0ti62yC1mycTF/KvIfi7JT2wJLkyP8xaaC73ZAgeGPaIvbenxqDCQvKFrV+xcI6vWdVoz7bgqrr
RI/VdLGKOKbdBL2SvHVIJp6sNIvhQpIm+0KCy4cvfaTDQHyVsm+uoRHCpndxdlDKFL9lVAWMU7H3
edxHC+VFysc5x2h7iucDFj/uai6drwBwqNavyZBSjaA2ZNVJQh+8JjiXAFfj10F+Idj4BoEI4W3s
VY+N65xsLwAtIqrEgULQGBsmFR3xvs5LPhzzL2GuPPqFFV3OZTZ7VwBcgP0hmZvJ1wSlx/akQVKQ
BN49NWZxDLUs4dgKSKLnMYexyIoIQwSg3iNWJhYHKxtS/nvBgAHz7CQG7NMsmTzmgBEmbb7aDO0z
NQzjBADYBqIjjpZ4n6H0Qgo5QxMZxAu8K95zfmcnDedf6kSpkHNV07QD0+bKpZCcw5/INtYJ+EB/
4Fo0ZQt7ovhr7035smB98VkOG2qMdcL5tNAjNpgTFipHeFqipss44K/p6iCU6sdqfNhstmUPMFLJ
P2kgyGZ5rGcsu79hV738tjqNEOOX2sLh8rQg1xUnKODPH6YU29Q208LcJCOwGxfgYG3iEDbVP1nE
jktUhl4c2VwVvOXlqp7zsWf7QfW8NtDxLDF6hrFdg9ZZbfZBL45iyoqYTU9btdoPzbqClA4z7e2F
anfu2NAg3hdhmu/CmFQS6gsmcyj+mfjg5iS9mzYfjwcNJthIarWEFybK7FrRKnwpsFz9JnBKCyje
ancXfGZ+KKbLrxILdkzQxhLtpsyYfeAAdqubCr41Bh0Rd2grdYrieRMJw0ho2wr0Egiko/44Y7pq
kguu6mybMIQpQpFhtB8HtcJQHrh1UWJYYJbhgK2ArFDlsIDKPQYEeTpQk/TouZJsvJrh9of/LGER
RqLaJ3FnEF8fWDRldzUmpyg3gLr57eI0/WanJXo0+FsSIuOmD9gLLQmooejWn6s1A/U2RYuMTbdy
7GrFTGvu6DKf54CIMh8hMMoVKGip0wfW48/BVsOXVyBhyPwY06xJnnkCEiXJmbHrsS77DZVMg4IS
KmHo6BEcgD5bK0v6cuw/Fj6PfbsF0XyWTnt9kUKyNZw2AbXP83Ahni9ShybuUKTCbweeyeGbjICJ
xfjCYKTDd0fLNob8J+tooPt6HZcD6w8+26umk7KsVzIuECnv1FnIH2XJKj+BGxIYMdAgBOi7cngR
U2PcZwwi1NKyhsf1M415ga1gTU18tdhkL0iF7EnbZc5Qnq11zydcJpTpJyyG9ot0sWgcdDlr0Wkh
dMD8FCSRQ5bIGA3gCBwHRksBwI4j9Mt9cgcaxgbEJnLctzT0dQ0dneIMQ57zTMQH2Ij4r1tl1wZO
hdUKHnmJVRaB94zbb/H5dNquJTZu3brV8zWStnjcjMsuGsb1rwkZjF5syySnY+2CYMdS6+ZWbIuY
OlwWjBBYWp0ZUqycmoNKQEsloy1QII4YsM/Hc3pMLgc3quoDQ6Pwq+c5hAH0ln1XKw2qYzyRkngo
1qi24WDFQARwT14KmaOyIRiHreUpqeZ0vQvFaPdHDD388mHHCLw85ChjKPATbvgNCuMQTglWd+Ja
wOQHLYGllfiqQIpKj4mGikGHoWCuL7MhZ8NxqwxVH/8fR+e15SayheEnYi2giLcESa3OwXbbNyyH
aShSAUUoePrz6Vx7xlaroWrvP3r7UJik3I6wv9uA0yc2UY/CZd4LhmDQaLlfO+Fp55Nji40mHvA7
yERu0xIkreQOfjJ2K/0XKyaMRSRWvJs5x6XafjBVFcGdC4xfPgfjymLXRP7uZp2tjn9KAgX+Xm4u
0fPMgzbzytsQd5W0nVxw5NW5LBHrputM8zSnbt85J8QfC7spzw9UqrMRLCeJkJ35L1XhXUnICuZ7
9Mmu+kZTRmT+1q21aN5gDp+kYX3k+9JSm6fWixaONmXXE5mtrRCPoTGBvLLtdk1qczEyiW1bhdS9
4MYP/qrAH+IzUH5Xpm2k4Ucqv4zXHG4i/l7tsYXsbzzcv2L3tHlri0AvudqaJoZV7Wf9uHkrduoq
9kb73Fau6zySyW45Z6uWkHrWxNF74pwbv4ywJpt+34LAihku9NQezvZvKGtwkKbYzcbwEjtfK3/5
+gAENzYnAYg5fyP7rG+Thi4A81D59SrSARsEwy2pRCLlhx7XTyKLlgeHhIrpHxdJtKUwTb3zYhVj
JNIqGmLrxWNgG05iOZb1KS62CEqS9317ddQybY9g06H36ZBEEubaaA9mRe3udq33aJsfeeadOWWr
HMgKnXkBMk9FoZusq/btvw689pRFEij+TmxtO9wB45LpgLaeS2P2I1dzTnE5XCZ/HqrMD+Smz+6C
bCihsWZ3P1rgIJ10zWYD5thA5+m4K9M/9qHm7G/ZW3W2TT06dEN+Tpe0JAC3CcII+9521hqQSYpp
T93Bi2dWIUJarzFA279j2OGUMSfqOWdRLcSpHAvSCLEQbOtDH488N1Dah8lmRh31XpML4HI3SaJ5
zGIWK1O0GTR8zKWo4xwNQGDSQs3rL7c5Vi/FXOMdCQ/YHFzKNqznk26OgK0hpmc8d/u1n9PJo5o2
03Tw7XlB4oibVbM37j+aqHNtyElvCT58PTjhNYZLZSkkWzEVVs8Hp2lu/jaNpnDTgYoEla6O4ANo
SpSPTLbrSrXtvM+zud7ynPfMHJ6sc/w6Lj9WcODUqaxpU0/x1vtv/OVciIof7rueN+1kx7zEhIrA
4/9jc9KU27vlfpl42b8HkpzohGqLyH6wK2NvpyHemCT8jfkShs5irKuCshuudTlzDzaVdQQZio8D
thtd87CnwKajuNLS4717rLOo7OqZkL0EcLLpWROK5fiOvHTsErRDUQGd0G/us4qXojjZSF6HbxAP
ml/MWnflPcAFrL+W8wymDJ8V5K2pHN7hVmuo67J11u/A7lV5OkxBcChxacGYDRHm5GvlR7N56pfQ
evSRU0R3wAfBkFiDLZ17H6zjG7dRsWYzuALnOxjSu8u3ABLnNR4VQGEPRWc3S7SkpavH7TqHZdAl
tWRtvA6HTyAx9XvOGxAsu4S7xxhYdGBhu+R3UP+qPEcdmdoOWaRdcAxUmY/Kk1ndI9T5OXQdI66A
h6qTUEBuXyYltf0cN9gyT93aRfajTWMXR/UKNgB5CSHCeIP0X/g5gak1mZnQXG0emR6j2jJp3EJV
3YLmOsh5rSdRIC9/9W8BKD+auaoqWN8VWjYf6oIF10NN7b8PgbTXbFlJN/5Xz0U0wgpwYLYM4gA1
oLA2TzjpYsV49iawyafDdWqZWShbRT77Wzxf+tLTyylGrly9L5OZmBuQZPUnY9GyMbTrri7bpueP
Dvni/TTV0ZS5cj6gDxF0ZKJy/P4hFLUa7rjOuuISGAkWImcNIzhJsdKbImT3CbBVBKkco6JKosJf
vrpjDiSRA+3i3Q3lRCLUitXj3zA4+nmD5fokE8b8HyCxQfzneRcnMGHLvSul6/TvfG0zlJb2wjFz
h9oqEv9g9jUkMMNuISMQp74nau2D7Axk6CE1e//VizbHtef023JrkxFyD846gs8H+JmN98x9Q2ih
lJ12DTj3f6rd2vpMGEjTpROEdZi5fRisp9GDj8epZqxlVElIGTMF27a9rsNjaa39SlYyWMwDola5
noJajb94RpnliEExuDtIFKXPxSmpOtfu4cKArMf0g4WhW58nP64esChP5bma9lWcFDgwQMDaQM3q
+HB6lDS9KLLBbZogmYhvR8ATTOB+erS9MPGxuHWJscT2KKHl47PcOD9SR8MKpn5n3P3ijhML22Jp
uZz6ZhzOM3qqMhUtLoMHF16sy4oF+/ElIpcLge3eN3uGj3oZUuXuzpHNpa+WFBqBS5mbXAqoa+9W
eeOH5aOhLork8X6LAO/ipnqakWoiFqoWnx9MOkceSGcW5z3up591P5VPKxZo5C6Sz+0QwdydDlal
71U1Bk87n7tP44IiH2BLqX5spnV/k63QvHl+O/wqC6dDXLEe3vFyE9dEj45YwVWRJ2nSgsC1hxT8
SR3JRnDtL9G4YXOaWsqAWhtN4fkwVv+fI3mXT60p5v5Ei57vn3n/5ih3q3BtT2RAIICa1b4PZ9cK
GnMOUAvoVMsy9E94fHTxsS4swtnkebfDv5/tH/xlzvQwM4w6v2lQjf2zUpbjZqrajuo0RIGOT3tN
YcXbUqzym1d7vK1STcXPhlYm0AnjiV9QOWi06qnZ3ucdMDA35eb/mkpMIcnI8gYPzEDCW85Z9F2D
p1VpUU3jF3lQdpdJeJ8n0L4GyUwwhy+kDEwIFyJ/rU8w52YHGagKO7GFkmiJ1GL3hCOWAah3Z/ff
KmXib/UeDF8Igb320dttiSC5w8Dgrqrt0lBV4Ge+TfkZHjw+2fvsj6q6IMuiqc+soNIfS3gjJJii
l9dgG/c/DjqbjnDNiH00oofoH+RbLR+o+ONyL4JAe/din7X+3NBChqeicbV3niqOlOveq1Gem76j
anfUYkUP424dRtaCpaUGLjJ3iwznd6KAeTYtKxh+ddjT/myoqV+tmOTotC9JqgERphv5UhtCB7Ig
3Ibtmyj7Fe2UWOR+qXY6nc7WOpq31WywPQD5JMvMsO9x5kY7vFBptXjio0quezYMrK4INbZdXxAp
LVvG/2q/kFkPEqawJBJoyi5bnVBKd/+pNTIQT3sI0TwidRjvD9edVRpQ3PbWLfPxryhWM94h6uOL
YHAYEk0VRHeKmr2vdQI0tnffYbFRR+iomXiJIwVXnWDvUCQxD66u8gVotX5sVC2/V1vTNtmoCGLJ
+3CM1GfbiuoTk0GPbm0K4hp9YLc46V44BWc5ERbzxXZmbyO8qbP/zMWGPgetvX+gnNrWP3q2DuIZ
RrnMhFLU9AyEvk+DVrRRvpKFbuM/22E1bf9aKlW9ZBGwcOlmayzJbW9VKh1BX+Sp8m4S7pjYF4IB
xTB831xCtk/TNlFUy7nUiLwR7Y6m6LDjNtWBw6Otx26mnbcIhvmh7Z0lQMDpIhPojSodnnaXklY7
toKr05fKPHJ+3cZO0j7JyAh9VB8lPnUQ0tIukBXBovR3PW1oY7b2UQk4OrtTlY2OG3TkFulbBe0Q
AfHtKh5RAgMHoSckzdpPlgH/F9w8BG5m1gqiB7WkjYyBA5hyytIcbnYsbThdJPT470NLALAQ9Hdl
MisbJghZjR/rKuP1zlTG+S/QVVDkEwj2a31oZELcgdUdbGoY3AjGbsmRrweYQUzlZTCC/seIICbI
MSMU/5FwiLoG+73zcgRuV58XWQThXUUvJypeoYXLDTCM7LT+YaMCYiOvTiWDYHT2+Z1+2eGIeaus
51CeW6TG7W89kb+fMEvAKuO66N0LwH55xUVvLXee68fNTclyDGnQGTZ0FxBxfFMBeHji9hEwna4j
x9xzOtZb6sdDlEc3o1cywwk4F5842u7MqlNh0yubqr2iPW4MskpfY2IPwcpOPM198+ggEe14z8Ap
csz9xbWf9umxmoOCaTFY7Hfor/UN80b8a0JDMd2IvErZIMx25SXm2OwvOcVWk8xQk1UGleOIUxMb
6Alw9BZNlwHKXkY5vYWbZ28Z/ScGL+bSD1EyI33bkB7rzc3BzRtoO0e6KMBB2eV9Q5EXb9/kzCVU
PMjUZ9gLZT1IMSwyi0eI3NSzG2L/3Mq1jldUF2Bn81jEQba1tv/YouKq3nbFJ65pgu70kqIrkY/t
bJz+WRzbBE2n9yo+C0vKWzWBdt5sDJSkflnSNa9jrMotCexh/s+oud7uDSiuembW2G/5B1HBoNvb
yj5DnjJteME8ui9gSwokAEUCBVquGR+U3hovEQUhuB8HCC5zUlOC7hYMCtYPZxyt9WGnjq5H7RVb
/hMAVrueiPr3vW+Wag+RIcwygL+BFNFt79iwYCA7qjLNxCqTZqtni69piF9qVi4AaKhN+4IkOf4p
0G/Xp3nxeG7iuDWIEYXY/y5rvHPTNSPkcYkWhoeqmMsvC3PK+lYKC7YtKppOvHhVtKMDBe7ZXg6x
rL+QxDYTolS0d8m4HkF39mbkTLTEx5bOxLFrnSoTri/HUrsrE2qhfs7MOSU2EmX9pNyWKbD1XbIc
YtGt2weFF/H8NwDWRQzubTP+FnUM5v0grct+mYF8ED24i+eNF7mtXEMlmrZXN9w9DyTDj3/0Tmv/
HuMp/C7Q2i+3zW382ZVtHb+7RY38G1NLHT9s9lC2L+YQN8wpktF4dkuB1xtUB+3b4ELXvh4SbOhh
msYxfnCGEIbAm9fm3ccfGjxZ8+LWZwacws3dBiqEzpl4tUCqrGJiVw1KaR5qH0Qp35Zg/Rtzoa6p
roaBU1gru6e8dGR5LxxHg96TnvdcoyrskkAOCwKKnt32ZQcCUhmxYH2RME9088kbjnZNELZOJHtS
Lgb6bm7JByxUK7PJcNDVO80R4rvZO4o5DaddAWYpdxFpyfdO4NUybooZIoiGFL/adJtQcXRminJF
DTSPCvJa8ArG6S5BIdNm7CLFlDKMfUq4M58wigd7+jpMLdzqpnBe9hwXk++mDsD2T9ls7ZbgoBVu
voRV6D1qcpvKzNNEUj+SgYEIeojdQX+0oKzHaaf55PY0xsBqeCvqNj0C3bcnD7HJjpiStaUm9QNV
kwAM4NwP/E9nACpKGWSd7txYepjut7WRH840dDpddb1b2WLQ2cKpClTHHgj080E9hnWifq4TeT+U
5XDdnLGu7r1oWJlHxYrKkq+GKbOX2/7UE3FAMNjYKnPWplY126TuNZN1vF9xdNTtJ1bl8EIU4fI2
0u1bA8gPw+/ND9sv2MTog84bQO3FLRDQH+7xiAuxeW6xLL9svaKb0sA1oNFcdvetZdyFtYawfvNW
LiFYSeKSmIC2aU6L1kXAbC96PW29FvEDQKMTZktU6V+8DaPJOpZ6yG1noytCMWv+7KJ1xe6wTwja
9tKPvkoTu2VeS92YFGmbHi5xNYqvzkKgmgctsgg2RNrTSOEd6yGAUW7MnwUR/w+juSNurHSgT94x
Nvazs3POpxAR7nQn5FIc58YrxU90TtgY3L2LPhzaeqfnAZndDAgVOhvISVSo5yXaOaR1tJJ4t5rI
/13Jpg7PgBfwXarU8irCPcaWQJR3e+FSnxGPhqWdh344dTmqVORvup2c+2M44Bhqskura0cy5qua
tboUvUKS5I4FP9Qut2LOC2V71yjsOGXFpPTPtbNc+xRWNec7CzmHLB+SHaiRbTD+drhQvpkq0FNa
EaUjctuvRHTpJGN8jp/JG9Ca9D45UkWpQpwrA9qwOti6v6aNlh/7bo3L1QrtjarScvXeBscfdi8p
usX9V4Yh/JjXu4D5G+FjP9fDBccbSYS2TgfHF5m4NFvhqiVi7HQsPksWGKypupNjGUdiRdiWl8qy
+n+kdLDu7rY9/VKyrdUJyRW643pdgegVPeE+s3hv/6AKS1cf+Gm2b2wjGORMtMfZfnB7on4QNi6Z
idt4Zyz/Q3XdZjAmLhxnVDsjs7JFhIy5Y498qtFOfiOGEtrMG6vxL16CZk6ihgDnUCj6n6NiAavR
RyPvQTZ4igjUNDqNqMb6ReV1/X2XkQwTDfFRJdOOXCORnTzWxGsriZ7qRgI+RFT6mNwpNBqLcHZQ
fK8QkWO6CcsFINE7eWEzQRgf3tGV8A/oHf6GC27lu3DdjvausY9gOoUugu+0sI0Yz4Jhrbjx87FM
VwiJfLQqZjDS+dVfyetYXece+xkgoeu2mbUJjtnFUh5oFD9Q/dB1UBMo8kc0IigDEcL37rIeeasj
S+dDXJonspa24M/BN0k2CnOjfT+EXofbqV7c9VTJeBF5sIm9ubSh8Ua+L5+Toj3aGefOWhmZscKQ
zZ8YxkkeBxtOA7B9UL9I68K8xa9CyAyO8yYcGuz4jz2goEpQgLfy6bB1O+ZWEKHRYi7xPL5cr+eE
7se1WE4Tphd9iSzAcyjZA/XrNDs8cxoNq87we6oY5cyOVFcOApArLsmvyUkLd5GoVPNTw6b2GIaz
LrOwmsvwIRC780cYolFhSNfNO4Mbmf2sZbwNvxsdajeVK1r36031NWQOEsrhDIIXrVlglbi1GDCi
6KKdra4fj9FRf1mE9zdOtUaeccTIR0sHC22cppT+PWLv+INAK/k33GaU/RqCentkTJUVaztp4EkX
rlzN6KJ6mZsK4WiKXQBDEQRsCXqkWAZPpKvRYTtKwdWMlM4/zlu9zt4L1ihHngp3rh/Idz3mXDPq
Nk+aDePUL4KMrtgaJ05Lyuy+qAby6ivSwfUz9gr55K5Qe5nu/OUvCt/4VxWiSniwlnpbr51B4fy7
7eZOox2IxgDjZowuOXSxgGSshGvMFdWa8I6irf4/jj3nm3FIC4as6wsv5Zo/moS7byF8lGVJk+Lr
9N7Z2hbPyvAZ9G+A0fJLWav1d0CC1yfsL2i3pmrpfltdz2xIbMB4XOB7Apn7VdswONWmymnHvNFV
kZCIi5hjHyYQgz4bbSS2SeSJxssbJ7R8EPgj/NObCuLNWXH5MLeMzZGZHodo3oYSLeBKWJu4BBbq
j3O9HO7PcEENlTmIqtuzHYTFn4B65bdpKRbczHBpzzg+kEktBknLLcAGHc7c9ft854Njn5pgNyNq
BZ6fDjNbP/2o6tVyL0gQySmchL+Z8wicOXIQdNFvTMDiFWmE+4fzfA1uOqimPIEfjtW7U9nLgC6f
23l+rZpNwcagEC3yujP7xsXjy+biuKXLhB3srJUs973KLKDuTzVW3nIWO0sWfFSpusfKpUcCX16h
lhe78gedreO+PjRr06MVRdjI0iRg8R4xTSgbSas8IO47MVCk7M1yMRfLAbFOAE2dizu0gY1Gy+DM
wXCh64wMn/7er/vRe6ZDo5pOgXWDWfQayxc+UP8LjTDfT3LAcTGp7U4FTkBb7vAuCgOBQc7xjESX
XHwcLZva9bUOVdzlxKiFvxq8cujoyT+Ozpxr9nqxKsSnCBtizYkI/v2BuHxncvZHt3wsp6Wfn7b4
OBYwipCnEL9pySI0Ubx91gv2+HM3FUX4xofqgWSx3RTpVtjiW6EgZdPBkSy6YVXFBUK6ngM4rpD7
7faCb3yF+n8oXMsPTz2Ghfum4aF/DW2Kky5s6Ijr2a4QwAWjYxWfbWMWgM5ebV8+IoLjjoVrMmcL
ilZckbozYgZ9I07I1FsepFo2j4tyNpSl6Ns/vNsLkR49Z9ErY2f8F7lig+c3LJcxxY7lsqvOqqw+
grEqf6MRCvfTQOqnzw5B1x9uKy90T2P3/4WTPD3BeweM/tfdhmlL0MLWj+sBbHmlOaJbU9M1+su4
FcB1EwJLcqbf9AzW2PPblozsx8n2l+G4Kl7lkhYEKV9k2dW4K0Je5e/cyD06flj98rFC6RxdEYVL
kS0NVlKEjlCwWbHP433XirpIQeiiHyNpOc0Z3x8zzNKRTHMXTk5TXR1Xqi0FtG8x10AXkbFZgvcl
ZQFnnU6tp4cfm2p4y1y3JvqSLFK6FPzenuccGDtqnxHZ0hEQmB1nye4O5TMtfIqbdm1NDq7vFXlX
b2DXgyWib32JNomflLr0R14y5BG3Ne7dLj1nubRHxLRShBFHROBjMgow6kaZdjTXfSwGFTwsJsQy
EAIAcOw6W/i4NcHxKScfrZsGbY/TThQwaHFjs8249bq/dPw7fCu4DCQv8MAOAsLcy9SG+vdzQZPH
lncCT1/eO55lM1guinNnQiVFrILrNWekNE10cmXUeWdjQXwSo9VPZzuSSGNHvQt58YJCeqdVVuKm
/fLr53neCoU+rQmG56ObZP/K+6uCu8KxNnOHCQI4uPWW5yrEBZuqoVoRe/IlMoWTOOXag7M8EuRj
oms8TP1TSSV9cRfvJIUgXWkOtge5RyhXivrrwKU63UFVsjgBRsXSfuksPxoSotAaj6etPtqsmytf
ZROU6B/dQcPnobbUlI4h6BFj1VG+ajT95vc4C9ozJFNakxcIO4LzsEJgXYZ1CpkWCbH8ElyO+DNC
ip8yO3Dr/rwu3rq9zI5qAox57f493GhC4J8IugizgZjuI2VK+2zPaFaT5SjhHchs4GDvS7yGIFAj
N0/XIGNJTBM4fNCihtAAlmuRGttW8C+uwnKCJDSVTKNpH528I/f6zsQcnylKScJQfSbkifvLTPqb
XssjSDZNW5RiUPKwV5XL/k03RfRawt04jAvI8TPbm+lldhAVoVVWFZblnrhnHBmtr7fEL8LxNxwH
FHzcx4Lt1auQCfLlSNAKZsHmghDcaXJXhAcgTbB4EmILQ3BO5E0ZnpwJcP9uRwYDXNUjHWXsamwN
DIg0LhvDTVpp3WjutoJ8SO/OHIjBL77pon9wChiprAIjQC7MaER+qG7/xlsMQ4iRck8iZ1fOWfQk
1hKGsHofI9pB9aDibZ+v5eiv33nBb41/61LmXazUPzGL/QuprcT9NVo7eq6IgRlo28UojVn0xDXb
ydyO1Qx7jSEuPltGH1NqyqI48ol63VfF4/6i0Dd9QYjHGfq9m48IuHn6PPb1qPlwAfPvxoqBLWQt
x2fYp5GR0KBXuWNa3yJm8WmKElUcnHoiJp4hxTbTq5zqER/tym3JyUxFdnzCILv/WGN/fhejo3+a
LtwvLdFC8jrq1r0PqYm/GVA3jDMtbSxocEN6E0CzivphRL/26VZT1DNOKmdAQs3BzSMfjiYneqoA
y6SzJbxEmxU12S4qbD3x5kXnKkK4cB4Q6RHHYI0R6oKo7F+oXxt/Eopbvcm9sX46Sw9x04XcJg9E
WLUiB6Jc/RTRevQQ1gYTCA0+HiImm5JA0YSIHbrC3S43XhPODsH8lpBvLh61Z4Y/NkXAW74YjxAB
whDwe4eRKoOzoRIghk9BLvQ270HMUsfdk7Agxd81OjqJ56VYgizGG/rho0Suz+AH5oO5cPwReA01
WsJR1e+ZU8/kbWeHf0YLtVaCQLg0Z6Lr7d88EuSLsprY7ELhZp4Jh/BuIXeH71FNMDVNruNF65d+
nCcE0eJw/gYjF2aCCR8lrwpJ387KIxzeJT02Ih+HpXyRxD794zIPg8xaWjzxLKbkJGDbav/0MHEG
+fgYssscm4dCTjRQVtOqkAIdYkeEPuA3RdcaNf4ldFnI0grNPLCRS1IzRC3ZEqnrVNAUnilj8iUk
EUQz4q3l3JRqLbjmt+CThM4Nb4ro/OcyLNl/nDoWn2sRujD6KjSvtWzL9j5AhPIVhKv81NbAu9zx
bv0fHD2WjJC6LkyJM6q+h0rV62WUB16LsAzjixULd3vC20Vv2RqbBS2kK8V+jQIUowyPKziIauhE
TZrZBD/3zcD8myWei3OzsLU4GO7kaaB/xmY00jfAGDOjdz6sY39Yxnlb7lzsc3EWNCyquAW3OLyH
BdUdL+HIp7AWBQSNx7Ju4DjJg8h8Z66Hp74siKfg6bW/NZwW/Rm5Fd1Rlmh2/dYES/3S6P346+BU
uDMOjkhYt2XHSriqsaT5e/cPjEURUHVcBLGbegNTwF0fjJ6NrMQiGs6TVVOefXIV4Nl9T5WZ8Zgv
z2DxlfPLaLN9KG+19AlDYvB4zGU3nQPiHH7Khc0CYHXo3hBj9luy+XxxPAZxD8bI+d9i9giON9Uu
/p4AHuwobycrYipxApQpi7WDMbHh7+WlBJ3MXdtIHl/ZOR6Dyzr+m92IJWFGLTAn8xYYj23nKF67
pRPWSSD+/2tDswV33uaK/5Zj8DvglMB+KY6mQy6vouXzVkmt0XpNA6OC18f+9UAkKfOaxI/nnrwp
D5N+yaN1CzR5HmPk9/lO5epxwjPeI3jFFJP4VJb93vDBg5xHvv4dB11l3S1gbO8jNoM6wdksn2bE
wHXmiMF7ccDDeeB2ASHg7koWj9gIJXbNZoqftdO25oy9kmpj90bLoI8Z3y1nBp2yezeucn9uR94k
a5qX53grTZnvW0tLmSYqXl04qRi+4s6hJpkns6WYxERNy6MVEgkie5QhVQlFxqE0R+I8uJ6PH/L/
AFF3M3gCbXBjpTs27XtfmZWHr0OcxAxVQccQxbKg8HMgrv40UxU/19x0hLxwp/wKcGlNV1kVpZtb
JgR+AI/YRB4SFSIzHLThm1scDsp1MVQd9RZT+DJXIwe+Xpj3rG7E5EqyzcBRTrJhDDVAN73IjqYY
ANncITzZkFNIl/pK+OkCAQMIadvqjXmNmW5TtoNjTXNinQ9f7M+tw3GarDtc2ubX8jZNT4DOxxrU
AGNKVqk0yHmTtaCq5V4MdqtvrhKmyj+sN2FIsIfvPvM9c634vk0DGVzx/uqRq/WjUKMmQ6ESyOkP
yWFyMnY8T1ebZeat3ELspZ4/SARA+KLWRNWoyh/BHsDBSqW970XUFC9zeRSPNnRNce+p4AhTojOs
LY/jzemSY3eC/X4oPeLPzGx3XxQrDj+taim+72hAj7tbutYXDIikIK1H7ZBE87ESIz5WQGNOEXcP
erq5yoS3Vn+IJarCM7VB9EDue7sHbLikG9xZ4TA+F9XoAMMH7GC5P8H38WuoeuxIflCIS2ihhcdW
j48si6Zxup1ygZvMGIyuXt+hXaW9zadLSUJaIIOpi8w7wghhGqplSkSadunf8C8sL3u9rK+iU5pj
G3G6RllfmR+Td9tX8IKsV3IVUIZFTRdu95x5hf3OI4kpIthFvyJHI5ozL4uIvIZwQpuWsKje4vrt
ebsvIoMO0rd8Qi6h8bo0iErHLpOG0qr/Rmj0mx4N13ACfL/+XJwINTd7y/RWzQPye5Jt7hVCKD8v
dsg4MphKvGWFKOW/clwckyH/Jsblln/hJgcSj+Lkg8PMmP9F/MMv3Oo7Ae/qvTGSt0d6/XzZA2Xb
EDKVd4/ZpnSTmieHwgDmnzr3G0FCxC7t+KziWjzAz849RecA3s/90iK+AbL2P+Y4WnUyLGLibUDn
UwAvlNygHuOkfjoKOcZJSfCUn2qnvzmyS+ac3Cqd+jPQ9XicRiiX5YWPat4mLivi/MGmQFEDX8z5
gXUArSR3WcDX5cN1dt6hvxPfBA/UttHwV8drOCVOGURcHe2CCwPRBhoRb5qtOSlvlQppLYpOnifb
DPAFy0T1B+iQ0E/uEcsPQP/Af+JpbIn6dIOlyJ3R546DBoBELxeU0wCX/ljmdrOR7sL/uo45CcZk
ENThMfGnMQBHyneLfwo4CfCVmIawzqZ1m+uT9sO4YuGq1ifXXe1bIEBUPR6HsKL3svD2j+72RgJX
1Gy9g4qDD3sCzEQiNTT35RS1grScWH+u0J/m3OGXf+q4IGhs6infLSGgFFfFsv2arXr7j/QD78Gz
Oo+YojAqorT0EERfcaXZhDAPytyRNORfp4lKxwSTSjmnB5MWzyt7v//LART94aC+ZIxCYwSoiWQy
fA/cVgz5Oq0BqTVc0KnGMHRHqMQ6nvmzqkn+R9qZ9MaNc2v4v9z1J0AiNW5rcsmOHTtxxo3gTjqa
51m//j7y5rpkoYR8txeNBtIIixR5eHjOO9T9QKMgEWahHiQsIZAoejv+TKye6vbUBY5/ELyI058U
Zu0jdN25xCNBHpx57inyDGawve1kR11JsUuDE2wZzgt9NJFAqNeC+ZJA4BnuQ9LLZ1TV1M9DLZJf
CvvkR50O+X2g++NMAfEIo4Y3Zr8g3asz21ijfOagSvdvkCr4ZdGJMYfdyCV257DTx7tET5NHJY5i
Yz+B+Y12hgXo4DsqFz7MNaxZYZqhsEztfuLlyGVD2/nQDEX/aYiiqfmU07iDA+VUzdeUGiXoT0M3
voO16O0b4GKyBPWTES4RKrWMXVnyED33aq7UP2mRq9le9GFZfKDOkd/m5FvTTQX2RRwD1VegJwDZ
QnAnHYKnWb37p+Z7ZKPZBIAEPHYD2G1So7JBGge/iF1JhymnwCyL6GaanBF2WJaQTBem6rDngkwn
bSYADqfRAdqzb7VgbB6dTI8fIMZU0Ye+SIxjbKkpIKvYlxlI4Ej3jwZV5YKUsps7oqVn6U8omkFD
N7TQzlzAMqbcg8PyXlDT8qPHojWq6ISBhsiOlXB6cJe2KB/wtC3LnRaq/GpIM0LcChtoNwhsO7lJ
tDQJbimY5uRx2BsBgs/qUf3e2IXym9d5xur2ufU0mqkOunKMKnOHAmQbfi79qT5JfxjbYyIGKgCT
6GowrtLLT6DookcN1SJkn/K8mB7CspTY2kKbwb0PgK2fPvwHCKCpNGHTu6bdBbdIbBbWfSdCz9lN
1jhoh/8IT1Y6uNfUnbwOey0tzYoM+Rw9S449Yr7DCYS5mvNXTcAT8qgYz0U1ZtYxabm2xpYPBwki
7jcUOlfEQE3TQg0WKV2h6XKhL00bdKTZU7Su0k3qXjNyCUIEiK7g3bmh26utqGoi+KHivDCLnULU
+58LTedoQIwYdk7rtkgeHDwEjI6hKeyHEaGXPRUj66fiTbwvHJJButtAnnOyc0h9kdxQDV8TfbQk
hga0hixMGhbq0gpbmvKZ2rq1NTWnFoHL26AOu5vrKprz37JUfERMnsniv4J2/UIwXPEp6448S9zW
qz7zAf1vMuDtqEpbcakn8KgqE8jV1wddX2V9vr6kica8vphbBp2x9yhCun3XaY8AGuwb/m9lr1sJ
e8xTUCECaXNMa3M6FD2c48aanH3R51umv2tby3rzQ2bNzzcS3ignVVZlsshdmqKkB+DKtrXwDupn
t+H7uvo5AdRhg41IKjTay5EsczATS69a16SHfCPZeg9mMdmfrq/s6uekuMyUJH5q1uKoyMY3QUoN
rVtAPXbxfPCPNn2cb+hdZbdRBY6RbKz7b3bqm0EXMt8d8JhWqyVvZ4xtKZHpxjnvK+N4fWornwr9
cnuWnlYtTZWLURyyXAqPeutaaBse6d03D23cewixQeG7PtTKt0JnHo8JE+CSI/SFnnaLcBLIkKh1
cdwTcGFpcJ5ATNJA/9txhCpV20R8WNN0a3kMgoxwDpyF3RfV8iGfBHjQafA39sR7oVxGgaEg8XfC
P0wudHkRXgQAbrDzPKQTT3Zeii+eMyjD7RRGwqUu6IkN6/n3Srm4WKnoNs9fCvjHYkSBRYmFtlDt
kiK0XwODZ4YSJfFxyEy/3VWzRH9s5ii5eUJsiNi+qjVfBjT6JtJmQSGequyYy3OGDJCE5BVObtMp
pubGXgZFhlaDwyu4yETudhYIRLdqycfOdAnMkmeKZty2LTSEU6w6JY8rD34wfXo0WIzEGtM9rAfP
OGdQYwESpGh60nm1Hf82tQw68UWNtFsCvT49YiLVoCKKfgmYQbxtn61qksVG+Hy/PVGq5njrYGfQ
8pfzn78JWpqT5GEYihFMa2w+I/oElmEK1Kfrm/P9eZtHwRYDVWxUppc3YRUrsU6PY6R1hWRAoPTN
XukC4fbFVG9cQqsTcihVOvpso7x0SFShnU62bzFU59Hl1qnUziDCjVO9NiFHNQyH2xRspVxeOkrl
VJWjj+6MfdqPtYGMwcSjDo7C3xsVIqynalzc0D8xmlzEKqqbUdrq5eBSs1Ao6aX0T/MewBzP/ruy
VKODKfNi44ZZOXW2plHk0nBmNu2lNwbQ6gwipD24Pq+yfJekPQJTbT9rIqGAKIIP6LQGL73TgvoV
iTIGG9FsZX1tDTEQPJCEjf7tYlsWXhFGVlONbqSEyW1g9snRqtr+KJGw+ftPaaMNT4TRVaGLpWGM
b0YIwcfszUgfvgPcbSFw0fslBKYbI72/UPmS/zfSUmW8KRXkYNp0dBuS0E/gt8yHzMlHqDCic0sU
S+jR2ubpr4+ezcEWuDfP/hFL823gakKaYULDTZglKg2pcghAzZxwkvlv5scJJ5oAO9HIxS5jCew6
3uo2XJEa3Mg/EuTFr7TgnRSEUfPUNLb2baTp+8/fz8/mGQgqz9GE9eqO8CaAoSPNE7UvBrfXEfju
9RKyUdj92w69s3ETrXw+rEdsyoMEMf5ZZF3lqOdZp5m9G9Vd84giqDyN7ZR/odVbfrA9HyBjqP66
PrvVMXXhQC5TEYx/NQp7M7twpKyoze3SDoBwShe4Tu4SNOMP4YAIEnx/FSmfEVy5fr4+8PuLXmrz
awEfCzA8pEiX3xI8XBajcVRy6RkB1Gia74neJb/ztM3/lQiO+BuH433cZkBJ/m5DQ0UxaRFRKw5e
H8AkRZdeqXkzoguXxmG98Q1XR8FdR6h0Pqx3nj9anaHUODSlm+YDcBIHAP+TE5liYzLvwxeTITu3
Sb2FiSHl5epplE71zmsqt+rRJgPNU083JvXE/hCgRPzn+qdaGWx2MCJpJlTi9LfI0+l2jVYZBo2L
eI5y12BaeAoGL30Y1WLLM+n9tSDN2VPUNEESYS+70PR3esOgq+DVrkkNbUQWRB3QckdoEOx0RyOy
u82Q5nzEdCjhlatxzV+f6srnQ8wI3yGkE8mqX9+Cb44DSo6TF1NOdQ0vaD+oTQv0BcrR1+ujrC0o
55tgzR0I5WY+G29GscMpxxwqb90gFcHJm9IXiLnp0dLBHF8faeWUca4JKAynGrq9SG7pLvSBNliV
a0aTetMOth9Rv0bUmf5z194gndr8vV0170FuOdVUNb7j0k2oyDFFkEgOuGqlDI+EZ9SBzMm5E/Bu
T9dnp83b4TJ/llTvLcZhu3DmFhETVl8AJgZxIx2eZ3o7+81VdM8h6ezgVui3tVHl/8J/7V8wFRBH
YqD6LJDr3ohlK9+TDaMaxDFJirs0ZQHZPIhSzBgGML3PaNDSsrTDWjmPKSD763Ne+aIOt7QkmVaZ
uS4v945lpYnZhmHrhiC97pS+ML54ZZvC6KupmyDniMXL4W+H1IGRs490/u1wLi6HBLWTZUkY1S5W
ESg0GOaRPmx9UJEv32c9hPTrw70/gwxnksUjjwxoSVvc8lNPYTJo7MoNtKB1EbKA0clcN0Z5/80Y
xcL9EkYKRrDLURJwxbrXe5UbNs70gGyOfZP4DuDqWbLl+oSWQ/GlqCKzUYE8mRQH5wm/Oe5KqaPA
3yo00xFXva1zWYNatfKTb4R/a+X1OhTZirSpp/DvRaim+QKirEpUF0eQ7EzC8h36YD9zs/yN9Vt+
peVIi32ojdKJ4ybHaCIo+lPfeuZBV5DluL508wF+e8DnUbhzINxS4Hhf3OiiUdOA9GmuRiaCcqph
fqX0arnk69YR3YToiLqjc4/3SX0c0CrcOmzL+4jxeZcjBabyC4RjLtYTWJMMayuQGF37/ngaiioU
T0aLydUdwsAIxCDb1N4J1VJ/Z6gbwI1DBgRAah0/I3GnPjs699W+SqMSaCTy+FmwBxJsQSpCawui
ft1o1SHyGvsr6EX6mVogsj8T7+XPXcGb7+Qhn6jcIQXp/TIT6uM7xQj8L1Qf8/SDDeLW3kWtJTSc
MdB92tudZ/5K2tiQN/jJxL8sgyY+HEzF+BclV/mrQtjtI7qb9j8N3C0cbYJZeyPuRIEwXmnVN4FT
tNYz9UvEUGKgCd2nekii7C6G3v80ZUYfn7yumH6jsFfhnppDAD+MPVsNmkYpnns6ruxt1I7zPREj
005DH6MUgqVkL3c+/edfSewF3TEfowY0Cq639zGeDuoeRipoA8WIhw7CZ+P8E0OGeQI/UQV/maC9
flGefmwp03TI0C4PY4xfNt5SqHkKMDW3mWK353Dmj1zft8soPY+i8XwnvNicwqUFGTprph5yWbhZ
bCAtkEIwDtWpx+IndPYGTj1/abo0jwfNhIgmMGpzXr2S3oSYdlJIbj1Fdenzqt0e3H/0vaospAKv
z2sllGGiPj++GIgm9eLUd4C5RiUzBbSkFki/h9wd8lcNdXnIU+hSbAy3EmQokAlt9qudH1+LyGnk
JbQAKCVUQQzYZWUUfcAZz9oow732ZBZRhsCMZD0HFW/CpTWwaMyI2gggS8JA7XwN8yygXqXn9XNZ
KED8bAz3QkpkfnDK9HrEmKQUggxqQsAUeHIn9gouKMGpsVsrPPmOWp0JV1q9r8hxPcqkASe35aZE
VYD27FNeZY1yQPvIfJyAYlGJSxSpn8w+Dp0faGaP9c+gEB3weogigh4nHjS3g4caDrpOEzEEAyUV
agCA3nEjpVr7wDangs2rOpatzn/+ZiMNvkAiCEFZN1DtyJ0gku4iJckp03DIr++llTNCFdyQJn52
ukoJ6nKoKEKABKn/yVWHoPtmYS7kwjPsD63eFv8OY/eXltscEUlpmaxUAOyT+iKtsKu+zSaV4XBO
RAJq8tM/2H3aX3xMRPboEouPaLJg/51iJXN9otp8Khb7i+yQrI3CObfIMhqkiR/VZQmajlK9b9wV
mR5+B97ifOoU25jdb23kBoPW/0gfvnzu0eq/hbZhPpdeLr71TZd+7KgAH6//qpUvTXOCcgN1P152
y9pzOmiaH8b6xKuuNs6YBNa36LXkXwBIRhsLsD4UIZc0iGO2vEUdfUJ+QjH50o2KnGdegcAywuw+
VwAN/RezEmTIwrBIWe3Fpko7UUa4Bqq4i5bQ0dAvbw6JEgSfkBJoHq+PJVfnRRGYNzHvHcRiLnew
6TMnFZa6myuDKCCIh/pL5WDG4DZWaVc3mIZa9gnDnDg89lUcQFEuQbKDkxqM7z3c5+wjAPJYoPAc
wkzwcr23DwXGSdjMwRGOTzXUTfWcl130JUWnaFa78Ga/bmBkNdB4gYo4oNrpS4QaICCD0TABggE/
0X82PpzKPSSD5tfUTBPUb5se/wE4fPk89pGFUqpdDsBsW1Sp7hDAkJh4XF+eZWmJAzfrSZDKOvOp
0+bVexNKHNT+ICKkg6vD+w3gGquaAjAyxXkO3b0YyeZgmj5E9Ri9XB94JbBIjY1GGkzlnDv+cuBy
5G0f1fbkAsOZ4q++YalfBjA7922CvNYvIUZlK09cOeCapasUeCWK8MsSeqCkoa/F2eRqfWEhaoEK
K2BTzJFan3ZH4m95uK8sLbcwDWkip0HJdrHx6k4prDJuRjcOfHEYBDTjrgC1CAoqBaDt/1Idaf7l
I3eOn3QXcR81eVywtper6gTAp1Pf4GLMrPwTGCwI1CDvb/I+Cf+fQy2u/SYHJuIjk+NO7PDwmOHX
8ZTGQPB2SqKKcWOfrrwxeLJLqpC0G22qaZcTQwGgzeySxRyR970FFjSe9IyuWThZ7Z6GSfp1Zq+c
/akovnJYxefru3UtiAiLly7MTuLxMvmYobBFT7HLNWD9PQyoc940PDNu5jrKRpa48pqRAhaWRokH
kQ51cQU26PdGypgxFKjcfZlagP6cEV3cIXPO+qC1v7ugBkpTmXm2kXZvDb2o1ER1hbpD5gyIcwga
kn5enqEla9CjY4T8elJj7Oz8XQb4fmPk15f88vaVXPkcO5N46ywKv6VRdCBe4tF1uqrKybUarwNH
PIbdAY3tyN6HraeXhz4FoInGNrC9HYp0trZT4d0EezvTfVThkSNokH/Qja8GIuAYkrcG1FDIKdoX
NBcd/77tEdY6/v3eoD/F9SwIY7Q9LrdmGqSeNiIh6JaJnZx6R7EOqHYk5PeqvXEK1oKmMRevyLRR
VFpWXtUOfXS9nya3q8rx5OdBfcZrKj+o/jh9QJlnvLk+tbUQNrfcccRlQOqTi6lR2fJ9lJPdzvEc
cdJb2d4DJvP8x07mwnZTbxZ00eK6+XR94JWdqHMZ6RSXzddTcDlwgQdI0DVK74IWrf/huFsv0O/i
3zTqIc8HEnk/cJYayuR10FHmuj76HLoWm1Gn5IvCA9tRxzb6cnQUIGXnIefv+ikuGCg4M/sd7Nxg
6/Zd+Z6UgOi364YjyQQWMbTyaToMFdMcdcsjNdAAyzecgJOhDMPnTnU2lnUljCFMh2CYTjcQOMoi
tkx9VJuqQUNVoNOOv4YZjs4RzyPZHTthiI327drsdLSVybkIZETty2XU0UAaS9hsbtlMLdJSDcqq
eqiI4WA1E3IxJgrwG2dxbd8YKowkwROTSuhiSDsP/EYG5QQMDJ3S+yaeOdpmEJvgTNMXlEfvrcyS
wz6zG28jbq/NFpgIZiK2blpk7JezHaKsNpEwGHgGE572aL0nFIXioP8J/SBKTnXbhuXp+kZduRV1
XEmkqln0ybmbLsdE5i5Tax6uLhloeSboJMe0AYlZ2XrkYgOsn028xg5ZFSnTrujKauMLr+0n0zGB
B5DDUfFdzJkjlJK2a8y5yZ5s/J9cXCr+mbDO2QhEr1CD5ZHkrcATlOBH52IRieKshExTliNFRUjK
EBox4PwEzUTJDggz0fpCtMumiodHT/azrMvsDBDP/qqmmQRpCpv1HzLd0rwNwSY1LuwFr9goULwW
9Zc/kVuAUictWnA0i9xLERpejKhvuhpXQHLjdWlb3AF6929bnJagjXd9JWE5adGdhaUpqlt+Nv2g
kp7j8zrEsIugL2Q3qhVCubCsSvtdq+Dq0agWEruYSVjNHmU3JbtBNwmWDy9CTNO8dIRxEzlOZP1j
KjVywYhrq+KO51wynu26xL4at/e4Ryk2tdBfLpqxOIRhXGBl0BA8P3TjGP0zUGZ80kPf/yMKM20O
Xj8bxnZsdaCx4FvhD3RddSt9/GEPqWKOGV5DvbiVap1mP67v6pXwC7SfUpIu5tazszjEILoay0mH
ydUDmM+ibdDAr+HwXx/FmP+axfdCmRD4JO99ywJafnl4iCCRlycUx2kKxNVN08HeQcSkxQaXUqo6
IjNqiocJ77zPThQgCJrr9vgNkjtOJsAQPLiXtu2ZR3+abBvGc4EHFapwPcSQvqmDXTGVQ7gbnb7S
DqCci+pY90gc7mucwcwbO86HWS1ggvnmS0/7kzqoK0FY8kcLi8XC+qwVuIXtJjD6D16rGX9iS1OC
kzFAqXUlddvn3MeNbdfh0sDmrtvPTg+w6uRQsYLe0hgKzvXViMhqZ2FNApvFjF2ENKDaGnTcXBNp
0v5PHkDccGlI4TiFspGRHSqIVN5eQ+d6wLwlhVy898vANDbC5Ss8dbH8r3A6Ng/rz4G5XH5UTnNa
1rbp9gjcK3sIzMaDBPun7/VSOM9tKKI/vJsxVNVKZyx28+HACa3qMxNSG2XGXW/6VnEC6ajkN1hE
9BrmrH4Unzq7hc+EgFllH3zHLKrHPm1Ee9Bmw47HDMkR5eM4TTQieITPlHO66nB66P/0e2sybRet
YMwAiiiWvyivt+LX9Z2nrey8+YKw5rfv3Idd5NkJitNIs/gGVR2m+UvXnaL/t0VU7BtqDkH9qOq1
Lu/LNHCGM5Qi5KXbAfXhjFp1sKe4O/6x4KGkh+s/ayWYA+fkQIBUcADoLeKXraGZm5Sa7socYs3O
N7QvVJ70R6xKh43n1MpdyVAzqou3OP3RxQlXnSrr88LAilehw4huZFOi2xVZWJL7DVT1T3Qzg41C
0EouS2mPngIhi6xyCVr1p1CEOIVIBGhS0zxzHTvhqRdYVn03e7uAhBViWkiy4A+/ry/s6shzWkCZ
HBjbskAe1CNwhkmTbipRkJBwpG4qE/MQPBvSb5BF+lOqFk/Xx1xJhGwNsgH5Kyw1Ytnl6bKp8nVN
FuhgaCzQ7gisiXrf22n/WHGa0PrvqKL6U3yHAIO/Ra9YCeC2ATYYSDXXIGCRy8F5pKH4gVMrGHi0
/mFXItuHI8PWhcvfsgggrCalDlqP9FWWqKg+xHUJ0V7TjVujx9XWSg5RoEUbcWrlVIA/pFBJpR0M
/LJ8GDWG4+nk6e6AccbBQUMQk8ZGOcocrML1bzYf++WE6HCAk6AhRQ4xL+ubWpyFDBbq0LXJyz8f
nRMCDE53UhDkCz/Wle4oOwKYddZMJASRBLDQJ0OXMPK2Uq15ayx/hsNmZWkd+NjLNhXcI9QLsJh3
q85CYcNMjQ+63YTHUDGmszVaXIx62nzX204eAsWODpPs5Ma3XQkQM8qOU8rNMIP6LpfChHeFol5k
uQZUy29JZDSYNGjeKbd749tY42CxkQ28HojFrNmvRCMDmIqkE3A5ol0nXBRQ5eenWPasZgYUwSmD
pu4YxYEeOr6jI/ZecT+gNO2HPeayk7URgVdnzavzNQyrPLwvf0M8quMQJKqFMLGjn2KUCfa4faHT
B5TqkEsr2qq6rBxUAFRgLCjF6tJe1hMQ/0jMyGstF55nZCOS5MTHEk25Q2NjzWQVerunfR1+AuxF
49dW671j0RQbjajadfRFDjTS7ZsQHa6v14/CSsjkzHG6iV1oLy2pSgbCbWmohqarxpp/5Jr8aTuN
+Db0+kuH/Pht3Tdy46CvrcXbIRdvYy3HxaNXFYOgZeufyEOwMG07f2PJ5do35v3Ne4nCBkC9xS2L
1QYkB5u7v6jSVtkVltJWpzwbCuyccDTfNdhQwU1MyPI+ZnVQw88sEFm7F1GbyQ+x2nQ/kKoez7h0
ed2PMFF0/GtEhgjZiFoUQkmgUxGYRafA31d9H3/yzB43tlh05p4LY1YMUZLhK41OBQdX368N3EWN
2jp4JenwQeJaDsEaRxLcrqpI8w6YKhneJ9sbgGHmcq7v+jCP/EPdI22zq01D30KtrIRcuo2CroAE
0sv3vzwGTthqs0eU6U40v46R6WOmGAmsAJ1U3ThxK9ckQ1HZ4sjje2LNX+tNyI2NGCIj5Wa388Pg
dwyLcmfjqHlM/Wq8h1o7nFuUT27J5IyNgLO23YArk1tyTzoARBcjp2XpRONkuvWExGRmiG6vD+FW
+3ZtKeFA0CJWgTkAEL0cBanXMQ6ZvdtPA9aqvpYSRyL5DVHsL9dP7NpIjuDhSxWLNtuyQI/XDo5S
MuU2hiC7i+Mwf5mLpvdhA2jr+lBrwYGgRWkc+C4FgUV6oWTomBYF+yMdLHnrG0r5bKap+BBSYfog
BgwcLLPayKdWp0eXDHwdDbN3kdKPBhlHIQtpSb+1jgq0qJS2XlccUXSKflyf4PpgOuhBSuFgp+Y/
f7Mr9copU8y+DDfM5HwY89kRQYvOiMrpGwfg/VAa6C3aGuQbNL5fnypvhhpJejFtJ9A6IpnueC8i
je8Z0+diCraK1+93PEMBS+FQzzetudiLKMzEhDBhuAZyHugvcKWmSKuerq/dOyYomA0a5XPTlrcF
fd9F9AgbVcWzI5Yu/LDQeynmKuROLQOCFdbnmn7fFbIHBhJHWKUGppOg0k+tFzl+hEtR/LALp9q4
zVaqV0CIVehjGlOfu/mXH3TAsCFuwBa5VR49mUU8IUMTIZiHSfVQ3duj1Ry1ANUigvq/9DmcQ6AH
EYpYUtL7UeKDiJrheWOd5gBzmfCAtNdxwZvTPBKeRYo1pTl6p0kuXD0Z2xgpG6ynP4QZGjEA1Rz/
Gy9h3TkPWairuxpF/mifOuqk3EIVa5LblHWNTnqYYn+68cPe35A0TWEXarZKNgxb5XKxMO4D+jzm
qKkFed4hmucV0TEZ+9K5Hx21fZkUJx53XR3b+R61UbXZYwOGkdpOx6Luq0ibQT0rSJHJA0/PpECl
pGlegBeMH4tQ635f/7Urm5qnB6kaIH+YifZitxn4xuK2W0mayqn6OcYMd9iPEp3RjVWZv8biawmK
VTxgeR/wslukDV0LL9AOVOmqfeb8SDof0xBwxR8lWQTSSxgkpWiP9+hjDXWCJheXeaZtNNDfx10s
2Oa7cr5MAAws5qogRYCKVckB5j8+8+ttBIxTgQQOVgY+asujc05A6m6kTGtLPO8GyZOE3u8yGoYF
ImN1M1EtmTqBu3Ma3cIVExtndCUQknHw8KIWxSPAWBwHL0FYAt6S7tIfwZOGWqDzq3UK/0kHtB9t
BamVpeTNCpcHPg+crCVfSa3DqPJg9biyx/3jwEE3s899XFTtnZ0pAxSmIXDSfTIU7XOHsHGNjJyK
UDyQgrD5EcAp7Q+NgkTdmd4K+oEq/M3yrox6Sx5HpUe0TENfdqs/vPIl+NUkE2SvFIjE4n1CntgN
GSLzbl6khjsS556mJvI3mgqro9DVAMlOiQi64+X5L3s7i9Cili6pk3/r8QjesRfLh+sHd+0LcJ6o
MkOCAPi9+N7Z1Fie7Mue8Ef17ylD82hA7USY8QGOjo6ybE30uM9oR2+MvBLf6G1avKy5BokY8/zf
XLnZZA62lZeDGyhWeWPjZogAZxZ9EErmu2OOueX1mb7mQ4vYMb83QHZB4wKqv1jQWuLkHg6yc7sY
+5/7VJRgFPG6oBsGjKx6ZH3wfMN9t5l1mX061wjpGUffqINidl2A4tYXAVY8YZpG2sFHqNT/OCAF
8KUPJ+BCrZ4k91ZSZhiBxEGhPQc+9/pugAiPDXnMRfEiMSKKfxQUMV6UJtDyc0ygq081YiHWqU9i
9JdTUkj/U2J3qbkL8m2O88oBxwyQAALfixLgkloWYJdUSCdqXIRWIVmiJoMLyJCN/g909Gvx8fqi
r2wv3q0kIDb1C8w15k3w5iNbAeg3vWwaN4rk+NlT0OAPQWyXgGMacRq49nA20sr+0/Vh1/YWcGba
gfR3eUcuQnSQlagw6hBPNJiPj4mPeYGBHekenrr9BLCg2biW3r+fNF6xFO/pQdKnX6biUPZbclIY
IOEQGE99ptW/UN8L9kidoB5cNdMvk301SzNnG7t6JUrMpHzg2zD4YL0tcmSjEHXhYbPjtjrWAbQM
mhvDN4ab6+v5GogXZ4f6InyaORgJdRmoy8mO+rIwIZaGLTpDjeGp9dmMNOGaBf0HjkceT7R9bEU5
JGiHTXdGzZ743OICHO+6VnrN7yHRzPzU4gBcPXqiEmCHcqX/IvCD1zd+78q2M4jOlO1QtgFYuVgV
3IEwD68iGrIwXMD0mcXjmCR4Z3SNjNtdWHmJmw9N4hyur9PauDYkcSrOsDYpbVxu9yKSqD3h0eEq
uVWck7YJn/Qqx5S7i7WPJBM1qspV+PX6oCubnQ4KliXENjAYxiJR7LoBK4SZ9CvtqUDmVMWIze7s
49DmXz2M4Nzrw63sOGI2fUKyEFD8y6ZFlcWq3uEl69Z1i16P1Tm4qOhFsgUKWXvBAIKii8wNwT/L
q2kySrrIuMq6Boj36dD7MnyxSohIyEDoRnMagkp3NUS4O0AFcfhZVQJd3HR6aXxA2ksfX67Pe+Xb
WrxeMFfhutKw4b38toOXKYhCq7XLG7Qcbm29LikICjqmrcjvYrQBxVFLgvzvaxdzGINQAIGWrrpc
ZBtTHKshlX1owB1q/p6Hq2kS+/W5Iws5Xp/iSnY9E2ctIMLktjzULqc4OiNA3rCo3XwKtL3hm9qu
rFRnr0Yhyy0L70bz1OYUcpZOAVaXz9eHX7uapE5aRT+QsrtcbOQB6hAaqdDcBnzXD6YDrHynkwVW
h7rLK3VjH6+UuoHBgnCfQaJzDrrIB6IJvkQoisZFw2fyDsJqUS3LcDN5zD3O976wUi88lRZ31FGG
iU5RMtL8b2qAWPjG/bFyhMm1AVbCyiTfW+ripGUDFr+pIWX2Oai/JmjPPEbbnYMF1gGfi2yjyLty
X9HYpL1J2xXUwxKSBDKjQJG0aiBmts2+VTS8Lgwtd9tIU07WgPD2QDnmqURUbSNCvh+ZUhVsUADP
FH3RqLrcYmY0OoI/Gl000Qv98yzo4fzBMK0NbtC9B+cQpBUkE6ND83uvg93JN37A+2M8/wDAz7z3
Vd4di6pZ6QeY9FnK6Hq+narPMB1Eee9Tqb6h0B49gBCpP44Qg79f39vvvzB1JS5OOgxU6pzl3g5r
WgdTLCdktIkQqoVerIor4K5HB+c09lyS18d7f5ZonM3YPfD+cx1hcZST2ArKeRmgBtXZMUSU/mhU
6r9N1/b76yOtLOjbkZbNk0GILMSIRHUbfOmPzeC0uGl1+BrkCRbxAU5OxjCWN9cHfX8JMb358BKI
iRbLxkgTjUgKBExPeKCd+lDat90QVxshYmUUVm5uHdtU0gApXG7WMu+mEU46njVlFp1npZC7Sc3a
jR25EohmgR4+BjeLQfBdfKsmsyIQLAbDmNOAymYVPrZjFf/AMwdfVikaTdJmSmh+xDU3rqjK/KZu
2n5jtivlOR6BJHlyziTewyLtuDDCKAltCKShXwLKCeyTngr9BTN68zNO5/JnYRjJfVXI6j4MfftU
+8Lsd1ZlBD/9Lhu8I9aFtrVDFV3buH1Xzg9vVHoU8JIpay77BIoZCntoFdi0nlfuC0MUp8FxhrtM
rcY7tcuMjV298unRxCAga6Q4vBYX38RMitTMJXZFWEzOhqtafDemwt+Iw/PfcplWvzYKiIdIThH3
57P15nnUAvRvHI8NpiQS0AWUf2/A7qOXDxnG01+rMsjudDDhH1CF9D8jF+z9un6OVg6vA1aP1yA6
LiZFjcsf0PhYizUFnzzion+qLFxid40uk7MXzNitLDSd5zH32q/Xh12JTgzLnYvJrUDhZJHTUA+K
RFMxLF4XzaHG5wi3XOA1A2Y+5+tDrW0c0mL0B8jH0QSZf8qbJVahWKlDK1hingE7D9NgrjpF2yGF
7TxoAMY3TvPq1F6pc1QYSC0W94vtFyVVQN1yrW7EksQ3y1u70/NPuYP47fWpre1RTgKtQXhqsFwW
U4NuLWLBs88F9A/ILem1B6Prx0/XR3m/ReaUUNJrppAFlngRBL3RFGWnDbZr1Ip6F0W+giNiYLGK
TXGm1JLve8GuvT7o+1WE/0hhfkYm8ghY8rHMyU7DuOPtInB5QTAO5XlyYwPYZqdtrOL6UIANZiKB
/q5EgclA6al9Zbv5iHs2WnVyF+jGeJNGXnC6PqtXAbnL8z5Pi5chIZbbawlUhsdZW1XZ2i6Cac09
SGGLfjXunU+1UPhte68eFRIDtRHlLm9yxApSNc6kG2eK7OGfqL6G06o5vYBkhQcPSNKXuzqPtHwH
+ahJ0XOfMhSsyZaTox1H1W3R0Gnf4+MV3pfUofD8idvqh9kRjLA7COy2O4AiL9UjWGHnl601iD7g
1iYfnBTHmR3QciXfwznGFlJOGbpn6BY7G0Ho/T4mFjAKvQNQ+eCLLo8o3kxhgHGs7ZYByNwSkN99
oSflRinqfSBgFJJekn0w/yAqL0excAoa246DmaRGpx4BbfnJTkK4Q0MqshGZGWcpw+sffG1vOSi1
aJRW52LxIs5VZoDriYwcVwx4huB2GNXa3sL5fW+ERrlRMH5/mczszrmLSUOLesAilitgnEuYQobb
TE3+EyEPPzj3GGwD3umBhR2GQdr4Qw+4jo5oMnkHrSu0dGOLr3xLcEPIEiEeMtd1F98ymSylAEGk
kw1q0zGMtBSQOuLy19eVzhJfa3GSeCwhWToHCMZbrGyWjn1DM2hGZ0VZ/1V2+En8nNoyGV4stLbT
O1UPRH8D9d9CyD+s8PLx8JTBkilBv/yo18IpXSoKMf01+ALRrjDHZjooXPLxTZ6nk7GTWlOUuwT7
3Vmcuiiiu8hJaAf7Zly0aFtCfj0Adm5Lt2a7do+UACaB15bd/S50D+WZICwbfF4Cb1Kw2tK0bNfM
5rQnjCuy+MbHJ7qDxjzK9lEJLApEsLeC4RkQrPLFDCO05v3Eb/07o7Oxa3a83v+D33psHf6Xs/Pa
jRuJ0vATEWAOtwxqdUuWLDn7hrBsD1MxZz79fvQuFtMUIcKDuTHGg6kuVjrhD3qFBYRf9wmoFt2M
W3cZUfL2lrRI0pMsm9UDaKlEBGt7bEGRMDEfdZABMTJ+XfGzpH5zoxuh8mTDqnvf8IPv1NFRYj+K
I5knshmb1l8WmhL43aRpfY9IkIHoBp5Kn5VOsTMvxt13Ykqd+jB2ypJ+bRfOr4sqSIfKSDhbDplr
3lTf7bS3m5dOlCEA7UE48Z2BEvf8sMhS+rmb5zj067odyxssBJzToBZa99PRhuQDQvx5djJN3Fdu
bSxxy/dySf7ys8Cvq2G+UhVheG62+Jx1i/oBrywUeNuxT0VQ0Swq36c12gCePBl28kNt6e9eWrsB
0i7xYTRPyRsVlXCjGJxbrrkwOUMqwSBqwc4OZaaqw9wpa5T5MtR0PD0YT530KLrBHKEpF5i02Xjq
hd/MKjUvXafikIswCNImGv3qr5LRtIMrTCWbPoqlUh3fhuaqPYZJqlcBzMI88yxMUezPY2T14/1S
96P52cTjpvwRZRmxiWo13a3WqGw/DFmsydVTVPfvpS7EWIfzy9W9AIfS75ol0dPbKC8bSp0t9G4X
pw1J8cEumolroIrS3iBADtpe2A36J3JqaNWXoU2s8QtRUKu6AnWIH1Gtxe1dmRR460VtjEDoRDIs
38611E8eRicM6HRa+UjRlZyV9qwl32D5JiOQbvbD05RDmvZZiKLxO7AECYYOpqKnQdeEOO+k3SIu
cpnni7cQuX/HtDrEpQJraohQopufsKbFtdoG6Pni4IWi8Udzelfm2QyfBQ2J3ssASr2EYWPW+Mbn
aXVX2M70y2mtJA+ofbLsNKsm7a6KLUM6Wx1MRFekSZzcLCbFjkDgu2bymhkYXUMJUIXXDnaneBq2
oC+NAeAtQPUG9FiI85zs5US/uR+pjZz4xSQl+a2S90oONjvEDiupnPRzOZX9nYlTMq5fdiieZAPK
amCnEJ4ugIKH+VI5StLeWIsVnkmIs/GRiCB5h5efXJ7EaHaNl88FB4v3ACjNFM95dC8r3ajdCiGP
HwSioj8RlOrwTxYI+nuLYfaxP47Dak5ZSSkq6mbTZwQNiO6f8PNa3s2NXd/x1fjo4LWQ8amR38nd
2ZYLJVhSB/t0gI5m/3mSu8b6pclybwZ222OhS5IeNpT7VAohs1GsdtQkLfC1qR/8KqrBVH5Oqjx8
npKueK8IVflkwL+NTkkskvM4tbnizyV2wXd1XzfNif+Fdh5siqJu2RiATlDDPGou7bzopP6E7Tr4
yNf8gXDpcEyCXA9BBp8MQyzjjTxibwc3ZAoaHF/ev/3q7LxtVKzotVC/ofK9ZQbkcjMN+jha54zG
78OCCbAHIME+yAl34m1kRtBog0GFS/hW9McR2uoZgW4Ul7rzDYfvyMFlUPH6BZCQnQzKLUY3w3+I
VCgXUchBEgCFWXmbtnBrigYayFlMuBEklUQPdo6wt3Ji+yDg3lm2VckWlNw6O0RmrwMxSqBgNwrZ
Acgwlo47Sln2j6RJ0wOcIvlc9bZxANjYKbBQu/mjarayWCk9Xo84RTUfUcvDMw8q5GecJn8BntG+
cOSdjxOYGL/IOq4QHdoYjl3113TGD/4gMvpDjt+ELBYIM21l+pgaEivXvyJFYzFanFoi4GiNn7Fh
F5xGCemHQcHNzs1Gyu+uZbfyb1mysvcpTDNMWpw5eZQx0/uhKouxfMzjLA1dE7BDTDhpLNNDmeRl
jtfRnLYeiPBktXAeOpwGIilRbrpOsUL8R1IZP4w+crhoME9eggG6xH0Leh8Rj16gL9qaAr+b2Jxt
zIKxkc/uB8E77w5oZhm3VRQpH4HjOOOtIqVwx0U0aM/t2IZfIOAnz11TCNXPEiTjA0KZuDvNMC2e
FoQmMAwZV4fbjlxvccVc69gqZquD5pDo0wczg6voZZUuT9gC98ojCuom9jtGLp6HIs5NH1fA4uPQ
xxYOZnbFU9SFEg4sRgIuxWumvAEYUXdW6+eDU+Veh62S6XaRgnuSQUz23MvKgLJYFWO1E/dTTSxV
TsWTUcY4kKAtjjmuXYhJfV+kaAmAOdMwBEwze74UZlf/kxudihU2CLFqdqI0GKM+/44qV+a4E89J
68kQ1l5gs2gfmzzJX6jvht/6Jmp+2gIt8Uvap8snkLyYPNlMtUFKpLfvIWvAIEgtSdxgfwO7K1y5
lDjDrYREAQpd/5RLlhkf1Ph2rjDAD0h0o++srR2l6z2IU6AtpCZ2zlE75IGGlMONUpbFwQnfSXs4
3eCU0A2F3/Sn0PivmksnL2Get411RqKt/5iNKdG3qrWTS5haR3+fY3FVrnUQkI5cz5vrZMQp22kS
xzgXBW3+LhMJNkgJHLmlFuqRxt/6fTZnmOo9+FeLa8rmJF9/vxSzsi6SofRIxLpe70zz12FZs3gb
pPZ7nWppDffWku8TrTvUC9pZPPCi5oqkoCuKtPT14Jo8RFpmws2oLbX1o9nMvG42jooUe6NQVCeL
U7EvgfpyPUo+5CHgmdQ+230rgjmbtFtewyN4484WYcno9a0pK62Y9Vf8a4uUjhya0UQ9N0E3wps6
iwuC+sJjWs/jwYO6O6EVakT5lDltwd/JZBUlsH37bIo2DjI9HXxaqdMBnGl3Qv8aZVMwJgtNa13P
+GxqsoCbq/KbaAqHjyk2cweHeF2B7SakfkS5FuiXTCB9/e3mLFa0xYjs8yw12Tuu6Zo4XmmHF6cG
AwL3vvffDnx2Kgsr2hFoAbUMwEObWwPie4lAXxldSrOySj+30vFuSecJURKkGj7HtEkcHOHiLPYc
tYiQRVSKKjk45ztHDwGOVal3bcPDQbuetW6glxtPjoRd1JKcJ1AP70u8Ib0hmZvbJIYGRhLTsotw
UXx7+jvfm5HXCxOLODDvm6W14hz6PEKY506Rl9l1ZCmfgdNK8z/FEnIyYjMuD0pif9Zws8Z/1ASI
bsEj0aW9nq3cJVQ+ZF06G4tOvYZetNubRnXKFCxl5ax9t8wy7oBK9NlpSfisDgU+ZUglL2zCJ2BV
30Mj/XuQPBUsSjEor5PNIkd7/Zvm3m41pe8lmLHJl75N0C+WDCEHul4kB6H2zmkCRAMhmtoO33yL
UqtxfwayrXKa6qZ/omQjPVjDUp0TzG+Dt1d353pABcQ0KCRxGyHfcD2rbKL7hqOefe5Id28zbE8f
5hT3sL8fBYLmWtSm30Hgez0KwVmUUiqBVD2jEyFZw/BOqDDM3h5lZ6faBJZgj2gIOBAMrkcx8fIq
ytGycZhSpK9Vrsnv6LTgU7pamMX+VNrlcDDk3kpxNgDZ0ZXjwd9EtXY8KnViMeTYKoufDfnk6/34
U5PH7ODa2x+Jnsqqdr6u1PXkJLhbhShkegJ6K7wMmYgT+XjidZDjbt/+jnt7gibo/w+12em6KQnT
jFktC1vw1fcTd9kq/PsmNg8sh5h3CQYU+OfrCfVFbWc4GzokAL0RtBSRf7WSlb68PZedzwZuj7Oy
oi1ocWz2txoO4Kk7HiYgP6EPhRSEXjtMyEHheP72UDtXNDRk3ARIJIH0brEVkVlwP6szJXZKt5KH
YScFujCzU9RBIfMXQcGrhtEA1pwPCm2Mp7eH39n9xEUA11U6Xzz1m60Ya4gH5QudKuypc1eaJTw+
x7jSYbVV80e0BKKDbbKTqrNwNGkhj5LIbivui6AMn1ISPsewSGS3N8xGD6KpKx4lATgLZLj80A5N
+B+CJ2JAnVo/KSk1gk0UuiCwk/RrIQLc33JZJ23frJZPjxScdfXggO+cBaoRcDrAygC32HIDW85Z
uFilBTgoMoNGc/IHO1fFwSivdymafXzBtZrPym1jmkHrsUps2/DsUGy9pa7aun0bl4+TdejmsfO2
Ut9Q0H/i26HHtD0RRDkKNbI4PBc1PTOfdH2O/bUDlxA9aPYnQphm9LCBNUe/7fJ28socT3NAjnqB
ye0o+jpx6wohTF+K6/iLbCx4qL69l19vrfU38vyBDqcnueVhWHkpZWadSOd8nGZwNKlF9lpXIKe8
VG473VPnqEkonjRaErw99OtTzNA6sro2TB4qupsLY7JLXDRkJTwnfW/kHlbY84BqDhBxV4ra8m4Y
Ze1LqWoi9ClOHb6UezNf8TDrE0b+se0gqci5zUNKsSaGiIKAiz34Sdfq/pDqkr9ISfRRr6YjSsdO
iYj4biWCodTAnLffu2nqGlBCGZ5lDaf0Qe9y2YXYa57mHhfTXunkwFBSxVMre3yPMzHGkfpYPb/9
5fcOAdhSzDg53qj/bc41qzK0rdNI53gaNW92JiTMRVcEamEZB+ft9ale41lyPKAD4DC2eBora82o
HEuJziQGFHpKLG+pufYfthIvAfuYzivnaPNk46/ZV0Vhr181nW9kRWDQ2BVpMGUouPQYo/giGzU/
sVB3fftT7u0iypjkSKiQrc6G129r3ANoCBc9PCM1apKbmI7Xo9R0isS04GggcUVDMDqqRex9VZiq
7Fpq0uzhTY6SIteS43vrYBSU2EpQxsia3xZy3bcHL8+OTLOOACdxA8hgoATb/YqDnK4YRuecFyQs
1npZnqnf0bqK6mdjWMz8psj74ovVddqnpcF02+OglkmwoPQdB0uSR+cB8tKTVrbFEXZjR9eH36aB
H6bMC6RoC6w1MnsRclMBKhJGlt8MY5Z9kM1UtV2z1+rPWhOX4w2WAcV3WXIi3UWTvXjSEktt/LG3
0sWrpUrJDjb86xyW5BxdOkrOBhnsVmyozVaFgcayzmkiP899fl8C4jklTmtc5kgRQRFXv3pbXfxI
1OLrX29GkiYgSCvMCj7MZluYhRojzUpJP1LMd32R+VnceDRgxIMoY9p9gzMf7I+dmwQVA93gwQa8
RjXnevuXPWpQUVY7lPONyaelhbKh4UQv6TzqB2H5zp5nqBWazuUJeHATK/fVDAUFbapzYuUIskhN
78NC6Q6Wb3dCSEX838OwVSnLEo3aIaXvM+3JiE6vlWFMr5aYNY8a2cDb67U3GNxJMlyKbCYibNdf
D10XVQ8nss/IJLem5174yEwYrqmGRxnb3sMDJBj40frWEuJv9oYeJYndShzkOpf7HPk1fpUbTpgy
uLhXTaUnm4kSskfs6EM39+ZvbLajL7PTp5/envTr6JkbwyarXou2oAQ2FQequDZhHj9EtqXFt5Fk
Cxatq/3SGoQHo+ZIynhv3yCoCjxmPRngTa8/MlQ8VZnXXLVvjfHdChdE2D05Qorszcq0AfwA9gZY
rm4OwjxItO3IjM7R7JjJxYiU8kOeaNz8cmWFfUBh8O+h1xCPgMqBr+dtRbnlemIjfpGtGvEIWKP2
W5Xb5r7Kl/AdvRBxxDvb26i4HJFGUr0gRt+8crOU987Ibj1PlTwGg4oMe0NXyJNjxLXe3h47QwH2
Ag2NiNbKrNtsD3kBnKXNpnaOLUDdwTLSqKRpYUj/VHGb5cHbo+2Qf2hFrk0E6l8QvbfxyZBgOyjR
JD1nPPK6F+aR+IZLqjAQIUmb8klrxgVJ8ahBCmJwRnnws0xtUq9qIdkFlDly8+BS2Nmv9sooXJXh
Vpz05p7D+KbO8gj+tdCl5ssiR18mo5Ce3573ziAUHXg3iUV5QLfimXIcagoO0+ZZqdQIoZoyOUsz
8mRvj/L6UKwwariRYHioem0JzG1YK72ekaf3dlk9SWbvzHiAJaar1Ev6I5kj/eDbrSnDdTWTARHW
p1pNq0DbnsIMSTurVdCxgl4UPnWmnsN5SNsv4DEoZMbDV+QdC89Jjfag9r87U/Rl1qLb2gFYw8R/
tRlaJey0VB5A44JvOAHwrGj6aqanQgMEMaAdMdpfr9+fMjlRD6HGKqlzPd6cOSZIzRoIfThMp3IK
ldtmGK2/ft0pwq6GEarMrNgp16P0Kip6Gm2ncxNRZp9lLbovmuXFUYfy778fc1n1Otj0UKTWhf3X
99OtfsjUEfQ0EtDqg9o7IEK6FhHVRlJuFhmw4ds783XYvhZJUTujzgCuY2vI11hDGpupRmVjFQ9O
zaQJJuj23iCF0wWesINASJf+h8+JYi1ZNgbGFGc3LxEAW0dd2grsQ+OYflJigQBuoQpWL4pPb89v
Z3+snrAsH2cPbuNmKLCRPb2wKbydzCR+GtqxOduVMh5ZOq0bYHPeGIa3FaoVLa9tdjBrnVmZyKne
lrYuVZ6kKKWPFCKNIVnNjgrou4ORTQJ3px1F+e16j6D3q3Mz5uHtLJvi1PYV1T6zDm9jpT5iZfwB
SF9NTMNEEQC1ApCC+s2WE6rgnWbnZhNfpNkGKxyjTmAFcp+hYdPMevdzzqtx8ktMPExXbgQq/b3R
FT+KxUmLILKMAi+Raaq/FEaZ/x4LkribfunnkvqGKF9igiBqLeBoQ083ekt4WEbBTZg0W7IetYg1
U90owvrWFUuqW+5qCiO8sihR0sxVZJD8pc+i0KeJO3/R6rD+Pc5ZimgrOFj8GXJagVzsMxqmK9ne
0/Bh4y+XYqQ02tPD8aoxrB8NaaG+li8RQuvtouVf+A/wRluaYvhnSaPmFny4ofhx4SiYvo+9AOsm
L9nztNggAP9yw64fHAYuxwJIMcnc9eLWFFoxkFIibKdby+uSxbkd6vioRftqCwH85gRSh1hFiOm1
XY8C46k1GjFJZ6Q6pWdePbAg5BSfM9oWB0/RqxP4ZyiLYVYlS57A66HsGHK6YYyABJs2CbShUe+W
Ip9u/vazMSGyL1q0ELuIza5HWUTfm6gO0CobhXNCsFIKCqC7B3N5dVsiWfG/sfNKy0e+6HqUanGa
dLCN8ExrTg1CqxMgXqVVRLigzJ7aaurXk7N8fntuO4vFToBbT5mdG2zLEqaB1ZoLnscXjMKRg2xl
6xQSf7txPBxmR6/eb2ZIeYPuBS0MYq/NdyyVWa1jmaZvqM5xzBDNGHpdHZlPU8UtESSiFyPI7mXk
qMRmd8GuLnpO1XR6VotJ/jAZWhfjhjZJvVuWamoHHNziBdRPc9TN2f0sHBKM7Vau0Zbbga1pF0mW
Jp1HU+qfJGBDX2MZzetmSurg7RX4k1NfX4PkapCnELalF4b2w/XCK1Emidp0AJbaUgIIKo5Gh4dZ
I8GYG7DCt9kw2YvbhgnyhzP2PtJtBGiqu1WVzv6RJ44WP2lFJA1omA/GVyxWQIzGaP1ot1mRNbNL
C6+zglHmBr0bkC7JPCM2mvhJCafMQMciN1MkGtXOOBFXtQWXVTpiPBIt9gdHn9s0wDC71QLD6uv6
JtZQFqPMLoNyk9UFsJMaZc3w8+2PsnOwcUmkdosdKwyP7R0iGaliRPUcYlymx1yz9XzRwhoU/dvD
7C3zyglF3I+hXumqDa06GkVfhOdal4qfvaHF7ypFTLprJoP516hMtr8FE4WLEdAWCPLNOg+IDsij
CM8iHTKw1ovqGqrI78G6Dgd76nUhYh1LI/lfkVumta3jONM0JC0JyNlGLNwdTYjoeSbsYJaX4b5F
Af8kFbh6LTYI29EUDlD6/ijcXMOf7b6mBMGMKcMj77VeB/8KN4smx388m6glkb8lbjVnxm2S8xrg
21l7OBsMgWoKxRtG07hvh0Njmb09RFLJxUaB0GZ9r8cflQWf7b51zkYRxpcxNhcPVvoRR2bv2qZr
R9VhxYGiuX89SgYnIG7U0DkTEIhPU40fujBi8W3l3t5K0vijGa324KnY27aQnuCyUgalYrwNPEsn
XvDtDs/GuGinqtHk0wS+FJJYVZz+/oQg18HnU411J20up1YfEGdbN21oN9l9QQBxV9S9ddNUw1Fe
ubNebFeo/Nh/ELpvw+l5LdIhzRBd0OltP9datGLd8+FAee1V9rpKrpGXII1KPYI06Hq9zDKK50lH
hEsb7OyfSB3G0yAs/I00q9WgYii5ZrmaUcSnPKvCm7e/5t4UQWsSWa9yDdxt14NbmWTbHb23S4WL
0wm6kTaiHAA50n97nL3zT3iHlCjVB7AcW2sREy+hqO2YZVm07RAotdVWXpS0mvBqa4Sz4uRKYpwU
WGOd1861IeACFvmznjVFfnDJ7jz7vPhrcAPUcEV7XU/a6ZasoI0RXRZowQHkxdslHwIn6aZb3EKO
PMN31pe7dSUjr7Q5QsPr0WZtTnQ1jpJLrFV1IITl3FT9bOIhY6aftFqtz6qdN187WHQHR2XnJqDQ
A3d3bZXQ/d6MPGWlg5phk1yECdZ7Ugbj1AmRfYRqr92JpfkHnlJ4UPzZHdNmPyGEBsVgK8JZO4XS
jwKeE+Vlekb5onSKm6vOaLhtHlXmaZzxX/SmtG60g728TmdzvWMFiKY7Dyht/m3svbRSgthvHl9S
qxfdSQxZBPa6jXTjucza5p2im+OLpGbGI6Fkr94jaElP6GCfr0Hx9kes7EgONeqo9JivVxvf9LUe
nycXvW576bMwNHi+AowfKs5lMzpuj4zk4klY3r5g/mJ86rsKcU32T4sQQG0NHyDzFJqLjUx5fvu3
/Sn2b38b+4A+EbUBgFzr2v3r/Vu0pOK7Ee46djPNlwQJDcUtzdLqXPCGRXMHaA7mGw5KhvJkVKUu
eVrGeXRbY23jqmSIuZupaS55c5pNH8Jo0YH2Ay2a3KmXu0uvtHrvj8hDla6K6Ul+4/TkyV4aFaLx
omm23yVxTzY9m5W8QHbLkp9Zp/dsxMV8yftFezbKeQRr2EGLcuU2TtIgUyfb9KNeMlq/FXZSBkpf
m6o/DhzuGzgR0+ey0XKdZ3uObsvSGDs3TxT5e10l4e+8Cs0HxZzxcMEizPyIb4/2QqMES5SucCrn
LiygULnVWLXhzZwtw7dmiXPJzeoEMJuIpHQM8h4ly3srqqLZLUdAEb6DdcCnKe6k7GZB9+88Z0L+
ZYeFNbqS3nQveT3MuVdSRohgRMBNdNmvifIu1evps9KgrX9j08M1/DGdteRgD+6dA0J3zE/WDYgP
3/Uy6z0wEuoU0UXFrshfW7BBWs3hgxA0jcPcxBxTKgo/mabGz2if/32kTMOOCGQtAXMPbG7XcB7K
sXHy6FLoTe3a0mzchwT6H9/ezDsRBxLHgHroJfFEb2Op2SY1BSTPKBEpMEgweKqMcjPWy9E1uj/U
qlyOFgzmxZswmeJla4VOxnORqU7Q9ZP+pKXK6MMrPEq99ofCGJhpEeNsOy5V1BNfpVF0SfOxwz9K
1v28WBa3H/qjjvXei4w6E+8flTyM8bZozmYUcVFi/3cWRWbewQUuAinUjI+aVLQPU1Ii3yQXpPwI
Kt50k4KUgBaKz2+v4utmPk0INimMAOr2dCg312WNf1cSK4RYvTJb32jBJpFb1U312MoihV2KVWZ+
mjKd7LzLeD7ezcpYLn4ZaeO3Ulckx1VNLOYPTtDeI4YeDNWHVQWYj3R9guQsXyxu6ejCLTq8xNUw
QW8SkfzJCrv2DgVC/JTUcTQP4pI/ukKbC5pYkKIqlQ/aYFutPZwWB3QypORCN6jO0dlzupcSrtKP
cprlb4Xa18/DbIniWU2HEjZpLfeyC1MjhfMsGgnjiK6znifDTj8taJwKN7cW6QdWfEPhFUuvfNQq
B4B3UtT14MraKOkezGKl920TVJSfSFVzM5S6ikCC03ZuzaWI3EOfWh9QZac5ptWAtAE9NliFxkvc
fqevUoi7HI/BX9BZhu8g96wqwHftD31pqXsPVnYMlWkW6TO0t/qXlCbl6JVwwyBNwUE1YEvHqRZk
sChgmM1z+aO1lVJxE2eu8ehKtfy9A2K2/NraRnk3hk6rfYiWKQtyvV3au7qd0p81nbvfSRSPv97e
njvH8Wo9NgEU9709Zxq7czSyH+qQWMHcWLVX6Nly+9cjrcESvSsTqwIaWdc7rp9J5sYuSS+zDhTQ
GHALKsbB8otkMt6/PdR6/242GR3rtZa+9q1ABl8PVbQ1wrhSl1yG0invugV1FbNsjoTQdj4dJVda
xySFwA+2rR0LXLA5a1N6oVbff9HDLHkoHATvCtwyDkLOP/p12xnx5PD5yDBWXZzrGc25CcPREuIC
e6kKA+AVElJ7dhm1rjXa/RTUBuU9AGLWoJ7CCS7LJYdMB2NuiKMvok7TyZ3Rbv0JiV813EFPiioA
+YJDlur0hivaktOgDeRpbqtL0UmRJhz7GqcxbDJ4Q36s2rkd7kB3tstdGzdh5xJU2aqXoNz9y85n
NFEkJwEU1TeqW5VO8lCniMCZSzh+DSN5/CeJZKxJoxqmgBujkvwTpLP4VuCBEwVm28vxg2HM7fcu
M/TnDkHgB4uEjeRwkc3Zw1Sg/vj2JnndIV+ZERSzwVkDYiX5vf6mcBaQlDWi9DJKTv1DxtbxOwKY
y1ejtJb3fdWNj2NT5T+Uekiq20SOR7xqRq2vghGa6/e3f8zOdUwsg33Xinqjb73G3P+KW2MDot9Q
J+ArdKN5sLsFrj2GG8R+phUYZap+dQxhHhyTvQ0MEWW9iWWkBLeU5RFDyK5Ilvgyd7l6gYqKTmQU
VpdFWTT/P8xvbbjSCSTw3MblaE/0S8QEL2mSUFFcpbk/REph8UeRhN+Ad4Aq1Kk5agcPzt5VQK4G
hBHBdzhfm4SgkwelUy0+bIGb2G9JGd/RjrEO4sHXYEK20uomSveFGgozvF6+GXPrzqLAflG1Wftg
R9aqj6UL5Km7UEfXo4rEewlG/M+6CKdzO1QCLZEWZ9lgzMfa6zo5VW7qZaj/wwqvQGCCH3Y5W/36
d0UqdJKmj0lVVSV7GCVrPI2h7dxnS3bUMd350ICeuAo5NsCAt9d7iXeTLdBbu0yqk/+wGlW7KdNe
OiAJ7pwT5IjplFLMXdGAmzMLYrx2FkePLrXKfTVpi4+ftzfL6eyFGTlajxnkwdbdOSX4S/IP1d1V
Yn8DERondg44UcJwQwhfNyP5ZCpj5pooa/39E4n0B51ZXBHwodvqkRHYx/h/98llNK3qaUlSafaE
0JXuZlmQ8/LePpPrpty8KWASVl1cKlYUATcTyzq8N5Q85WjURflUk8F8aC17vsOqU77EZLF3htna
kpeFlXIEkd/7qJTLV4oscHHKVJuNKZdzZ9VmfKnS2gkcm1UbU4fi2Gz/l43JEFDUOJ88gJstM2cg
yIb1bJbIzj6asv1DBlFyAPPY2/1rgROcNMIEXMrX88HyZdQW3tqL0qbF3YRYaRzEmt7Ip7fXbG//
r8pn1DOpEL+qfLcqfohpNHLKCm100XhdLhLOjxUSAXLlOVk3JB7M4Po/nAFSF/KFVYDBUDbTMwss
TbFS4x6R9PB9U425Zyv4tuAhemQFrex9SoIc+Ey0sTlwm6cQOpDWRmYlLnBDp/BG7ds6fRR06ObA
mrpI9zVKyZSLTb397agIP9EgjJtPLcivn3IU9R8K0SEflBcG6j+jU1lHOczrH4je4qpRLtP+ptK1
2btKkujtnM/iUhEMuWUfKgF2vdXB6dwbhXSRHasBUedmvd5RttOTI1gREd9YJH6KLFgw11kVvL2f
Xp/DNdiwaMch9UUxc7OwVR9T4ulq1IUWU9ywu8WpaZTqnDVQd94eam9CUK5hhqwUEYoM1xOqGztV
23FMLxT+Db8SbRU0ZX4kUvf6gMDC4/WxAYmv2fam1ZDPXZ9HXZpe5A75Mlft6qXzcs0U7/ou0sil
q0lpggEI0RG0ZqfaAEZvzfUhzwHB2BZnm7bpUFAo0otil4bwkyzWf6aNGSruDBcpc2VnRocUdfuX
oRUUS1cXoJ9qVOOp/PaX3lvUlW5trQha2p+bGw+eALBSTU0uVdGlJ4GDd6CWVeaVVuYc3Ht7n3v1
bF9Rz3z0bYWlCud4lLQpuUwoXbkAd80X2hnAna2h+QAlSPHsqf1rSDLYAMqX3EYUxVYY2PVOGvpO
0Wqqlxd1UZXbdoZvJJeO4oLclfyynI5uv9cP5coBILoBxccVv13YOo0zqQ2H5CJXaRF6QzhHHynu
i7t2HvN7s5Prs642veyTuB016PbWko/LtmLKawByPdcGSNisjoxdCOHAXBtQDwtHHWkyIR1sm70D
apMHcHbYHZDXrofKpJogPGctQ5TcgskuqtvSybuDG2fdfNdRB889SGsAHiuEaKsLLGZtScRiZhdV
onws8vwU0tBw5RoxKPNQVELfmdQqxbFy0xkRJtX1pEwKQyiXJfkFEKZGg2puVdsb1L6Z/Ar/GUA+
yqI7oxsLgnCAcE52h/4fNuGROSy/LHb9S4EG3UB40sM2X0iLdW/E+vtnnXeK7kp1FGGLjG1FdO+U
SQzRAE7ObxLe6dFApM/04Lvpj7oTJ8+1YqIwWqtOk7t2mWuTv3SKwEmx49wECOJp8HfiSJ1PgBmK
2eM7oaVvhIMtkOlp9QYZIiXvPLtZxUxFm+uJV1ay/nnRSjSBBscA3pCWMxUtXTQ2DlAG//rtu+UP
z367fuxjKt+0v2TY+NcfNMINTzKgx1witVd1qMiKCXW2sN4nxaiLm3X4yTeiFkK2PVAPc5s6k+6H
HMBYkyTCK6S+Lm8NLc9tzyqd+i6Vo/xAr0rdOTXU5tcgeqWp8g5c/8gp4hODruBZi9DEOi0gmwA5
aUmC61CH0OW9IrRIDuq+6h+jcNI7j90zlEHSV+KjMi/id9YknXpnykl5Bv7drWKNjY55bJJagZnM
TurLQOwhtgq5Ks+CCqJ0cSB6DJ5tr3ZHob1kU5CHZptdpDQdjuAIe/uaeJZMmnwTYPYmPDCpWyRz
zzIohSM+6rnuuBrqiAeSr3tvGpVrgIWwl+m1bEsEsxljiYLy4blpJ9XVYzn3c5EkZzC48oPTpiVt
vq54l0td73fkL55l9Ud21n9q0dstZ+JkvfImyOG3wrNopGt5Ns72GXUoTQ+caIgrv07bunkwk9Lp
XYlCbXaXOc6YnvKO1w8pTylLbtt0agy365zROYHHCucbTRsR28wtNKwypLsN16Debd/Ti5j737LC
ontqblJLzunIfZJ7oxW3rb3EaGNGDTSeSRrk8rnq7aG6KbtsfMmFhfYpAo9K+c62F+educym7jex
2bxPDSn9aleSwS0j9AyNMTG1/PIun2dPaq0xdSVUnb4hS2xYt0us5+MzfGb6kDOqj8VlmMEHjW3S
4xDKPpt84czKo6wtmGJZDg/gwQOwc2pWixTU+nlcyQg376oehtYkouJ/ODuPHbmNtm0fEQHmsGXH
4QRly/KGkGS/zJkshqP/r9K/+KY5RBOSF4YhAa6uYoUn3EEe1Ll/soqh/yz9gx90W2TX+9fI5lBQ
dIk5JUlj3QVCpJFSzZApDzV91/8sp/tO8zNL6OBn+c6NtfHg0KcHhC9J2bLzcHsXYIGjmlVaICHc
kSgcbCDMx1GD0KlkXXMkmFQ+3J/bRmGRK0FS/eHiSw/A1dkMK4kxbhVUDdBy8FMbwMmYFdUxqQf6
XEOVH9yiA4XZca+r9DEfEfRrL0Y36zvR2UbgAhSMiiJQLHBp65AbXcwipSnCD4EPdxybbHlR9Kk/
sQGsl35QJzRIC+dsWXvlzI3Py8Dkp4gD0IlfSzA6lHo9o5YnVvXKc9il6oE83zxLAa7LzmpvjuXJ
lwiuLH2SVbTbWrMDnFuEDzqjPqOkg+9J6gIb9ztjoTtsF9nyIU0EAqlOo9LjhLw2JJ+HUVn+QRw8
jninwnH+YoTQs3zeU3tGlWBO9gQJNm5sniQI1cSQ5I22nMerEu88YVwySuU4V2nzU5YUS2BMY/Fw
fzk2AnIJ86WHRjES6vbqeXYMqyhmYjvwvjkKvZM+V/+DVNNKwMHgBdOQOa6fWnGyFz3+CtxWtzQh
nYEII31k0o7VOaPQOGpoD3CkF+4x0KS0jq0UpUbkbgvzaUHr9EOu0zurK019nMJIb33godYBOpj5
QvUHSVlFKO88Y1LOizuon6K5G69AapS/DbObLnGu7Cni/MJ/rn80vVmJIyAHpil9+1HSHN9zDwfD
B9dKxce+KszqZCMin9Gz8yx6Ju7omDAj+hrpfEvMPyYrmf7jVeg/oiJO77jMZg2j29jovZOthVZD
aIOpwDF0avF1BuFHr9JJlXM/O/oDj1IcXd16joad+3TjkkOhk3ea8J2gYF1PG7zF6bwY7DS3S/6Q
LkV8GWuz+C+dpuxzUijax/vbbOPQUWAh4ZNlAxAKq3WLswZyTM948MDynzlUmeZQiaF9H1FP2KNQ
bA4mZT/pjCBosR6sx0oDXzBbeZinIT1Se0FpO9HTK3Ke1vn+vDYOKePIijklQ0RUVulWhYZopdTM
i8bzdNAWfThWs7XXDdn8WoAR2SI2N/NaIdC1VMA4sXxoc6AqdbPkJ5PayCUCRnOMK30Pn7e1gPQM
ZY2XjjuUpttdrsCpaZF4Dh+mwh6OFrickyJ0cpyu0nde282hXj3sq/sHaW0tnqKUjYgIzJmOUH8I
4Q1/icLkt30nyOc8xCS5TyG104C9nZVD23PUVTt8SBEgj/1hNtqD3iTTFfERsXO+Nq5VikqwSqlX
y3aKnPary1tpez0FreE9FNkQnTpzSV/iQqRHx1r+aYb4P7PTxp2HbWMlb4ZcvWtjuVjZZC3eg2Yn
MMJKW58+VcgaCyLUbq85L/f16h6E4AlyG+FktMjWbbJGI/pX8al5qF27fFHQ437Mms58LLQUqBkU
GQhXymdHFPPXCaGhnThla6pAnHCykakG4h+3q8sfLn03hC6uj2oW2PFAna5a9HOEw/vO/tw4etLD
Fmq0BxYOOtrtUDOOklrXE5tVQumPC2q4x9HowwO8teRALrdnMbM1Hqg7LMiRSnprQgwxOBxEibhD
Noj0nPTj8u/YWd9MRO+DxBbeTsK2sZIgGBHjQ30BSOz6+U+0pFTyVsI54jh/4j7FDxe98QuKvnu+
QJtDIdz168khzV6f9CqBs1gTT3FfjU9Gac0vlAXs94Nr7GlXbGCoID3z2dADkGd9PS3LzjF7sEOu
ZSKPMzLpUHOSLLtMtOkviubMRPQLpFrIaS+tUfd/FWNWHnStVh6jiBrM/Udia+b0riBuEWBR513N
3GjmQqloPTwsiE2fZshvV/juyimiLrkD/Ni4d6T8DIhWXgqymNUdJ1pCU0fA68MCYn6quyq6aomi
ntslyk9tZ72flCr95/70Nt5AxvRocBBRE0auXgu1K3J0f2flIe3K6OTNZfaBElm7U6PZXMRXo6wW
sVaLyhYuWpjCThOyc53SWepJXbBEgA+6P6WtOgaNGmrFLhCkt1iPIcwXs8f14kEDNvQdPZL01DiL
dzQxIZ0PvVfnJ0dLlndak5nOIVkMgFpN+NvkdiA8MrumLC/hCGs3G6Mlo08NApl6VvOgt5088CJv
T2x2c2Xl8QdugSbKuuSpqKkTpUUdBdiCYbOaN9hBWHH/4nnFH/R0WE4OAe0WgyL1KgwcweulTQNE
1Z1iAI66V15zUXy6//E2zwBRC+deSvWt6TDoD3itG0oLd/wD/dmZ25NlZ3irpAiPizzpDkMWf78/
5tYa0kjSgRZDNaYPeftMgFXRJgdJ8sCco+44Cr3y64XVzEK4wn8wFE0MnauNJHYNI6u4OXN00khB
oN8d5jkrDnmnFg8hWnHn+0Nt1APQB6RaiP4IJfg16JM8qK3UhhQNIdX8Mgy4BTjjkJ1HpCWOxTCm
38i7rC99NP1BufIX0kiqIDqSDn27nuNEjQJ5fi7wuPYuFWJbRycZ5h10yNbNRQNf1vklqHXdM82i
WBstl1MOrBcFkFZRHzJd38NNbO0NLuNf4RLJ/FovXdeXeIJcCtdaqHOwuG3+0yt142Q7k/YHW5/g
Aaw0vUDqSatl02a1pa+fKw9RVbhHiVDxE1sdLnVfinOW4Y9XVFW6w9baOm80u4BhyyiCd+D2W0lV
3LhVQfIo4ShQbtSwz0GD+5RZygfbnYHVQyP6g0OA8IFMXbm1QAavxqRYEeuYAweOFpmfsqpNDrgI
tD9nZ/n222eAYhHQIRR3yYbW5aIiXbS6S0EQKSUaQ5AgzPbRSCLtBY6chzWNFRWf7N6slwv8ynEn
jdjYoJDMpXSMLLO66xqJk/bNiHtUFFgTIFFfa1XAcIj7qzvLuTkO9R+a0RJNtJaANKvQjpvOgmHe
ZjU4EWt0ziPO0D9+fy1JKeHyUgEAPLDKluMCKYbFFJTUcqsJ6JEiBzUXiU+bMgywzOgPXgTPLsnr
vTRza4LMjkNO+ke6stqjeq3MdheO4UM7FOIjNJwGWkS797z9upZWaZFkzXMI4KUD9F0N4wwaXT4P
EUSltZbIR4auoTjvmLF1SocoCSX4Vv/I2aV/1y7aVB/bbhbtpcgXS1Z5J2xm6Af13pHVA5aua6WW
nO2Q6xkCT6HvNVe3Ss/cSGh1uTrUCndd8Q3R0HfmRmp/xlIBtmi7oTtqSswmUOp5ofQ3lrVzKlKv
CH04HyOi72E80jBZjME5GG1p1Dsh7NanAg/InY9vNJmz/PtXqXPlTpGVVlDtC1OdXzrFm4DaT3sx
+VaKwAHVSBFolpBHrq7Kqo+ivMtt7wEtkPrQLFZ5mPS2Dtxyqo6RDYHCyBUdgGARvdAPnnwvHsSD
2nsNFk3pntjX5ocgAAOjiPwskJfVhTZagyK4atyHXEHA5FjE4AVgfVtJcyzt2bGvKA8NyDeqDb56
OjnKqUabpT0b9PVdP1PsMX24f1g3ni153bE+MGIAWK2+A1dv0c5WFj5kc5KfW1rGT0Y6aWcK5v0f
fHLpBcogkuO/LnUXSxUiKZZwOh01Pll9k56Uqdmj98gvuj6cDgGTREghWr0uC05zGRpdgx2QndHT
j5s6ugpVy8C6tOGxXtKfv79+FLclnUgGMOt81yOPrvJKepHZk3lQW8Qg6lJg8CSy/PdfYMxUSd/5
VjjurmG7lCYaJKkiBemyJLx0Rpcqvmm39ZPoFssgEo01w8+seE+YZOPl5xKH18qFhd7mWmO/Qnu1
x8OaLIm799IOShu4zhw9hqmL2RCKB8HUGXt31i9y2fo7yqhQ6kepiFivTm5cQ2vXoA8HlDVS49xV
1OIPSYxAI+X3knQMGuoQDLgYGn5qxO3PoXVxWnUaYBvCSEPCEzVD2hiKhzNfe0D7mT/AN64OTdvO
w8mN8/HDvHgKuIQ2m0ZfS4YpBeAxlDUGR0mI5WIBvvbcI3v0Nwa5WXRohd1+U3uIHe87TwjMOMFx
XdO6dZ2D4CKLDvc3l3xI1msgwxKqCoTISGndXpION3TS1DUVWiWusPmZnOypmWvv3DgphVqNnval
b3Pz+2TVyeX+2FsXNBVb+vzI83FBrMbOLfjapdagHK7ryWlojP5SJOEejHrrtFKtpS34611aVzKq
gk67OvJiK02aXy21VcEz4nMX1hauUpWR7dQUt1J+YoP/G3B137V1nA8xpnkPnVPhcpp0xcGoluhd
NAGF478835wxLsvB7Pl6iL6Xk9BYuL+0m5OWARjvEf3nNW0HM0VUVKB9cUU5+K0Tkl6k8+tBFWb3
HHlVuXPHvz3A4GYZizCaKBqQ1e02qlIgIV5KvAKpbzlUODc+L8UyHjz0jQ5004wXdanEx/uTfPuw
3A66euogrQHnoof8ENfaeOAwQ+uEuXMQQ56d7w8lA8rbY8JQnnzGeFvwDVgVjWw3BKDQ8U1jpY0+
TKGXHHCR7c9Zi3iYn9td9SGLqPx5Sodemz3uabxsTVWySXk/0el9oy/O6oLx6Adg60trfYqnpXxy
h6ZeHnqRZerOK7o5GOQ1VPUcZDPWGkWWPkK5QhQjqGuvDpzFqq6KE07vqRDoO/tmayhdPqRgMSjk
rKF/kxnNZtrmwDhtrz72qYuvGxStU5eZvy0NTF7OIPjIuy7NvLVqrdqWtRr1EE9xWlYeZ03J/+0M
0R+d2Zg+398tb08fXGYZu1NcoNK/tsjCAleZ6XmA+iNlVjqeC8sYo3MWjtnR093ldH+4jZiP8eQx
J7FD7sSVq/wq0m27dE6iEZFcdG3dz6ItQ39aQnC3SqGdxDDM0P1t44wNxHzEWzB7qnEOPEyZZuzU
Qd6+Jmi+glAHbkBF6Q3lwc7HWGA4CpJz7NP3XmV5B8MmpTZSxTmY02z5SYOraVMK68POGsgbZn1C
Xw8tb6hXa4DCUW6JYc6CZlHVDrhLV/fWSbWy7Hlx0ebzayx3hU8/Hn5uobVGMJB21cGQh+q542Xu
Wb3G2NMW23gNftlAcZbguKNjunrkJgTdOkFZIcDZF7fKsrMvvbIk51RMZKlFXj8aokuPvRAuH62N
L2k1qjuP/NYpI6xjbpTXkc+Xt9urtelMDY8M9kiQ9ZZzCMtW/aYNQ3+wMZTc+Q5bWx/5Nl4/0kGd
TXk7lFCjhvQSfk1WL19RKijVg4vwy1HpaudTSQFk567aXF8CGEZCZxoCzKppYMSmaIgc4yBMh/ys
xxqJbzIXhj9ooX2sjNA8WW2fPla6Fr+zGoq2GPe0/v3dtzVrIhmJRyCAJaa8nTUS9W7ZRWOC0Gnq
/qO2vf1OzFl5RpSnezSJ4PbkxTYHpDiHWQHIGtb5dkBHS9Mw97g3NZetZRVq/nFW8E53RiUG7OLa
O6Ha1vtOU48XUGbSb5ShqnjIjNqFslUMCEE444h7Wwlmzi+HdCa3FeGxTU1j54HfnCWnUIJAqfOv
qyBxROifCuR9Wk9M36Y67v1SidOX0Qpp1KJwdL7/GbdeeY8MlZsL6DbYnNtV1Zu2UPvSjQMYYhie
jijdaIX4Ntuh9eCFeJCDs84OWD+3fpnP/94ffGsny3NDfRckjWqtPUQsUUmhVrz6QnpUGLpGGuKW
mgbL+qL09nIuMJsK9FZ3zhGe1M/0DoyPpVhiZ+dNlkd0dZNKhzqpsYm+O1i621WwG2uK82mIgpya
h5+jX/AJY3t1J0zeHAUZDqC9PMqojdyO4rLCbu7SLJqTxvgXGumXppzMr/fX9BeVcD0XoFyIfmuy
ILm2MTEofDRDmZDQJlTJfLtNlx/16GX/aJ6kUiZL0j8Pal1TXKNYEKhu7PzNGc4zHG0nuoEQUFqT
0nfPB1HicGn92WNb+rgkEmgu9oTtbAaZuz8OpZDGvhU28HvPu9x2byYB5kmn3El4sAaV57LHnxQa
k7DNxjsoY7w8pVPcuZeqL9Lp3LbLGB5zW+//7oa6cY6KKtJHLczq71E/hE92lbvFkaig2jMM2Tig
aFiTZPwqFryJqUYI7nlpKaCxlGg8T01vnON5DP/V80r9MJXLnmr+1qZBTA0WHA8p8NnV1mTTOIpA
5jnQ4SwHlh6apT9AsXx/f9tsqB6AzeNNkWohRDLrrBhhHSWmIBYFRZ7mrg+DI/4eh7b5pVv0JvOV
IkTKEJ5V9F0fHG16VmajuCIO1IrD0lAcejHmKnNOeiFzIAiB07fYscEJGHrpRscGtB9+0Vbutmj4
iPlvJJacH61Ie/WiTdwAR9tNG4yFl6L4VLkhns5+L2a3v44oK3inaqhw5LWgKrr+osIAPY+TabXX
uXfnxZ/NqnoEHOdF/ii07FMYNr0SaCmU0L4r9G9qnA41Zdohai86CIp/HP532f/6GC4zyNU2ck5d
TfB0gmbRRJ92VnZjK0u/PJPmksSKrt8tfcmqZe7hc6qzEaiNZ7+MXVde74+y8VrRUmR7yHsM/pTc
tq/iHeElFWRxGkl1WqmPbT02j3aZdEG+ZMULLJkvXhVqf98fcyPGgmIIYgJmGO/y+kXuRd3pWH+B
FUwxt54Ks3hoaA8fEfLa4zBvnTpU3RGhghgmxWxupwd+MM2bBSjR3FQ/a88Vz2qczZ/w/fDehZFX
Djvh48Z4CJr9SjFAvdHAvR1vDt0IqEkBeiA0Zt3XjLnGUKx0RypXrQfpAVqQmn65v55bgwJUpPUO
3ZgLRq73q2+IZXrezAPo6j5RtNMy6j+ceOl8e64Ra6yXPbD+xueTokBSLhuhSGutg9E4SQevhf7F
0FYjkXgkb3PqhpZ5qBIjPd2f3MY9ZsoeIN8OKSriuNvJRaZRR2ojUSFVg5qAikcfkEJj54mVh2n1
bkDYNiRIAhIabcTbUQwTGm9t0y9uVZos56lDT+AvpzazR0+oZoxeot0/zl67VKe6rSL7eH+SG0sK
HxUovvTyQpt/9cJjxWp1KK0oD81oNkfd6dLL4EWjPy5R8ftDobJlQj1Fod9AYu52pnk3pzG6YaBa
GlGdHVLc5zwjfjqM5ZzsXGH6xscDDQYmjOo/2LC1sDqkTFvRFyMPHOSYy5MINQiS9qJawrcs0dp+
Qqr5sx2c5J+kKIYCeRExZbTdcvO/LEubZ+7eejkaLVy7U53pSD9PUSx9IJO28iFdU0aG4A1SwYPj
rfPe990PTejqv4Yb2RlEu3T85OK2tefTvDUx+tMYOBDgc3nKFPvVkTOngTLCpGRBnXgtSvhzfQyx
Gdm5nLdGQWKW/UjTjHqF/PvXo/A8WVNEom6ZS36tR3c5eMa8HO9vvq1RwOZSjSCK5R2XZ+PVKBiD
RYlriDwAKtg/JdC4Dl3VT79/joGt/t8oq5t4aBhm1Ls8SCxgEsZkx2fdbtSdUTYOEtcE6DEiWRQA
1tBRIO+QL+FuBHWhKofRoKhEl646m6BXf/vKAAdBB42eMyrZ1JJul42O89R1S5oFWhgl7YGUoz2F
duF+FNiFR0djtJwzusBXw8ninUz+7SwZFjlVqQpgwptd7QuPkNFWJzMLltIssXtKVN8wxRzEyjDv
ZDhvL0Y5FFKmOBZI0M5qqBgBuJLUPA+MGE7cJe7Sbji3zuRGh7yET/5TdwQUW7MwwqCfZiic9zfn
5viIK1AipF6HzMLtKidtNtK0ZpX72iofzWWMXsKuV323s+JrEU/pS9F46hnuVrcz8uYioypDi00e
wXVg2+tOD71Ujryo2nKo8UL4Ad/OinxXr/f27dszSBrNC0Q+TbTCW3k7zXKs86FD5j9IyLZ9WJDx
EwIaw+X+Yr4N9mDyUZyHEg0W/w3kJDXKkW5wCeUWWbsSBb3JKo7Q8rvKF2HD5drEffhsU53Z6yxt
1F0ZWu5YBIB/CQHfTrBVo3LojKwIKljTX8KqnZ7zPLXVU4HE1M+4t8SHviudI8r7w2Nm4Ot3yMq8
yn3bxWvsDz6tTFdwnnVl/WJ140VArlNo4DkF0PpzExfOQ2zF+hEd2Pjz7684dSeCCowyYJStti8w
ZL0f7LgIgK7nCK956ocZ0rPv5XX3ucXC4uyAldxpTW+UR2RjnyaIJIET/K5ep040FHiLqAhKUdXn
2Y6QXNCs6f3o4qgyOPq/czN4l6ztEUbMcaymMLLXMd7a0FDMKPJRXJGOx7ffO1HGEGq8kwUtVfTL
0LjGIQX4e7q/vJszlQo0uH+SfYKbuB1GMd1IU0MrCyavzT9guyo8X9UnL/VzrY618zSP8xO4k/jk
2klR+WVtj18WHA730MtvY3CeNmpArDiyy+Tbtz8k1MfeHCDGBhiuZItfG874o84gWPoNGrinUsv2
DvPWClPTRMcLv2rktlbvD5VqrbG6NA/cSllezLGxA1yN250i9ebBfT3Mai+1A/5BA+FHYBq58S4l
xw/QGjS+T+h7Pnrt2P7r8qw/jh2ghEM2hnbjD1kiskOrC4jd97/35pxhl1PkJHZ9s7EnKqtR0YR8
7s6zygDyVoj+aBIN3vH+QJufk+YsMQRgxzegzlgduT49nr3Q1JuzZfxrWskPnMH0Q+mhGH9/sI1r
GdqJK2NJiThfU2uGXp0iJzPSIBt1Pf2cKQJ6Xt1D6n/KbCe8YJtQPajqMF3vj7sxSTh0SInIywKl
JPn3rwK/3pxN+tsWwuzdAHhaLOQMhzClZJboWfeol4PYqRZtnVcecsYimqADt76ZyNNFnbSUqe1y
pDDvj82oN0+u0ivdqcDQ8OOi6sI4R/USoU9fRKoTdEgf9edijHrz8/35/8Iz3GZ9MEqJ3hDikQaT
61Z115g9uLsuDRpROh+mykx/Kp4Bzx0QkbiSpiTWJY+V5Jn6XN1cvd5JTqTEw9GeuuRzt8T0ptAn
2Ynutj4LfUHI6VzeUBHkIXj1WdAt0TPWJQlckN7PUHSrY623AhBgFT3FzrAriiSP8JtlgCEAFgEy
PHim1YDc4bR80K9xjQHTrzisjyKZzaeWPvqldezm2MQZwiaz3h1svG8PuPs+ZkqkfSMS/X0WHzBL
un/QCORnWaP60c4fTJOyVFDFmbCO+WAqxdnqvPmvpnWToxjM7sGrtWjYuVo2Ak3wXEgHIdeBfJC3
uk6jEWuIrKAbF0VhcTSXMj+27lkrThaeN0+i994bqbPnyC5Xdr3yVIsAXeIPS/lmlYyDgKpdR3i0
ANUQzZK6d168pdrjt21EskTv5N9UiNhP63pb7OmFR26HsKelSDBG1J4XbQ6Pc4EL7/0jtTUUsFZK
75B0QMmsIqsSoA7KrOhrecsIp6vp20UgOeWB3yoEhpj3R9s6KcxI2pYAvicPu924jQLZuIuVNCjU
Cee5JNKR6Uzdq7ckPxbwYsc/GO5XvwkjMrwL1lskXSozafU00LuieaB97x7L0UB7o8uzUxpa3U64
vrWYfDh0UWnp4ZiwOpclMimDrjCeGLs4iMdwOfVIyRwrkLw7gdTmUJK8RuQiuTSrjZhr06wkqKsH
SkEcVS+lfsqmTvva4y61s4pv9zxNCd4bCl7cbzBZbz9a10Wel9ZTFiBmT0hMsnzSeyie97/VxkvD
MCb2pOB7ZZ3LuB0GRoTNxtcZpkW1ANfc7EIGZp5qL3KRKTDc94i6NRcHBU9f0SbzaJttu/OwyyD3
9njL3wADmsDfkwWJ298wpT1+FDNBsGUNbBhu8esklPkp5XsfxtqbLJ/7vPIxMMOgYU6dndP49k6T
49OchSUF4Hx9PtQ+slHYcwmX0FVJfdtuHzO3a08RfcvDAKLJF/Uyf+idLNk5mZsfGSQuZT8DYZN1
fazXugF19oLVL+L+tKC2fulK0/jtXSvL+pK4y7YlApa7+tVLCU62TJoM9aYpVkKgdJp6GFvNOUZd
q/zBUkpeG31ewk6gxbdDMVFU/vuaocK+uo6O0597a6p9R108CGGTegYdOp6tvsP57f5Wfns2mSUM
PgqAQOre7KLIEKJUDIvwMLKbGeRXGn5cEDnrjkrbgjq+P9rWl6PiQc9Qyh7gYHM70SmqcweX6TQI
MZkyfMxM3M+N23d7AohbexMwKzIY/5/zuRoncWjcL0mVUhAYWoEmWZ19cYW+COQx3OmRdi1pPz8v
j/zcNMKdtGZrTXlxKa7SpnlL+bacJCyqMkuDVtWLoMim6di7Vn7tF2NvQX/5Pq9vAQI5oAqaxGes
a5KOKfK694o0WJalyT7qRT/hZWNES3TUpCThV76DMlztUGgigHuC8cyYjvp8NEDeGfBRUDLzE9es
YzCTOADMRPL6abI6t7vmy9L93U96je/IUAuEFufQJnCep+SqqsII/WU2Y2PnXtsgcmDLTFKPMDHF
DZbwdpNg66Y1nRBpEAPIetdEdXPGm2Q8KKUan2uliA/I2bSHBKWHZ9caEViCSfOf28fA+zS0539/
y9LtRz0bGgNlOP3216R9MkSWhWopoMX+ZVqEcnCKwtm5bLYOhrxEAbbKcGNdokPzNi57F+RDkTXi
wXJa5YoUmbtXSNjambClbNT7PAK2NaJ0Ea6oNBsp5LrV7GOsJvah6+F/ennk7NC734ZPVPshhiG6
Be4DfsbtunFTjtBcECqOl7p/RoNdw/ad0ubERjwuhjv/yZtMM5t/eJZZylWUMWQTKn8o/NFdNtQf
SArN4tQ7pTAfc80pcRGlaN74Ob5Que+VWYVg4VC679SshxV1f89sLTO9NqkUShTyFszfJ5HiziiG
x1COjq7ZhkGces45xeZuZ9qbQ0F3or/HiEjk3S6zCRAFwhkY4QoiuDhqudppzyPKWweMVmgV35/Y
1kcFx07JDRQMD8fqMMTYmKgOGkZB1Et6FfioxygFruAlofkTROceVngz0GJq1K5lkoHE/u309BrN
bkpzuNSEo577uJXkj0ZvmvUVHc8lO4wVBQWklqLPcxmnzakO2+iaTbWxV7PZWGfQaBb72KNfYK/v
2c527dFANosyyjIdCm3B/QUUQnoV5dj8/vtBpV7W0qn1IbK02sl6PvCp8Y0JwErrV9tL25PnQNHL
NCgt9z/oxr1DT5gkAFKGBapwNVQ0tmYMVZHtUy3qpSi6+hyq4R65ZQP+BZ0IhRCXYyllj1af0Zgn
qMuwMQIbXVDTx0ps+okHlPYP2Cj3xdDKCh+IMdTLx6ESNXKJRqNP3+2FU3NCDrz+UrW2nX0Z63TM
ICIVukBoVB/rawr6UfgpiW7rY5eRSfSP65zMucZe9f5Sbe0A9GlkTVRSNNZKx1iWc92h4xwotoGZ
b+NqPiLO2TWzc2vnUG8cM6TbWCmie7b3+qsUIjGEPiZ5UCFn/awpQ+8eKIbW35JBmc6GGc7azsHe
nByZNQ0Lyp+kE7fnLO4XBD8Kgl3dUufnoTPdS6NEPTSLwduJ3jdiM6mTj5UNMSfYi9XDUM/VIqAH
0idyo+S9Unrpw9JmdnWRWeoz1DuqckvanGuYmnv44K3tTl8T4VogSRTTV2OjSwXOo2DsBCmQEz5b
7qm3kn5nhluLKW1leMy5KIFe3C5mZQgt7GW/zWuKxvbBQFmoDyvp/+zFTC/3d+XWViE5Ab0Cd8wm
WrodS0NaFlX1PsdNzU5PiR7Xj5MSfax1UR1Lxx135IW2hjPJd+lCSG7BWol1RL+oHsHiBSXYuWPH
O/NXNNQ6joAiuxSGtdfi2lpK8myiL1QdKGKvSj40eniHkNkLotj5uITd8MCffPH0ak8/b2tnyGKP
JLGjG7GGwZKTocgCoCtQQxE+arVoTmlU7DWcN6dDpkhThYIch+32a4HRHgbTpabUz5FzwC4ayaTa
M/0FR8Uv9zeG3GSrxED2isAq8FgA211duZmoAFLVeRa4bb+cFW5FemSx+65UluLSdV32kDehutMc
3FxFj7eL0j+35Ppsl4D9mibKuEYaQmQrIudQ2/rf+zPb2oPAonkiaRlIzcbbRZwgfLU6xNvAiAQw
nbr1UZGez9EsmqOilTvruDPaugloNmUHsAWdZVEl1lOdF9/TJsve9xy8Q41O5On+5LZ2CPUU2thS
qogc6HZynj5DziijLJgFZIUBSMJBieGwRlWvHe8PtTkzDEsAGOl4QK3vfHxzF/SR2YymonjnxNDz
q95F/SFJE/XUxpM43x9va3PAzKd+CBKUYvjquxn64jmlS5UD/9j8jE5THYRSpPn+KFsLSDmadwoB
JOkJfLuAtdlVhTdUqMi5wjtZcHlPM2XBazTo7R98K7oa1Bv5t/Ym43Cpz+ajzWUYpXpyrsIkNo7K
tEwntKRFsTPY1tdCtodtATQSju7qoq+ixWkjo8gDJVYFDeh4PCQOGtHqQuvOqbo9hMrW/UGFBggD
lmSEIXKdX5W/QKVAXyl5xGavKL+0Rd/56Ncm56Tu1C8qhp0nPVH2EK4bgxImSjQtDXfZObsdlH1Y
tJksSlNc6YIqR7/Yz3u7P8x2Hx1spcAJbmi7v+9vmc1R6UNJfSlqYGvyo+Lo2JA4Sxp0JXaECZnz
Jacfc8ZzxnlEAqTEfanSfn+fAv6BDUHlhn/WT0EtvEXUacugc5e9DOUSf0y1JDsW+mTugMk2jgT5
Pi8BaSJvz68u/KtPqTux6YkQn7vJiTX3HNp58y7KOEQPlU1Ks5NSbGxU7hNEs6CewZRYs8knDE1y
Iw7Jw7Pc+aeJm/Aihqa7WMmodD791nHn0dn6fGTapGYIHqIFunpUWcSlFAIbRrh1yiFJsFPRTWR2
jVgX5xIk/cFU8RG8v2dk4LF6XolHqaBIwz46zqtB9cYdhI2tetCUWv3e0aYX0lf7nDh4Zzpxk1zm
qJwuEzZQn+8PvPUx5R0q1fkIMtd9G61shwxgCsVF5MHSAxYU9POLESqUsO3wD74lOuyYHEPGIiqS
q/Bq5wATCGObMlEwOFExnOchMj/WRh1TA6ugZb2PQTa7O8/SxjNBYxrwI9Lpv/RcbsfEFha3HteF
Uif7GrZX5s9utAvA2xoFbolUBAQRTSfhdpTUbqBW9dS9m8Kqj9ksy421KHcu7Q2ACzQ2SkDIaGGd
xYxWw0T5WCP/nAXC6CrP71EO+eE1tfK+5RSmhwzpi9Lv8F9D4mFIzGMUmVZ8XBIwJ6pj9DuFhe2f
g/40XgqEFlTlbn8OF29VAHAkujBAfUSiKg4lhudP2lLaX2utqv8uUQnHEkUprjk9ruOQNf1zNKE6
eX8XbxV5YWiQRlPwpJK0Dk9jb8o5uBrZdJ5ZLe7pRXHtQ2EflrEyKhYq94Iom5cvoh2j61xZ8zsU
k9XnuJ0TF/Ob/vcJs7Ki5RCU0/AlslxFJ1j42ktZUedts/hnjnoNeVva+Si36pcxVZqd++NXyWN9
gcheD6Uk7klAoLefouOdr6KcDajiFjCdlsih4WMvdlGclqbCnkIkeTwGk5FVGlTH0f6YWn0Ma9ii
ln+YnFr7qmkRCuuuO/5PHeMcK4NOF/0Bw/buOavDKIcaihyy32KN51zEMkUfEm3qTdzm+/oxrLJF
9as+jVLYI131t9lW2nwhcsOAgf5a/52idBOfKam3f+GzmJh+Se8kPs65l7jX0rLn5FhoUfW+LQq4
eXOM3O5XinCEktDPl9PSD2Z0nZoq0r7qej9/xkSx22uCbh1j9jKgVsI9Or+rr4biE7geyyY619Ll
o+U02bsYiMXONbhx56IjgtUqpVz6H2tRLcRQ7DmaDVQu7WQ8dYb7c+7i/kzWUe881RvPCtUxKYLn
4ID3BqASZZVwkLKAe1rkCNWYcZVOD4Xb5S8qYhe138VFCVinwY9k1tLE2AnRt4aX7TnA2IhDEmne
bspocesup/ATKNSv/x9n57EbN9Ku4SsiwBy2ZGdF23LcEA6/mXPm1Z+ntDhwU0QTmsEAXhgz1cVK
X3gDnWtwQnHVFAcF44wTSnnmscZNYa+GYGdvXwhrnxhVDXETcPrwa7oeuQsCZZrSjHaBnEz72JLs
XWj5ybGo22LjUhZ7YnHyQHtTNoBRiFbYMn9EWieVo2YILsnctBdZbutTY2eZlzXB+AKNJmej69PR
CnF0dOkOv5+sSSmD4i7XDMUsgs7rqWKGMWBWLsO47ZM9xKD5MLcz9Ka2iXas7MaHXYmO6A4i7COS
SdK8xWh4vBeoYtb+OY8d9LEko7+38QXxarmedgkN5304yMHL7dVc2UdC+wzpSGpSiB0sVpNCS4Kp
eAy9EFGRxzmamyNou/yQSmX8v7ikG4NjVMilpwQbi7syXWoDFN0o4pC0LHUkQ1+p6nygw6WWYXGp
FbTu1DHsPlD6QGmjD2q0VZMtgP3KjiKIf/3I9HveEHaqFEuezoFNmXVBuXfmVN4liG5/rVQtPURz
Wh7HIO+9xgLx1Y9F9/321145O8ShFnqSUKGE7sf1hiqsPk6gkeIaayUyIWiOK9gcCJPtYet+Wrlv
AXXKNEO5nEjSFkOV2TjZzpSIJltfBC5usf2uSPNxo8y4Pgx1FXYsT+NSrCNuZpvoA9CgMcx55mZT
kP3Mw2LLV0L82sVNwGw40jScoZAtITSBkL3hVcInMXSMh9KunGPUaKrbmI6xK4Z5q1u/Oq3XdQKa
QPVULOQ/4bQ2YEHl5ITTeSuVl9hu009j2m91W9ZHYUoktNRMl0JbVSB3coLlwqVpDBwKgkk2YGPQ
oHn/q0h/whbSF0IZczkbK4YLDwAovGiD3gZurxRkXoXVwHoeJODwtzf52qwAo4uQCZQciMbrbxcW
ihpnFVC1NM8kty7BaYf1pnDh2sUlZNDAZdMhsJb4MbPtIO4D/LnogSY9cqasXYxY3P1sJ43bWKO1
41rJPUUZ3y/aTe+a0gKwMTzOOGDX85slB1ZZAlpTmWlhToWcevEsdR/gF367/SXXrguDrIfTJeod
S/litoI2ErNFF0x2+++FkVfMLGpeRsDTG4u2dsC4LThbvLTsRrGo/2z42Ok1O2qxDcYRlX5E7Vxa
NU09M5+/tGH79fa8VgejpIJVJ6k2D/v1YPD1bUlL9PAydEH74BhR6GadbB9KHKD3I9/ifHu8lR0p
IhYKpxTzcYsRr8I/k4tmXU0HrUDxJounA8jH6TxDO93dHmVltfh4kDC4pmATLY1HojYdxkkZw0un
Ik8/NnjRmHQF77tm2AJPrmx+hIlNquqcMFj76vWETBnnHkxVwouepY5+ieUkjXfm3NWnwpYcwy0o
dh5rNukXp5rNjSt/bZ7sRU4dXQvo3ItMOdcKJbRw+bmMQ1onO3/IlE9+PMTlTg7V6XD7o64lwmQN
cJjodtLPXxY2pDTwc7My80vK+u6VSfN3iTymbmy10qG3VP8UKc6LUD52JSN3vIqC687uko2juLJl
WVXSL1HrYAsttiza9ZVfx312SdUiOOcI63gjEPGDkTkkUH28FaisrDB4SQRFYbyLIvJiy6pyIekV
AcJl0Ea53ll2FH6TR0ltdpbiT4QvkfnUJGG0m1SIXLe/+cpxEZg/kWATGaKjer27KnvgMff17NJk
IP5YYN94JihstySZViJA6HAWolcgm3kAl3PM5taQ4HNe0qEPkDvuIdECjt/nDZi/CmFzr6mb7PQf
Jkc4RDbPQ0podD25IC6RV6uV/KL7cnOX6XV2roe42sgO16Ym9A+5tuG+8UJdjwL8Uy8Tacov9IiM
300/qydfsZLvTilqJn2AMtSuG5ItqPjayiFhTGwJsorhF0cT3jUQQz/MqY8n3T6prQgNT3XYAIyt
XAAgNgnaRVGV4ubiE/qUwOEjpcVF1spCdgHyaN/ruCl6vC8Dapy3F2zlJCDiw8mjSk1EoYlP/c/l
XbVEaL3k5xfb79VgZ/VaiBeobPbfGkcJ852lgW30MHXtFPCR01gYx9s/YGW6DrEnOh5gqTTy0Osf
oDZApxHypJ8ToH8qB/Z0sLRUP5HIyRtDrd127BgEewBNA/NZ4kl0X0nYoTZjzSP8k7nTE9kFlVb/
bEInxsOuMsr51HNFobURJ63gVqh2TCG7DRRXgvjtb3z+lYsPHJXBc4ZUG/jqxcUngZg3Kd2kxHBV
uTPQJL3HnbDDkEx4lUPK3rh8VthY2AbBDxZ0Byqfby58Iw3gH4P86By/fWxi03gm5q/sA/atEzFC
qI6zSy3UsQ8N0tHmRUvN+pNZVmjYD62lxufJqfQ7IO+oYr5/J4DABoYNRY8/FzshU3MrNwsnvZiF
ne/DUUKkVUHqJG1GaUMXcm3ToaqCa5FonMORu950kmqnI3EGCgZa9Nfwdeferrv+oFEQ/Pz+SVFo
fkXZcBMv74wRgo4fqUZ6oRBQ7CY5isiq0KnL1MnayEPWQILgX+BB4Msm+PSL1CCWemMKoyq7tKkf
/xjyev7QDunsu0PiJGdlcPSjWVeZ6epxhlCPXRj7oaWkurGn335c0gb472g28MTxrl9/3FjJJScu
tOxSacqge3mUdskOlJuAs01qvaU2ujacwml+TfOEyuf1cEXS9bYcgvy2xHVZJFP6ZTLNn3Meau9+
3NBt49onDhWWiMtEr+c35D4i9hcVEy4uSX8+V0W6ReoWn+c6GWcULL5ErwTg25IvCfBy0Ho7ojeB
jO9n9ol8KpBg+IF+hB54cmh2+15Gq35j1d7eRDTwaQPRUwKxAmTr+jMmvNVxFWN6H8lm9Thbefw0
NEXzaE56FRx7LVLUw+2j8fY5ZUSTzJlaJ338pWmGVdQkZoZOuSYKjB01gWwnlZaycemvfU4IUBAu
RWmcmvL1vLSCy66hYX9pqjQ41UWh7Kessx8j7NkOlEbbT0IV9P1HkcY9G+U14eOTLo5iGJGgKDNZ
bBTnqpv4HL3Z6TBdRongU41A7t+BfulZ6er0gJZh4JZwu/ONJX2VWFhuJcJplBF04gj6wtdzF4BX
cKisaZxEae0l0Lrvq2zIJnfWqoYGbRLgtBRYiP4cYk7PC15kWfCrDooQyLjafO1NfOHlts3qXWtW
vXa0rSYQWXk7m+4cFrriIvqm0RIZqbEd7NYx9jhvlM1RQsVwXza2np6CEImdgzLO4DUcJSosFKzK
WHcDBGKljdVe21Nc7CRPr+2rJYOotPWBbUD3ipJ3dvRDx78jTtuq+IjQefldBRib95ovSN50/V0B
tUwKrhnxpZSkqTtOke6cJGKHl0CNTeegtr0sQ80P04+gjaPOUzHuen7/4UESm8qyqkECXZazkTkM
2kwNIUr4fXDWNEnZDcgMb7yTa5eC4BBAZxXMtmVzruMjdy2ORBfVDmZvysbuOalVlOSD4FecgvC5
Pam1q5z6iCjXvUr2irP8TzCaI21DSgxXQla4z6Va07AhCu1zayrmxtlYuxZAA4pzwdv8hs4CdFrj
xFng2MO03HWOAZ4eFdd5H1lmKPSp2+A051P35fYMV/q9TJD9CbWFAIwC1/UUu0kqB7mgthAY1eh7
Nugibxx9+T4A5fvXyJqazqU+KUeDrq/jkhbr/r6aZ/sJuzKJPkwe2L9v/6a1MyMSGlE5J+FYNiky
FCPteurDSzNE2q8ksPNnvQ+tjQ++srYQYEhDwZWiELx8PCVbgpZSR+HFNlr/Yg1o0zhqPz2Ytbxl
NrAyIZS8BCYSgSoBTLn+xghWE+BJICfGwnlRutR8SBF138hB1+YDmpQ8ECY2jQD1epBAS9U2abXo
Apeo3REC0gBQ5+rO6Ad546FcOYUKigc2zRxCVZKF66HUMCmnSkBd9EFW0KOfh6ehVcMHa57Vn7kM
8P/2hlgfj+xarBT1eTH1f45hb+WqNFs8zFKKjGIUmd9yeASnnlLlE+q/9sZjubZciJZRzCang0a7
WC6pdHr0MUL062q5o1GujPsgntuNUdbWCza5KC4Jg48lyrMKZqUpYF1exilFjLYzy10hqYoHE6zc
yODf5tSwFZgLRVH+pLp2/f0KFBtxMKEZH9bG9DtBjdLreOtOY5d2XinZ8b2F19QzPcEtn66VSUL6
Ztcj2iz0HRa3izHZMwRoNMuw/es1dwQwgD6fUyaPepA7W+dsZZ/Q5aPIIwqHxBeL69qstQlhZsEi
kKfogAlE0XqdDnwjTxqpdutcVzdUO1a2ikpRlpSN/p6wZ77+sommzfkYldllDqXCM/tcOwrHmv3t
/b/2Fbk/4KyJbwhz4XoUUzIgIc5RdqkbnYJ2EBIUo1rhAdDfEsRYGwrgHKEiul00EhefEEGszsGn
NLsg0DX/7OUp8D36b+a3CFLen9vTWnnyVAOEroGYnSjOLWLSnsBMjw38Vgt1SB+UcZhqz88a9VPk
q1HujqpSoKhapMf/MixxPowh0JfLxKIT3ORyAkBb22PeuR0XS+n2YWqQ4uuS4dUoTV8mtIC2PAbX
vi2XipCKEs58S/rJBHmjf2UPDWNn7iJMFV9yDePUbJTVj7fnuDYU5ENRRhf0w2VBUkoMdUwyi8eg
zQ10XZCnd61ST/fZoIE8uj3Y2vVCiZWHDc6fAHteb8+hRfA2M3HzkAfD/Nqko6JiB9VYZzOtjXM8
l9pJgTT0EOexvsUCXpso5uhCJ4NCA/W667F1ILOT3pJRGDZsl6LS571cRdUhiuxg46yv3S7/DLVs
QabdkAblqNAktrP4kMd2cxh4P/7OWoRjURX67++sUgkV7CFgKaioLmtxmtRUZZTjYdApw99I7/37
tIm2EhT+b3yiRfIghFRIRsFScVkvlg+5kYiuAggfvwwN/SUDez4XLgR2CSJup8qHdI4ay/V9NWk9
JGuMDgMhR7kElZ/GrqHleeZZSidNR7OyzdKbAkP+0PSN9tVqssByodTENW4E2WjsZD1tzOdpTuq/
CcykGA/G2nkJEiPPT46JqMNRsyuwJ02YF40rIed9SRUFP3gnS3zZC/Nx+GvKuY1/S2HL3xQzd9Rd
AD7yQ98P/sekN+dmP1C5K3emOiqF68RBfy+NTtMeKifWvtm5NPY7PemCystTbc52KUI9zq4xqr5z
8eCVJNxV5/lxVLXSPJdDB8h9kMDaew681t9GQ3L10YdGx53hm4lyVMu6USgkzVRxe7TovCkqktRr
fcka3clo6cDPYBXxVZyyvHmEaYRRcZXaKc5BdTH+ylAiRAWbQg9olDwYv4zBmHzmlrLmp8axaEO5
gPxT4w8qlCNCEI0Sfm/iKhrOWak7x6yHLHKWsCQK9kS0SuxpiWyne19OE3MvZ4GOB4UeqBr3WqRJ
XqHF0eMMPCDdYUrV/I/bYzTv1HSM1H0gSbV0nwxx3n+OJwL93WzrWf48F1XzqYwr8wHdvSBzZ3MY
6+fJLMPSTWtz/mYbifN7MOfp4Ixg6NwuAtR/khSzto65XGVIHw59/9gluZo8DM3QDy6EUxDK5FYD
qX1mJMFuzvq+QUJg0OeTjLVe4AYyr94eaX8r3SlTp9deOZgYI5aUpJpTIvdK5gZpWem7unWiu3wa
ms6FBOp8oxw42F475sbnyjGa3BWBs/2gSsNwMUplSNEcpgTkyTw046kPi6lyc8XO9AhzlCZT3JbC
ZgXDpxzaXQomqjorSWhWXsljUbl2H7R/Kh39P9dPJcTveo0Gs9fgPy/fAc42vnSSH4LFNOLcS7sc
tUUzoSXtTnj7Bc89CRUWoLZZSV/ysVZNL4BPfZHKZv6kxQjjP+d4C88uUVvcsymdqT+PUVV/7qfG
aF29bLWvZaXOygEFVrP4i6OlmnkqVhybdaM39yu1b1O1aYjwYmGutQgdVVMyC+QUaTHFaTzsRF5/
N9VO82vWc/t/ZqizpeTMTlQ3p3L7SyptHjQfxST/btJLDe8/KcC2rusrUJOyn8v0NwaC0Nsv0Oqv
RPeSFAtWPyXD61cASc3Kr8IO6Us8PS/cPcpZimXFA0ydvj/N4gFH0RQIHSi2ZUFnjMdmTocKDejK
KT6M4TidFdUfyLXqLU+1N7OCVSR6DwSyxJeQY69nBYU6DxwZ0p4/dPkuy4PZpf5lHFTJ3/KlWolj
+XxYmVGkR/BmSeeMwrloOjunI1sN1R9hz/Vb6Wg0vXOZBE2Kk0bHEvEzUrnrCQURomdxAPVx1HpO
Wj2PsePZdmz8FFKw8/vDEk1I1QsFNHwqlqPpbalNTk7Wk8Cmv3cibTj2QN/Ho6mNRJqVE41nvc+V
fSEr49bBWVs7UkjqQCQkKIQuzk1eAY8DVRFfjAavyKzVa9lVGfecS237fmVb59WHQ/hn0dNZavPn
ZiS34Uz5T1Xg5Scqt4rdjscGz5GNb7oSsotaiagT0aKlQXq9gmUyBolVw8gyukx7Bo3vvziVY//O
qFd9qhrlTz2W08aYbz6lYGJpdEj5mhYlzkWI1yT2YFVQiTDnmiKvETD4MpLi/SQZv27vzzdlVA4b
ewWIDQePdu4i8S9SVW6n0c4uYZD2vASjk33g9jLBHDpx+63sS+fYJU3BUzyNX9K0n7Td7V/wJhbj
F4DFsGkHCzb3cs/iMTrpGKzyC/w69/Cu5+lq5kHbpaXzsw8sbW/bY+r5fr5F1noT3YqLBr4UpQig
03zx65UtlCgcgoordJL9cS9pebZPy7I/Gok136uRMW0VdV4LUldxpxiRbj4dOVplbwBUWOZMwHMt
OpHq7PeuOkAlxxl6MIKdrrU1D6Rf2YVL6CJ4lVVepZdhiusfahIXH2S8oF5UI9Kn3TzBXDz1HXLa
bh4ZTXjSnMr6nDWNOeAaUSY/QAmk31PVB7M0jTwU+14tlHk/VNr8Ox8ltDXL3gfUoEa9kuLAV9fq
F05S17oAXsf+Qx1StNtbDbRSumww7F3iH5P6Gui871UQGKNLXmBFHkalseNyBvrWDQqsYh7pwCaf
auSZfFeZ7OHr7e3y5trmEyIMAV5dFEvp0F0vmi9LFf6oyOuXgL88nVDkZCPBuLEpV0cRBFdh6YCa
9+IAylaMiZacZhc5bVVuz0h6qLNqS0TyLRiCydCaQZyFwpvxpkoaoTJspmBJL7PlR8c09Yc9gY+8
G6O4Y/0V3wtTVX8KozbCrM6Yf4S1pT0hmbUl3fPmkhM/hKIEISAKXm8AUebgCyVDUBlRok97nIx4
QqSG3rSsjbvEltiTXLkbccXayadKB8OCf2EQLm7WYpKdWYBAKIYE+f8CI+vPsRTYlkuiaR18vdB/
QBGLH3xku7coxSs3rPjiTJo7h8tnsY3YWiWHrMwvZjcNd7Wc9uDMfBzWeqffaBOtDgWgGxUdRqMn
eb1jY6kk7xOQJUSjbWqdUgC/ArmAMZntw+3DsbKMBIQy+nk8VpAOxLb+p2pMOhFoE0o9l6lxiuOk
J+WlTCxzr9Bv9MoqLO5ky883Bl2ZH2gslX1DSwUEkXo9aK1VJiH6nF2QxG5/aBhbHqO6g7oXqbO1
hah7hV4trlD0PgjPRTMMVPTi0qaCRirRs2lq8ke37g3lbNZ15nIloFkcTTJeMnm8r5PO/jvQN9uV
EVi7xJSbUwyx7Sjls3GmHNYKccjZ9St5S8do5Um1qcYS9vF005xcrHePZpAyjjwrkWEBZQq7Bg9v
NZviO6zRihecg5pvM7jhw5igDoXeRjqdbm+DlYcNx0ncLzlTMDGWwVFlA3epybkvs5qYd3JnPGNh
gRDmkMHvwQNlI1pZG05QFni7KaPyil9vgNKs8pm2c3YpbUX6bBcN0gNGhtBn2af72ZracWPAtygb
4XwnYNXCqkNIul2P2PRl7qRZC1bVN8tHcETBPmvLEN0lI4m/Y180HNKqLS1Py53pxW/j/gz/sPh9
+zOvbXwWmZAXYXH4z4tHQh2ltM50QDaZ2UR3GYxEZHL7ym2lLNp4j1Y/sWCkUW8kYVmC17NUnis7
GbKLjT/T3goi54hiSnpyysC6a+fa+v7+qVHkB7SALwifeXE9quFYDoPZQYkNwuYHIxkzbNhY/2z0
PQTL24OtTU7UIgBNCSnA5XYVntUBfldksXNWHRMlmY9KpVbHAoiM11lj+B8mJ+AJYO8E/mzJUUqV
PLH8GS+FkpNynP38Y++M4z7STf3L7Zmt7ZB/R1p8RlAlSjATDl1aOq47YGEJBTAKcNjQblVOV4dC
TAq/bHE2lhoZKgSb0FFINKemLNwiHIqHtGkxnhqj8PN/mJWOpCBlUUr6y9LDRGsIT1/QUbGct5fI
4rDvCjsZqQ2r1EZuD7YSib3Ks9I+IAljO14f9YSamUy5KL50YdB5g61Nd2FpzxuhyNrXA+vLx4Pi
JcwIr0cZGjPSW6CpyELP2ud4DpP92BrzoZybrdzuLfyTy4t3i7INqStX9GJGfockYx6CttWdVg32
seqbI9XRWD/0MYxyIEJ2BuVagujrFrlTd8eiyFCoTRJ8O3FJyjKX9nB3Jnh6d01E/DQROohbnOKX
OKn/xA996pDkVnQTmyBFMym0qgsomy103UrcxyaF5Ua6Sea+1BXCY9yMxwqzNAjeKNHKTejq9tSc
jd4M96FNDTmq+uaIWdLWNbq2zAL2D4IQ/jSX9vX8MjMFAcWDi2RYHMEhkacTRJfES8ekOLx/3yKg
DD4IBgCP1OJTNuaIRZZYZUJ/+MNTi9Jnb20BL1dfQrJXAfeHRywvVYzpNIdjY+EDFvlOt4+beKaa
K4efJm2OD5Q4aVeg3tTutWSmfDB0DZ7MVrHBl1lbUJo1BDvkMKzq4jmu+yDOfZVuQA5c+m4wK7oZ
piU9Z1Hxa/BH+aeDWNuPnt7DxsuxdjkgNieCDoHAWho6qL5tSppTppdR7s0Hqx2ir4IHvPH4rk1P
vEs8N1Rk3qjv4/2g5kmZgek16+6lCvynmT4CAoiNjPqDMh/B1IyuMyZbRvFr21VgeDWsb0RXbPFd
Wx2jHbtF1MnIDPkhU6asdH3HanUXjJL66/aGFRtyGVjDwnm1XiYVXBpdm3Vjz3LGYPwY6LRaNJRH
shqfGLkO9WPug8bfWL7VIZHJwcGJegX2vdfHMSzTACVOrhuaSvrHSpH+JGPq/MWnKyT97fp6o525
tl0wJP7/8RYBWx36au+INnibKn3q5mo7/XJm9T8UD4C6QjUHSc/mXHLXKKHDaAw1ECBFIT1IFRRl
UrX3BzEQNXh9QSQJ7sJiLrKV1BxnIjScg39oRoLVr92ZHoDH4v1vIw5ilCnY+UKnUr1eJdnXay1u
kXXsuqz40hY2NaK8gIOXTuZ/eIeRBgB/hGeuzVBiBf99gOipa11K2ctGi+BTaSXGUxiX/s4ae+t0
e7+vXZ2MhQ+cqHgIFPT1WGj6yzR/0XPsQ7XvT8g0UYabpNjcmVFqKjvJNCPFNfLOVN2wbuvcjTB8
SncZbm5bPf21ShAiDKIeKWqgVLeufwyGG7lkNkiqGY3eQTuZ1O5vlpTFr1quyvsxVvyDkjYV5H0M
1vbgxfqzquWd4g4g8Dbuu5VrxyGBBShCDVoE5te/ZWrq0pYU4mPVDIOvXT0pnjEU9SVNg2l/exG2
hlrs4gI75H52AEuFOJ16RddVOxSrskdJy7aSxpXaCJQBC+kJ0mzAN4vlbjRMgxsRi4eJAm7Jgpow
hnF0dsY2OVaA1k5TuIWfeHvhgF4C/S3K6/RElkHAqEZVG+c1te3Rx57ND4wXUkZ5Sw5YLMj11c0w
4DpJoTgzPIbXC5boNFymEEiWKbXxnzauOt+zWtk42v5IfRkRzLNhUL6PbNwJ332HMzbSSaIRSRiy
LDlpYWAZs0MJs+/taR8FkfbQDFK+86XcvI+aZku34O2bIVBhtJggK+AbtWS2qElVaLy5VFfCUnGb
UvEf1CFMHlWtN8FPYY9ze4euLSE4LeGzigwSbNHrb5ubo9M2FbTYxu+tT52kJI+trFQbo7w9B2Bl
kYwT/VWR4C/u2EinhGCiwXAZyDh+I9XrH5IuHB80OdlQqFsdibI2tA6SHfKP6/nofhhmk5qzXkYr
PwfqlEA4m6ZDUoVbOJu1T4eAzv8PtZgUsBG4zBoYvgKvpHMzjsp9NJZb0NW1DQFZRrTKhMnbElQa
d8S8xPwoHE9l6+WDZMUudhLBXWR2zbHhv/lwe0e8vUgo95gAIJHDJvhcYtrMRlP8AX7kpVaq0TVD
C4gNkgknv03q0LVagXYoG2fr/nqdyPKU60IdBAYbvcGlSfJI5taRp2SXIZ5acCEWkZPb4haueP0Y
5i9llSjcnjIoFM3vLsnYSfeg1rGKwiHyK1Rq8ye6qklNky+LMxSV/H5jb71F1sO/heZDUkcEKcKf
681lq4mBs59OcwYcyEcUpJLDUPf+C1Ji/T1G0vMJeBfW1mleuFVmyy4yzZoX9I39kBZWuHGoXlUP
ll+M34EmNXXQt4VJQwYJFbU9FHO4+7nbmZmPvFui6ZchG+za7UIjj3a4H2bTQRqKstjZI7KfbqRo
qe0BadIz1/Zr0/agb2NHPWAd5T8NsxLWXqGa4+Ra2QzuKgptivpjW6vyxhTE7bKcAdccYFFcgYWm
9vUHDSs7LCLHzC4OVYK9Tt3o0KEo5FmdXT+oPmo+9Gp+9iEqIXC5tvRrV46WQR2AdpDAxgJbvR4d
Y14HE3UVYnJfS0+D3LcHxUiNY11MtN5se0vi8ZW0s5iuQWJO3ZxGAj2Fxf7hXEl5EGBUk2Nhd86o
Ce79QL9HGHQ/UiA5Ook938HNrg7dNA93eWMrOBP10Cw9uVLj566U60+hb28B198sA0VmcLtgggTP
5w0Hp8hN7OTpaJ7xm/1W1Xr2DPXdFK1X41SXdfakzTWQMHlOBTjLOL/zwqF6QO2LLjnYVgH2vl6G
suhNjEJG8+xIkMIKQGRP9I/6Bz7jeMhU7EgpoG6xol+Ty6u1oMpMjQTugZA8B45wPepoO7Mdy7Fz
dnSEB++55WGrNUOiJ3e6MTpfEJ22L9qcdpFr1nb13PPxTRdz+zjcJcjtPbGvZOnkOxPdw9lPgk85
u/lRNlFHnfVmvuMpV7fi6Dc7lh+N4vcrvQcM45JdTrF6HNNCss99FX6N8XQ76laQHBouK69t9Goj
fF0ZjvInMFzSCJr6S0FufPgaPwQ2fUavcfzoW03j0SXGJXwKpF92Vb+8dyPAlqJqLTTFKJYve9+2
Fci9jiPsudByjaZW4nf3Wq9+k1Jff87QrjwBC22Ptwd9EzAgSACgSIRbgI6RQ17sg6ysemEQcQbG
NJ1tvbI9fUIXbxiQ5bs9lNjIiy1HAsSVg7QhFOql5F/fFWPgNyNbzkSBbmej+hicdNAZf26P83bZ
dCJyIMY84UIRbhED9QaniXqVda6G1N7FgAjOVgdwyJ+j6NCWlbKxTd5eH4JRLzjhVAUAES3u0VYd
7CpTG/tsdEH9wUmK9lQBqjgFRllclNHpXckqikd7RPF80rKtEvqbgAWvKHIPrgP6HaS6YoX/Saor
PXXkuVWsc6bJ/hNSC+l3Wpcdoxq58QNJPl5px6qC3e2v/HbjvCqD0J2D00YVVPysf4bt6hbteAgX
59CS5iNeUoCogZgcyCXijY2zsqDQtSkZyIJOC6bgeqggC1AD1XqJYy9/Bq2tnodItg4EUfmuL8f0
y+2ZrQxHyYAzL/RiwQ0tPigqollB34wjYdZD5sL+ar4PdhI9jkWGHP8wvRupxLLpFHkAKmE9RNx5
Pb+pgU9HScA520Nuf5KqUnZjtFi/gUGnw6PUf2/Pb2XDIMuAnjOpMpiF5TPcYQVM0qo4Z1+kVwPk
08cp6ZQnTbIqt3aU7jzLWne4PeibJFbMkeuNjSIY28tEEk4KEJW5ds5tpjvBMcDnrHSdTEA/ZpBG
yblAg+KHkebKzyKr2y1z4Ld3D8OLEgx6U6TSpvj7f3YrKqLdYJpc5TWTPky2lpx8JrlRS1sbRYgW
CjAtqB99sXPsWNM6v7Wdc1VX+tcK9ctLEQVbBciVkyf6Styg4KTo5CxHqXU9oAqP1NnkNPvKKUHz
+ZrskpxvPbgrE7oaShyVfz5bFjRj4EgQV60op+ovNeq+K5OtSH51FJ29T97F6ixLkEHBttcDtGCt
dq52SjepZ62z/d3tHbg6iuCewCRFXmdZjh7D0hkkBelMZG/nszImAOeDectTcG1xAKzKIEpFhLLs
QSmBomRVjdCjFudf5tZPj1mtRF5lmcNG8sATw9e/flCJ3FVuDQjdtIXf6k9VgzpGuBQ3g209WUUV
fOs1yXxSZjmM3U5LUBeK8kgf3aHIEFgDG6KmX/LegGPu9515KaYwBDGsD9EJUQ98F3Sqk0+hlMZ/
EzWAEMKRBkgsaGXJQ2SiHLYL407+LReh2bnwNtSPVmsB38yp74UAu3r9IbSzdHIznTqqmxDS4pss
4fJhgeeNPKeNevWQKm2lvnDxZnRY0OHp96iQWwSaaSbHu6LCI9DDa5U26WQV5rM5J7nsTqVkpXtp
0HnZnE6x/+h2IpdQGQLem6Qe9Wd76pDRboLZmd1wqObpkSDXuDOaGrXIfrTln8XoxH/DULM+wPgN
fDI+jGpcE/+T/+l1mn9MU+Tmjjm3/xOaRX6xG0wLDKbcSYnm9Xi/fI2lvPjR9F3meINhZPYu7Ut/
cOfJCl8SG5rNroWLt9d8e+hOfjeaDzjE5/0Hc7a1T6XhjGTmja99i1tYGdSdNQHeCRNpP3TaGLgm
QozSIVGi6j4bhybyhkRKfkQoVkWnHN2v0bUapXYO+FGHuWc7UgWQFA9SA0bMiN5YpxrVExZnSrXz
x1YtQVBmlX6emyD7M+MQ/7VAI77ChDGE9CJFc1e5RtPapmsmYS/t4JhZnRcX/OPaklE+YTUsJbvK
h0C8M4ndZFbKlKhLtLzCj1MNGGo3WJN2Z2XWWD9I4KCaD02gyf/Li1nRvKRCzNbtq2qunlU/SY6x
WWC0EQD+klxAL/XvksXuvWFO/NirmhwWiW6PxYfZGgfLNWKnqk+SqlZ/4een4blmSNZDhV7jGpEd
O89mXKryU9+bFGvITpp7LlyEBYDElWBYrdT6iU9KmECb6rP4ow/TtNhQcHhzCnnOcBkj8uOBwdVp
Ef75epj1oY6PjpTaDbrqiv+h8bvu4ztvr9dRRPADeJw7f3ETO1o9S2Zic9Y7tdxJSEw9mlnc/3nn
KFxYRCBE6IJc/cZRw4wqRYY6F12mNhjuFK3x8Y3P642Md+2OJO7AH0TF8oFn7PpVmXi8RsxXkG7p
hmgHd2mmgd3Fu9oftpyA1oZykADErhLSAgIt10PhOIgoaJQiMz5LmByRSoH8iJIjaV2zwUlfGQpw
Ew0IlMZEB2LRV5HVphiMuJLOftxqXlzV2aGszOBea3tnCw4kVntx87MNRKkQ6i3820VE3BomVm/g
tHGu0Lu9OcnJ/v84O6/duJFtDT8RAeZwS7KjLMvZHt0Q9ranmHN++vNRN8dNEU1ogAH2YICt6gqs
WuEPRmGkP6VMpO8GRR/qnRD81SEnkodHQA7MiMC4lsn/FQik0HrVos+Dy2w1o5/hI+FXXBl7FcbN
YYDOgzRcBGPX5f8WAHSKlysBFKGhn1ad42HAW3s2YhauOaj6/4y+Ts7mlGl+Zorioa+mX9i1pL6Y
zfw8lGrntXXRn+9/FhsRM+8rvWVSHr6/dYC+6JhpITrXl8Ys0cQXTgj4vpJR8LGLZ30yjRMB5h7E
ZOM8kewASHgRN+eCuV3ygMt1TsFKXzqqwn4QKdWxnwVd+06ydq6w18eJk7S0SelmsfJrCtg023WB
OYl6UYRIOzcUYxB9q2VozkMeNtHPYgj2FBxez442KpxJ6vooEKOIdTs7kcObHZteuUTjYPs1kpaH
QAWSHudV79/fvdeHiqgSCgjx5YLJWs8usEGv6lhQXEi/jH96EbTfiP33Rnm1hkwEGwPAQDh0LYCV
2wmZaJ12+aJWgsg4kGQhx/3BNqg4RFWuuw5v1c4n+WoFeRFobNP1XLJvsJy3Aw5yiJtqC8NNxDBL
W0nWHpAYmz0B02Ynr9mY21IDA4rACWG7Vleb1QcS3A/MXDJRZecqyZNDnbbtqSrk0oOPu1udXO6v
m/ttmdtSJ4YuvpCG1Nu50VQwzDYakqveRunkV0j6SH6Cxv3HTIrn+o+qltUfWxq7L9MUw+028tE6
d9biP3j/7GwtMlg26mL8EnB9q6eq7yqjK3PkKXSjwP63mn6n1pT7eaTt2fFhWvVq0st2LmiZZWMh
Fd5OukQPfLIruoSx3tvVAdNx86jKIjC9NkQGxJ3G0vo3yVuFCDFtY9uV9cyyj1oRlLGHVYv1VaVB
K3wqyFHgjwM+Si5Zw0icVliFm2hqU/lhZyWLmXGhPkUINoxYcxekCehL68lRagbjg1PjWX1KGjQI
fAsC8DvDmYR6cuj3OBdZYBPzTuNR1b0MWAPBmDOqv822Npoj5iHDD6tQxulcorNkHQJKyf/keEhF
sODTZj62WpoeZ2Xo6e3WhWFdFg2C8qg48WT7Zk/z4EHqGsJcYQ217ht6GjmeLA0dsidNKweHsBjB
myukF88ZFPQCg5Csil26aprhR7bUqm6tO/XnpoE+T5hqg+tAIdJSvCLoqE7hKaChjmb19PKksS0C
V3LMSXX1VCTKP2NWmAVMiiblA8ZV4pcR1VHgEUEm/xM0O/VjHjnODzjBEKEckacPjeIE9akmSi68
VDeb8Nih3vAryZQgPUJvbz8pSdnF+HxExejm8CVTt9A67d0wz8P8oJVOKB6dRLJ7LwCs8cMYIpNE
KLTQLs+cZH4I5WlIfRt5oNbr5VqTXL0Lit8tdsa4QhboTPpKFCQSrH+tfGc7adJ7CBZNuhuPQvsz
p1n2nLSt9oCvTDEc1FSMjWtZsajOcdLIZ5xb5dbtnAwwzJBLv1UT/UxbqY3naXCkc9Kr6a+ubqof
dd60DgSaT2gxFV0Q6ec00JzP3Vx20WEYlQkZUd5rePDEpbkbznH/h02vHmOtm5UPcjqb5sFW+y79
iIkaTrg9xNzar1Rp+tJHI5S1LO37kxRPkXbQg6xF5aOMnCeEs6QKNYMhsrzWnNtDZqtxeMk7LSg8
sHXlc5pCsXf1qDbaY+PMcnK2zED/U4ylU/mUhSQQtWGjJ37azdAfx8QIjpUsytxTweBFft50giMg
S2M9uYMyNp8CRCEW6/hCq97JgszTbfPGsPxBDrTExbUSCYNxltqz2aezc6bbhfrniIvwUyWFOl+D
OXyai8B5bApd/jyF9OLPpWjTyM16M/1KVzed2E1d1IeqtW1xaiyteYYbBTuwhGnb/xTqPCh+5lQK
qWsyGdUpjGCXZFFTJ+7cVkXohYpdDr5d9tl5jJSy9gkT1E+tEhrze0cam3/qwnR+WZhZSA/j3Mvt
QxgK8lNJRMXDEJqhfRBtPIB7GrVUcWHUtE91oqXQbBElkE6ThEYZ7NTA+Yp33zh8RpiQpVRjTjjf
J2HIU0GQ235WRnLZj7OaN8LrUgTXr+yKCi9jbr8HaL8ZJz2fyy9lUVfzztP+Gm2NQAulTF4/aEOQ
YpaX66+4tO8toyjKAO/I1qrGU5ZHpuNqleyUB6sM8sDVqChaH2scjf7YbakkfutQF8GLLIBQmSY2
1Ns2NC1XKJKxx0JbLuzbV4wfR4K7gHehu6/tD1qkf9FORQMX21PjAGeSTtlQmSeNe/HUUsT7ioDl
7CVDeFLCPe+F12/2ku9gaMxzDWVs7eJpaQOmWiWo3Uoyiq8Ys0quiKXWDTItSVwk8OW35j9sBT1j
rNYIRhb0++1W6PEwN4jaJegZw7Trc6oXED4kF6PovU7y1sISh3Cns6iAo1fxSAsKQkYzFVBIgZ6Z
6CDIONCyMP1R7e9FYZpfebP7SxkJGGqSJPZS/tdRAW0WThv1PbIwzMVvp4r4iqM1hkl4ImLlWs6m
fqImJJ0KrOZ2ApBXqQerStOcf+AUI6u2CgpQGpkoljBVLCDHo50p6XszR3JsGOhCumFAIapo5r2u
4NaoHFuaLhCfFgXZ2wli8iYHUgt4cjSM4FsfCsnDwiBwk3bIHrsynpc4otwpaG6t6l+DruWIYE1a
lhzjRT+jIXsyEG59GKqF4lftSta+SgmWa4MOIbRGWpH6WloQRF3V2VCurv2oEmCQ0T/JQVK/FTj/
MgoCBhQDAPKuPRC1sIPAFjAhqpbqJ0wIs2PTG7mHuomuuMWYmac4HH5ISuMc7oetW/ODnbAI1SHc
TIXgdv/KkGIRXm7JFUvp5H2M7vizFRn/aRRaOmwL6tCv7FCzPpECi6rUtadaD8Gq7giTnfStyTer
+KLgTrGRGs7a8MDOALBARQeiV0XeGIwpqu2dfkijGjWfuTEPffFmou0yJB84KwhjBi7Z7fJZBYgi
UIfw8bJhOLYRZlplU4c+YJr6Ys1W5Pd6PO0c/609o27EWvJkgLBa1XTysnhxrUA9YGyCb52a6B8p
/u4pCm59ZAAM6IRxR0LSWTfHFS2aa2SKr+lYZR4QKsVDtKf61OlFf7p/CJdbeP38kRFzRy9Kgox3
u4pk2wBa8Vm4kjogPjF0JZZodQK/AVmmwG2xvQMJXaTHRIvEj/tjb11gmI4i/sC5pMq42sEiotfX
dACu8di0vKZsLZrw+nhIrZZkeYwSySPYl5/vj7qxuDAdXt7bRXVGXn7VX9FIloUodA28uVIZ2e9S
Cb2FypLiZ5TS97r+W0ORlaIEQ8URivvqCQwluyXnZXHnWU+8fsKKQ9Gy3O/wrNrJ/jcOJidyITot
zx1P++2sNDto9DHFBUvNlaeI+ttDjVTTTulvcz68qOiBm9pSSb8dBENGzpChMkhi/4uFQviFLKw5
Qd3M336fUMAEMwjoDtTdGvlUSkYkUlXCHD7o6scQD1OPwjrpZxL8SVTcqSzJDi5vPxjgegAT4cQt
o7R1O7sgwY8mgYZ2DVo1fpzG1PgYZPMwum0yDtFOYWhjv7i+lmotLWI63stS/3UKUTvQHDEg76ya
iewNWhgdNaXeo/ltbJhKS5Kom4sE5sjqrE9mMhd0amO806XnpMkzf5Qy9YLw8vDp/uIt98TqHlFp
SyydW7y+AazdzgesYEFPYhLXpjS7P4LCyczjWSsgB1Tgwe7ShRJfHELPxkcHbh59MkJzj621tapU
vwGFLNasMEtuf4XSaxUM7VxgNm5OKPSF4qhLxR6FcWMU7JIW7BKHnc7uau/auRgpM9KviBFCeHCG
MTQ8Ky7tvVhrcxzoYEuZaenErNYU0MfYmmjpQcqOFMxmU/GUwlfdedKWY73aOTCVFLXoUxBMrpkL
ip2Y6pBJ0kXtstyjDezgH67MVBUq9b1dxqoXouP+QQBO2wm9Nk4nbwvpCNhKyKjr0Es1QrmPkFO+
RiJAGs+QggMqYbbfiTncyXs2lnIBFHBtsWXInaxqlULrB5XgHD9Z9BE+1IOl/DTAJu+MsvGggYAC
toDcMTq2L0YEf33Uc1RFndQF4lrY2FUelEqof4zEdBAVGtPaPlImLsdLISg0v/1mBuS/oNsoAHMz
r67/NO/rwlaBm7QD9RQnTGo/mubSH3MpfPs1CQ/TNGBLcEWjBHT7jQ1KE6VA5ZBuLyMsVSnn5sAg
RXTEPkn9D9NisxCnX6y7INnejpX0CbYKgSVQTxQdBi5paJ4nqK40raN82ONCbp1H8lXgVoiGLJfm
7WhDbTi1FDXRNalI3ixkoPyhCgzfjqS9ZtXWeSQ5BhSCc9pixnQ7lK0qrZ2qM42IPBCPFKCmk6QN
/96/k1/T6xZ1XAri8OuWjVp/YIVTG4NJuQXR1LA8xFpSf0SYCpP3etAOY9xWPrkBJqexZB6CaDBQ
Ap3ejLXhNyz6C0hu8c5p6+J8GFldLAcU5wc5qy6pViknbUC/vRLNtHNathaVhGC5zYgYuCpuFxVq
gCPHOeKtSRq2Z3uMp9OY2NEOg3VzVVGjW1COqIVxOG+HIR2hiwtr4SqXiuqHhWodizmbXQtGu9fJ
XeoPCEB6BVo3bj112ccq0N9MVlpWVaNMt0iA68jG3/6GaJr6VMhlBG0XU5GI7hOYzmJwwdWkO6u6
9VUQvdKcQ+Mf4NfqFQqxiC67psbtfBQ4hHWThdTYWD9PzW57bnOoJd8HpLu0llazqiwt1A2o7Ff4
8/FBRXzN18YIqnWk7SFjX7M90efg0VkM16ieaOuAOUf+QXNSJbviZjb7eTKG7pjJuVdp+eBb+ahR
ODVk16It8T6IOgig9BVP5owKy/2vdDkuq/eXziDARy5Trrm174RtCCG1GkI6oWaHbhNMxVWtY+nE
I2x/zgwx+ffH21hkxqMUAIyEvG9dc5SlLhaqzHhdOWcYvNlq+06jyvoBvFiwc3aWDVvPDcgNYJgF
uU5b8vaY9no5QJpYyJcAAWLfIBT0kUJwchQSkoz/oCfxCbld6/P9OW7ENGCe4R1hpEAivS4dyUah
lUjZwisu2/gQBmHgx5qcPmk9egG5Ejc0Njr5KU+z4e0xzdIs5xLA+huk0eoNGbNMgh9hoMPQDqNv
iDD0MWZMD2O2a068dRFRgwCqv+g2AsVYrW5jTsiJpfia0x3UK9eKzPFQqsp4jHPTRD5AUyHpmIV1
VSVAX34xVp35UDla9/3+am/cuxSUsSomNVyKy6vPtkhmbSpNCnVhpjqPaFPoj20ZR4f/MMriNKQC
cOE+Ws71X8EVJp69NdLaubZjafqOMqe+JcOyvT/KxtdBEPz/o6wu91ykFc8VXXSVCs8XRe6Goyqm
RfRlV6x148OnCrHMZ2FO8qDcTkjVpr6WqWhe9STLD8hkWVR5wsBbuPluxMg7KefGR3Ez3mqbQNaG
ZbPUi5NhyH7C3RVfVWhDp5JA5KLHeRS7rWLktPvMLv96f1m3rluYuxA+aGIAvV4LFhVV3EyNhMAU
AFAR0gsW6SVuE/s7rSEcAYcOaSu3AVvky1Mg+CVOqr0zRDE/QozJ9nAgW7tMSwJ3C8pPYI1XZynW
Z3IF7PmuvM8I+Fs0xx5Roq5LV9eG7sv9uW/tMxAhMkU6BFiwrR5Q+h2j5tCdRsenfM4pox3DGOlm
2I+RnyrjmyFJ6DagWMKdS7GXya1uIFLsCoDqhKhy5JTXUNcbL7Z0yQ+FaexAkrZOFMA9uNkKfW++
69UJDqtgCDUcdbWaJjmI0SD8OEgFQuphB2phsASwjzoyg9EH0pTsnKmNdSWmpFBD/RLG0hrFTVt5
Gg2kBa9yNJugLao/8oTsjaGW3cfYitOdz2fjzCAZSxjLU/ZyB91OVhk0e0pBIF/7um8/oNKk/1uJ
ofqn7KVuD8m3ORY9QS5URLcQ3LgdyzbmJMSaB5UUyxjf5YFpXIAzGZfOQEL6/uncGkq3OCqQaKin
r2t6ebB0thQuvLDtw/ezNMxHU2T9l1iq1NP9oTbeCQJRzgofHHW9tbxNkg+mXAQoTaSjEX8YwQaf
6dv/h30idrQWbBJyTK8IgUpAXbmy5QWEW4X/TE1beS24i8e+a7SdCb12FgRxhGAZ4hKAAPnWVp+2
hJxcHCC9cB3s2ZLAL5dWfcAXXXeOI0iJyNPqLO48OGfAZTB2NX8FuY7Yb1xr8nM7Y85M/lBMAEMN
JfnSZCP/l7AdTBxTpL5B0zcV/HtrTAa0zoFg1coyOz5oPP2OL1tNbHlO6EiRjwURB14UmfYHT+sh
PspG0CD/2doAMO7v4kY7H04qjESk2jiZfBCrwzkZWh0N6H7rRZn8oE2WGu4QzTOAflR6D7B7oA7F
dQKPr3WkwY0IRr8FTVO8r/BKUN2GU6B6TZ+GeyHCxlleoGgk1S/4rPV2gBfqAO/DtUDttTpAOpsO
DrqYT2EzfLi/CBs3HxgkaoCLWAwV99UlK9lJ0NRouaMVoyLATIZ/skczOeEpUeAnmWWe1onRlRts
6+6PvHHr0QzlXlBI6RXe0tvV76y2DjK1YPX7ODvErIdbJclwilvRulku70nnbny0VJX4XHUeS9B1
68pZGEyYTIED70xdHIoimH+A+3c+35/V1s6BM+UVwVSHK301KywcwxmEXHQNZiiEca8On6QB2T30
gfdyg62hSLRIf+C50a9fhUESdUZSLpmCRG0WfhWJ+giNJXUTBAZ29mrrlCzZh0o9mptonaVjijlM
shrgJqPH0nAyWw2IVtc13ytdbg9JNUGFycY4+wgdthQ73+nmPDkpIMEJMAGE3x6UalCsWcQ2g4fg
zxDWHP/JgvF9F1jVp7dvHshreiYLBgJN9duR6C2ADDYM9A8kESOmKHQPZVTdm5Ri7wvfOv08+i+j
UftYa0a3wwsiYIoQK5oyz4TT+zMNUtkzHDG9syqqMPen9vLSrjLYxboOpDu87wWffDs3DNBMIIRI
FllDaPzQplz9XgHO/CgDnvxulFn4ZUwrHIUiqw57VOMD9d8C9OtnHOhy2ZM7S5o84jHMNa2+yi+j
Qz/GtRts/gacS9tjF1v9z95o7BLQUzVCxxqNKvNrtTAe9DnX3yyjwItFJXDhwVA9wo/xdj7Q6Hsd
SaL4mnd2DxJAyn6Xahn9Kqy47j191m2KSLU6+jPRyVdtsJt559HculAwvwQogF7h0t27/QWNYY9W
XVkoEMxG8V0zaW4XiRh3+qHLX1nvG9CKBYrw4vuxmic8prY3FiqOVE85eLioOY1R9tVxxuoMJrX2
HCdSz/cPy9YXB50djiRcfYpyq0tsthS9CXQaiL0l/YIVpTyWSRye1bTtduoqW58BlxfKEEvP/tUa
zoI6BgEhdKZZlp5tSVd+ak2aCFTh5uLd0OR7Sm1bNxlNevaLwwPzaDW10MGxxDQWd/GwLp/4JCbP
iTDIKiVbd+VyaL9pjTQd0pSze39RX2/kooCxJE9UBbnMlkX/K+1vNBg7RcF13TpDesAtegCba48H
G09Yb+yw4awyI3zz6WFQFHypepJJOWspONp6GKD1PO9OZVbouyW6l85CxZkpNZ4MuRG+Iwssh+5P
9bV2D7ELhpU046ALUZ1cfRqiQiePtJCMxoitb2Alc+EaiKoHvqH0+R+pSOURK4gk/jITaPy0ALjj
XUjXP/JaNSPSo8OXpTvvyOvvlR8FnwACCIklT9ntBijFWEhpRzwtZ1171npEcs0aZuL9ub8+0VQ1
UC9FqWARbFwTafBZB3BVENY4QWZcDW0uf+RdJj4MiUYHvtOdbM++5vWRZkRgXwxGWgfF5XZenZJF
didxEyZhJD1kKcVeR07HAzmlfMpkbTp2otAfdOR/dsKC1/fEMvJCCyOC5mta3U0QCOBAdnTlwQcC
7u7BSNUVr4WkoMl0f1m3JqlScYNbQy0SNZnbSVZaE2dwKomrRJhdQuD8kZcHjqT7dirlOMVNgf2t
CpryIZ5Rcd05OlubSg2CPeXcLE5Pt6OLWJixXmIlWGlT401plHy0hBW6czHEJ11NwtP92b6oeNze
+lDukbrgwbaQzFnbgYMrnqKqWDycey1+jNR2KKAEl3kLbL5GER66RFazueDkvbmwS4zk6C7+tBKn
sQ+SUqvpTzpz0490DJ0HO6za8vus2XBpwyEa3vfa3Nrf+2iQ2kM5UEQ7m0kU/BAWEDsPwT/4buR7
hnSuzWQMThgUR8lS0FccP9TxyDuOldNoh6yHFYTEa5A3LqWLTnPntq8eB7OPW9ypAhN5MFUJHrKk
B0Fe2LP5nRayLVw5rPKFBVHoj0HZhbIHk6gvkRRoi0+pFaGaOYySVhycosqiQz0De3ettKaGJniH
cLvQ037BNGsIkvVUxyRmHxVwKcDNYfLVTdroGZPZ/zLgKan+YIwWbcm6T/niI3uyvLyZ8ZtVjbaG
YNdINEpmHMIB2499YrrlbPSqnzaBaR/VLgoVNy3lbLz2wO3LqxRjm37sEMqvzsRN2tcsL+XuMQPF
X/rV2MsfZNrykdsFZh/6czso2qf7p2Prs1s8Tmj2EPW/au92aD7wUtAjn2Kh+ZR5sC4kHDtVQ9vu
PFqbQ5HowmoEUYFu1O3Bb2lNVJGZ0iN35uzYS1zT6LAED00hf7k/qa1PjBLyYhtI55r+0e1IBqT2
OYt6mpFITGhuV5vxJ4J+89SOdvvLqOQ9TNvyB9efGKYEi6/yUvVYB/utNfdDUVWwjzMrN1wpEBW2
jxLf1M7VtTUzHl+olbj08imvZiabnUlbAfvtWY5rb6CH6ndK1brIpvYE09O4c1lt7RkoyGURKf/j
O3S7kmOgo+Nt47CjyXN5wmqp8oukbz51NCQP9zdtcyg6JeRMSInRvbkdSvDi9HIexldT7voHgeL8
VSm15jBNpu7/h6GWOhiKLqzjGpeVT5AW0nhkFfNcP0hNoruVCOtDqMN/fPtQC7GatGyJE9atr9Y0
Ry0sUVqeshG9PmkY4zPyYkFAvoN2/v3BNh62hQe7dBQImGhL3y5hpCugEeXFZk+zE0+bHbtzITJ0
rtTC1oBspHktMtPvyav3EA3Ln159AQBW6XhBK1hkbFdvapkWaIPKBA7ZqEe/aKtUh0RXKtutjRET
bqr9Af0LE/QxzD7H/CqkztnLg1/L9C0aRHz4yAzzwr7izFtyzb3M+3IFeG1RJ8kr6b3kDGjLlmGV
vkOkxc4+CVawRnwexKM3UXLk8UDN4kltjeSp0myhHpq2K54zqQ13OgMbJxzgIQE0tTgAbOtraVQy
tTejgmNno+OC+xmGP2GdHMw22GN/brSWEEMgxqHhuxTM5VUg51QDCEiLKCNUY9VtJ2c8V91su3EZ
Wn5iVMnZtIryqItZHJJ5jinTdgE/DD/B+2dy42qkF0JvC9lmEGDrrrPSG3KU2SRJcZp2Zyswoo9O
pgfH+6NstH15wkxnqbQsHkzrta1p3DUg+PH+sNv+2EnoZ9oOdC8sOYyHprfzizb0vUuBsj4m7fxN
pyi9E2htbS9x1iI6DBKG8PL260PrrigshBSu4zQKf3H5cisjmT3suPcqMBvPALg2DtHLJQZD63ao
scT1TC1Z1KSsQCYCXPAmdvx9TLTx2xRW/+X+8m6Nx7l9SQqIFIzV150pxdxKVUR5QopEiICBBas3
INv73edy8ynr7XLn2GxuKIm1sbggUjtYI+qyJgqiDHz9VQ8qrXflorENaIxq/ZtIsXyCOhF/LaLO
OFu1NH6dZ6Fd0snaUxpdFnJ1rXFvA5vAjZL3di3gNqomc51L9tRoJEiTYdo/0O/qPphd1J1Igetv
5Pnj3gO1MSyFX80gXF/Qw+v+k2hbamLUMC9KPmJXWMx2iIMuiqfHmoJE7kFRRlioKW2EHe/v9MbI
4H8oNpMqUJxdB2mlJRqzbxPnohutdVTLPL84gzWeJB3uZYwAENYz+ZtltHg2AIYs4iMAfjBQvD3O
GlInVpgzaITDwxHwSnoweyoL96e28X2iK71gMRBueQ1RgyVl0zlE8TkGcepLVSz8WteODdzYncO7
cedxE1k4wWKno9OLvZ2PmOcQhGGBZzkICXfUavVDK2J1Z5SN+QBP5mrnfFIkMJeP9q8iEEKvgRXI
rbgGpGrHAgb41yGxDDe05j2dv43nBFgm2QFdPap4cBBuxyKeTgGHgYc2czxIcyeYJ083TPW7yX/N
XLqy0lOsOBU5YDkHnzM9RtjUDq3gnejIMnfinI3LgZ9DnAGiHG8C+jC3P8eu+rDvuPKvsN4DPJ6K
yKtrUAQuDbcAuYVGOTZhOXlqpE5+Fo2qqwa6+eet54kfwcVAYZNwHGzE7Y+YqsIo8aGVLp1czr7g
9yDbZJtehbzWztHdnDBiy/TwMD8ik1+dqLLI9LAXhnRJwHhyFYgq1tyo0DBrTQEynCFqq+2pCGUp
dq2gN8IjILn6WtU2mkv3p715FoB4cjHxzKIYtwotGM5JWsMQ9IqaEJhzUZqfY6TX3mei7P8XS1p0
psuif5rSerp0BVLUBzw7dc3N5xDFrPu/5nXcCVDxrx+j3m5Cqci8gDMUCzWX808hzwkMU2Wy3lVx
OXjppNiIDMGVdmzxoUSla+cb3NwY0mfgkoukIZfm7fhVU2pdjxjdNSYF9KnjJWi9gyT+hbFC1hBz
l877qS+CI/J6i+ac5FxZCyk/3F+G1zcOxo7gQ6l9kzwBb779GbHOYRRmJ66JYbXnzDAnyZvTqOl2
xnkdCDAOmKUFyUcXwV7upL/unKK1nFAaFNgX+ggt24pBKhpFd5wNM3SRKJM+3p/X8vdu31/GA7ZA
jZfWAeD62/FCyNqz7ozccVkp+c1Yjqd67jt3SjRnh6ewNRStT9pnL9j69VOf273I7YE7JTakyBX0
r3xhz2jm5cgd7Fxgm2OxjmwYWEWExG6nZcVGnuV5Iq5tHDaukcLpMhp5BOZl7HWWNoeiJ07xb2nN
r0OJPCEnHUMTCdpUDj8iz6F/zcyhf491m/Pj/mZtHUJjkUNlRqRhazXMJpCwWjdjca30fjjoZSAd
rSTNjvdHeR2hkKAtjxFIVmR2tGXCfx/BWBsIfNDcjByVAbrxc16nxTMAL9ObaW+5xjBN4c6GvVRl
1wcRQRHwU3CbbCAOt6NqmTCKYJiCixN1Y3S0IprVj1M4YarQGkr3PaqTVPEya6a725dV+zOCXhOf
0GzKEy8snMLweJWmCAyfE3/JprGJj6I3aRRV7ST/HmtebbcMxqJB46WOEoxg2lQ/1cQRs9/PE5XK
JjTFv5EeA8jjAcSWJtSiMfaKOrV6v20kJBJmy4hCD48S+98cKSLV5/4eP2BTNgYuZa90fKqCgm9I
Rhez9QZHzVVPiWvLOgtbrnSvD0Mz92JEw47QarMKDb3OrP2+HUfnQCEj6TFpAEv0KKuz/TVWkjF7
h6Vvi2A1ypiHSY+xXGwwzTqnVp4BwrDKMD7Piak9mykuAW6QdyI4JGOfzScrHaTmoLQFyp2lXKb2
OwL76SwEmp3uIuHxXpMKoMnTIHXfajvNgkuo1fVvWc6c8CDJZfKoVm2FWM6QoX8CA7/tDi1QbuR7
AKejCIzoU+E2dKY+0zaCYhqKSK3dRsX2zc1zZUIDqKkpBkaSXvyk6B/FO6/TxseHJBLRAYgYlOqN
pWDz11kNIs6jiozJJdaH9IFzhbNvKsBVzFSXd88of2x1RDEFRE+boHMBwqxihKCuC03kNf05U0QH
Ggmji2747GczuAqkbfw8SxEttMK9gTe+SJUvY6m8ADrkf29n2alFp9WWHV51OUm+xXgyfB+UIUaP
XbXby5glBABtKcydb3Lj6SdT4RblOlhIh6vFtbUw6KpEp3QdFs0T4HPnjPr806DjxRA7+v/syZBO
9dhTeC+6aue12AB8wUpg2i/QAdKK5TL8a2sdDPb0rO2iKxzO3EEmqS9PGDVRbOtaiIJNrffFFRlK
tXHhHGfPgHm6D53mkDoi25rgUl9rpyjshvP963HjyAGt4cBR+XkRibj9XVYmsjmqZaBJBa6VvNdk
i3E3+iPdsJ3TvbXv1MecJUFGq2Ed+0SoaKlzXIeIDUQmvM+581In+yNronDjznEOAN72Ot9b06Nh
u7Tt8DxCtfJ2emE8ZelgwyZEF0c9coEolwBtqXexpOwJf28NBVwYWewlFyczvR0qacF4EdVxrBX6
rAa9Hr+vlR577Hw63d+05QtZfbpQTfl2YZ+Qda/zmWBwbMAfOi9nPAWaW6SOeDd0Rd+CGYzbUwR/
S975ejaGXOIpkulF8o9jfDs7gX0LDnK2wHasDA94DRhf6DeJoxOibZUYo7TzwWwcloXrsiQwCyx5
XaBLQWZb5uiQQUZV59W9aj5JUz54w9ikHlLIrTeW5ZuNFRfhRAzAWdvFm2sthzGHQ100FTStqRwC
BAapceI7ZofBnmDS1mouThQ6qoaUr9c9VkU0hYnGl3TR8Ip2aZiEnhYXtr8oc52KKJUO9w/MRqgF
0XSh0yxgdnCnt7sXJEEWW+0oXeqkLp8tO+88OzH29mzjC1gK6gAwaCeQ5q7OiBT1c2wltnRJm1w9
DVOXe8Wc215T1Mbbv4BlMoCfCOsAl6zekBh8r0mvlGQ6dCI3DA3lNGl56xthqh5ARr3ZHo6T8fd4
qwWcxsnpUoep6aooHgcJnkmmOT/iuLIP+Hy+XfISejBhI+8Uy4ji1+1+tVrYTFYwOpdJnwcXGZji
ilap7nW91O6gcLc2DfgGDNcFS0H19HaoqYRRodS6c2mmZFm6ojzr5cisOtjX90/hC71odW9RDOLV
pw5NsXaddja1WYrECjFRy9X8bCL83dHPj4fLmFtx4eHqpz0NSe0kBxyc49+13tWDOywmzC6cSYQg
dW2y53Oba2hrpyTP5mc5cub2i9WMenvQsXaRPZXOUuVnxSwbHzA1U092nhjfY70tBs8AI/MQprn5
2Spm4zvakoTRpjmn2vu2kqzgyItb/C5TLUOmsLfbx4BcSPyyiQEnFwoG7lvRCIbKG1UlRDUSOLns
DlJgO26pg1Z3Ud5v7V8ovbfyAdaneI7wD5nc1Bhk/WLXuTx4QST3PxI1HroTrFTjG1U53guSBYTr
tRCpGF1SROL2VjPR9p+s+N9sCFSaUvc3Y9nX1V7QeiMjWvJXHvNVQDKbZmxGJSrOoZqYD+mQBP6k
oHuOKLlJHkDSLAHS+JNCid35djdOHH0X2AV02nmX1/Y4jUIsI+OSi0WFURwHkHl+GjbUeyZj/HR/
klv1Fkj2UKcZbqE1a7enuy2l1swLTbpImOudJ3JbmGJSMhHqcgKldJJc0r/Bq0NTf9Jz7ScqdtWb
ixL4q9BfxLoApCF1sNvfkGEd2Bk56LusLR3PBLHqBbU1f9HaZN55NV/f86Ckl1eaOxFQ1prfl2V6
bgmTVviAIMaZQFM6p0nV/Xt/Vf+Ps/NYjtto1/AVoQqpEbYAZkgwiUHJ2qAo2ULO3UhXfx7obMzh
FKf8l5ay1dONDl94w7lRALPxlFA8In4/uefFBnyma4ikcUE07tp1tmN0Qc1LuKs/MfHbLbqr4wJd
ADK8Axf3jfSvmLmhwwL8iNQ9he/6OlErq4OWelJ5lVhqfnVQBe5CDYhDGvjDNL6Ao6BnB2xEvjqk
kvJOpmgCLPY42cBuyLCjZfPNnx0wGvx4PVgAAepW23LMUl1Sw9Havgz6yRo/Y6WXf/OGes4Ciwbh
9WouRRUVaWLs6W67/AAU1VukhgOclI6eqh9ZzoZk9qgZqE3V9YL0opGKTsBY0a1XSc2dQl/ViiGY
uC1+L3ObeYFENt2h9LwWfWhOi5dQd2zzlz7b/Is18Pchxy4pY+67wwFYe+pWL5ceiUaAY0AQPfVk
0PR7Ladlc0IkhaspBJo94j7noo1Jli6/YJywXa05rNt8M5xXuLH5r2Ie/J/a4Gy3+aY3GOrozpeP
d9aZljxhFwhGVKV2nKp+0hQFQVmZXjNnNyiAjzctha8VV4qs/j1pXnpNuoTEtAnl8W5t0ol8vt4+
11s5H7pCcyMxufpxcpXzacqcLf74p72/teg5IcwG7WpvtVknvyxTW77ge4MSvTdOV1gqDtciwb6n
cYwq+u9DQSqHTIZgzR7ovt33nubRzKvQdJGa0iO9UthJNH1yqKzykoTSmVlx9fu7EBsxL5Tgt0Np
9JrKMUOIpPbyKTSXrTmYQJSfFqu9hA16n3/vFEPE7gk0DC7/k9Os/EpYiU8qtjXFD0NZ2dWmCRl6
tTVEpjfqjz7I/wiHeD3IG3mJsb+v2cldgqok6cQfXyRc095O1ADD4KmKyvBglXpUD76MoOj2Yer7
OO/CgQBS2F/Ssjk3ZUgr3JHQO7mQT1Y3nd261FBcvln0wjsMNGBi6YymFtpqTp6bJFkBvCR1cpV1
LTl+rwbNvPDM/3ldTidOhYcuJlk33KCTtBRtmXn1EzNBSFiWXEd+Vcf0gRL/94pdg/HLp+ijgonO
Ryy5P/JrXJB4FTca2NphaGwT+HDhfTW3Rvy253auI1DjJtLJem0fPt73Z64ogWwMdeddGMf985j/
676vM6uXRlEQGGjANiKh+dnzklLSCdu1HbDTWRv368dDnvtCe+S7F4UIh06Pmt/bINPcIYlrjGv6
sPPAyCE1nBN3dqi1O4HMc9OFGrMtw3XnpJn+xchH27vwlc68qBx4YmN6MjBjT9OZJtfJxsqBmVv+
GiKzVD3ajez+M+MBxwNB75HKG1JAp8WQtCLIRO48ia0SJ85o0Drnaqyn1T+A/PFfPNrqXz5e3jPX
C/AWagawfpBzOu15jkYC/ntMkxjG1mNPVH2QFiX3pSrrC3Us/308S5Vnb9WjgwWw7BSlLcoeCP8q
ydCW2nihypwLONu4IYR5tyw/+fobWuygmwBwdU29xmVh5D9n6ihNpDXd8IrsudUH0Mv8fxIHucbA
1hzjXpQoxWMKsszBaPSFEW6GvqC1W2v6eBwmrRE3q9lRwXJHqtn/GKPeuqGZzgvvVtKl/nUnluEZ
+xf8Rc11SborWZrdF5GPFDjBzmQ1Diqkrodp6iea/4mSP+m3oC1kLpr9eTKA0CD85jePGq3S2Ke2
RMYiNdt/3oEZtxiKGUZkT7bT3nN9L/KJuisIZ08V9RYlRgXwerL77ckm5tZCr/FLKLF1ow3Xedkg
De41vZFFmjnYGKvhdHiVIc69PNdtYiA3365IRAyev4hQtzpXhrkydYU9dac+9bocaiqZLt3TrNK/
KEipLwodpCHQMm26z6u+S4Ot5koOtwX4ZFv73otlkVEBmp7cBwt02VfPGFsPyAoaj1Heur19zOji
ADbfigVNmW1b+qAeJrpdGE6mAySNRZuCLcUgKeibJPMiL3MQfdnqpFIRHjSFiqAk6BUaJZsv4IK1
FQwQM9UQoim75i/oCtgkoeJcXLhLziQbuwYNptEuFRYINydZ+1hUQkozxV53lQulKlLK54JwAeTt
nOZaUAuDZZmkKiuECru+Q7req73DqlPtvtBpfv/ewaISdG6gmO21rJP3bhqk8OhEilinynyQmpl/
rzC2OOr1hLrxIpYj8vOXApcz5JvdipTGF1ml4K05iVwySWolxODEK7pdaBzZvY1Kld2ugg4pSh2B
Yw3pP6lXNcsBcvRavszoXv0W9tR8M7NhrW69ArX+Cx/m/S309ledrAU/ky2j4cRslHUaNRgXHlqn
Nw+LftF778yyw54gyDYs2LFg5N+GGa5Tc9xn044NHq8QwL9+o0Sb1fhcbv5x4/jeSwuRsP96zZLZ
7qHVXnaD0nay7HDjZK7qyYonLvOrxNH7CPEDaBvzJbnZM0u51wvoA/4JJ04tNXPp4PRS4GajgKxH
vRTFs9Qz/bZXIvv+8aTeRQO7ON4fD8Md1uadUuTp9uXdZKZ+3Jna88ay3hjz+Nkfc6QANyu99FSd
G26vtMFUZYbv6AZGY7eOsftEk+U5hy2Tdrhhoxj6RWKFdr1dMup8t5JMD5w8/EpCYaBsJ98MS4hM
JPoGZi9x6y/JJBMswDXMULtm0y4JVLwLc/bByKRBl4HzpWT6dlvaCjBQRUgQizLPk+sGeJMIq8as
D73pjCrc1n5JgwkbhpS7O6s+jWprLmi+nVvgnasKhIEIhHz+7W/YTBoWGKC6sUdj+z5dbbe6mkbD
7Mk4qua242L//PEOet90Y9pQAGlvogANh3z/Sf8KKG3elBq8kR9npeeM170xVltk0WXD2StNeiOy
VDH0ofJVY0V0inwnXL1JDihclumXLs9m0BbdWI4Q2yt5qQL3Lujj1wH9BUKCuhdf5mQHaN7GW6jh
FNuDZvxsoqn/jztZ/1m+dh+FuI+CKwhQRG3eroFvwl9DYxtD2KZffnQ1fu9ustL8T5Ey+vLxgp+b
EWE7Aj08fntx6O1YreXTNsHDM0YGZTkQLavbvMvN6ONRzp0czieX3Y5YJ0F+OwqhZl2TObGZi7kM
S7xOrqj2dkHiU+H9eKhz5wZILRVmAHs7fu3tUM484saIe2A8Go2eBq6YrO8dQcSTUnXyrQKukGFn
kw7E0ckCntChibNeyA3OnRve8J3+B38eSuvb32BgWIQJ0urFK2jF3S+U2hassHEqKCs3mh7jVnpp
3vu83iSNLvquiKHBCkHigdbR2zFXvETIE0wnJtnxoqap+2sLqer449X9k3CcDrOHTGwJasHvYKL2
YHhaoe92c7TJugI83LCOV0Dhi5caJr88FFAEvMgY+1FiDeQgwImnUjU82q4HtmbLRduHqJ9r4seA
8c2jShBBD6iOpmmoG5tcH3z0crKHxM3a77IVUrvdFIpZ4eq76d+TbdcE/FqzHRHL9cdQF9g/2YmG
iZLC+gszo9Gwqrib2+SrpEPxt6fK8gWbbMuLkPxZvWvTxgcmnId++qG7K+ATrF88zAmLvEVmW7n/
uS+Ew+neEaWWYAKlFCeHWS0+ROam8eOqNlCXN6osmnCBv+mK/tJ1vW+rk2+zxy9grLm0OWcnQVNT
rdngaHh1r4T/IVgRPxjtrIgMDSyOMGuyOFTGDh/viPf1PyYIXNWl/wphQZzW6ykrl51A3DBGwUc7
0iJryFBozb20oI1vcgLKNGzoM94vUy8+bWNZ32vUWD5JpyxiZ/LXLZC8Az98JHWz649/3JlDIfhJ
XNY8XoKr9O2h4NUSW9FRKzA1p/2VaGJ7WtOlP348ytl1R54DwKxJi+xUyrKwRlfmvefHWoukXIFI
Tws9PbOHOxdmg4oLbWx/9UWJKvj/MDAnHiMUtG65at5OL2n9BDmcKYknX/rRtvhJuDpFc5iLVr+R
SwU+w2zSbx8P+qfqd7rN8A+n8AHMbMenvx21k/7qJU2VxPZOYg2kAOoUZbLAo6hx9RF2ddnJf4pt
zljs0v2rF5l9C8hhNhD73azlWtJQ/JEkNs9zY+fp4wJBuLuwNGeeAUH9jKgX0hr10pOzgKvwWuIp
5BP1ChXzm/NQK6r6uhpUhxCXUd0Nfq0Oo5rNY1cJ80JX59zwJHG8eRRqeYdOorfVcIrK6HNCU88b
vpJ4Wp+E1epsCxeRQ2Nsot6oxoB8ew4XV7+EJj/z3pJbQKzZoTtQ0E+HH0qcryci1SYf+h+LWbhA
FoqVYsBspXP08YY4c8ioFgHTpyq9C8acLLWbLos2pET9Jtha+rVS/HYWXf318Shn3lSCeeDPZGmA
B05bck1mVLqmtV6clptzjd6V8SVbpTzqia3poez/M6uNA40mNgysPQ7l9n67y0tLDt08ZH48l01y
NSL/XRzcWg311cfzOvOpgK8gBQ+Yayc7nKweroguXoG9h93gsB7RUk+eTEyBD70OnOXjoc5d1W/G
Ojm5m4mGWVIQGwH91Otg9ev0WVUKGCEN1/RTQ4n/B+YdWvviJ+v0czRtlHIpU8tXs8pt7LJ8m6q7
2+TdTeF2+XThzL6vxrDme56xR9iAKE5dWdAgdoe20714sRN1NWdAonLIyIHb+t11zWkOIX5YAVcH
yh/ZQs1MNVV5YTuf/SAuP4DmCgjnU4wz7/JWat1IjI96/73taJDShja5QVf3kpfPuaEo7IKoRJcI
Lvv+9/9Kdhq1Dauo2WOtLdPfo5zUASNz+dV12s8ff/ozZxSiKPoiO2EerZ797/81kiEo7OXA6uJR
jPahTtL2eRsz94IK8JkzygHl86H7SWp6mrNuHr0/MRD3ogK1fdV5E65n7D4ec5Y6DUtfOT8/ntaZ
a5Y4h0t+VzTdcZpvpyWLWrqp3nhxO4JgDnbPwB8jren1e2bUvhvYrZ+9bkOlnpcKNnI4Ia96adee
+w3ApyC149nFZXHyG1BVxom0md0YTdD5h9XZ1RJ4k9UUQUL4nwXw+ZqNNsUw3IJW2G5WD8utCyd7
vyROnmReOfgTfF/qEqc+COuW0NJSuoj9jDpsqjwrMMRcHgojgx3VVfJpVZsWijFpLzx077lCtMlo
EFK2JN0hJDi5U1xs/Nw57Z3Yczt3O9jLaB97/C+9wJxMa7pD+bKjugzo52qeRfMtk27yufDd7WEd
y+TS4d0X+3QhQFiSOpOaoKd3cpsmpFdZVSUiNuthxIKOTxPMUDAiJ3f8o9EN3cGrh+3142145nRB
atxxXyhs8BSebAFSQZDzfe3EtXJ+9BuBPayI7EIx5sxlAW6UB8LhBO8KTW/3OillpdcjU5M5Zma1
vvRoeq9q/bkZidMfPp7R2cHosKGBBA6HAP/tYEmR7v7eK7Xoom7jBv2Wm938M/LH2b7+eKhzi8cN
+KdLD7bpdAMNeu0klbOImAoO0Ia6k8dVF+WFE3J2n4Ip3j0DiYzeNZsWvbbmZC1EvNlLXx48vamJ
VOuqeKaqVMiw34ziTuVtUYb0CrIHBJIRd2mWGbfbRq+Raf542udWmACa24uSCMywk3Pju+04VmvJ
TjXb7HaiqNQGMwzAMtInz1bRx6OdW+SdHATD0CV2OqUpUJ60l80bnVgjtw8lTa3d47W6kAidnROV
X7IgkFMQ9d/uGht/oKlpGYX2LbRBS8xhaffrEeiK+l+WDxFm0M0gtKCrvR0K/cBOdA1DQRIogwo3
otgvFj9K0sG4MNS5tUNhAd7TjqS2TwnTWT5oW2c6Tqy7Wn0zMR6Yy+WSmeaZ4GcXtgPyS9zDiTvV
1/Apk3hQwjlyee3/LbFJTsJkk3IONmdF/9gAtPo30ZGD0FG9VRgxt00ZWfZMQevjzfL+GeeX7FcZ
QHX4r6fu7WNKH93LDRG7IJDup7JEbWmWTjphAOzWd+YqzUs5xLkhubBt1HVAnFBfffs5HbCzeUpw
GJtw5q4hM+3aN/CwjilWlDeLpS5Vct9vVfgzoPH5qHtp5pQ0R918qi0vd2NYBVNU1EOKdnAqDs0A
tvHj5Tw7FCsGbhLbP57It3OzFt0CqymcuML4Eha3jncoOqHHfiz0Cy3E97EIs0IHjDiaYit+DG+H
Ivai442xZ2x1g3vQk2U6rnJ6NfLFPpSFSzk08xL0s3rME9biIvzv3B7eyYGYoe1+sByWt+PrhaVl
4JDceMFTCGREOrzgdWXc6lOCB2BvzFebNbQqKPFMygOryeYHBHq6z//DghMIgZfYIfSnv2KCP1cI
O3VjfTTqownjIgSFXF0bJsCBj4c6k1JBedgtaSjz7hvq5BpH0s1zYZ87MfBvVEtRATN/VUW2kq54
2ucKKMWVJmr/ZRgWJ16WBitzBWH0bqv0+XbwrP5K5VPx7Kpy+f3xT6NXxGq/DYZ2uO6uUoD6AlCm
k41Xa6a+TfjOoPSQaa8dOhMJopU56orONlgVhHqll6FspmkKsWTVt6Acx/GuTyyduniD0tthTQFh
I9+KtVaswF6/miMCK0FBnFkEdqpPfTTos1qjZLJahJh73X9drWGDrb8TlqPKLVPsgGxTfrPTSVu+
zU1vlmFnN+L7pJc2D4SWl3jmbZ2DTFiCmjYgpa3Av64GXrUNsusDqJBJHoHZyLVDafoyueFfSbbb
zua2CPIkNYYo6+jvlkguzd6nhIrf+jz2rpcftKnuvKulr7LHodNX+8dgWIuFwriJYJ0hCyPdneoF
VL1MYr8ZVZ2P2oEOijW5aqWGoRI83uHG98d2VzPbZcwfitpQyzWFJBPmVd4shLp9rTmhrstERXZu
oWniFbpmXPGUL2U0aalwjrm/GE3UVlOjYNA5fXvdL24mj6lpFt3D5BgwrIC29MUXF9UBLfCQ8Mlv
QbH3u1+43cEGxWQNzXQLLNAXOzf1T9sC4CIsHGmpsFPFBv/FQtMvcEaqbJy7VX9cam+q7umii5dN
+CD2Mx8M8wHbZIxjDT9tMUtDgS8N6HgJ+7qb2u11WTbjawLl0j4Mddeld5rhjk1AjlHiV1e3NYS3
vM6HK/oo/aPy7XYLoIrVflDh3bf/hwhiHEw0gAGpEnBkwZpom0cOlnbaQU5DLkMXAnEeTEoUY9h0
/vikWV6N1XmlEf9psmcNwrJdrc9N51QqDWrfmSWWlKrqH+ok74ffxTY03xw9d0C4CHv1bnPDS+9Q
c8FLpCi6UiFfYSYIJJRdjh665iEEolfteFfP5iiuV80hOQO4X3/1m6p3wPSYgnNAheTbNCvnpuvw
X74aV6MAal+n642sxNAGXS6S6QoLSwO/eservqscZDCyFJOdBdhoWi9KdP5fKsmKl8XvzduUZFAL
VSbq6q7z6FIGQ9to/jV8CXVf2St40bnc3OIa3cIxCceSYO0oq8Kcg5oecBthTqK6gKOqQ4TtTe+h
zCCb0gtuYJaPfdp0WNfm9YOH0P6T50/WEIjBTvTITuts5vRsnX0AbKuTGaYpiCW4KsYWmmCjBEoa
7fSs9MYu7/QKdTMQz2vyza7rrUYU0cu/Q0Jyq9CpxPbZJ0D5PW29vh0wOF8+l9vSqSsNCoJECs/a
/80C+9pjOUzOc7rJHcSjuxJ95UY0D91U9S0pqLD+rqZ+0+7X2Vcvc4PMDo7svqYfKi/vS5Bdq+te
JZ7Kq2CskQw9tlQa/tEqp1sBPS32HExWbdVoPIr1GRmEvgkzbnszwD5Y1bHfNcNVPta+H0pU4OCo
rH6qwwmDaH275DQKoEXrOZ9MSXA+m6+sNsg0C5foskv8QNecvjx2Y2XB7caRi0+riaM1Z4o400iW
W2VOqggJAZcaYHNHWcFt5fx5ygePZNM3x8/F0LpmRGnHcUJDtHlMDlCpYEMz+3s6prZ5Jfp0iZJi
6mCHA+HMQpmOelwO1jId6mHQVFiuVNnjxUwRhzSmpHhE9dv5UZsqGy4kYGeeiV12BEa/gVwesdDb
R3ua9s5UVhpx7dZ2XGqFmiOpl0B/rJWgIUj1JL0dkVS9K5Rr9BdCljPRES+1QDd6J7a8649ButSr
JGV0v/LXw+Kl+aNoizronOKSrsCZoVBjgKWNzDCB7Wm7BK+KutJkbscIv85RupRJ6CbJeL3K7j+r
deyKFlgH0H82xP72vl3T1tLTNpuRf2tGSxwS9ImPKZfI08dP/JmoeVchIq3l8d9LYCejyFrpqp1F
XCMwwcspVPd1mafsxUrm4egg3/Xr4wH/P1h9F1PQYdx52bQXTmMKu/AIp2C0xEmZ+tNr61PweppF
ZWihpVluf7Q3B2lUFzVU8w76sIQHtmrrGuzSrcZxydTgdkEjekTF8hJ4vvPEY9eM3Z0obVE+Uj8c
80Nf888H07C0vBFu2f+GwOG1/6yNI9Njb8DPuZN6U5h3vQ9I7LPgMUwDJZbZu+E+S8FCr3q7/ZVV
/tiEzmgjSKsJf8VcD+ZJ8Upju5+jyVqVdaW5Vm1cS8+QVuh3iWOHGImo5LeL6WY9BeaCymvI3k2L
+3GaB7TGEd9ZoglzGlJcu1WvlZMV5VHODgD1rEbxNkw1ka1h46laRvAhwTiM6OSvn7LCnAACaP7I
1TYU/Y1a8znh7Wy8JcAvCGVcxCTNRy9vQWQMY49WX1muRh2aVj5Sz4L85YFpXqafg2gnJ8zNTGWR
3iv+zyFPskfXbHt1U+a9kVwDl9HNA562sNLG1J/Hr6WyatOJXJrt7us2D0Z6bOzRTQ6dBW2Nw5ev
eFDBENqqb2BPPdz/itxobudCrO1xqCgz/pzbetFDyHvOFDaLabeHvFHIa7aYowxPetVpFaLh2/pj
6EVjR/BYqxeJ3Y32Ew/w9iFtS0uP0AxqxByP22h0MlBOqtv31dorPexta7nbSdhARScpfrrKFMmj
4YzpeEQ6t/8mnH4qI3wCQMYbMgPvjW6MqQfozCLfj5yZPl3hUwcMaPXH9ItEmFcEjbksd3WPLMSV
07F/npH6qF/BTLh9YM9zmQVIzhnf18TUxk/QwhcjGIxGWncAR6wHMTnbjNimXfythJN2X7O0qtYr
WtfznfRQbnrcCMSzQ54KswiKqVxHuqLOcoMr3pQc562dviIxZ/rEsNr8bCRC3Op6qX31V/7gPrCu
JPa5W4dqzZK/WmrFItCHpJyiWa4bgk++0QBMULmbbSGs1va1BhOWhrbdWY8DPZPp1kEiEKnklTkG
Vq2sNeysHifOjKTlizs38lWOnjIjvy6AQuigkdVtmQy1dUUAbqnrfFLNP67hcjE2sil/1r4q+6D0
xWAFHeXt4yad/DUHLfujdg1NBI5eoUCaarP/JR8zrNscGtwqSCe1PGmdRoGJICwfA6Ic+NKqd3Lj
aENb8Y8IKGNkp9EHipYkAbSVTa5B4Tivm1gWNG6vS6vuEn6knd8Xw5r8LWfP6CPD6JYvKl2dLKJt
4z06yO82U+QMi+U+LUZS26GVJ0ocQenBxhzsjuja6JShf7NGdInjqnLS9naA8Jlo4eBId40sBFrg
EGQCHHnT7WyLwXaJC+cx8xMUv2ZBOUlZlvbs2l3t3hJ8yy+1BDj06q1lVQTrSKR3bwyF4XxdirW8
pgIGWzBvsxF+Wl8ts7xdytRKPrlmng/3hejcNkS72r8VDvnHIdX89b7z9eXnVGy0/BATKiYYa739
1GWl1B8318dkbBrQnOMqrexfBmiKMkQZw19uLG+0pyuQTePdQnfBCSq9AcHdkhCSGUGuko85iOVY
JlOPQfIGBzZILGMCVz8UzbcZ62b4nLbaZoIdWpGPisDnQWsTIIdT0pXTQdGgStl09SpQz83b565t
DNh2KyvWi61/Gfuynb8amUqqQ8r98om4qnBh82r6D6fz+k+WVkg7sMZRN1CRaSX6GXS51gCfis0N
PCndRxdJWRs6s+2qO6NDROwJiR/5fRs0zoeVesP94LC3jxkPAlSYofRC3YGGHOLr0a+hY2G3GTWC
g/QNv8tyPaYWYP3bdjNyHOfSJW+/ZdoojSsbLZyXTMFKOfJtPf+BCsKqQidzpk9d0qZLCONhnu+7
1QVoP5q1KyMrH7YSJSwElIMqX8c6sHs9q4j6iGOPVWk66bFrqNHxxhmqOlgm1jZUOYz2KGo8TcM8
ncC2T6Upfil7kUbQKLPCyoXScEBfkM274hMauGvVPi8gaH8amsr/cd3BeqxqhPTRO2qKv/NxmP/W
S9cpom5KRxcWLJy+iOTbfqEFX0CCMTYdDjD77xsv8lhHvmrXv3yjT14mZxlv26VZfxMHL8DQqlV9
mSjmc080i5QBZsj9t9ncqupGI5YYjgSFzRfXGru/usTIX+gcZ1jrlVV3QDjcwHorn7wfoqQvjOF9
k5dRgz7hb8cDcHCT6NnUxoZq2iwiHNE/tZ5W9jE2WPnDprzZCbGaTpNATr6ThUSk2RcsNDqXSie7
Oix0t+5iCbmliADSOeudbB3xLQNanOD1pFw9wI5j+T17ACxQ6MQN0yNNuR90KozkPgIjg8oR6Z1d
NV0ZQNrNcFxZ5UCVYuQ+E6W70Vkm3+eTQX54qpexATAlU7JprSnyX1uXbPaBSiWuhba0xx9T2hrd
twXs/1dgSrMG07pFc7ARGTctHo6aG6u1y2IvzZKWe8Pyf8zT2v2y8csji+bu0P9ap6UXx2RIDKyX
slW3D7LvmgfTrYe/LASDeeVnU94rbTC/06SQWyjAgS6BNe1ljtbk37vq2jV3on5cgM8Gsto678ZF
lcWC+j5OQ1AOVY4AFTK52JM4bfM0b+ki6KTXlQqTUU9i6lPud4cKchnSt0s+ew0S+aG39uPwSF3K
5H2p8g59EL/w22jVtO1X4066CFqFnVs0wP6lIO06q3WzSNMrIlSBVuOwaNWiX5kg265HQ7oi0tpi
yu4q092eh6nt7Svw2+xx4NPLV4ovlgyVNF0VZp5PUQEqEFX8EimPHdIscMclYOgecG7d1mtkSnl+
yzTZvsg0Y5Y+rCHYLvlshLYzozq9rFatZUiOJJvzdyPRA/n2cdx7LnPYldV2NBHEs1OhmMke2nqu
fND6BAsHY5Lm3dy4qE9W5SWZ7TPZGMYRoPggeIJgOtX8XCbI7SZ8NfZTa/SHDQuCQ9KtSXMtE228
QrrVwyZPzg0XXmdkl4yS3qcUUEoBTu2tKZDf9klfpS5H6oNtC1tApvbR1fPk1qwgXtj+pEeU09cL
yedeEX6bT6AySF2BgjVYKRCsb1OYyoD2jlKMFW970ENHeIzMKfUvlWn3n/1uGHDlMD0owQMteTuM
4TZcI31hx4BjVRHMYhw/+U2Bbqks5+YfKqjNp3VsxFWZaYYR+E7ROTun1UTL0Sr++ng3vf/E8HzQ
1ND5Q41a33fbv8AY3oYHtEvUEmMv1N75CS+KZprqhlDdfSIqLxB29FXg2XV59fHI577uLl/NAqDF
Q2X47ciy6kfTHUcrHgfTe1rUYnArrPXRVl7zMBuJFnw83tmZ7jB2vIR4yNyTmdoZcotz11vxnr8G
rS9bqKhWfqyS9kfi1853LrWa9GKYjh8P/P7AomoD8BNwJAcJXtLbiWrFBEkSjlXsVOmGPJZQ0WKW
HnGovl4Yau+7n24t6AqAgYDtW3Q23w5FMFIWhUCcGtTDFlX1mN5LKmmf0t36pLTofE6O61xo0Z05
NsBI6ZZBXKNqcnpMJ2cdW7UVeiztvo99lfwSq37Jr+HMbgE2wqGkPQ+A+RTZ0k1Zm2MmoMeLIZ0+
9NRc/4QyKu9Rs/f7w+jl4gLd9cxnQ1fdpjhDCQEk0cla5o4asbSztngtKd/pIstvFtHkqL179QXg
yr7VTz4bXB7ASj7kL+70EzgF3ofm1AplxJihbIdtcMyfu+zYFWw2+2ZA1SAE2T9A4Fe8y+i5XriR
zqztrlvFmaBXRqB3UiDKs7JyKyos8YRC3GGYJp4/p0jojGxFqGb7fzgQWEwCBf1D8gCq83aX1iUN
sVrqWzyZgx52W9le0eOdYiGm6gIK7AyHB+IOpS8augbgSWvfvP+63wbhzI1Qjh7jzcXJ1jV3fN0F
+vvAmLPhl1/hmxOkhdXApix8rQipYy0S5upgPCjZl7AdXX3CQnnxm6eP74Uzy444E1IQJGqoXp1u
abuXo6Mo/6OVmovnAS/ln8a0FGU0e539qzMIdS6c1DPXwy4mQJOQS9+DHfd2MfoKfp/jlvAyAF3E
kz4u0bpZmCGKTt3sxoOhgkb78SzP9GFNujWcIJR40H47fe5gcpr2BCcwJs52d9j/QA2pGrztG4xX
EAX9PIgkGnl5j12+IM9kyLqOymZ0Lzl2nDnROzIKwVi4MC6l0LfT1ySYe6PueXjXrTwmRN6xqY/i
YPTjJQTFmaHoOnN9MBLb/NRGrnGlzOs9j7T77iHJPflQGhLhiEYzDx+v75nb1wPmBdaRKblgUN5O
yhjl2I4IZsQmCUwfaYkgcRdtbVy4o97PiJyScMzcgzEe0JNxWr9ZDLFtViySVh6MuaGcN1Pg8RF+
vLBlzgzlUdFFV5J7HkzEyXW4i/7mSUVkYDQiobA5q+qq7JWzHkqFAMWFQ/F+AdHYtdmA+/uFpOl+
TP91Q6CUj9Wf5pnxNkGKIGtz7jdpiwvL9/7oAUoEKoeGJBQ39EvejlLYuuirPtXRy9Lz+0HQLsvN
2rkTKzT1Sde7cLUq4/W/7o0/SMg/rBMANM4+9X9NDa3QxLVzXY+B8NW3o92Xcesr90JgdW5qYOXg
+cDc8xBaejuKByPKtHHejHGn9T6Z/8fdme02rmX9/VWMc5PkgtWch+DrDyhK8lC2yy7bNd4Qsq3i
PM8MAuQmD5FHyCsEues3yZPkR7nUbco+dp2S0H3wudGNtqXaJDf3sPZa/wHUCunNqrwMQ1e9yXNL
dOzeY0D9wmVNNJzQkWLHBFA8vWzFFuIPfi2eSEomfhD8APGeSPMPG9KP6kwKE0SMUyto8leu+3S8
PFyUpQQVMupU0+vKnRf5MdY1J1oXpGfA/pN538jiK3NgvPutkIBgANIghAlCsu2gkQJNImiZKp7o
HRsBfJoiQAu0DwL5EOVhObd9UyYX1oV66sKDTcLX3uqaK7V9B3hWESiPnF9OB9PnhKih1q7eS4R1
HDLtEi1l+CFhQt2ZZGGU2ZrYt6INKF2+Ynez0KPIFfUO1Trri6Vnyp0Ydu0XB8/0AZUaIX5f55yy
Z503Cpy3JBy/mV4Rq+/bwIPgrsdthmCEVJdXVkH63RZrvBhOFNQXLhROR8vQM7Wvgose2QLVjAEF
5tKovxVaMJwqZVgJKOvB/ZhnPQiCV974Mxs1gSdgZig0FEC3WflaYKZlyCJ8omC7QN68QzpdcEnb
UvSdwTirj1+ettvrH+EtAC2ozowA9Iq2Y5YAfKhUwjM4aTo9v7JgaR5FPb9KqdG98mhPNBVHrXZY
miy1EINAoG2tfih0xSYgmY7dOSBhVzpS+T4SjE5+P4To3cysoqtOUWDASkFwfe+rqOhCamuNpV4Q
uphn3UDNyoZVhvZfRQZbngVtWqRfAtXpjfc5MOFZAV55if+U5d8XWmSdiW1VYqJq5p6uA2RoNeQW
G00K56hsaN5F6XUaSe8iq9NZ1+MwNnMj3XFhnRvi16G3BmwO0TitDrtIRMdVzvKimwulHpUzYeQ6
2bitQbkWhyJ3j+tO7D5rguyBpI11HrCKTdOde0GbJZdt25aHWlc1/XvViSmpl0i5W8dqa/nKZS67
AWu024QIshCxZidATnz3KKVSrx9TZ+vxLjSBIX18+eVvr6a8EBRrwTyynbOrbwvRoP8SCcyR+sQ3
M/OkSbqSNBZGkvlZiXNPfggKRv5ipV7nvsYUfhKpcek1A4SkErg5VJ2nMx6DF1kVBL05UczCDTFU
ybCS8trU/SamodHMPPxNhHd6hRT1iVQJ0icTPczeFnD0El8xL3umF8YhyaGI4jWU/61bMeoApDxo
sBOk44tZAHDITsNSXlkqBQk9i7OZapTuK3v0E1w2HYAJEUQ9cHQWYhjjxHy0X8JqBIKSpfVJC3aO
ayuu8h6JTlTmK1Lz8czR23Dp9U4qnsedC8cwd/NKnwtBVlJxk9zgNQ3D7ZWAYwthHZq7I48WVsnW
DXmJH/hIa/YnapJaF24tBCem2CrzIS/DV1aC7W2NS9HZI1uB08EYtU6fPWKd4CDcDuT66uBYrWJo
wVTPj14e3c9dZQyCKFKzvnEcmF4lDq3BEeRGPBmiOp57Q1gcSUX0GgXlmZEMqgIBfOyDxuzWNsVI
Q5CqNUNWbB9a5KhILqK7Z5YLI6+luRyOlvFwb1I/P7WEXH8vJclrwuhPBzB3wPXJJKJbB8Z/+qBp
W1J1U3vxpG4j55iCuX+cw8w99A3HOAmVop+luju8EjQ8Oe2OLxGS8Yhe5pRnbEPrlQYxvqhFvBAJ
DaprsmNgXytAdvYO66QTT5oszFUgdOCOJLkHPNmoIn0Q6BomASzsXxtNqb43BuIpr9zamu3yOJxY
3xoHiFGVkbz+tkZZ5FoIeHjVcBJJkXyaBq0+QhvN/NYYcNShItXEHUJ2wAjn5Qiho6BnDcmJ2BSq
NwOE7SYzMB2oVyGunfh2aZSxfFxUxB0zocI21NbRIytmSkWoO3O8Vv+sKKXe2UUmK9K8lvPyUue8
3c1EKjBf8SAuMzTA8wY4HwizZcvcv+hiLyhsZwxs7KLK48QWXbH9jvuFT1q0MgLf1ipga3YE8v5S
Rfz+q1hXWbB4eZJsx35jV5GM5QDEWwIJJU/Hjqpnjm9V5XBSaJLzXtQS4ywOXMw31CG07hNK6t+x
Oq6LQyMt9JuXr/3MGjiqfJLzJyGBvMh2Lsoif1AyfYYTTmZ+ujB6WfseuihX2GoYE39QKXUu8qAO
olkZAyCdjyHE56jqsHyQ1IrE+cs3tJ0bozNkSEukbcdwCIGdaWfg/ISyXV6JJ4amtQJgvz5oUO7C
tE1SELm2Ky8EqShRro3nvar4xJaioLxykHpmHWatgq0CuJrT1LZdeKcKiev0RXuSpUUAZEvsF6IQ
OteEgdkrK+QzCwdpTjToyPOTrF4HbI/2ILV0HOL+oTsZwApe5FUI8DnOs1nrZuK7hIV/HodB9NDJ
f7nr/qu7Si8f5mH57//G73dp1hfYJlZbv/77RbZKrqtitarOl9m/jf/071+d/sN/P/fvqH6l36vt
b03+Ee3/uP58WS0nvyySyq/6D/Wq6K9WZR1V6wtwp+M3f/bDg9W6lZs+W/31t7u0TqqxNddPk99+
fHRy/9ffSDE+Gm9j+z8+fL+M+XeXq+Jv/+fJ91fLsvrrb4JuviErChUWU0QVMt2YTm9X649M6Q3D
ciR/Az/jg/FMkKRF5fHPxDdkjQlbkHgYTfngovMhKfD1h5L5hsM2JmLUAhCeR1H0t83DT17TP17b
QVLHlyn1nfKvv427yKNFleExbi0qXG12bpTTtsKkEVwiuEUwMrQBimQpfk66FDqvZMK31qOHqyCZ
iQEGOQyqC9MpCPccJBfY+QWieVdCYB6BM116nXGuAqGZ+2FzieX590ev4ceTPn6yrWmwvib5LMpk
EDgMTsLTayYmXpCIsghziHIak80Rrlyzds60Ekx40yjnMK7/oGXj+pojTWPkpknoEI29/WjqtVXo
9pB3OUQK/mfJ8qp3UekOoIaU18hpz/Uork5j8Quqqrlmcjy6kpRqvuFCbp/jzNR+ShNRmCuuGL1v
XdAwfeJIxwqnpMM+TqKTl/t1ayWjCjVSY6nTkH+HTrXtLGUNAQqaKqpZTWBSRQUUKV3HKbKq89AB
wPfHcmtcbeTeUNvQFNL9jJ9pj2pUvyk9qcViTDPMgGA1hzGWQK+cl5/MgvEq/BfUKeU1LjW9StWD
VokCvVig0OucmwmyNoInZ4uXe277Kus6NAKr7DOoNCI6Mr0KFQIF8KZDGaZK+kurwQ5MlvCvevkq
2+9nvAppz7XmAL1ubY17quhqmURuuairAWuWWGqv8V2EAQCK8ujlSz3zQBR8VBKf5MSfajxCiaw0
UGuj5zlBFKUuSJ9x81oe6ZmrmEQTZJJG6VhSddNuK3rY7qaflYuslYy5QLwEWAgb6D/8LGt5DCSo
CeeegCKiAkoMmYBy0QqmDlQ/UOy4NtM/eBUWBtZ6IgGLhR3tva2B1ms4H8ZF0C3IagbHgZN10pGD
VbF6+PLTjO08XtY5eqNyNy4OHF2QMdlacHkJRVNbubgYJWwW0KvLY1kQw6+uajpIJ4dqcvnyBbej
vjFzi9wnBxaRMcu6sHX68+I0qZvGFBd+ySE2ykdcrCSEhxBEg3cEpEtXja2jofKkRe9p5amsRv4Z
XPvXCtggt8cB8fjhR6UYMh/cBjaX0Ae3Ar4SzGNjUDJftC4JqxmBCDAboRmM5CQLoACRJ8pYauA2
BSqeTCHaOZ+cLHLNDzCe3P5IiFp31YtqGb0DLdKV53nXtsMXTWatu0QZ3YzfWaWAZDbYVICMdt22
hk/WSi6uhC4M/Llc6K07i1N1KI4jEkWXpRS2zSGitcWZmDYwjmDYQ7Sy5Cy8oRyuxseeXhryke/i
0EXOyjfR1Yp1GQGyqtaNuYjOW7nIG9+S5mXb9velUwTwnihdq19cqk8oAgPw9k9FN1fDq1YTyv60
DF3oHYHWwgIxKgxFXBiKcMv6bOjfS+GQhsKprISVeWaoULfnLur2Z6mfDgIM5AQgaamJ6UcTD4Ry
5otlBu1Ic2qslwL/NEj6IpiHbhjeZFYso3Vbi+U5dVIl+zAMGQjqBAgYeMh6nLh66BvBLGocirUD
SEJyZhhugAKLqhjgV0cCeKG0tfEZYLmazWW5KsyFoHciaDzJU0xbU0vtMlQjPZ1hn60iPSEKpq0M
NaaXolaph6lQkstOXMgn81FEMoE+I2tkI1UB3l4iyUO3kMvOuBJjwDN22Y2tkF42i4XA038HI2gB
PVf9xLAbSIF3QZW3w8yPvdoFOde53zyptK5MJUNTxmux95GCHq+HTg2hwkBgEtsjMZSlDOih1HYf
yixrv0I97r4PasL+XKvulzpXiyW1FByAY4DyoNxSty4hWXb6F2wgTNfOHYujagaI/UwvLCu0ZcEU
LsjvZHdhkyneMVhCcTisdIRqZ9jYGkhXBkH5zi08FyE5Q2dIOrj8SggNe+Wh0qdoUDeyltqCa4jv
i1wvPgELUrQj8qwcQjHfy+ASBY511GSertiinGFd47BfaHbWNeAgm8qLjwSIM98q18++CMg3fm6V
rIviS7PRyWt/oDpTDue1JaU1doaGnBzhhA6Yzfdk64pXJqtzqPOCv6Caw6k4sTrrE9J0WbuIhbKB
a9dSKDg1haqJjgpDHxIYV2ENXqky4UKROEUm06lLbJxaVzMu1NDBmjcqVPSMVcBlw5nruYF03hRS
WDlfQeEWF1gytjXvxtXvBznKbrJqTAiXQ9WJtgm5XkCpC8U8oa01YQHuzPjQp8GAxEmBT6btNG1y
TdIyj5DccLKLNJUrQuNKgpVBxSQJZpLkNTdkGHWUsc3Augm9NtJO4HWH78eCBNY9saoApo2SPDxX
WlP9KgxN7oDwB+lIwsjjJI6NhaxANKuwAa3RrFTmXuJp53IcSyvDzwZzXqsG3FDKqdHM8oy+P9Sk
ohKge6URGYuwgEVwjiA4XBUTqthgS45ktHgHoiks+LJvQXpNmojjreAhLehrCjoerFogXQzwLvji
Jh5pd1wH7VhMelRIE6H63qrwJmY9S02wEBPNat7hUdycNU2R9+/whEsZlK1QdCA4C/e+J/3SFgvs
dNRzaJ7ebcqG1ttJZZJO6bVOW9VqE39SCrV0j4paVr8CE/a+hZrofxqkSvkaoa4NPc5Fcw9TtXhE
A+MzdR1ZjURdPxCiE3EoU+nI7AMiDHhuUbLQehgpNrQ69WvUAnlocba+Mj1wS3NFdKrcTtvOaHD3
HTR/lpdNpC6UVHZuwNP68lkKQr0BIx9ajk0Pi3epWub5onZjJg+Q+qa1HVfTqCf5pf6dYxr6iniT
5tGxo46uprHmGvmJ1tTKcYORKctF7OWfo9IIEJcy2rib9Zmargq/RusxjEwJ3pklfdUGY/gSF2EH
IJg4I7NDAbjlrHZ96JaBSnXENhTMIU/MrMFGVQoN3E2tvFsOYgsHJ5IrSDFaXzflaa2I/RWeUuZ3
K8lHMiR1VXMWef4gzN0mym6pr2v3QoCJta2gIf9BzivNnbVqqOB5bAFRsRt2ogV0KPyW/bTxLkG+
FDBdO2MoyJKngWW35KduKVQI/kwFmOwzN+q6XQiBBYwIafbw2mHMA4ENZKE58gvIsDAL0jo+zSQ1
vAgb2deOKkVPzVnvReDIHa+A+OT5SjMHvJMeGpXhj0Lgfi5fokekfVC0rH0fIU5yV3VNdhkIhQnz
KuvRMx36oli2iVj4dou++03bDf0XyFcVQieOzNCP5Uy5d1vf6E8isRcTaE1xhsBDD87/sFczqZgl
ipjUtgSav3wXuoNa2EblBZdNlITimN+VPohD5mWYcZHQPUQcqQKlmwbZVdp5eWnLokfK08Gq5ruV
D5hxRWWqQtU0hf6srJXGOJQ5+n2QqwYAsOxY5E7JIPbasa562WfT79LW7sCtdHYOae9TlCYQx5FN
MYyZ1yv9dxUotzavkzotztQkduRjQcdV0cZjTrHmeiGiT6ankMdOS0MXr8zIY2r3hW68kzpBR7nZ
65MLqQpRIYzRgflgKZB7ZnEVKfp5HimGYCOMCyILwH5zGteWUPFePOcDPBUPvHxVi+cF1DwInIBW
P7LmhIrN9m69D1ocVPHlafQVBKz2KMqKcqUro0FQhGNYf+SmTn3d1BHsBw/PmPAcAHxXwqBC0BFC
SSt8K1Cv/lKLkIZmvUp51lF89ULNu1BbUJVmZzG9CHHZhn0KMxt5rVNffOv1XqzneqdWDh1aqZ91
OZXvBtFJj+tIxdovC2X5UwqLzp8NhS9cgCbXS9vwFW+lEshfEAaItyoFGfT7aRsnJZnhMM8cVbyV
SlW6zPwqXxHhqSOVWKs+Ck4eJdA5iGRkF8PbRWWagCBhbsH5yQdV+SCBWr6Byx9D8JTb7KzGRisC
4OY1t0NstjlZ4pZJVkI1PXHyCkB5Z1SEf6GpBnZVQVYnMpbqE7yDZNQLZCe84pgJFQaErnoN6pz8
s+MMQPhatPIJn3QBQVHkR7VknmXN6O+myHlr660VgHodiUp+SZbDNruA8Wo4pnkZGaxwM6IsHbFa
1QpvAlA30QyT4+g2lkdr0M4ppUv4nGhohYPimPAP2kFFUjHwKaArfSLOh7YsP5K/Ns8LlVr6US7k
EGLUGEGOmxriXElFTXRqvFoyz1/wqiAfqLHT6FDkShlRu0aIPMJZ6BgLtbFiYPye6WHwACI7nmtp
aSGupQq1tihqPfNsDXIFJloVOgsEHlRFqfKX3SdXMbJKJjPv5LE3C6m7jIiMFuj9oCTa18qsxItq
QErGNtuAQKyvCyYAvS/cAojJVVvo2vgjMofWh6iSpNjucikp55QXmkucZyVnoZF8amBshzACURUr
FoXjR8Fh4nVeeiiGg1vbSh7i5c7pCe5KazXpuanqnTynLlTcIaKusGagmBAQLvcCO2prDDK7uwV1
wSQ2vs+Nph5mcKPV+9R38bvKc3IRdmoSRi1KvTUMWzcEAIIqmF5YZZUCh74fyorjhRtk/WGY58YV
8Rx8QidP/I/4N/j5IjWBN+F57XS27HY94qNDmNwV8CbOBLIC6TzQjAIugp56K73tkosmLcovIoX6
j/RavMrx3pNxGHWGzFYNL7sdSq+4ci3H0Sl+eMTBfpRY39KU1B1l7aKEd9gr1nvOQGI1s6BjwIbx
oYBCt+iMHsWFLi7njlKJ0jwQy+QjVgDxjQgro7ctMTc+ObEZ3XcOkCW7Tl1gvghDwfGg3BKduFqv
s2xGLc/hszady3UBSwMet3Gd5Z4n2ZmQU2/D6T4aRl5c8g3LyBaAct2R2VYBaZp2KUXWbQQaoob1
0cicHfAR/sj8EkPinKT77lF0ARNvDeUSjlVrzhTOcCyxIfDJwzxvgzOlMGJWyrDDkL0Xgn6Z1S2F
Y6xA6q9DbhZfDA+ANBx6ub93OzGrZl5iSueJFIqngiL3N1qQtZBVcNFOT6tKCIxFAu3+3gzz+J2i
DkPJbiTX32qtT7BCclznTCjD6MLtNeVGtbL2AkRDDc0e5YxLz63Y4BRZUEabcLU89lQt/m65QgdO
oUFeBHJQ2n3GrN1RQPcPKiUnRGhqO2tK5a5mJHAa8UEo24Youxi8I1MswPK6RwfUEuyqHhXFmzjg
hZVuoEHD8GNit7Zob3poSTdNMM5MhCq97yaH1usOOpj3ruyBsBCKtypHF8uskDKp0hh9AAllETvB
I/dDoIqxsxhdXIAXuW0bzOIW8AkqJ8ltaPaQYU1dzyU70NIeoLDY44YuYUDV2IiTJj3KIEZyp4V1
KM1kvUD8GU0QsZvFtUscopVFv6QqGQQ2jmzWF0Xwi5KNc+hhJmmQ/nmfgBBsx8+sd31rEEQEvj+c
6mbSINLjOOYd9VSxgM0oFZzaEWJ9p2UF0ErD6dMvWtR6/WmQATq12SVreRE2EBvsokENzNazCiVE
dC+kjygF6h+CNOgjnqMswnmKrfPXzGjLlZUrNcEgdncX7Choa7FQxxf4FPdfh9KK4aGl2IfKced/
d4ocEb8Gd/s7parcVd10o9h/MmAla7qIyUDeaPPvPV0Kqxfofcr+pbNlFrJ63Uoca2ZFkrrHcqxI
I/esb74ZuuV9rpFDC2y3cMm1wwbzpBlIF1xMU9Ny/EOA6YaLYIOlnFWJSu5CJ9yWAL/k1FFLAIjt
uyqTsg4AhwtN0PMxOrStRCdxUVSpmi10NnewlDqOWXYEv4ZDQVQb2KiVSWfMi75srsl2BrWdSwLb
c9tJo9dBnpUp7oOlxkRmMITHhRm77aGBo/LwKRRct5wPQO+imduGRsUJwzRWBiecDyKiRCtByFBX
iaDF+3YUwgNnzLtixpURg7MbP86jWd7oajDTiiH4Bl3cWKpBmVN21GupsEv4XfpcJPBXZm4WN9Ei
RebQm9WcYLgto4riuRJQHczOcPhQznVYux/VwGkT5aaCdajLHw0XzDkcxcYqcFOqMWY2b4ZK84sP
5CA8ZW4FCRxYg08/G/kAUjP0XJedo8hvwUJ1EkxfEcxJ45dsiGYc5drMj/zqWEzbDMdzT+q8WdOb
JDizIlW7dyq8HX+h47ZU2YnrIT1D/TS40+UAGb8g1s1+5g8Bbu6+hya7bTUGejWW34nnQtrnnwQx
F9nQsz79JHaDeh2UsanNKpRDCpt6uP8Zk8jCIjuY9mfITHXfZUuQ76sgYaOT+4gzkGoCHrKzkqO+
7QUB6rSdoaFeBtEJFI0c5LU1i/WwvUSE5RI8j0rMHXvFJXxaGLtuXVveEZxP9UtXC1q4EDsDFZUo
JWc8c9luNM7xvacuWAZgCCl+HSUnrhHp+RcpqE3xjPK95i9SNe5ZAUtqWAsMVHlTtlxgoVuM+yua
s7YKIFY8JGvSsrREuhAonAkdM6DmnThNMYeN2ACEgsZZ1LZmxo56ZCIT3PVs2W0ko2zqmt+RAEd6
Lk1H4ac88Mx3cH2s4qaD0JC+DxIFc2wt6iJym5Rsy+qdgz5sfVN47ejJ2yldEGN5Qx7QzqxKrT8k
HTiV02zURDor+hiVoLmgJ2Z5QdoIpLrdg29NQ3zlVCW4LOAElh8UhDvab8ga6tF7N2urkWwvO4px
pHq6Jc6lmu5b1GhhkNhk0uJF2iEvZ4JbTDyrL2w9Sgb/Q1ZWpniEe6NhHdZIh3C8rHrLoiZVOV7H
NimomZjHIzG5AUMCfhRdtXmDpwOHmgpsZuPPXM8HmWoXlht0BiEnp7b7ruZX8ZCyE4RHW8SZRDk0
1SGLOEYrHeq0WigU3iFyw0RgIuT0lSeLxbnStBrLWp4kw0KqW0G784CF4uxZpwSOXerQCXELTXmm
+arB4ZungIdqQ+XuK3HWpJwSPrIcIvc2Ewa1B0+EbJLXKLNCTiWC4y6W43plto1vkP3sE5KFFeD1
lYzNKcaOQRfrxukoOBCdioin0Wulm1JACko64s43SklBERN5KZmx7Xf5GaIteXujQafRa7JpFAIu
Mf0UDXJmcqQ5M4wAXEWyzTQQAPy1gpr41+xbZfiJkjXoxRDrT2+OSBDaVz0+gilmsbmZn4aFpvlX
aFz1ki0hjIGyAVxf87TD4gz+eFTXJTRWtKVyFcMLMZV7m0Ue7vu8JpxLHDvPK8k4VlIdGzY4+KmM
vCi51y8xJNwraj6pgqNUqcB4PXK1Igi7k16CWjssKvjSrnnk10DuQKuMRrQkj4EQwVxf5ByYkERS
xLISc7tvdRZbG2v7qDhrjQJyvd0IWq6HC7CbdTksdCOmLP1Qs/pD6IHfxQRMcAQvYgx2QA88Aho8
gQ884Bx+gAvWhfSb9Ne+tCnUjyiCpw39HB5BptbzlycNraEQLzUQLRl+9T2IBfTN3lCwoyrEOeDh
57cDEg7INDx8rqtvqJ4A4QM2xJUedc3Te36Kvvi177x066s1TGPEYoz84R2f/Q3hy0gWpcr4+JkN
6w3V9BFPIYvrH+pXf65nH4HVuz27Ir0ZAUjwR41n37sBJGUk1GHQ/Gd7+LHcuOPDj4MakytT+jHo
KYk+HgDjoAe7DAhAfxgAVBX/XANg5I/u1Afqm/HRWZ15tMePbshvRn8dCbDFw6P/6V7/KMy106ML
ksjEH39G5N3jh9eUNw8znrTp+udPt+ghZrfj06s8/CjLTW3+78/4uA+UN3jLsPyN31j//OkWv6cg
vPU280d2Pf0NOx4GMpzcH362dwAN1B0AEzCzD6sjn/+5FgCMW3YcCOabtS8e7/nHBrC9COpvxs/W
+Jf1N4Cd/bn6QBptRXZbCmSFbY6XrAD32oz2x7NBM9+MayRj4U+3DkKR3PXpFfkNsH5N4x1vLYT6
G5YHcHYYH/3Rd/8TIeLfg2hIPtH9Onz2V+UjBO+rX9jEvE8b+BE8jhEi6xxGrZOvjvjeh8YfAsnx
93+/SwkqE/6wDm8ffTAinB/9mt6tlskr35lAh8snX/7ROevb/nEvj/+0GKPbTVdMbnzzyeaPx/6q
WBZ3Xr/+oP/x1A8w5LffC/9u+RiHbKjsZP94khHh/OORHw2hF5tERq+4q7aaZWqwCu3UbulPbhQ8
8I4tLmqMlFabu1qDtoF+sYntcpvvRzD2wduYUv20Y+Fgmzu2/bYuq2IZbfUD6NMdO+J6xIg/d8/j
is7SsUt/XIwzYXrHI8YQUhnQdoic6FCscYa7XOOSc7Gbbl8FpCwuAKjqwiyDDQXMcPtJ6n9A98uf
HN2MmeXWQAScCTod7KyKGg2SC2sto+nj/MKF7GXEHDq4rpbVipt7aG8coyMdgHDEIu4eAcGICrG1
7Xy581UJwbBCM3MyyfDlGq00ZU1f6yJz/H8yhH/h2c6Xrlesbje3vX4qzpfjf3BmAeMKH3J0od/5
qWbLwr+9ZQAevF9V3qqIlsn9pDNx6MIgiV6Eak45C7oj29srl31uFf57uuPpLjNNdfzxzx+/+mc6
abPKP94npnvRZJ/ZcZt57tkfbcaTm1k83qFe64VHTwmdGhHnSVO/sxc/Gno7Phc9RqJu8nI2N/DS
XmevIKRNdpDRWf53x89PrjFAi2ELXW3tH6Nf9K4tL6KD62XULO/TYtPYevI92fIf9exP3vRRzUIV
L6PJ8vF0z//jDR+nyf246D6+YTgym1/HofGEhvX3SP+ll/eeDi6Wbj25Y4mht3M3Xy6TZTxtdtSa
evntPTe1/jnLCk5gJMo24/2fs5D86oRbeoCdp0S7l7b1nxy8gCuLejLCtCch1R8fuUfLYckGDhp6
8+4fYsxXh8JD57w0dk+K5bQTRkrIy+PrJxoti+Uq2rSzvtcxh7Rzs8Uy37SybnT0ht610Xdpcb/V
BWOFY9dmT+t26VebdtZ3O2a1d232bHW7TLb4oaMEwa7tXsRbfTBSB3dt9APRdLFpZt0FIw9o11av
l/W9f/C2WN5OI0xErvbQOMziyXqL4t7urX5M/Gp1v77ngwVWPtuRuLyPzf4zvN4De5mEm/sde5yo
e/Prr+9vX1fxarJIyPoeJt779IBB95/KgzGW3tzkeM8oeGx+/fV7Pkpp9uC6vkXJm4XzbjIVAWTs
Y1m+qZPbg5PyyVmAoEJCfncPffT2tj44r8vJiPzR+h766L9dLa4XV58W8/9+MA6eVUGHbY9/zm1k
pRVgz4i3kLtWxxzwy1P4Xxd/6M+c1P+50chzz77vY81zaYJ/7lP+Ysx1tEoLd7q8jpp3L4+m16ON
qxrtmckUQc9g92Zv/vZ/C6TPp4cy5dXl9LkR8M+JvhEKIue460igv//xQkhT149SW/+as/HbiJhn
+oL3EEm9TTi7FpNhs4exuE6sTu91lEb4R4/+2gmT9IDr1/GmofXOvoftxU5LOvaA/ffgeFUMKxdw
XTLpklEVZA83v9w6FD1NuD8aZj951LLryCUrN7nd16fn68vJfJXEy2ISRe0j3DkpVtuBzijfu2vn
LuBhbE0O6k87NzsbVnfetG9Hufld7/bQT7Y7wdjDkeBwWaSr5yKxF5PMPznODjkh3012AXMPM/rI
v6UAs3U+GrUydu3iIzSJknLVb1oa14rXc0avT4ujVUG4Pm12H/2AXNO0d609zIpZkQI3nCwNiPtv
uuTXTxXHdcKaM+kE4Aq7t3ty92RxAAexh3arZTS9W2kPvfBuBcVy2qy8h4DrHQe282U/PWqudal2
nRNny6rZGg2jHNPOzfqVV2+HJtLTum/9jxDqJ9ec6yhtluH2Le+hj8981vVqlXDa20p+jmpAO3dI
3a3i27Qu3E1b4+ojqXtY4s/T6J4+mbSr7eEMfJ4my7t02uwepsj5uLZPWh3Vp3ft39+pPSLQuYe2
06JdTif1PrZmhNK20jt4Pu1+t5eAI2p3Oc0xj7jSXbv4KmWXm048MIu7tzvO6NV2w6Mu5q43fL1e
NQs/mQxieR+njutsq0KyRoLufMPNkgNdcb959PVhZvTU2LnhdnU/3TzkfRQIrlu/Gh4q/pt7fLjl
PYy2j+FYhJoEl4A/Npf59TjlR8L5FAbifTo9Nj5FZdV/eHv6RHB1x7iboYG5udl1n7wIevjJvY8V
mQ1q5RbTAb2PU831qtguGhh76G1SwKuD9DvByyRLjm7gPipJDziw8+Xd6n77pCdZ+j7iudNRgWzS
26D0VdTLN+/21wfi3/7nuPw/dzTDSWft/Qfs3yTjD/b/1cv9K1NriPOgZ7dzdu3xI4y9Ci708Z8W
j5Euk0ze5pPNH1+q6b4t6ttp8LH7i3zLnYFwWOeK7GVxW99PrrCHjext4tZ+NIV9SHsISse7BadS
bvpgHZLuIcS78VaU2zzwGZOm91EvnC17opDnZs0+QunZ1ujQ9hA9ztPYT7ZwRvuIeDftJgdXq6y+
jfy7x69xdBPYNWo4KlbJcjqY9xGggmK6X0VpPYUFP8XA/vHN9xhcgb957vVg3ke14x3jeOv9Sfuo
Sp8vC3Dufl5Pghw04TdP8Ot7yxgolCty+NWmrXVv7KPifUkSrUpH5NxkW5T3UZm+JuKrDk5HQ+T1
avp+hd7C4yeQxT2clx+uclbfbZ1l9hEv3HDa8O+X9+vbv0lvgUxP7n8fRYObuggf+mfGuEzL5xZD
9Lw31/31UfTQUZ98cry8ljFYAd978LAqEJpP38zoDLbrgmMXzN/SO/jkUwx9dpGn5L77ZT5ev3iF
PWzYNqkTv5jMa0S5d7/zGSDNu+V0SBnK7u1eL6dRkTxysHd9m9fjZF5Ap+BINAX+yfsomDyMTkKY
yvvb/45Wcb+543Gp0/aRIl4/wPmSK0zPztj2jJ6PO/fPerV72AUO/vNDLeW/bJodH2Jkwb0agDwX
I78QOb+GEX/t8x9Pvd5ORrrRJuj+VUTrn7Cm/iy3Co+8zav5vQX1X/cm1jSt/4Bv4rvrkXFkAZkk
D/aw3r0la3W79INpw3sImd8W4AGnccUeVgqgi25E0Fx6mzE4zr99FJbO++VY0p80u48bRuB12rej
z+GuC6Zd1MlqEt+PBka7tjpbUpe5n76zfZTArgv/4AzM6SQZsI8UI0vtFImyj/oUDBD34HT8n+u3
V5tOXa/yo7/arn18AqKIgHHaydiw7KXl7Vb3sD68W2bT4Yvkzu73etoX7qgOutW0soeQ9iETepoW
q8lww2ts99t+YK4+0/YeBsYp9A30UZ90yR7m9dlyK7E1utbtOpDJNS/TJ1NklH/ZuWXmXrpFO8aq
bw8NL6N7v5me1tBY2EvDy357Tu8jMH6/yrbKl8YeXt0lRDSwJM+dlrGH3L07LkElPBnI+4AtXaLK
4GfZkxP3i+zdn6woccRxl/jaTY+q+8gt33hLf7u+jb387v18swz8pz2NqdI+mvbb6eK8tkjcdWqP
CZsxLNweHfI+VqSPw+3qme7YRzb8k7+qIFlu+nUdc+5jqbuAdpI2BydVXdTZwV8OFhWm0VX9Y2Y+
vhx+p/vI+P244GmdLEvPL7jk5v/6z10Uo+w9xBDXGenXqH9uvUFcYB+xz7l/f095dbEsq8ed9kA1
/f0NqfzJteFHr117fohoQUKv/f3/PjB7Hl+UXIBh7INuBzxo2S95QYUf/b//8b/KcPztCOHo+yV3
cLy8BYWyeWs8ycPcHIcmjHYsNV89pb8O57zx47QQzkbaz6R9LFRwCNv86feyAK+3f73iUBBuhnv5
l7m/THvOS/7Bhzq5n2b3MKRDEnAPF52n4X1KB94sQ46R/pQ5jeoiOhd7yBifLmu/8CcAcQmbb92w
9hDIXC6FyBfuwF4LZVlv3sPDGWV9jT28eyBD7jMt72HbOltmlbcV1jx0zasb178usfScisx/wDzT
g5AQFL9lnE7PT3s4mtn/n7tr2W3biKK/wl1boIuQMCpnUyCiJaVw5BqR4gLeUdRUYkyLKSXVtX+n
qyyy6x/ox3ouKSa8Q8bjigdV4G0cjMjhzH2ecy7Q4TYkgLDsJEszDO5rdS+E5cNMOkvfnxuob6wW
P7T9DKPjU+Stwq5EGTyBokPb7zCwrFAHv2ld23n53PZ8mLxXRSlGsjIEXk+40PO9OFGBoZLJzI0q
CpA3X3f1T/T0QzT646Unk3ub6xMKH/v1i0KCfGxpJQI1U0qYSZHMEgwiJKcAGajAlUGvf22Azdyf
ouIdxvEZGn1p9W8qHAHlsPuHOYc3naF9Vq1UODsZqtk1JQmXOdIR4HP2r1OtWP4A4ckvzJ0XRmkL
MI+BVrxILNAEA6t4Fa2gr6MDC0Yf9CJCnqM2mHFnZYOvDYJlrRAA4GD1U4dHqJfJJkb/utW5QHyN
8AOYzhNBL+zOG21R19A+lxMrppHe85eEQw0ntUYM115DYugwlT3t1yYF8OpH79UawIs1Zt4XxgbQ
EikgeMiDMO9xqfYMmnjdP8o0uwHVSu1awKhNT1HZ1E/LqEpPtwDLWw9LOJm/4fMmJbpmuMWcJf3g
DDxgI8jEQOTuHy+UEqEgs6pLWy0pFl2mp/d6EOGT0csvkOsx6Ct7IP2kEE/0xmBZ5N6vW1Q8EC+2
hlo9yTJfiJAzBhOLqLXztY+X+JRCos8v1QkRY2tEJ6NmA0iYabCXGZSjsfnLwhn6Mmeia/RTmtlL
aPbmpgzkBIUJoelqabk0gRvx4c4N1CVRq58QKiIhNgJU6TZV2VLg8es7hVj1SQJ+n9U96w8PLfoS
8+9a/4gXuFDsfX4XuFWemEGWQyb+e5ZWSXL9a/8Esg4YHi8xgsU/OYUTOXWWw4733dvEdLuegvrb
SFD9ODOl/r8HddKKC1rn+vv+soltEgHxrm8F4/XFjn4jajYLKHqriItgJEGeAdG2fqCdcYfbrvez
zRqtQrWsz1gXbULthQgFqj7yz9U8qW8Bo/MYLqN5fU0GO7Oiski9S8DmoaAi1I8Q0tszc5vFqK5B
+tv9e4QTCISZyTMdXbi14tyHMEQBONcgFwY8/nNUUcwtaKcXMZgkYfTBeFcmn5v6B35UQf6JQcvZ
+wRSC7psJhPTvti7w7SmBpgwuqmWETvMQLsM/kDVKYPdS1uKIe4cyX1MBmBVWLgwRrlssFkm2Qdt
rhmdSiEPjoDJ1Cszqk4jNI+VcXUHMu7dHQGirNyAm6z7hEWbVTGG0kK4+2djvPl3v/yZWewUn+G8
zs3qXm1Fy/SQ7X9m1L9JZnZU4DNgtGjwZ5ulci5gdle3+/DiKZ7X2gVGo2yMtH0RraGmXj2h2B+f
4UYgLJRtNNYBo4aqnzl8IwTJcaeiDp9RP8Oy1qLOdMR94cZwpLFmNPqMstwYtX9w2jT9CWMMGbsr
K9uCLD7DzY2zB7G/NjGVocl3kSDEr16+OMEMl1Gsqv2Fz6CYlc0JTGler3VdHOoS1Uscfj/e7j5u
V6juVysV28GQeHuLzEQX+QIGiH9i7uOlSVOD2lEZSckTBwzxuBJi3hyUFTAU5IC3MpYeUsChBwrD
2ntj0JRXOyLj27qGmhPA3Cw0eMCYPzABFEWdOMzj6f6000xnaYFMBe28Bbu/M2+a3e4+FjXay3z3
aRUnWjUgYDTDIVaeWDh2iK50f4FptHqwDXTAqLe/WzQuOIOxhDrBDahF3jBaq7AoYBCMMAsvsWL6
gEFvGKAOIzIK1ecqbBLDwV43cpCAAQu+Tm5n0exOWwzGSInShjbvN0MBrw/Q9BTBnBKVg/R9temH
O8FXs3tN6esBye+DYX1y2oOEEwy1O59qq7j+PxTocnbfM6zE5gux3jqxZWAM+qA4WXqjDCGwfh49
6MPJcEAhiDfqnjLSw1Bwm5YhZJAqBjFkdfTIMUardA/dQyRslTkYZmUYpTcCYGqDC/QIYcloC3qz
rkhQSFPIvMCLUUfDZ+hpC0UNSmL3lVktMgKZqtw1lLo0NgKNkDO/y7f2wxZDkLs+7BXi9Qe049WH
KwZsP77y8dxA27jQrk6h/jbiXo/fdGyb4/mNvWV90wbN3ut+D+MUQN6f/wUAAP//</cx:binary>
              </cx:geoCache>
            </cx:geography>
          </cx:layoutPr>
          <cx:valueColors>
            <cx:minColor>
              <a:schemeClr val="accent5">
                <a:lumMod val="20000"/>
                <a:lumOff val="80000"/>
              </a:schemeClr>
            </cx:minColor>
            <cx:maxColor>
              <a:schemeClr val="accent5">
                <a:lumMod val="50000"/>
              </a:schemeClr>
            </cx:maxColor>
          </cx:valueColors>
        </cx:series>
      </cx:plotAreaRegion>
    </cx:plotArea>
  </cx:chart>
  <cx:spPr>
    <a:ln>
      <a:solidFill>
        <a:schemeClr val="bg1"/>
      </a:solidFill>
    </a:ln>
    <a:effectLst>
      <a:outerShdw blurRad="50800" dist="50800" dir="5400000" algn="ctr" rotWithShape="0">
        <a:schemeClr val="bg2">
          <a:lumMod val="25000"/>
          <a:alpha val="20000"/>
        </a:schemeClr>
      </a:outerShdw>
    </a:effectLst>
  </cx:spPr>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microsoft.com/office/2014/relationships/chartEx" Target="../charts/chartEx2.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81971</xdr:rowOff>
    </xdr:from>
    <xdr:to>
      <xdr:col>3</xdr:col>
      <xdr:colOff>0</xdr:colOff>
      <xdr:row>28</xdr:row>
      <xdr:rowOff>194504</xdr:rowOff>
    </xdr:to>
    <xdr:graphicFrame macro="">
      <xdr:nvGraphicFramePr>
        <xdr:cNvPr id="2" name="Gráfico 1">
          <a:extLst>
            <a:ext uri="{FF2B5EF4-FFF2-40B4-BE49-F238E27FC236}">
              <a16:creationId xmlns:a16="http://schemas.microsoft.com/office/drawing/2014/main" id="{47302646-2FAB-9043-907D-FBBDC5728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128144</xdr:colOff>
      <xdr:row>16</xdr:row>
      <xdr:rowOff>150109</xdr:rowOff>
    </xdr:from>
    <xdr:to>
      <xdr:col>7</xdr:col>
      <xdr:colOff>398162</xdr:colOff>
      <xdr:row>30</xdr:row>
      <xdr:rowOff>10066</xdr:rowOff>
    </xdr:to>
    <xdr:graphicFrame macro="">
      <xdr:nvGraphicFramePr>
        <xdr:cNvPr id="3" name="Gráfico 2">
          <a:extLst>
            <a:ext uri="{FF2B5EF4-FFF2-40B4-BE49-F238E27FC236}">
              <a16:creationId xmlns:a16="http://schemas.microsoft.com/office/drawing/2014/main" id="{591831FF-CB26-3B49-8013-A942C73EAE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528594</xdr:colOff>
      <xdr:row>21</xdr:row>
      <xdr:rowOff>34325</xdr:rowOff>
    </xdr:from>
    <xdr:to>
      <xdr:col>13</xdr:col>
      <xdr:colOff>160180</xdr:colOff>
      <xdr:row>36</xdr:row>
      <xdr:rowOff>114415</xdr:rowOff>
    </xdr:to>
    <xdr:graphicFrame macro="">
      <xdr:nvGraphicFramePr>
        <xdr:cNvPr id="7" name="Gráfico 6">
          <a:extLst>
            <a:ext uri="{FF2B5EF4-FFF2-40B4-BE49-F238E27FC236}">
              <a16:creationId xmlns:a16="http://schemas.microsoft.com/office/drawing/2014/main" id="{5BC62CB5-8482-0B48-A5DE-03E0B0A8F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13728</xdr:colOff>
      <xdr:row>37</xdr:row>
      <xdr:rowOff>155833</xdr:rowOff>
    </xdr:from>
    <xdr:to>
      <xdr:col>19</xdr:col>
      <xdr:colOff>274593</xdr:colOff>
      <xdr:row>56</xdr:row>
      <xdr:rowOff>174780</xdr:rowOff>
    </xdr:to>
    <mc:AlternateContent xmlns:mc="http://schemas.openxmlformats.org/markup-compatibility/2006">
      <mc:Choice xmlns:cx4="http://schemas.microsoft.com/office/drawing/2016/5/10/chartex" Requires="cx4">
        <xdr:graphicFrame macro="">
          <xdr:nvGraphicFramePr>
            <xdr:cNvPr id="16" name="Gráfico 15">
              <a:extLst>
                <a:ext uri="{FF2B5EF4-FFF2-40B4-BE49-F238E27FC236}">
                  <a16:creationId xmlns:a16="http://schemas.microsoft.com/office/drawing/2014/main" id="{7BD6A7EE-00FE-844D-B59C-1E8A27C4B1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345428" y="7674233"/>
              <a:ext cx="5366265" cy="3879747"/>
            </a:xfrm>
            <a:prstGeom prst="rect">
              <a:avLst/>
            </a:prstGeom>
            <a:solidFill>
              <a:prstClr val="white"/>
            </a:solidFill>
            <a:ln w="1">
              <a:solidFill>
                <a:prstClr val="green"/>
              </a:solidFill>
            </a:ln>
          </xdr:spPr>
          <xdr:txBody>
            <a:bodyPr vertOverflow="clip" horzOverflow="clip"/>
            <a:lstStyle/>
            <a:p>
              <a:r>
                <a:rPr lang="es-ES_tradn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18</xdr:col>
      <xdr:colOff>305488</xdr:colOff>
      <xdr:row>15</xdr:row>
      <xdr:rowOff>12814</xdr:rowOff>
    </xdr:from>
    <xdr:to>
      <xdr:col>21</xdr:col>
      <xdr:colOff>617838</xdr:colOff>
      <xdr:row>26</xdr:row>
      <xdr:rowOff>125857</xdr:rowOff>
    </xdr:to>
    <xdr:graphicFrame macro="">
      <xdr:nvGraphicFramePr>
        <xdr:cNvPr id="12" name="Gráfico 11">
          <a:extLst>
            <a:ext uri="{FF2B5EF4-FFF2-40B4-BE49-F238E27FC236}">
              <a16:creationId xmlns:a16="http://schemas.microsoft.com/office/drawing/2014/main" id="{899A4FFC-A8DC-A64C-BBC3-A946FC04B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773764</xdr:colOff>
      <xdr:row>16</xdr:row>
      <xdr:rowOff>66798</xdr:rowOff>
    </xdr:from>
    <xdr:to>
      <xdr:col>23</xdr:col>
      <xdr:colOff>16798</xdr:colOff>
      <xdr:row>25</xdr:row>
      <xdr:rowOff>45973</xdr:rowOff>
    </xdr:to>
    <mc:AlternateContent xmlns:mc="http://schemas.openxmlformats.org/markup-compatibility/2006" xmlns:a14="http://schemas.microsoft.com/office/drawing/2010/main">
      <mc:Choice Requires="a14">
        <xdr:graphicFrame macro="">
          <xdr:nvGraphicFramePr>
            <xdr:cNvPr id="18" name="Mesero Asignado">
              <a:extLst>
                <a:ext uri="{FF2B5EF4-FFF2-40B4-BE49-F238E27FC236}">
                  <a16:creationId xmlns:a16="http://schemas.microsoft.com/office/drawing/2014/main" id="{6D9FDDD8-B082-A24B-B718-B81E87968FB7}"/>
                </a:ext>
              </a:extLst>
            </xdr:cNvPr>
            <xdr:cNvGraphicFramePr/>
          </xdr:nvGraphicFramePr>
          <xdr:xfrm>
            <a:off x="0" y="0"/>
            <a:ext cx="0" cy="0"/>
          </xdr:xfrm>
          <a:graphic>
            <a:graphicData uri="http://schemas.microsoft.com/office/drawing/2010/slicer">
              <sle:slicer xmlns:sle="http://schemas.microsoft.com/office/drawing/2010/slicer" name="Mesero Asignado"/>
            </a:graphicData>
          </a:graphic>
        </xdr:graphicFrame>
      </mc:Choice>
      <mc:Fallback xmlns="">
        <xdr:sp macro="" textlink="">
          <xdr:nvSpPr>
            <xdr:cNvPr id="0" name=""/>
            <xdr:cNvSpPr>
              <a:spLocks noTextEdit="1"/>
            </xdr:cNvSpPr>
          </xdr:nvSpPr>
          <xdr:spPr>
            <a:xfrm>
              <a:off x="21186128" y="3184071"/>
              <a:ext cx="1829215" cy="1849539"/>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19</xdr:col>
      <xdr:colOff>1052611</xdr:colOff>
      <xdr:row>20</xdr:row>
      <xdr:rowOff>102974</xdr:rowOff>
    </xdr:from>
    <xdr:to>
      <xdr:col>20</xdr:col>
      <xdr:colOff>640719</xdr:colOff>
      <xdr:row>23</xdr:row>
      <xdr:rowOff>114415</xdr:rowOff>
    </xdr:to>
    <xdr:sp macro="" textlink="$U$12">
      <xdr:nvSpPr>
        <xdr:cNvPr id="5" name="CuadroTexto 4">
          <a:extLst>
            <a:ext uri="{FF2B5EF4-FFF2-40B4-BE49-F238E27FC236}">
              <a16:creationId xmlns:a16="http://schemas.microsoft.com/office/drawing/2014/main" id="{0270BED1-527C-8E41-B3DE-34CF5C8A892D}"/>
            </a:ext>
          </a:extLst>
        </xdr:cNvPr>
        <xdr:cNvSpPr txBox="1"/>
      </xdr:nvSpPr>
      <xdr:spPr>
        <a:xfrm>
          <a:off x="18626665" y="2368379"/>
          <a:ext cx="938198" cy="629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0195DDA-C49A-2C4B-9AD9-2BE42C8F5C86}" type="TxLink">
            <a:rPr lang="en-US" sz="1800" b="1" i="0" u="none" strike="noStrike">
              <a:ln>
                <a:noFill/>
              </a:ln>
              <a:solidFill>
                <a:schemeClr val="tx2"/>
              </a:solidFill>
              <a:latin typeface="Calibri"/>
              <a:cs typeface="Calibri"/>
            </a:rPr>
            <a:pPr algn="ctr"/>
            <a:t>14,60%</a:t>
          </a:fld>
          <a:endParaRPr lang="es-ES_tradnl" sz="4800" b="1">
            <a:ln>
              <a:noFill/>
            </a:ln>
            <a:solidFill>
              <a:schemeClr val="tx2"/>
            </a:solidFill>
          </a:endParaRPr>
        </a:p>
      </xdr:txBody>
    </xdr:sp>
    <xdr:clientData/>
  </xdr:twoCellAnchor>
  <xdr:twoCellAnchor>
    <xdr:from>
      <xdr:col>26</xdr:col>
      <xdr:colOff>1398142</xdr:colOff>
      <xdr:row>17</xdr:row>
      <xdr:rowOff>137297</xdr:rowOff>
    </xdr:from>
    <xdr:to>
      <xdr:col>29</xdr:col>
      <xdr:colOff>709369</xdr:colOff>
      <xdr:row>29</xdr:row>
      <xdr:rowOff>11442</xdr:rowOff>
    </xdr:to>
    <xdr:graphicFrame macro="">
      <xdr:nvGraphicFramePr>
        <xdr:cNvPr id="8" name="Gráfico 7">
          <a:extLst>
            <a:ext uri="{FF2B5EF4-FFF2-40B4-BE49-F238E27FC236}">
              <a16:creationId xmlns:a16="http://schemas.microsoft.com/office/drawing/2014/main" id="{B76B85A1-3C72-0F4A-8197-F496FE070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60180</xdr:colOff>
      <xdr:row>5</xdr:row>
      <xdr:rowOff>207817</xdr:rowOff>
    </xdr:from>
    <xdr:to>
      <xdr:col>3</xdr:col>
      <xdr:colOff>484284</xdr:colOff>
      <xdr:row>8</xdr:row>
      <xdr:rowOff>138336</xdr:rowOff>
    </xdr:to>
    <mc:AlternateContent xmlns:mc="http://schemas.openxmlformats.org/markup-compatibility/2006" xmlns:a14="http://schemas.microsoft.com/office/drawing/2010/main">
      <mc:Choice Requires="a14">
        <xdr:graphicFrame macro="">
          <xdr:nvGraphicFramePr>
            <xdr:cNvPr id="10" name="Orden Cobrada 1">
              <a:extLst>
                <a:ext uri="{FF2B5EF4-FFF2-40B4-BE49-F238E27FC236}">
                  <a16:creationId xmlns:a16="http://schemas.microsoft.com/office/drawing/2014/main" id="{595166F5-1A66-3A48-8C44-2F55F2DE6990}"/>
                </a:ext>
              </a:extLst>
            </xdr:cNvPr>
            <xdr:cNvGraphicFramePr/>
          </xdr:nvGraphicFramePr>
          <xdr:xfrm>
            <a:off x="0" y="0"/>
            <a:ext cx="0" cy="0"/>
          </xdr:xfrm>
          <a:graphic>
            <a:graphicData uri="http://schemas.microsoft.com/office/drawing/2010/slicer">
              <sle:slicer xmlns:sle="http://schemas.microsoft.com/office/drawing/2010/slicer" name="Orden Cobrada 1"/>
            </a:graphicData>
          </a:graphic>
        </xdr:graphicFrame>
      </mc:Choice>
      <mc:Fallback xmlns="">
        <xdr:sp macro="" textlink="">
          <xdr:nvSpPr>
            <xdr:cNvPr id="0" name=""/>
            <xdr:cNvSpPr>
              <a:spLocks noTextEdit="1"/>
            </xdr:cNvSpPr>
          </xdr:nvSpPr>
          <xdr:spPr>
            <a:xfrm>
              <a:off x="60180" y="1246908"/>
              <a:ext cx="2952559" cy="553973"/>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8</xdr:col>
      <xdr:colOff>11442</xdr:colOff>
      <xdr:row>21</xdr:row>
      <xdr:rowOff>91532</xdr:rowOff>
    </xdr:from>
    <xdr:to>
      <xdr:col>11</xdr:col>
      <xdr:colOff>80090</xdr:colOff>
      <xdr:row>22</xdr:row>
      <xdr:rowOff>102973</xdr:rowOff>
    </xdr:to>
    <xdr:sp macro="" textlink="">
      <xdr:nvSpPr>
        <xdr:cNvPr id="11" name="CuadroTexto 10">
          <a:extLst>
            <a:ext uri="{FF2B5EF4-FFF2-40B4-BE49-F238E27FC236}">
              <a16:creationId xmlns:a16="http://schemas.microsoft.com/office/drawing/2014/main" id="{C95AD7B2-750A-4842-A4C5-68CDEE933745}"/>
            </a:ext>
          </a:extLst>
        </xdr:cNvPr>
        <xdr:cNvSpPr txBox="1"/>
      </xdr:nvSpPr>
      <xdr:spPr>
        <a:xfrm>
          <a:off x="7459820" y="4210451"/>
          <a:ext cx="3318018" cy="2173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tx2"/>
              </a:solidFill>
            </a:rPr>
            <a:t>Ingresos por Tipo</a:t>
          </a:r>
          <a:r>
            <a:rPr lang="es-ES_tradnl" sz="1200" b="1" baseline="0">
              <a:solidFill>
                <a:schemeClr val="tx2"/>
              </a:solidFill>
            </a:rPr>
            <a:t> de Servicio y Día de la Semana</a:t>
          </a:r>
          <a:endParaRPr lang="es-ES_tradnl" sz="1200" b="1">
            <a:solidFill>
              <a:schemeClr val="tx2"/>
            </a:solidFill>
          </a:endParaRPr>
        </a:p>
      </xdr:txBody>
    </xdr:sp>
    <xdr:clientData/>
  </xdr:twoCellAnchor>
  <xdr:twoCellAnchor>
    <xdr:from>
      <xdr:col>11</xdr:col>
      <xdr:colOff>11441</xdr:colOff>
      <xdr:row>21</xdr:row>
      <xdr:rowOff>91531</xdr:rowOff>
    </xdr:from>
    <xdr:to>
      <xdr:col>13</xdr:col>
      <xdr:colOff>148739</xdr:colOff>
      <xdr:row>22</xdr:row>
      <xdr:rowOff>45766</xdr:rowOff>
    </xdr:to>
    <xdr:sp macro="" textlink="">
      <xdr:nvSpPr>
        <xdr:cNvPr id="13" name="CuadroTexto 12">
          <a:extLst>
            <a:ext uri="{FF2B5EF4-FFF2-40B4-BE49-F238E27FC236}">
              <a16:creationId xmlns:a16="http://schemas.microsoft.com/office/drawing/2014/main" id="{7A3036F1-09C9-2049-A9DF-16C486232E1C}"/>
            </a:ext>
          </a:extLst>
        </xdr:cNvPr>
        <xdr:cNvSpPr txBox="1"/>
      </xdr:nvSpPr>
      <xdr:spPr>
        <a:xfrm>
          <a:off x="10709189" y="4210450"/>
          <a:ext cx="1761982" cy="16018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_tradnl" sz="1100"/>
        </a:p>
      </xdr:txBody>
    </xdr:sp>
    <xdr:clientData/>
  </xdr:twoCellAnchor>
  <xdr:twoCellAnchor>
    <xdr:from>
      <xdr:col>23</xdr:col>
      <xdr:colOff>785091</xdr:colOff>
      <xdr:row>19</xdr:row>
      <xdr:rowOff>175491</xdr:rowOff>
    </xdr:from>
    <xdr:to>
      <xdr:col>26</xdr:col>
      <xdr:colOff>484909</xdr:colOff>
      <xdr:row>33</xdr:row>
      <xdr:rowOff>9236</xdr:rowOff>
    </xdr:to>
    <xdr:graphicFrame macro="">
      <xdr:nvGraphicFramePr>
        <xdr:cNvPr id="21" name="Gráfico 20">
          <a:extLst>
            <a:ext uri="{FF2B5EF4-FFF2-40B4-BE49-F238E27FC236}">
              <a16:creationId xmlns:a16="http://schemas.microsoft.com/office/drawing/2014/main" id="{4D8D2416-A124-034E-ACA8-7FEAE52F8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30</xdr:col>
      <xdr:colOff>1116444</xdr:colOff>
      <xdr:row>0</xdr:row>
      <xdr:rowOff>148937</xdr:rowOff>
    </xdr:from>
    <xdr:to>
      <xdr:col>31</xdr:col>
      <xdr:colOff>1629062</xdr:colOff>
      <xdr:row>6</xdr:row>
      <xdr:rowOff>115455</xdr:rowOff>
    </xdr:to>
    <mc:AlternateContent xmlns:mc="http://schemas.openxmlformats.org/markup-compatibility/2006" xmlns:a14="http://schemas.microsoft.com/office/drawing/2010/main">
      <mc:Choice Requires="a14">
        <xdr:graphicFrame macro="">
          <xdr:nvGraphicFramePr>
            <xdr:cNvPr id="19" name="Tipo de Servicio">
              <a:extLst>
                <a:ext uri="{FF2B5EF4-FFF2-40B4-BE49-F238E27FC236}">
                  <a16:creationId xmlns:a16="http://schemas.microsoft.com/office/drawing/2014/main" id="{C43734EE-6DAC-2C4E-AE49-DB80902C7288}"/>
                </a:ext>
              </a:extLst>
            </xdr:cNvPr>
            <xdr:cNvGraphicFramePr/>
          </xdr:nvGraphicFramePr>
          <xdr:xfrm>
            <a:off x="0" y="0"/>
            <a:ext cx="0" cy="0"/>
          </xdr:xfrm>
          <a:graphic>
            <a:graphicData uri="http://schemas.microsoft.com/office/drawing/2010/slicer">
              <sle:slicer xmlns:sle="http://schemas.microsoft.com/office/drawing/2010/slicer" name="Tipo de Servicio"/>
            </a:graphicData>
          </a:graphic>
        </xdr:graphicFrame>
      </mc:Choice>
      <mc:Fallback xmlns="">
        <xdr:sp macro="" textlink="">
          <xdr:nvSpPr>
            <xdr:cNvPr id="0" name=""/>
            <xdr:cNvSpPr>
              <a:spLocks noTextEdit="1"/>
            </xdr:cNvSpPr>
          </xdr:nvSpPr>
          <xdr:spPr>
            <a:xfrm>
              <a:off x="35094717" y="148937"/>
              <a:ext cx="1828800" cy="1213427"/>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30</xdr:col>
      <xdr:colOff>1146463</xdr:colOff>
      <xdr:row>8</xdr:row>
      <xdr:rowOff>17319</xdr:rowOff>
    </xdr:from>
    <xdr:to>
      <xdr:col>31</xdr:col>
      <xdr:colOff>1659081</xdr:colOff>
      <xdr:row>13</xdr:row>
      <xdr:rowOff>184728</xdr:rowOff>
    </xdr:to>
    <mc:AlternateContent xmlns:mc="http://schemas.openxmlformats.org/markup-compatibility/2006" xmlns:a14="http://schemas.microsoft.com/office/drawing/2010/main">
      <mc:Choice Requires="a14">
        <xdr:graphicFrame macro="">
          <xdr:nvGraphicFramePr>
            <xdr:cNvPr id="22" name="Estado de la Mesa">
              <a:extLst>
                <a:ext uri="{FF2B5EF4-FFF2-40B4-BE49-F238E27FC236}">
                  <a16:creationId xmlns:a16="http://schemas.microsoft.com/office/drawing/2014/main" id="{FB462C08-A183-054F-A37D-5E56697CC8A8}"/>
                </a:ext>
              </a:extLst>
            </xdr:cNvPr>
            <xdr:cNvGraphicFramePr/>
          </xdr:nvGraphicFramePr>
          <xdr:xfrm>
            <a:off x="0" y="0"/>
            <a:ext cx="0" cy="0"/>
          </xdr:xfrm>
          <a:graphic>
            <a:graphicData uri="http://schemas.microsoft.com/office/drawing/2010/slicer">
              <sle:slicer xmlns:sle="http://schemas.microsoft.com/office/drawing/2010/slicer" name="Estado de la Mesa"/>
            </a:graphicData>
          </a:graphic>
        </xdr:graphicFrame>
      </mc:Choice>
      <mc:Fallback xmlns="">
        <xdr:sp macro="" textlink="">
          <xdr:nvSpPr>
            <xdr:cNvPr id="0" name=""/>
            <xdr:cNvSpPr>
              <a:spLocks noTextEdit="1"/>
            </xdr:cNvSpPr>
          </xdr:nvSpPr>
          <xdr:spPr>
            <a:xfrm>
              <a:off x="35124736" y="1472046"/>
              <a:ext cx="1828800" cy="1206500"/>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30</xdr:col>
      <xdr:colOff>1155699</xdr:colOff>
      <xdr:row>14</xdr:row>
      <xdr:rowOff>118917</xdr:rowOff>
    </xdr:from>
    <xdr:to>
      <xdr:col>31</xdr:col>
      <xdr:colOff>1668317</xdr:colOff>
      <xdr:row>31</xdr:row>
      <xdr:rowOff>69273</xdr:rowOff>
    </xdr:to>
    <mc:AlternateContent xmlns:mc="http://schemas.openxmlformats.org/markup-compatibility/2006" xmlns:a14="http://schemas.microsoft.com/office/drawing/2010/main">
      <mc:Choice Requires="a14">
        <xdr:graphicFrame macro="">
          <xdr:nvGraphicFramePr>
            <xdr:cNvPr id="23" name="País de Origen">
              <a:extLst>
                <a:ext uri="{FF2B5EF4-FFF2-40B4-BE49-F238E27FC236}">
                  <a16:creationId xmlns:a16="http://schemas.microsoft.com/office/drawing/2014/main" id="{A3A79076-A772-5A48-BED6-202C355D26B4}"/>
                </a:ext>
              </a:extLst>
            </xdr:cNvPr>
            <xdr:cNvGraphicFramePr/>
          </xdr:nvGraphicFramePr>
          <xdr:xfrm>
            <a:off x="0" y="0"/>
            <a:ext cx="0" cy="0"/>
          </xdr:xfrm>
          <a:graphic>
            <a:graphicData uri="http://schemas.microsoft.com/office/drawing/2010/slicer">
              <sle:slicer xmlns:sle="http://schemas.microsoft.com/office/drawing/2010/slicer" name="País de Origen"/>
            </a:graphicData>
          </a:graphic>
        </xdr:graphicFrame>
      </mc:Choice>
      <mc:Fallback xmlns="">
        <xdr:sp macro="" textlink="">
          <xdr:nvSpPr>
            <xdr:cNvPr id="0" name=""/>
            <xdr:cNvSpPr>
              <a:spLocks noTextEdit="1"/>
            </xdr:cNvSpPr>
          </xdr:nvSpPr>
          <xdr:spPr>
            <a:xfrm>
              <a:off x="35133972" y="2820553"/>
              <a:ext cx="1828800" cy="3483265"/>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7</xdr:row>
      <xdr:rowOff>139701</xdr:rowOff>
    </xdr:from>
    <xdr:to>
      <xdr:col>9</xdr:col>
      <xdr:colOff>541867</xdr:colOff>
      <xdr:row>23</xdr:row>
      <xdr:rowOff>67734</xdr:rowOff>
    </xdr:to>
    <xdr:graphicFrame macro="">
      <xdr:nvGraphicFramePr>
        <xdr:cNvPr id="7" name="Gráfico 6">
          <a:extLst>
            <a:ext uri="{FF2B5EF4-FFF2-40B4-BE49-F238E27FC236}">
              <a16:creationId xmlns:a16="http://schemas.microsoft.com/office/drawing/2014/main" id="{C69C06E7-62ED-5F49-A730-B56A90525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728134</xdr:colOff>
      <xdr:row>7</xdr:row>
      <xdr:rowOff>135600</xdr:rowOff>
    </xdr:from>
    <xdr:to>
      <xdr:col>17</xdr:col>
      <xdr:colOff>541866</xdr:colOff>
      <xdr:row>23</xdr:row>
      <xdr:rowOff>63500</xdr:rowOff>
    </xdr:to>
    <xdr:graphicFrame macro="">
      <xdr:nvGraphicFramePr>
        <xdr:cNvPr id="9" name="Gráfico 8">
          <a:extLst>
            <a:ext uri="{FF2B5EF4-FFF2-40B4-BE49-F238E27FC236}">
              <a16:creationId xmlns:a16="http://schemas.microsoft.com/office/drawing/2014/main" id="{E5D2499E-FF14-FB4F-9266-1002F1738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728133</xdr:colOff>
      <xdr:row>24</xdr:row>
      <xdr:rowOff>22343</xdr:rowOff>
    </xdr:from>
    <xdr:to>
      <xdr:col>23</xdr:col>
      <xdr:colOff>508000</xdr:colOff>
      <xdr:row>41</xdr:row>
      <xdr:rowOff>50800</xdr:rowOff>
    </xdr:to>
    <xdr:graphicFrame macro="">
      <xdr:nvGraphicFramePr>
        <xdr:cNvPr id="11" name="Gráfico 10">
          <a:extLst>
            <a:ext uri="{FF2B5EF4-FFF2-40B4-BE49-F238E27FC236}">
              <a16:creationId xmlns:a16="http://schemas.microsoft.com/office/drawing/2014/main" id="{5A2A567F-C091-B54E-B2C0-C170A4ACF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773131</xdr:colOff>
      <xdr:row>32</xdr:row>
      <xdr:rowOff>61501</xdr:rowOff>
    </xdr:from>
    <xdr:to>
      <xdr:col>21</xdr:col>
      <xdr:colOff>513338</xdr:colOff>
      <xdr:row>35</xdr:row>
      <xdr:rowOff>73323</xdr:rowOff>
    </xdr:to>
    <xdr:sp macro="" textlink="'T.DINÁMICAS Y VISUALIZACIÓN'!U12">
      <xdr:nvSpPr>
        <xdr:cNvPr id="14" name="CuadroTexto 13">
          <a:extLst>
            <a:ext uri="{FF2B5EF4-FFF2-40B4-BE49-F238E27FC236}">
              <a16:creationId xmlns:a16="http://schemas.microsoft.com/office/drawing/2014/main" id="{58291678-AAAB-FC45-B01C-52F85A2D1E50}"/>
            </a:ext>
          </a:extLst>
        </xdr:cNvPr>
        <xdr:cNvSpPr txBox="1"/>
      </xdr:nvSpPr>
      <xdr:spPr>
        <a:xfrm>
          <a:off x="16538064" y="7004168"/>
          <a:ext cx="1399674" cy="621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7BC503E-99C2-C640-890D-8F03A0C895DA}" type="TxLink">
            <a:rPr lang="en-US" sz="2400" b="1" i="0" u="none" strike="noStrike">
              <a:ln>
                <a:noFill/>
              </a:ln>
              <a:solidFill>
                <a:schemeClr val="tx2"/>
              </a:solidFill>
              <a:latin typeface="Calibri"/>
              <a:cs typeface="Calibri"/>
            </a:rPr>
            <a:pPr algn="ctr"/>
            <a:t>14,60%</a:t>
          </a:fld>
          <a:endParaRPr lang="es-ES_tradnl" sz="4000" b="1">
            <a:ln>
              <a:noFill/>
            </a:ln>
            <a:solidFill>
              <a:schemeClr val="tx2"/>
            </a:solidFill>
          </a:endParaRPr>
        </a:p>
      </xdr:txBody>
    </xdr:sp>
    <xdr:clientData/>
  </xdr:twoCellAnchor>
  <xdr:twoCellAnchor>
    <xdr:from>
      <xdr:col>9</xdr:col>
      <xdr:colOff>711200</xdr:colOff>
      <xdr:row>24</xdr:row>
      <xdr:rowOff>17792</xdr:rowOff>
    </xdr:from>
    <xdr:to>
      <xdr:col>17</xdr:col>
      <xdr:colOff>575733</xdr:colOff>
      <xdr:row>41</xdr:row>
      <xdr:rowOff>46842</xdr:rowOff>
    </xdr:to>
    <xdr:graphicFrame macro="">
      <xdr:nvGraphicFramePr>
        <xdr:cNvPr id="12" name="Gráfico 11">
          <a:extLst>
            <a:ext uri="{FF2B5EF4-FFF2-40B4-BE49-F238E27FC236}">
              <a16:creationId xmlns:a16="http://schemas.microsoft.com/office/drawing/2014/main" id="{EA4EEFA2-5E0C-9140-8C59-80CE4DCFF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684261</xdr:colOff>
      <xdr:row>1</xdr:row>
      <xdr:rowOff>154063</xdr:rowOff>
    </xdr:from>
    <xdr:to>
      <xdr:col>3</xdr:col>
      <xdr:colOff>250737</xdr:colOff>
      <xdr:row>6</xdr:row>
      <xdr:rowOff>107026</xdr:rowOff>
    </xdr:to>
    <xdr:sp macro="" textlink="">
      <xdr:nvSpPr>
        <xdr:cNvPr id="2" name="Rectángulo 1">
          <a:extLst>
            <a:ext uri="{FF2B5EF4-FFF2-40B4-BE49-F238E27FC236}">
              <a16:creationId xmlns:a16="http://schemas.microsoft.com/office/drawing/2014/main" id="{FDD82526-3C82-7541-B9F7-EF5171D7426B}"/>
            </a:ext>
          </a:extLst>
        </xdr:cNvPr>
        <xdr:cNvSpPr/>
      </xdr:nvSpPr>
      <xdr:spPr>
        <a:xfrm>
          <a:off x="684261" y="558991"/>
          <a:ext cx="2051259" cy="1167745"/>
        </a:xfrm>
        <a:prstGeom prst="rect">
          <a:avLst/>
        </a:prstGeom>
        <a:no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4</xdr:col>
      <xdr:colOff>641120</xdr:colOff>
      <xdr:row>1</xdr:row>
      <xdr:rowOff>151533</xdr:rowOff>
    </xdr:from>
    <xdr:to>
      <xdr:col>7</xdr:col>
      <xdr:colOff>207596</xdr:colOff>
      <xdr:row>6</xdr:row>
      <xdr:rowOff>104496</xdr:rowOff>
    </xdr:to>
    <xdr:sp macro="" textlink="">
      <xdr:nvSpPr>
        <xdr:cNvPr id="19" name="Rectángulo 18">
          <a:extLst>
            <a:ext uri="{FF2B5EF4-FFF2-40B4-BE49-F238E27FC236}">
              <a16:creationId xmlns:a16="http://schemas.microsoft.com/office/drawing/2014/main" id="{20F88DA9-5A4C-DC45-A4A4-802B2AE53BEB}"/>
            </a:ext>
          </a:extLst>
        </xdr:cNvPr>
        <xdr:cNvSpPr/>
      </xdr:nvSpPr>
      <xdr:spPr>
        <a:xfrm>
          <a:off x="3954163" y="556461"/>
          <a:ext cx="2051259" cy="1167745"/>
        </a:xfrm>
        <a:prstGeom prst="rect">
          <a:avLst/>
        </a:prstGeom>
        <a:no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8</xdr:col>
      <xdr:colOff>654981</xdr:colOff>
      <xdr:row>1</xdr:row>
      <xdr:rowOff>150089</xdr:rowOff>
    </xdr:from>
    <xdr:to>
      <xdr:col>11</xdr:col>
      <xdr:colOff>213208</xdr:colOff>
      <xdr:row>6</xdr:row>
      <xdr:rowOff>103052</xdr:rowOff>
    </xdr:to>
    <xdr:sp macro="" textlink="">
      <xdr:nvSpPr>
        <xdr:cNvPr id="20" name="Rectángulo 19">
          <a:extLst>
            <a:ext uri="{FF2B5EF4-FFF2-40B4-BE49-F238E27FC236}">
              <a16:creationId xmlns:a16="http://schemas.microsoft.com/office/drawing/2014/main" id="{2E2BC301-F9E0-D44C-9AB9-71507EF7D9CF}"/>
            </a:ext>
          </a:extLst>
        </xdr:cNvPr>
        <xdr:cNvSpPr/>
      </xdr:nvSpPr>
      <xdr:spPr>
        <a:xfrm>
          <a:off x="7292848" y="556489"/>
          <a:ext cx="2047427" cy="1172163"/>
        </a:xfrm>
        <a:prstGeom prst="rect">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12</xdr:col>
      <xdr:colOff>658687</xdr:colOff>
      <xdr:row>1</xdr:row>
      <xdr:rowOff>159905</xdr:rowOff>
    </xdr:from>
    <xdr:to>
      <xdr:col>15</xdr:col>
      <xdr:colOff>222401</xdr:colOff>
      <xdr:row>6</xdr:row>
      <xdr:rowOff>112868</xdr:rowOff>
    </xdr:to>
    <xdr:sp macro="" textlink="">
      <xdr:nvSpPr>
        <xdr:cNvPr id="21" name="Rectángulo 20">
          <a:extLst>
            <a:ext uri="{FF2B5EF4-FFF2-40B4-BE49-F238E27FC236}">
              <a16:creationId xmlns:a16="http://schemas.microsoft.com/office/drawing/2014/main" id="{9E35F933-FF77-4449-A9C7-A149AAE8DCCC}"/>
            </a:ext>
          </a:extLst>
        </xdr:cNvPr>
        <xdr:cNvSpPr/>
      </xdr:nvSpPr>
      <xdr:spPr>
        <a:xfrm>
          <a:off x="10615487" y="566305"/>
          <a:ext cx="2052914" cy="1172163"/>
        </a:xfrm>
        <a:prstGeom prst="rect">
          <a:avLst/>
        </a:prstGeom>
        <a:no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16</xdr:col>
      <xdr:colOff>633410</xdr:colOff>
      <xdr:row>1</xdr:row>
      <xdr:rowOff>155514</xdr:rowOff>
    </xdr:from>
    <xdr:to>
      <xdr:col>19</xdr:col>
      <xdr:colOff>199885</xdr:colOff>
      <xdr:row>6</xdr:row>
      <xdr:rowOff>108477</xdr:rowOff>
    </xdr:to>
    <xdr:sp macro="" textlink="">
      <xdr:nvSpPr>
        <xdr:cNvPr id="22" name="Rectángulo 21">
          <a:extLst>
            <a:ext uri="{FF2B5EF4-FFF2-40B4-BE49-F238E27FC236}">
              <a16:creationId xmlns:a16="http://schemas.microsoft.com/office/drawing/2014/main" id="{CDF2F2BA-B067-3241-A978-398F9F91408A}"/>
            </a:ext>
          </a:extLst>
        </xdr:cNvPr>
        <xdr:cNvSpPr/>
      </xdr:nvSpPr>
      <xdr:spPr>
        <a:xfrm>
          <a:off x="13909143" y="561914"/>
          <a:ext cx="2055675" cy="1172163"/>
        </a:xfrm>
        <a:prstGeom prst="rect">
          <a:avLst/>
        </a:prstGeom>
        <a:no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20</xdr:col>
      <xdr:colOff>618641</xdr:colOff>
      <xdr:row>1</xdr:row>
      <xdr:rowOff>153656</xdr:rowOff>
    </xdr:from>
    <xdr:to>
      <xdr:col>23</xdr:col>
      <xdr:colOff>176868</xdr:colOff>
      <xdr:row>6</xdr:row>
      <xdr:rowOff>106619</xdr:rowOff>
    </xdr:to>
    <xdr:sp macro="" textlink="">
      <xdr:nvSpPr>
        <xdr:cNvPr id="23" name="Rectángulo 22">
          <a:extLst>
            <a:ext uri="{FF2B5EF4-FFF2-40B4-BE49-F238E27FC236}">
              <a16:creationId xmlns:a16="http://schemas.microsoft.com/office/drawing/2014/main" id="{8C2AC580-A630-4E48-BA10-838FB05E1385}"/>
            </a:ext>
          </a:extLst>
        </xdr:cNvPr>
        <xdr:cNvSpPr/>
      </xdr:nvSpPr>
      <xdr:spPr>
        <a:xfrm>
          <a:off x="17213308" y="560056"/>
          <a:ext cx="2047427" cy="1172163"/>
        </a:xfrm>
        <a:prstGeom prst="rect">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0</xdr:col>
      <xdr:colOff>165652</xdr:colOff>
      <xdr:row>1</xdr:row>
      <xdr:rowOff>62717</xdr:rowOff>
    </xdr:from>
    <xdr:to>
      <xdr:col>23</xdr:col>
      <xdr:colOff>496957</xdr:colOff>
      <xdr:row>7</xdr:row>
      <xdr:rowOff>1</xdr:rowOff>
    </xdr:to>
    <xdr:sp macro="" textlink="">
      <xdr:nvSpPr>
        <xdr:cNvPr id="3" name="Rectángulo 2">
          <a:extLst>
            <a:ext uri="{FF2B5EF4-FFF2-40B4-BE49-F238E27FC236}">
              <a16:creationId xmlns:a16="http://schemas.microsoft.com/office/drawing/2014/main" id="{E04582C0-DA8A-8742-8F2E-683DDB79EC15}"/>
            </a:ext>
          </a:extLst>
        </xdr:cNvPr>
        <xdr:cNvSpPr/>
      </xdr:nvSpPr>
      <xdr:spPr>
        <a:xfrm>
          <a:off x="165652" y="469117"/>
          <a:ext cx="19415172" cy="135968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0</xdr:col>
      <xdr:colOff>624467</xdr:colOff>
      <xdr:row>1</xdr:row>
      <xdr:rowOff>234785</xdr:rowOff>
    </xdr:from>
    <xdr:to>
      <xdr:col>3</xdr:col>
      <xdr:colOff>379091</xdr:colOff>
      <xdr:row>3</xdr:row>
      <xdr:rowOff>172094</xdr:rowOff>
    </xdr:to>
    <xdr:sp macro="" textlink="">
      <xdr:nvSpPr>
        <xdr:cNvPr id="4" name="CuadroTexto 3">
          <a:extLst>
            <a:ext uri="{FF2B5EF4-FFF2-40B4-BE49-F238E27FC236}">
              <a16:creationId xmlns:a16="http://schemas.microsoft.com/office/drawing/2014/main" id="{2FBE1FD7-6442-894E-ACA3-E248CA15588F}"/>
            </a:ext>
          </a:extLst>
        </xdr:cNvPr>
        <xdr:cNvSpPr txBox="1"/>
      </xdr:nvSpPr>
      <xdr:spPr>
        <a:xfrm>
          <a:off x="624467" y="639713"/>
          <a:ext cx="2239407" cy="379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1400" b="1">
              <a:solidFill>
                <a:schemeClr val="tx2"/>
              </a:solidFill>
            </a:rPr>
            <a:t>Número Total</a:t>
          </a:r>
          <a:r>
            <a:rPr lang="es-ES_tradnl" sz="1400" b="1" baseline="0">
              <a:solidFill>
                <a:schemeClr val="tx2"/>
              </a:solidFill>
            </a:rPr>
            <a:t> de Órdenes</a:t>
          </a:r>
          <a:endParaRPr lang="es-ES_tradnl" sz="1800" baseline="0"/>
        </a:p>
      </xdr:txBody>
    </xdr:sp>
    <xdr:clientData/>
  </xdr:twoCellAnchor>
  <xdr:twoCellAnchor>
    <xdr:from>
      <xdr:col>4</xdr:col>
      <xdr:colOff>586813</xdr:colOff>
      <xdr:row>2</xdr:row>
      <xdr:rowOff>11190</xdr:rowOff>
    </xdr:from>
    <xdr:to>
      <xdr:col>7</xdr:col>
      <xdr:colOff>335949</xdr:colOff>
      <xdr:row>3</xdr:row>
      <xdr:rowOff>124470</xdr:rowOff>
    </xdr:to>
    <xdr:sp macro="" textlink="">
      <xdr:nvSpPr>
        <xdr:cNvPr id="25" name="CuadroTexto 24">
          <a:extLst>
            <a:ext uri="{FF2B5EF4-FFF2-40B4-BE49-F238E27FC236}">
              <a16:creationId xmlns:a16="http://schemas.microsoft.com/office/drawing/2014/main" id="{696C142E-1D83-5C44-BF14-2FB689A93899}"/>
            </a:ext>
          </a:extLst>
        </xdr:cNvPr>
        <xdr:cNvSpPr txBox="1"/>
      </xdr:nvSpPr>
      <xdr:spPr>
        <a:xfrm>
          <a:off x="3899856" y="655393"/>
          <a:ext cx="2233919" cy="315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1400" b="1">
              <a:solidFill>
                <a:schemeClr val="tx2"/>
              </a:solidFill>
            </a:rPr>
            <a:t>Nº Medio Comensales</a:t>
          </a:r>
          <a:endParaRPr lang="es-ES_tradnl" sz="1800" baseline="0"/>
        </a:p>
        <a:p>
          <a:pPr algn="ctr"/>
          <a:endParaRPr lang="es-ES_tradnl" sz="1800" b="1">
            <a:solidFill>
              <a:schemeClr val="accent6"/>
            </a:solidFill>
          </a:endParaRPr>
        </a:p>
      </xdr:txBody>
    </xdr:sp>
    <xdr:clientData/>
  </xdr:twoCellAnchor>
  <xdr:twoCellAnchor>
    <xdr:from>
      <xdr:col>8</xdr:col>
      <xdr:colOff>599578</xdr:colOff>
      <xdr:row>2</xdr:row>
      <xdr:rowOff>11190</xdr:rowOff>
    </xdr:from>
    <xdr:to>
      <xdr:col>11</xdr:col>
      <xdr:colOff>345953</xdr:colOff>
      <xdr:row>3</xdr:row>
      <xdr:rowOff>124470</xdr:rowOff>
    </xdr:to>
    <xdr:sp macro="" textlink="">
      <xdr:nvSpPr>
        <xdr:cNvPr id="26" name="CuadroTexto 25">
          <a:extLst>
            <a:ext uri="{FF2B5EF4-FFF2-40B4-BE49-F238E27FC236}">
              <a16:creationId xmlns:a16="http://schemas.microsoft.com/office/drawing/2014/main" id="{97A05E45-CD35-D942-9AB0-86973A17C7B9}"/>
            </a:ext>
          </a:extLst>
        </xdr:cNvPr>
        <xdr:cNvSpPr txBox="1"/>
      </xdr:nvSpPr>
      <xdr:spPr>
        <a:xfrm>
          <a:off x="7225665" y="655393"/>
          <a:ext cx="2231158" cy="315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1400" b="1">
              <a:solidFill>
                <a:schemeClr val="tx2"/>
              </a:solidFill>
            </a:rPr>
            <a:t>Ticket Medio</a:t>
          </a:r>
          <a:endParaRPr lang="es-ES_tradnl" sz="1800" baseline="0"/>
        </a:p>
        <a:p>
          <a:pPr algn="ctr"/>
          <a:endParaRPr lang="es-ES_tradnl" sz="1800" b="1">
            <a:solidFill>
              <a:schemeClr val="accent1"/>
            </a:solidFill>
          </a:endParaRPr>
        </a:p>
      </xdr:txBody>
    </xdr:sp>
    <xdr:clientData/>
  </xdr:twoCellAnchor>
  <xdr:twoCellAnchor>
    <xdr:from>
      <xdr:col>12</xdr:col>
      <xdr:colOff>592430</xdr:colOff>
      <xdr:row>1</xdr:row>
      <xdr:rowOff>232255</xdr:rowOff>
    </xdr:from>
    <xdr:to>
      <xdr:col>15</xdr:col>
      <xdr:colOff>341565</xdr:colOff>
      <xdr:row>3</xdr:row>
      <xdr:rowOff>121939</xdr:rowOff>
    </xdr:to>
    <xdr:sp macro="" textlink="">
      <xdr:nvSpPr>
        <xdr:cNvPr id="27" name="CuadroTexto 26">
          <a:extLst>
            <a:ext uri="{FF2B5EF4-FFF2-40B4-BE49-F238E27FC236}">
              <a16:creationId xmlns:a16="http://schemas.microsoft.com/office/drawing/2014/main" id="{B7203C85-6C66-D248-BA60-71922BEF29AA}"/>
            </a:ext>
          </a:extLst>
        </xdr:cNvPr>
        <xdr:cNvSpPr txBox="1"/>
      </xdr:nvSpPr>
      <xdr:spPr>
        <a:xfrm>
          <a:off x="10531560" y="637183"/>
          <a:ext cx="2233918" cy="331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1400" b="1">
              <a:solidFill>
                <a:schemeClr val="tx2"/>
              </a:solidFill>
            </a:rPr>
            <a:t>Facturación Total</a:t>
          </a:r>
          <a:endParaRPr lang="es-ES_tradnl" sz="1800" baseline="0"/>
        </a:p>
      </xdr:txBody>
    </xdr:sp>
    <xdr:clientData/>
  </xdr:twoCellAnchor>
  <xdr:twoCellAnchor>
    <xdr:from>
      <xdr:col>16</xdr:col>
      <xdr:colOff>560492</xdr:colOff>
      <xdr:row>2</xdr:row>
      <xdr:rowOff>8856</xdr:rowOff>
    </xdr:from>
    <xdr:to>
      <xdr:col>19</xdr:col>
      <xdr:colOff>315115</xdr:colOff>
      <xdr:row>3</xdr:row>
      <xdr:rowOff>137815</xdr:rowOff>
    </xdr:to>
    <xdr:sp macro="" textlink="">
      <xdr:nvSpPr>
        <xdr:cNvPr id="28" name="CuadroTexto 27">
          <a:extLst>
            <a:ext uri="{FF2B5EF4-FFF2-40B4-BE49-F238E27FC236}">
              <a16:creationId xmlns:a16="http://schemas.microsoft.com/office/drawing/2014/main" id="{15F5EF8A-CF23-CF4E-ACBF-BA795F57ADAD}"/>
            </a:ext>
          </a:extLst>
        </xdr:cNvPr>
        <xdr:cNvSpPr txBox="1"/>
      </xdr:nvSpPr>
      <xdr:spPr>
        <a:xfrm>
          <a:off x="13812666" y="653059"/>
          <a:ext cx="2239406" cy="331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1400" b="1">
              <a:solidFill>
                <a:schemeClr val="tx2"/>
              </a:solidFill>
            </a:rPr>
            <a:t>Coste Total</a:t>
          </a:r>
          <a:endParaRPr lang="es-ES_tradnl" sz="1800" baseline="0"/>
        </a:p>
        <a:p>
          <a:pPr algn="ctr"/>
          <a:endParaRPr lang="es-ES_tradnl" sz="1800" b="1">
            <a:solidFill>
              <a:schemeClr val="accent6"/>
            </a:solidFill>
          </a:endParaRPr>
        </a:p>
      </xdr:txBody>
    </xdr:sp>
    <xdr:clientData/>
  </xdr:twoCellAnchor>
  <xdr:twoCellAnchor>
    <xdr:from>
      <xdr:col>20</xdr:col>
      <xdr:colOff>547854</xdr:colOff>
      <xdr:row>1</xdr:row>
      <xdr:rowOff>232256</xdr:rowOff>
    </xdr:from>
    <xdr:to>
      <xdr:col>23</xdr:col>
      <xdr:colOff>294229</xdr:colOff>
      <xdr:row>3</xdr:row>
      <xdr:rowOff>90190</xdr:rowOff>
    </xdr:to>
    <xdr:sp macro="" textlink="">
      <xdr:nvSpPr>
        <xdr:cNvPr id="29" name="CuadroTexto 28">
          <a:extLst>
            <a:ext uri="{FF2B5EF4-FFF2-40B4-BE49-F238E27FC236}">
              <a16:creationId xmlns:a16="http://schemas.microsoft.com/office/drawing/2014/main" id="{95A2E9B2-8D0C-F540-A04E-58FF1D8D410A}"/>
            </a:ext>
          </a:extLst>
        </xdr:cNvPr>
        <xdr:cNvSpPr txBox="1"/>
      </xdr:nvSpPr>
      <xdr:spPr>
        <a:xfrm>
          <a:off x="17113071" y="637184"/>
          <a:ext cx="2231158" cy="299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1400" b="1" baseline="0">
              <a:solidFill>
                <a:schemeClr val="tx2"/>
              </a:solidFill>
            </a:rPr>
            <a:t>Margen</a:t>
          </a:r>
          <a:endParaRPr lang="es-ES_tradnl" sz="1800" baseline="0"/>
        </a:p>
        <a:p>
          <a:pPr algn="ctr"/>
          <a:endParaRPr lang="es-ES_tradnl" sz="1800" b="1">
            <a:solidFill>
              <a:schemeClr val="accent1"/>
            </a:solidFill>
          </a:endParaRPr>
        </a:p>
      </xdr:txBody>
    </xdr:sp>
    <xdr:clientData/>
  </xdr:twoCellAnchor>
  <xdr:twoCellAnchor>
    <xdr:from>
      <xdr:col>0</xdr:col>
      <xdr:colOff>156792</xdr:colOff>
      <xdr:row>7</xdr:row>
      <xdr:rowOff>125432</xdr:rowOff>
    </xdr:from>
    <xdr:to>
      <xdr:col>4</xdr:col>
      <xdr:colOff>643467</xdr:colOff>
      <xdr:row>23</xdr:row>
      <xdr:rowOff>84667</xdr:rowOff>
    </xdr:to>
    <mc:AlternateContent xmlns:mc="http://schemas.openxmlformats.org/markup-compatibility/2006">
      <mc:Choice xmlns:cx4="http://schemas.microsoft.com/office/drawing/2016/5/10/chartex" Requires="cx4">
        <xdr:graphicFrame macro="">
          <xdr:nvGraphicFramePr>
            <xdr:cNvPr id="30" name="Gráfico 29">
              <a:extLst>
                <a:ext uri="{FF2B5EF4-FFF2-40B4-BE49-F238E27FC236}">
                  <a16:creationId xmlns:a16="http://schemas.microsoft.com/office/drawing/2014/main" id="{072A9546-F1A4-C04C-874A-CE91D6AFC9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56792" y="1954232"/>
              <a:ext cx="3788675" cy="3248535"/>
            </a:xfrm>
            <a:prstGeom prst="rect">
              <a:avLst/>
            </a:prstGeom>
            <a:solidFill>
              <a:prstClr val="white"/>
            </a:solidFill>
            <a:ln w="1">
              <a:solidFill>
                <a:prstClr val="green"/>
              </a:solidFill>
            </a:ln>
          </xdr:spPr>
          <xdr:txBody>
            <a:bodyPr vertOverflow="clip" horzOverflow="clip"/>
            <a:lstStyle/>
            <a:p>
              <a:r>
                <a:rPr lang="es-ES_tradn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0</xdr:col>
      <xdr:colOff>172469</xdr:colOff>
      <xdr:row>24</xdr:row>
      <xdr:rowOff>31358</xdr:rowOff>
    </xdr:from>
    <xdr:to>
      <xdr:col>9</xdr:col>
      <xdr:colOff>541867</xdr:colOff>
      <xdr:row>41</xdr:row>
      <xdr:rowOff>47037</xdr:rowOff>
    </xdr:to>
    <xdr:graphicFrame macro="">
      <xdr:nvGraphicFramePr>
        <xdr:cNvPr id="31" name="Gráfico 30">
          <a:extLst>
            <a:ext uri="{FF2B5EF4-FFF2-40B4-BE49-F238E27FC236}">
              <a16:creationId xmlns:a16="http://schemas.microsoft.com/office/drawing/2014/main" id="{32A154E0-F909-5440-8E25-92D658E9D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216477</xdr:colOff>
      <xdr:row>24</xdr:row>
      <xdr:rowOff>59153</xdr:rowOff>
    </xdr:from>
    <xdr:to>
      <xdr:col>7</xdr:col>
      <xdr:colOff>549852</xdr:colOff>
      <xdr:row>26</xdr:row>
      <xdr:rowOff>60133</xdr:rowOff>
    </xdr:to>
    <xdr:sp macro="" textlink="">
      <xdr:nvSpPr>
        <xdr:cNvPr id="32" name="CuadroTexto 31">
          <a:extLst>
            <a:ext uri="{FF2B5EF4-FFF2-40B4-BE49-F238E27FC236}">
              <a16:creationId xmlns:a16="http://schemas.microsoft.com/office/drawing/2014/main" id="{2F692DC5-79A6-494E-B32C-05D4FCCF2B58}"/>
            </a:ext>
          </a:extLst>
        </xdr:cNvPr>
        <xdr:cNvSpPr txBox="1"/>
      </xdr:nvSpPr>
      <xdr:spPr>
        <a:xfrm>
          <a:off x="1871325" y="5562486"/>
          <a:ext cx="4470497" cy="4243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400" b="1">
              <a:solidFill>
                <a:schemeClr val="tx2"/>
              </a:solidFill>
            </a:rPr>
            <a:t>Ingresos por Tipo</a:t>
          </a:r>
          <a:r>
            <a:rPr lang="es-ES_tradnl" sz="1400" b="1" baseline="0">
              <a:solidFill>
                <a:schemeClr val="tx2"/>
              </a:solidFill>
            </a:rPr>
            <a:t> de Servicio y Día de la Semana</a:t>
          </a:r>
          <a:endParaRPr lang="es-ES_tradnl" sz="1400" b="1">
            <a:solidFill>
              <a:schemeClr val="tx2"/>
            </a:solidFill>
          </a:endParaRPr>
        </a:p>
      </xdr:txBody>
    </xdr:sp>
    <xdr:clientData/>
  </xdr:twoCellAnchor>
  <xdr:twoCellAnchor>
    <xdr:from>
      <xdr:col>7</xdr:col>
      <xdr:colOff>374193</xdr:colOff>
      <xdr:row>24</xdr:row>
      <xdr:rowOff>100808</xdr:rowOff>
    </xdr:from>
    <xdr:to>
      <xdr:col>9</xdr:col>
      <xdr:colOff>520989</xdr:colOff>
      <xdr:row>25</xdr:row>
      <xdr:rowOff>133735</xdr:rowOff>
    </xdr:to>
    <xdr:sp macro="" textlink="">
      <xdr:nvSpPr>
        <xdr:cNvPr id="33" name="CuadroTexto 32">
          <a:extLst>
            <a:ext uri="{FF2B5EF4-FFF2-40B4-BE49-F238E27FC236}">
              <a16:creationId xmlns:a16="http://schemas.microsoft.com/office/drawing/2014/main" id="{F24E322E-1B79-7F4F-85BE-22C37D77A049}"/>
            </a:ext>
          </a:extLst>
        </xdr:cNvPr>
        <xdr:cNvSpPr txBox="1"/>
      </xdr:nvSpPr>
      <xdr:spPr>
        <a:xfrm>
          <a:off x="6166163" y="5604141"/>
          <a:ext cx="1801644" cy="2445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_tradnl" sz="1100"/>
        </a:p>
      </xdr:txBody>
    </xdr:sp>
    <xdr:clientData/>
  </xdr:twoCellAnchor>
  <xdr:twoCellAnchor>
    <xdr:from>
      <xdr:col>0</xdr:col>
      <xdr:colOff>222250</xdr:colOff>
      <xdr:row>24</xdr:row>
      <xdr:rowOff>79375</xdr:rowOff>
    </xdr:from>
    <xdr:to>
      <xdr:col>2</xdr:col>
      <xdr:colOff>242882</xdr:colOff>
      <xdr:row>25</xdr:row>
      <xdr:rowOff>2803</xdr:rowOff>
    </xdr:to>
    <xdr:sp macro="" textlink="">
      <xdr:nvSpPr>
        <xdr:cNvPr id="34" name="CuadroTexto 33">
          <a:extLst>
            <a:ext uri="{FF2B5EF4-FFF2-40B4-BE49-F238E27FC236}">
              <a16:creationId xmlns:a16="http://schemas.microsoft.com/office/drawing/2014/main" id="{163DAAE7-9F0B-0F49-9CA4-E508636C5E58}"/>
            </a:ext>
          </a:extLst>
        </xdr:cNvPr>
        <xdr:cNvSpPr txBox="1"/>
      </xdr:nvSpPr>
      <xdr:spPr>
        <a:xfrm>
          <a:off x="222250" y="5302250"/>
          <a:ext cx="1671632" cy="12980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_tradnl" sz="1100"/>
        </a:p>
      </xdr:txBody>
    </xdr:sp>
    <xdr:clientData/>
  </xdr:twoCellAnchor>
  <xdr:twoCellAnchor>
    <xdr:from>
      <xdr:col>17</xdr:col>
      <xdr:colOff>728132</xdr:colOff>
      <xdr:row>7</xdr:row>
      <xdr:rowOff>127001</xdr:rowOff>
    </xdr:from>
    <xdr:to>
      <xdr:col>23</xdr:col>
      <xdr:colOff>496955</xdr:colOff>
      <xdr:row>23</xdr:row>
      <xdr:rowOff>63500</xdr:rowOff>
    </xdr:to>
    <xdr:graphicFrame macro="">
      <xdr:nvGraphicFramePr>
        <xdr:cNvPr id="35" name="Gráfico 34">
          <a:extLst>
            <a:ext uri="{FF2B5EF4-FFF2-40B4-BE49-F238E27FC236}">
              <a16:creationId xmlns:a16="http://schemas.microsoft.com/office/drawing/2014/main" id="{E1B40AE4-49E8-E540-9BFC-D6B01E86C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24</xdr:col>
      <xdr:colOff>217187</xdr:colOff>
      <xdr:row>25</xdr:row>
      <xdr:rowOff>103532</xdr:rowOff>
    </xdr:from>
    <xdr:to>
      <xdr:col>26</xdr:col>
      <xdr:colOff>645812</xdr:colOff>
      <xdr:row>31</xdr:row>
      <xdr:rowOff>119407</xdr:rowOff>
    </xdr:to>
    <mc:AlternateContent xmlns:mc="http://schemas.openxmlformats.org/markup-compatibility/2006" xmlns:a14="http://schemas.microsoft.com/office/drawing/2010/main">
      <mc:Choice Requires="a14">
        <xdr:graphicFrame macro="">
          <xdr:nvGraphicFramePr>
            <xdr:cNvPr id="38" name="Tipo de Servicio 1">
              <a:extLst>
                <a:ext uri="{FF2B5EF4-FFF2-40B4-BE49-F238E27FC236}">
                  <a16:creationId xmlns:a16="http://schemas.microsoft.com/office/drawing/2014/main" id="{756064C3-220B-8C45-B96D-0D4BC787D44C}"/>
                </a:ext>
              </a:extLst>
            </xdr:cNvPr>
            <xdr:cNvGraphicFramePr/>
          </xdr:nvGraphicFramePr>
          <xdr:xfrm>
            <a:off x="0" y="0"/>
            <a:ext cx="0" cy="0"/>
          </xdr:xfrm>
          <a:graphic>
            <a:graphicData uri="http://schemas.microsoft.com/office/drawing/2010/slicer">
              <sle:slicer xmlns:sle="http://schemas.microsoft.com/office/drawing/2010/slicer" name="Tipo de Servicio 1"/>
            </a:graphicData>
          </a:graphic>
        </xdr:graphicFrame>
      </mc:Choice>
      <mc:Fallback xmlns="">
        <xdr:sp macro="" textlink="">
          <xdr:nvSpPr>
            <xdr:cNvPr id="0" name=""/>
            <xdr:cNvSpPr>
              <a:spLocks noTextEdit="1"/>
            </xdr:cNvSpPr>
          </xdr:nvSpPr>
          <xdr:spPr>
            <a:xfrm>
              <a:off x="20130787" y="5623799"/>
              <a:ext cx="2088092" cy="1235075"/>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24</xdr:col>
      <xdr:colOff>203844</xdr:colOff>
      <xdr:row>18</xdr:row>
      <xdr:rowOff>192342</xdr:rowOff>
    </xdr:from>
    <xdr:to>
      <xdr:col>26</xdr:col>
      <xdr:colOff>648344</xdr:colOff>
      <xdr:row>24</xdr:row>
      <xdr:rowOff>192341</xdr:rowOff>
    </xdr:to>
    <mc:AlternateContent xmlns:mc="http://schemas.openxmlformats.org/markup-compatibility/2006" xmlns:a14="http://schemas.microsoft.com/office/drawing/2010/main">
      <mc:Choice Requires="a14">
        <xdr:graphicFrame macro="">
          <xdr:nvGraphicFramePr>
            <xdr:cNvPr id="39" name="Estado de la Mesa 1">
              <a:extLst>
                <a:ext uri="{FF2B5EF4-FFF2-40B4-BE49-F238E27FC236}">
                  <a16:creationId xmlns:a16="http://schemas.microsoft.com/office/drawing/2014/main" id="{D10DFE35-8CFE-D840-ADE7-33F7185BEB31}"/>
                </a:ext>
              </a:extLst>
            </xdr:cNvPr>
            <xdr:cNvGraphicFramePr/>
          </xdr:nvGraphicFramePr>
          <xdr:xfrm>
            <a:off x="0" y="0"/>
            <a:ext cx="0" cy="0"/>
          </xdr:xfrm>
          <a:graphic>
            <a:graphicData uri="http://schemas.microsoft.com/office/drawing/2010/slicer">
              <sle:slicer xmlns:sle="http://schemas.microsoft.com/office/drawing/2010/slicer" name="Estado de la Mesa 1"/>
            </a:graphicData>
          </a:graphic>
        </xdr:graphicFrame>
      </mc:Choice>
      <mc:Fallback xmlns="">
        <xdr:sp macro="" textlink="">
          <xdr:nvSpPr>
            <xdr:cNvPr id="0" name=""/>
            <xdr:cNvSpPr>
              <a:spLocks noTextEdit="1"/>
            </xdr:cNvSpPr>
          </xdr:nvSpPr>
          <xdr:spPr>
            <a:xfrm>
              <a:off x="20117444" y="4290209"/>
              <a:ext cx="2103967" cy="1219199"/>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24</xdr:col>
      <xdr:colOff>206375</xdr:colOff>
      <xdr:row>2</xdr:row>
      <xdr:rowOff>71093</xdr:rowOff>
    </xdr:from>
    <xdr:to>
      <xdr:col>26</xdr:col>
      <xdr:colOff>650875</xdr:colOff>
      <xdr:row>18</xdr:row>
      <xdr:rowOff>86969</xdr:rowOff>
    </xdr:to>
    <mc:AlternateContent xmlns:mc="http://schemas.openxmlformats.org/markup-compatibility/2006" xmlns:a14="http://schemas.microsoft.com/office/drawing/2010/main">
      <mc:Choice Requires="a14">
        <xdr:graphicFrame macro="">
          <xdr:nvGraphicFramePr>
            <xdr:cNvPr id="40" name="País de Origen 1">
              <a:extLst>
                <a:ext uri="{FF2B5EF4-FFF2-40B4-BE49-F238E27FC236}">
                  <a16:creationId xmlns:a16="http://schemas.microsoft.com/office/drawing/2014/main" id="{85A01689-3FBE-8545-9CF7-2DAB7219F170}"/>
                </a:ext>
              </a:extLst>
            </xdr:cNvPr>
            <xdr:cNvGraphicFramePr/>
          </xdr:nvGraphicFramePr>
          <xdr:xfrm>
            <a:off x="0" y="0"/>
            <a:ext cx="0" cy="0"/>
          </xdr:xfrm>
          <a:graphic>
            <a:graphicData uri="http://schemas.microsoft.com/office/drawing/2010/slicer">
              <sle:slicer xmlns:sle="http://schemas.microsoft.com/office/drawing/2010/slicer" name="País de Origen 1"/>
            </a:graphicData>
          </a:graphic>
        </xdr:graphicFrame>
      </mc:Choice>
      <mc:Fallback xmlns="">
        <xdr:sp macro="" textlink="">
          <xdr:nvSpPr>
            <xdr:cNvPr id="0" name=""/>
            <xdr:cNvSpPr>
              <a:spLocks noTextEdit="1"/>
            </xdr:cNvSpPr>
          </xdr:nvSpPr>
          <xdr:spPr>
            <a:xfrm>
              <a:off x="20119975" y="714560"/>
              <a:ext cx="2103967" cy="3470276"/>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24</xdr:col>
      <xdr:colOff>217188</xdr:colOff>
      <xdr:row>32</xdr:row>
      <xdr:rowOff>47625</xdr:rowOff>
    </xdr:from>
    <xdr:to>
      <xdr:col>26</xdr:col>
      <xdr:colOff>629938</xdr:colOff>
      <xdr:row>41</xdr:row>
      <xdr:rowOff>39789</xdr:rowOff>
    </xdr:to>
    <mc:AlternateContent xmlns:mc="http://schemas.openxmlformats.org/markup-compatibility/2006" xmlns:a14="http://schemas.microsoft.com/office/drawing/2010/main">
      <mc:Choice Requires="a14">
        <xdr:graphicFrame macro="">
          <xdr:nvGraphicFramePr>
            <xdr:cNvPr id="41" name="Mesero Asignado 1">
              <a:extLst>
                <a:ext uri="{FF2B5EF4-FFF2-40B4-BE49-F238E27FC236}">
                  <a16:creationId xmlns:a16="http://schemas.microsoft.com/office/drawing/2014/main" id="{CCBAAEDF-2FB2-6140-B1B5-6C77D32C93B8}"/>
                </a:ext>
              </a:extLst>
            </xdr:cNvPr>
            <xdr:cNvGraphicFramePr/>
          </xdr:nvGraphicFramePr>
          <xdr:xfrm>
            <a:off x="0" y="0"/>
            <a:ext cx="0" cy="0"/>
          </xdr:xfrm>
          <a:graphic>
            <a:graphicData uri="http://schemas.microsoft.com/office/drawing/2010/slicer">
              <sle:slicer xmlns:sle="http://schemas.microsoft.com/office/drawing/2010/slicer" name="Mesero Asignado 1"/>
            </a:graphicData>
          </a:graphic>
        </xdr:graphicFrame>
      </mc:Choice>
      <mc:Fallback xmlns="">
        <xdr:sp macro="" textlink="">
          <xdr:nvSpPr>
            <xdr:cNvPr id="0" name=""/>
            <xdr:cNvSpPr>
              <a:spLocks noTextEdit="1"/>
            </xdr:cNvSpPr>
          </xdr:nvSpPr>
          <xdr:spPr>
            <a:xfrm>
              <a:off x="20130788" y="6990292"/>
              <a:ext cx="2072217" cy="1820964"/>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Raquel Sánchez Cabeza de Vaca" id="{E86FAF3A-48FE-A64D-A165-79E484364D49}" userId="S::raquel.sanchezc01@estudiante.uam.es::acb7f4ee-4961-4380-be42-1ae828cb5f28"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32.816900925929" createdVersion="6" refreshedVersion="6" minRefreshableVersion="3" recordCount="1902" xr:uid="{C1840206-090B-EE48-8BF6-62E1E2B6DFCC}">
  <cacheSource type="worksheet">
    <worksheetSource name="Tabla1"/>
  </cacheSource>
  <cacheFields count="13">
    <cacheField name="Número de Orden" numFmtId="0">
      <sharedItems containsSemiMixedTypes="0" containsString="0" containsNumber="1" containsInteger="1" minValue="1" maxValue="767" count="76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sharedItems>
    </cacheField>
    <cacheField name="Número de Mesa" numFmtId="0">
      <sharedItems containsSemiMixedTypes="0" containsString="0" containsNumber="1" containsInteger="1" minValue="1" maxValue="20"/>
    </cacheField>
    <cacheField name="Nombre del Plato" numFmtId="0">
      <sharedItems/>
    </cacheField>
    <cacheField name="Descripción del Plato" numFmtId="0">
      <sharedItems/>
    </cacheField>
    <cacheField name="Costo Unitario" numFmtId="0">
      <sharedItems containsSemiMixedTypes="0" containsString="0" containsNumber="1" containsInteger="1" minValue="10" maxValue="25"/>
    </cacheField>
    <cacheField name="Precio Unitario" numFmtId="0">
      <sharedItems containsSemiMixedTypes="0" containsString="0" containsNumber="1" containsInteger="1" minValue="18" maxValue="40"/>
    </cacheField>
    <cacheField name="Cantidad Ordenada" numFmtId="0">
      <sharedItems containsSemiMixedTypes="0" containsString="0" containsNumber="1" containsInteger="1" minValue="1" maxValue="3"/>
    </cacheField>
    <cacheField name="Tiempo de Preparación" numFmtId="0">
      <sharedItems containsSemiMixedTypes="0" containsString="0" containsNumber="1" containsInteger="1" minValue="5" maxValue="59" count="55">
        <n v="25"/>
        <n v="32"/>
        <n v="51"/>
        <n v="34"/>
        <n v="9"/>
        <n v="27"/>
        <n v="36"/>
        <n v="54"/>
        <n v="23"/>
        <n v="17"/>
        <n v="8"/>
        <n v="11"/>
        <n v="15"/>
        <n v="26"/>
        <n v="49"/>
        <n v="31"/>
        <n v="10"/>
        <n v="19"/>
        <n v="24"/>
        <n v="5"/>
        <n v="44"/>
        <n v="6"/>
        <n v="40"/>
        <n v="59"/>
        <n v="48"/>
        <n v="38"/>
        <n v="43"/>
        <n v="58"/>
        <n v="57"/>
        <n v="50"/>
        <n v="14"/>
        <n v="20"/>
        <n v="45"/>
        <n v="13"/>
        <n v="46"/>
        <n v="42"/>
        <n v="47"/>
        <n v="35"/>
        <n v="39"/>
        <n v="22"/>
        <n v="18"/>
        <n v="55"/>
        <n v="21"/>
        <n v="12"/>
        <n v="56"/>
        <n v="37"/>
        <n v="33"/>
        <n v="53"/>
        <n v="30"/>
        <n v="7"/>
        <n v="29"/>
        <n v="16"/>
        <n v="28"/>
        <n v="52"/>
        <n v="41"/>
      </sharedItems>
    </cacheField>
    <cacheField name="Observaciones" numFmtId="0">
      <sharedItems/>
    </cacheField>
    <cacheField name="Total del pedido " numFmtId="0">
      <sharedItems containsSemiMixedTypes="0" containsString="0" containsNumber="1" containsInteger="1" minValue="18" maxValue="120" count="54">
        <n v="48"/>
        <n v="90"/>
        <n v="31"/>
        <n v="27"/>
        <n v="40"/>
        <n v="36"/>
        <n v="58"/>
        <n v="99"/>
        <n v="84"/>
        <n v="19"/>
        <n v="70"/>
        <n v="64"/>
        <n v="108"/>
        <n v="66"/>
        <n v="56"/>
        <n v="120"/>
        <n v="30"/>
        <n v="24"/>
        <n v="96"/>
        <n v="68"/>
        <n v="80"/>
        <n v="28"/>
        <n v="60"/>
        <n v="87"/>
        <n v="20"/>
        <n v="33"/>
        <n v="46"/>
        <n v="63"/>
        <n v="105"/>
        <n v="35"/>
        <n v="29"/>
        <n v="78"/>
        <n v="50"/>
        <n v="23"/>
        <n v="18"/>
        <n v="102"/>
        <n v="57"/>
        <n v="81"/>
        <n v="34"/>
        <n v="42"/>
        <n v="26"/>
        <n v="75"/>
        <n v="62"/>
        <n v="52"/>
        <n v="38"/>
        <n v="21"/>
        <n v="93"/>
        <n v="72"/>
        <n v="22"/>
        <n v="32"/>
        <n v="54"/>
        <n v="44"/>
        <n v="69"/>
        <n v="25"/>
      </sharedItems>
    </cacheField>
    <cacheField name="Ganancia Neta " numFmtId="0">
      <sharedItems containsSemiMixedTypes="0" containsString="0" containsNumber="1" containsInteger="1" minValue="8" maxValue="45"/>
    </cacheField>
    <cacheField name="Ganancia Bruta" numFmtId="0">
      <sharedItems containsSemiMixedTypes="0" containsString="0" containsNumber="1" containsInteger="1" minValue="18" maxValue="120"/>
    </cacheField>
    <cacheField name="Porcentaje de Ganancia " numFmtId="10">
      <sharedItems containsSemiMixedTypes="0" containsString="0" containsNumber="1" minValue="0.375" maxValue="0.4444444444444444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48.766837152776" createdVersion="6" refreshedVersion="6" minRefreshableVersion="3" recordCount="767" xr:uid="{D4274A37-C83D-874D-8BE7-57C42F774D02}">
  <cacheSource type="worksheet">
    <worksheetSource name="Tabla4"/>
  </cacheSource>
  <cacheFields count="20">
    <cacheField name="Número de Mesa" numFmtId="1">
      <sharedItems containsSemiMixedTypes="0" containsString="0" containsNumber="1" containsInteger="1" minValue="1" maxValue="20"/>
    </cacheField>
    <cacheField name="Nombre del Cliente" numFmtId="49">
      <sharedItems/>
    </cacheField>
    <cacheField name="Número de Comensales" numFmtId="1">
      <sharedItems containsSemiMixedTypes="0" containsString="0" containsNumber="1" containsInteger="1" minValue="1" maxValue="6"/>
    </cacheField>
    <cacheField name="Mesero Asignado" numFmtId="49">
      <sharedItems count="5">
        <s v="Mesero_3"/>
        <s v="Mesero_1"/>
        <s v="Mesero_2"/>
        <s v="Mesero_5"/>
        <s v="Mesero_4"/>
      </sharedItems>
    </cacheField>
    <cacheField name="Tipo de Servicio" numFmtId="49">
      <sharedItems count="3">
        <s v="Almuerzo"/>
        <s v="Desayuno"/>
        <s v="Cena"/>
      </sharedItems>
    </cacheField>
    <cacheField name="Método de Pago" numFmtId="49">
      <sharedItems count="4">
        <s v="Tarjeta de débito"/>
        <s v="Efectivo"/>
        <s v="Tarjeta de crédito"/>
        <s v="Ninguno"/>
      </sharedItems>
    </cacheField>
    <cacheField name="Propina" numFmtId="165">
      <sharedItems containsSemiMixedTypes="0" containsString="0" containsNumber="1" minValue="0" maxValue="49.88"/>
    </cacheField>
    <cacheField name="Estado de la Mesa" numFmtId="49">
      <sharedItems count="3">
        <s v="Reservada"/>
        <s v="Libre"/>
        <s v="Ocupada"/>
      </sharedItems>
    </cacheField>
    <cacheField name="Número de Orden" numFmtId="1">
      <sharedItems containsSemiMixedTypes="0" containsString="0" containsNumber="1" containsInteger="1" minValue="1" maxValue="767"/>
    </cacheField>
    <cacheField name="País de Origen" numFmtId="49">
      <sharedItems count="11">
        <s v="España"/>
        <s v="Colombia"/>
        <s v="Brasil"/>
        <s v="Paraguay"/>
        <s v="Perú"/>
        <s v="Venezuela"/>
        <s v="Bolivia"/>
        <s v="Uruguay"/>
        <s v="Ecuador"/>
        <s v="Chile"/>
        <s v="Argentina"/>
      </sharedItems>
    </cacheField>
    <cacheField name="Platos Ordenados" numFmtId="49">
      <sharedItems/>
    </cacheField>
    <cacheField name="Fecha de Factura" numFmtId="14">
      <sharedItems containsSemiMixedTypes="0" containsNonDate="0" containsDate="1" containsString="0" minDate="2023-04-01T00:00:00" maxDate="2023-04-08T00:00:00" count="7">
        <d v="2023-04-01T00:00:00"/>
        <d v="2023-04-02T00:00:00"/>
        <d v="2023-04-03T00:00:00"/>
        <d v="2023-04-04T00:00:00"/>
        <d v="2023-04-05T00:00:00"/>
        <d v="2023-04-06T00:00:00"/>
        <d v="2023-04-07T00:00:00"/>
      </sharedItems>
    </cacheField>
    <cacheField name="Hora de Llegada" numFmtId="164">
      <sharedItems containsDate="1" containsMixedTypes="1" minDate="1899-12-30T01:24:00" maxDate="1899-12-30T01:24:00"/>
    </cacheField>
    <cacheField name="Hora de Salida" numFmtId="164">
      <sharedItems containsDate="1" containsMixedTypes="1" minDate="1899-12-30T04:31:00" maxDate="1899-12-30T04:31:00"/>
    </cacheField>
    <cacheField name="Tiempo de Permanencia" numFmtId="164">
      <sharedItems containsSemiMixedTypes="0" containsNonDate="0" containsDate="1" containsString="0" minDate="1899-12-30T01:01:00" maxDate="1899-12-30T04:14:00"/>
    </cacheField>
    <cacheField name="Tiempo de Degustación" numFmtId="164">
      <sharedItems containsSemiMixedTypes="0" containsNonDate="0" containsDate="1" containsString="0" minDate="1899-12-30T00:00:00" maxDate="1899-12-30T03:49:00"/>
    </cacheField>
    <cacheField name="Orden Cobrada" numFmtId="49">
      <sharedItems count="2">
        <s v="Si"/>
        <s v="No"/>
      </sharedItems>
    </cacheField>
    <cacheField name="Monto Total de la Cuenta" numFmtId="166">
      <sharedItems containsSemiMixedTypes="0" containsString="0" containsNumber="1" containsInteger="1" minValue="18" maxValue="360"/>
    </cacheField>
    <cacheField name="Tiempo de Preparación" numFmtId="164">
      <sharedItems containsSemiMixedTypes="0" containsNonDate="0" containsDate="1" containsString="0" minDate="1899-12-30T00:05:00" maxDate="1899-12-30T03:23:00"/>
    </cacheField>
    <cacheField name="Campo1" numFmtId="0" formula=" 0" databaseField="0"/>
  </cacheFields>
  <extLst>
    <ext xmlns:x14="http://schemas.microsoft.com/office/spreadsheetml/2009/9/main" uri="{725AE2AE-9491-48be-B2B4-4EB974FC3084}">
      <x14:pivotCacheDefinition pivotCacheId="14836608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2">
  <r>
    <x v="0"/>
    <n v="10"/>
    <s v="Plato_7"/>
    <s v="Descripción del Plato_7"/>
    <n v="14"/>
    <n v="24"/>
    <n v="2"/>
    <x v="0"/>
    <s v="Ninguna"/>
    <x v="0"/>
    <n v="20"/>
    <n v="48"/>
    <n v="0.41666666666666669"/>
  </r>
  <r>
    <x v="0"/>
    <n v="10"/>
    <s v="Plato_2"/>
    <s v="Descripción del Plato_2"/>
    <n v="18"/>
    <n v="30"/>
    <n v="3"/>
    <x v="1"/>
    <s v="Sin cebolla"/>
    <x v="1"/>
    <n v="36"/>
    <n v="90"/>
    <n v="0.4"/>
  </r>
  <r>
    <x v="1"/>
    <n v="6"/>
    <s v="Plato_17"/>
    <s v="Descripción del Plato_17"/>
    <n v="19"/>
    <n v="31"/>
    <n v="1"/>
    <x v="2"/>
    <s v="Ninguna"/>
    <x v="2"/>
    <n v="12"/>
    <n v="31"/>
    <n v="0.38709677419354838"/>
  </r>
  <r>
    <x v="1"/>
    <n v="6"/>
    <s v="Plato_6"/>
    <s v="Descripción del Plato_6"/>
    <n v="16"/>
    <n v="27"/>
    <n v="1"/>
    <x v="3"/>
    <s v="Sin cebolla"/>
    <x v="3"/>
    <n v="11"/>
    <n v="27"/>
    <n v="0.40740740740740738"/>
  </r>
  <r>
    <x v="2"/>
    <n v="20"/>
    <s v="Plato_20"/>
    <s v="Descripción del Plato_20"/>
    <n v="25"/>
    <n v="40"/>
    <n v="1"/>
    <x v="4"/>
    <s v="Sin cebolla"/>
    <x v="4"/>
    <n v="15"/>
    <n v="40"/>
    <n v="0.375"/>
  </r>
  <r>
    <x v="2"/>
    <n v="20"/>
    <s v="Plato_17"/>
    <s v="Descripción del Plato_17"/>
    <n v="19"/>
    <n v="31"/>
    <n v="1"/>
    <x v="5"/>
    <s v="Ninguna"/>
    <x v="2"/>
    <n v="12"/>
    <n v="31"/>
    <n v="0.38709677419354838"/>
  </r>
  <r>
    <x v="2"/>
    <n v="20"/>
    <s v="Plato_19"/>
    <s v="Descripción del Plato_19"/>
    <n v="22"/>
    <n v="36"/>
    <n v="1"/>
    <x v="6"/>
    <s v="Ninguna"/>
    <x v="5"/>
    <n v="14"/>
    <n v="36"/>
    <n v="0.3888888888888889"/>
  </r>
  <r>
    <x v="2"/>
    <n v="20"/>
    <s v="Plato_9"/>
    <s v="Descripción del Plato_9"/>
    <n v="17"/>
    <n v="29"/>
    <n v="2"/>
    <x v="7"/>
    <s v="Sin cebolla"/>
    <x v="6"/>
    <n v="24"/>
    <n v="58"/>
    <n v="0.41379310344827586"/>
  </r>
  <r>
    <x v="3"/>
    <n v="3"/>
    <s v="Plato_11"/>
    <s v="Descripción del Plato_11"/>
    <n v="20"/>
    <n v="33"/>
    <n v="3"/>
    <x v="8"/>
    <s v="Sin cebolla"/>
    <x v="7"/>
    <n v="39"/>
    <n v="99"/>
    <n v="0.39393939393939392"/>
  </r>
  <r>
    <x v="3"/>
    <n v="3"/>
    <s v="Plato_16"/>
    <s v="Descripción del Plato_16"/>
    <n v="16"/>
    <n v="28"/>
    <n v="3"/>
    <x v="9"/>
    <s v="Ninguna"/>
    <x v="8"/>
    <n v="36"/>
    <n v="84"/>
    <n v="0.42857142857142855"/>
  </r>
  <r>
    <x v="4"/>
    <n v="8"/>
    <s v="Plato_12"/>
    <s v="Descripción del Plato_12"/>
    <n v="11"/>
    <n v="19"/>
    <n v="1"/>
    <x v="10"/>
    <s v="Ninguna"/>
    <x v="9"/>
    <n v="8"/>
    <n v="19"/>
    <n v="0.42105263157894735"/>
  </r>
  <r>
    <x v="4"/>
    <n v="8"/>
    <s v="Plato_7"/>
    <s v="Descripción del Plato_7"/>
    <n v="14"/>
    <n v="24"/>
    <n v="2"/>
    <x v="4"/>
    <s v="Sin cebolla"/>
    <x v="0"/>
    <n v="20"/>
    <n v="48"/>
    <n v="0.41666666666666669"/>
  </r>
  <r>
    <x v="5"/>
    <n v="7"/>
    <s v="Plato_8"/>
    <s v="Descripción del Plato_8"/>
    <n v="21"/>
    <n v="35"/>
    <n v="2"/>
    <x v="11"/>
    <s v="Sin cebolla"/>
    <x v="10"/>
    <n v="28"/>
    <n v="70"/>
    <n v="0.4"/>
  </r>
  <r>
    <x v="6"/>
    <n v="17"/>
    <s v="Plato_15"/>
    <s v="Descripción del Plato_15"/>
    <n v="19"/>
    <n v="32"/>
    <n v="2"/>
    <x v="12"/>
    <s v="Sin cebolla"/>
    <x v="11"/>
    <n v="26"/>
    <n v="64"/>
    <n v="0.40625"/>
  </r>
  <r>
    <x v="6"/>
    <n v="17"/>
    <s v="Plato_19"/>
    <s v="Descripción del Plato_19"/>
    <n v="22"/>
    <n v="36"/>
    <n v="3"/>
    <x v="13"/>
    <s v="Ninguna"/>
    <x v="12"/>
    <n v="42"/>
    <n v="108"/>
    <n v="0.3888888888888889"/>
  </r>
  <r>
    <x v="7"/>
    <n v="11"/>
    <s v="Plato_5"/>
    <s v="Descripción del Plato_5"/>
    <n v="13"/>
    <n v="22"/>
    <n v="3"/>
    <x v="11"/>
    <s v="Ninguna"/>
    <x v="13"/>
    <n v="27"/>
    <n v="66"/>
    <n v="0.40909090909090912"/>
  </r>
  <r>
    <x v="7"/>
    <n v="11"/>
    <s v="Plato_16"/>
    <s v="Descripción del Plato_16"/>
    <n v="16"/>
    <n v="28"/>
    <n v="2"/>
    <x v="10"/>
    <s v="Ninguna"/>
    <x v="14"/>
    <n v="24"/>
    <n v="56"/>
    <n v="0.42857142857142855"/>
  </r>
  <r>
    <x v="7"/>
    <n v="11"/>
    <s v="Plato_20"/>
    <s v="Descripción del Plato_20"/>
    <n v="25"/>
    <n v="40"/>
    <n v="3"/>
    <x v="6"/>
    <s v="Ninguna"/>
    <x v="15"/>
    <n v="45"/>
    <n v="120"/>
    <n v="0.375"/>
  </r>
  <r>
    <x v="8"/>
    <n v="15"/>
    <s v="Plato_2"/>
    <s v="Descripción del Plato_2"/>
    <n v="18"/>
    <n v="30"/>
    <n v="1"/>
    <x v="2"/>
    <s v="Ninguna"/>
    <x v="16"/>
    <n v="12"/>
    <n v="30"/>
    <n v="0.4"/>
  </r>
  <r>
    <x v="8"/>
    <n v="15"/>
    <s v="Plato_7"/>
    <s v="Descripción del Plato_7"/>
    <n v="14"/>
    <n v="24"/>
    <n v="1"/>
    <x v="14"/>
    <s v="Sin cebolla"/>
    <x v="17"/>
    <n v="10"/>
    <n v="24"/>
    <n v="0.41666666666666669"/>
  </r>
  <r>
    <x v="8"/>
    <n v="15"/>
    <s v="Plato_12"/>
    <s v="Descripción del Plato_12"/>
    <n v="11"/>
    <n v="19"/>
    <n v="1"/>
    <x v="12"/>
    <s v="Ninguna"/>
    <x v="9"/>
    <n v="8"/>
    <n v="19"/>
    <n v="0.42105263157894735"/>
  </r>
  <r>
    <x v="8"/>
    <n v="15"/>
    <s v="Plato_15"/>
    <s v="Descripción del Plato_15"/>
    <n v="19"/>
    <n v="32"/>
    <n v="3"/>
    <x v="15"/>
    <s v="Ninguna"/>
    <x v="18"/>
    <n v="39"/>
    <n v="96"/>
    <n v="0.40625"/>
  </r>
  <r>
    <x v="9"/>
    <n v="17"/>
    <s v="Plato_18"/>
    <s v="Descripción del Plato_18"/>
    <n v="20"/>
    <n v="34"/>
    <n v="2"/>
    <x v="16"/>
    <s v="Sin cebolla"/>
    <x v="19"/>
    <n v="28"/>
    <n v="68"/>
    <n v="0.41176470588235292"/>
  </r>
  <r>
    <x v="9"/>
    <n v="17"/>
    <s v="Plato_20"/>
    <s v="Descripción del Plato_20"/>
    <n v="25"/>
    <n v="40"/>
    <n v="2"/>
    <x v="17"/>
    <s v="Ninguna"/>
    <x v="20"/>
    <n v="30"/>
    <n v="80"/>
    <n v="0.375"/>
  </r>
  <r>
    <x v="10"/>
    <n v="14"/>
    <s v="Plato_16"/>
    <s v="Descripción del Plato_16"/>
    <n v="16"/>
    <n v="28"/>
    <n v="1"/>
    <x v="1"/>
    <s v="Sin cebolla"/>
    <x v="21"/>
    <n v="12"/>
    <n v="28"/>
    <n v="0.42857142857142855"/>
  </r>
  <r>
    <x v="10"/>
    <n v="14"/>
    <s v="Plato_2"/>
    <s v="Descripción del Plato_2"/>
    <n v="18"/>
    <n v="30"/>
    <n v="2"/>
    <x v="18"/>
    <s v="Sin cebolla"/>
    <x v="22"/>
    <n v="24"/>
    <n v="60"/>
    <n v="0.4"/>
  </r>
  <r>
    <x v="11"/>
    <n v="14"/>
    <s v="Plato_16"/>
    <s v="Descripción del Plato_16"/>
    <n v="16"/>
    <n v="28"/>
    <n v="1"/>
    <x v="19"/>
    <s v="Sin cebolla"/>
    <x v="21"/>
    <n v="12"/>
    <n v="28"/>
    <n v="0.42857142857142855"/>
  </r>
  <r>
    <x v="11"/>
    <n v="14"/>
    <s v="Plato_19"/>
    <s v="Descripción del Plato_19"/>
    <n v="22"/>
    <n v="36"/>
    <n v="3"/>
    <x v="20"/>
    <s v="Ninguna"/>
    <x v="12"/>
    <n v="42"/>
    <n v="108"/>
    <n v="0.3888888888888889"/>
  </r>
  <r>
    <x v="11"/>
    <n v="14"/>
    <s v="Plato_8"/>
    <s v="Descripción del Plato_8"/>
    <n v="21"/>
    <n v="35"/>
    <n v="2"/>
    <x v="21"/>
    <s v="Ninguna"/>
    <x v="10"/>
    <n v="28"/>
    <n v="70"/>
    <n v="0.4"/>
  </r>
  <r>
    <x v="11"/>
    <n v="14"/>
    <s v="Plato_20"/>
    <s v="Descripción del Plato_20"/>
    <n v="25"/>
    <n v="40"/>
    <n v="3"/>
    <x v="22"/>
    <s v="Ninguna"/>
    <x v="15"/>
    <n v="45"/>
    <n v="120"/>
    <n v="0.375"/>
  </r>
  <r>
    <x v="12"/>
    <n v="2"/>
    <s v="Plato_9"/>
    <s v="Descripción del Plato_9"/>
    <n v="17"/>
    <n v="29"/>
    <n v="3"/>
    <x v="23"/>
    <s v="Sin cebolla"/>
    <x v="23"/>
    <n v="36"/>
    <n v="87"/>
    <n v="0.41379310344827586"/>
  </r>
  <r>
    <x v="13"/>
    <n v="16"/>
    <s v="Plato_3"/>
    <s v="Descripción del Plato_3"/>
    <n v="12"/>
    <n v="20"/>
    <n v="1"/>
    <x v="6"/>
    <s v="Ninguna"/>
    <x v="24"/>
    <n v="8"/>
    <n v="20"/>
    <n v="0.4"/>
  </r>
  <r>
    <x v="13"/>
    <n v="16"/>
    <s v="Plato_11"/>
    <s v="Descripción del Plato_11"/>
    <n v="20"/>
    <n v="33"/>
    <n v="1"/>
    <x v="13"/>
    <s v="Ninguna"/>
    <x v="25"/>
    <n v="13"/>
    <n v="33"/>
    <n v="0.39393939393939392"/>
  </r>
  <r>
    <x v="13"/>
    <n v="16"/>
    <s v="Plato_14"/>
    <s v="Descripción del Plato_14"/>
    <n v="14"/>
    <n v="23"/>
    <n v="2"/>
    <x v="20"/>
    <s v="Sin cebolla"/>
    <x v="26"/>
    <n v="18"/>
    <n v="46"/>
    <n v="0.39130434782608697"/>
  </r>
  <r>
    <x v="13"/>
    <n v="16"/>
    <s v="Plato_2"/>
    <s v="Descripción del Plato_2"/>
    <n v="18"/>
    <n v="30"/>
    <n v="1"/>
    <x v="24"/>
    <s v="Ninguna"/>
    <x v="16"/>
    <n v="12"/>
    <n v="30"/>
    <n v="0.4"/>
  </r>
  <r>
    <x v="14"/>
    <n v="6"/>
    <s v="Plato_16"/>
    <s v="Descripción del Plato_16"/>
    <n v="16"/>
    <n v="28"/>
    <n v="2"/>
    <x v="0"/>
    <s v="Ninguna"/>
    <x v="14"/>
    <n v="24"/>
    <n v="56"/>
    <n v="0.42857142857142855"/>
  </r>
  <r>
    <x v="14"/>
    <n v="6"/>
    <s v="Plato_13"/>
    <s v="Descripción del Plato_13"/>
    <n v="13"/>
    <n v="21"/>
    <n v="3"/>
    <x v="5"/>
    <s v="Ninguna"/>
    <x v="27"/>
    <n v="24"/>
    <n v="63"/>
    <n v="0.38095238095238093"/>
  </r>
  <r>
    <x v="14"/>
    <n v="6"/>
    <s v="Plato_8"/>
    <s v="Descripción del Plato_8"/>
    <n v="21"/>
    <n v="35"/>
    <n v="3"/>
    <x v="2"/>
    <s v="Ninguna"/>
    <x v="28"/>
    <n v="42"/>
    <n v="105"/>
    <n v="0.4"/>
  </r>
  <r>
    <x v="15"/>
    <n v="20"/>
    <s v="Plato_16"/>
    <s v="Descripción del Plato_16"/>
    <n v="16"/>
    <n v="28"/>
    <n v="1"/>
    <x v="25"/>
    <s v="Ninguna"/>
    <x v="21"/>
    <n v="12"/>
    <n v="28"/>
    <n v="0.42857142857142855"/>
  </r>
  <r>
    <x v="16"/>
    <n v="14"/>
    <s v="Plato_8"/>
    <s v="Descripción del Plato_8"/>
    <n v="21"/>
    <n v="35"/>
    <n v="1"/>
    <x v="26"/>
    <s v="Sin cebolla"/>
    <x v="29"/>
    <n v="14"/>
    <n v="35"/>
    <n v="0.4"/>
  </r>
  <r>
    <x v="16"/>
    <n v="14"/>
    <s v="Plato_4"/>
    <s v="Descripción del Plato_4"/>
    <n v="10"/>
    <n v="18"/>
    <n v="2"/>
    <x v="27"/>
    <s v="Ninguna"/>
    <x v="5"/>
    <n v="16"/>
    <n v="36"/>
    <n v="0.44444444444444442"/>
  </r>
  <r>
    <x v="16"/>
    <n v="14"/>
    <s v="Plato_5"/>
    <s v="Descripción del Plato_5"/>
    <n v="13"/>
    <n v="22"/>
    <n v="3"/>
    <x v="28"/>
    <s v="Sin cebolla"/>
    <x v="13"/>
    <n v="27"/>
    <n v="66"/>
    <n v="0.40909090909090912"/>
  </r>
  <r>
    <x v="17"/>
    <n v="9"/>
    <s v="Plato_9"/>
    <s v="Descripción del Plato_9"/>
    <n v="17"/>
    <n v="29"/>
    <n v="1"/>
    <x v="8"/>
    <s v="Ninguna"/>
    <x v="30"/>
    <n v="12"/>
    <n v="29"/>
    <n v="0.41379310344827586"/>
  </r>
  <r>
    <x v="17"/>
    <n v="9"/>
    <s v="Plato_20"/>
    <s v="Descripción del Plato_20"/>
    <n v="25"/>
    <n v="40"/>
    <n v="2"/>
    <x v="7"/>
    <s v="Ninguna"/>
    <x v="20"/>
    <n v="30"/>
    <n v="80"/>
    <n v="0.375"/>
  </r>
  <r>
    <x v="17"/>
    <n v="9"/>
    <s v="Plato_10"/>
    <s v="Descripción del Plato_10"/>
    <n v="15"/>
    <n v="26"/>
    <n v="3"/>
    <x v="8"/>
    <s v="Ninguna"/>
    <x v="31"/>
    <n v="33"/>
    <n v="78"/>
    <n v="0.42307692307692307"/>
  </r>
  <r>
    <x v="17"/>
    <n v="9"/>
    <s v="Plato_15"/>
    <s v="Descripción del Plato_15"/>
    <n v="19"/>
    <n v="32"/>
    <n v="2"/>
    <x v="3"/>
    <s v="Ninguna"/>
    <x v="11"/>
    <n v="26"/>
    <n v="64"/>
    <n v="0.40625"/>
  </r>
  <r>
    <x v="18"/>
    <n v="18"/>
    <s v="Plato_20"/>
    <s v="Descripción del Plato_20"/>
    <n v="25"/>
    <n v="40"/>
    <n v="2"/>
    <x v="20"/>
    <s v="Sin cebolla"/>
    <x v="20"/>
    <n v="30"/>
    <n v="80"/>
    <n v="0.375"/>
  </r>
  <r>
    <x v="19"/>
    <n v="8"/>
    <s v="Plato_8"/>
    <s v="Descripción del Plato_8"/>
    <n v="21"/>
    <n v="35"/>
    <n v="3"/>
    <x v="29"/>
    <s v="Sin cebolla"/>
    <x v="28"/>
    <n v="42"/>
    <n v="105"/>
    <n v="0.4"/>
  </r>
  <r>
    <x v="19"/>
    <n v="8"/>
    <s v="Plato_1"/>
    <s v="Descripción del Plato_1"/>
    <n v="15"/>
    <n v="25"/>
    <n v="2"/>
    <x v="21"/>
    <s v="Sin cebolla"/>
    <x v="32"/>
    <n v="20"/>
    <n v="50"/>
    <n v="0.4"/>
  </r>
  <r>
    <x v="19"/>
    <n v="8"/>
    <s v="Plato_14"/>
    <s v="Descripción del Plato_14"/>
    <n v="14"/>
    <n v="23"/>
    <n v="1"/>
    <x v="30"/>
    <s v="Sin cebolla"/>
    <x v="33"/>
    <n v="9"/>
    <n v="23"/>
    <n v="0.39130434782608697"/>
  </r>
  <r>
    <x v="20"/>
    <n v="12"/>
    <s v="Plato_20"/>
    <s v="Descripción del Plato_20"/>
    <n v="25"/>
    <n v="40"/>
    <n v="3"/>
    <x v="31"/>
    <s v="Ninguna"/>
    <x v="15"/>
    <n v="45"/>
    <n v="120"/>
    <n v="0.375"/>
  </r>
  <r>
    <x v="20"/>
    <n v="12"/>
    <s v="Plato_3"/>
    <s v="Descripción del Plato_3"/>
    <n v="12"/>
    <n v="20"/>
    <n v="2"/>
    <x v="26"/>
    <s v="Ninguna"/>
    <x v="4"/>
    <n v="16"/>
    <n v="40"/>
    <n v="0.4"/>
  </r>
  <r>
    <x v="20"/>
    <n v="12"/>
    <s v="Plato_15"/>
    <s v="Descripción del Plato_15"/>
    <n v="19"/>
    <n v="32"/>
    <n v="2"/>
    <x v="20"/>
    <s v="Sin cebolla"/>
    <x v="11"/>
    <n v="26"/>
    <n v="64"/>
    <n v="0.40625"/>
  </r>
  <r>
    <x v="20"/>
    <n v="12"/>
    <s v="Plato_1"/>
    <s v="Descripción del Plato_1"/>
    <n v="15"/>
    <n v="25"/>
    <n v="2"/>
    <x v="32"/>
    <s v="Sin cebolla"/>
    <x v="32"/>
    <n v="20"/>
    <n v="50"/>
    <n v="0.4"/>
  </r>
  <r>
    <x v="21"/>
    <n v="15"/>
    <s v="Plato_4"/>
    <s v="Descripción del Plato_4"/>
    <n v="10"/>
    <n v="18"/>
    <n v="1"/>
    <x v="1"/>
    <s v="Ninguna"/>
    <x v="34"/>
    <n v="8"/>
    <n v="18"/>
    <n v="0.44444444444444442"/>
  </r>
  <r>
    <x v="21"/>
    <n v="15"/>
    <s v="Plato_18"/>
    <s v="Descripción del Plato_18"/>
    <n v="20"/>
    <n v="34"/>
    <n v="3"/>
    <x v="17"/>
    <s v="Ninguna"/>
    <x v="35"/>
    <n v="42"/>
    <n v="102"/>
    <n v="0.41176470588235292"/>
  </r>
  <r>
    <x v="21"/>
    <n v="15"/>
    <s v="Plato_9"/>
    <s v="Descripción del Plato_9"/>
    <n v="17"/>
    <n v="29"/>
    <n v="2"/>
    <x v="33"/>
    <s v="Sin cebolla"/>
    <x v="6"/>
    <n v="24"/>
    <n v="58"/>
    <n v="0.41379310344827586"/>
  </r>
  <r>
    <x v="21"/>
    <n v="15"/>
    <s v="Plato_8"/>
    <s v="Descripción del Plato_8"/>
    <n v="21"/>
    <n v="35"/>
    <n v="1"/>
    <x v="23"/>
    <s v="Sin cebolla"/>
    <x v="29"/>
    <n v="14"/>
    <n v="35"/>
    <n v="0.4"/>
  </r>
  <r>
    <x v="22"/>
    <n v="1"/>
    <s v="Plato_12"/>
    <s v="Descripción del Plato_12"/>
    <n v="11"/>
    <n v="19"/>
    <n v="3"/>
    <x v="34"/>
    <s v="Sin cebolla"/>
    <x v="36"/>
    <n v="24"/>
    <n v="57"/>
    <n v="0.42105263157894735"/>
  </r>
  <r>
    <x v="22"/>
    <n v="1"/>
    <s v="Plato_6"/>
    <s v="Descripción del Plato_6"/>
    <n v="16"/>
    <n v="27"/>
    <n v="3"/>
    <x v="9"/>
    <s v="Sin cebolla"/>
    <x v="37"/>
    <n v="33"/>
    <n v="81"/>
    <n v="0.40740740740740738"/>
  </r>
  <r>
    <x v="23"/>
    <n v="5"/>
    <s v="Plato_10"/>
    <s v="Descripción del Plato_10"/>
    <n v="15"/>
    <n v="26"/>
    <n v="3"/>
    <x v="32"/>
    <s v="Ninguna"/>
    <x v="31"/>
    <n v="33"/>
    <n v="78"/>
    <n v="0.42307692307692307"/>
  </r>
  <r>
    <x v="23"/>
    <n v="5"/>
    <s v="Plato_9"/>
    <s v="Descripción del Plato_9"/>
    <n v="17"/>
    <n v="29"/>
    <n v="1"/>
    <x v="34"/>
    <s v="Ninguna"/>
    <x v="30"/>
    <n v="12"/>
    <n v="29"/>
    <n v="0.41379310344827586"/>
  </r>
  <r>
    <x v="23"/>
    <n v="5"/>
    <s v="Plato_14"/>
    <s v="Descripción del Plato_14"/>
    <n v="14"/>
    <n v="23"/>
    <n v="2"/>
    <x v="35"/>
    <s v="Sin cebolla"/>
    <x v="26"/>
    <n v="18"/>
    <n v="46"/>
    <n v="0.39130434782608697"/>
  </r>
  <r>
    <x v="23"/>
    <n v="5"/>
    <s v="Plato_20"/>
    <s v="Descripción del Plato_20"/>
    <n v="25"/>
    <n v="40"/>
    <n v="2"/>
    <x v="36"/>
    <s v="Sin cebolla"/>
    <x v="20"/>
    <n v="30"/>
    <n v="80"/>
    <n v="0.375"/>
  </r>
  <r>
    <x v="24"/>
    <n v="12"/>
    <s v="Plato_18"/>
    <s v="Descripción del Plato_18"/>
    <n v="20"/>
    <n v="34"/>
    <n v="1"/>
    <x v="37"/>
    <s v="Sin cebolla"/>
    <x v="38"/>
    <n v="14"/>
    <n v="34"/>
    <n v="0.41176470588235292"/>
  </r>
  <r>
    <x v="25"/>
    <n v="18"/>
    <s v="Plato_4"/>
    <s v="Descripción del Plato_4"/>
    <n v="10"/>
    <n v="18"/>
    <n v="2"/>
    <x v="33"/>
    <s v="Sin cebolla"/>
    <x v="5"/>
    <n v="16"/>
    <n v="36"/>
    <n v="0.44444444444444442"/>
  </r>
  <r>
    <x v="25"/>
    <n v="18"/>
    <s v="Plato_13"/>
    <s v="Descripción del Plato_13"/>
    <n v="13"/>
    <n v="21"/>
    <n v="2"/>
    <x v="7"/>
    <s v="Ninguna"/>
    <x v="39"/>
    <n v="16"/>
    <n v="42"/>
    <n v="0.38095238095238093"/>
  </r>
  <r>
    <x v="25"/>
    <n v="18"/>
    <s v="Plato_7"/>
    <s v="Descripción del Plato_7"/>
    <n v="14"/>
    <n v="24"/>
    <n v="2"/>
    <x v="35"/>
    <s v="Sin cebolla"/>
    <x v="0"/>
    <n v="20"/>
    <n v="48"/>
    <n v="0.41666666666666669"/>
  </r>
  <r>
    <x v="26"/>
    <n v="4"/>
    <s v="Plato_8"/>
    <s v="Descripción del Plato_8"/>
    <n v="21"/>
    <n v="35"/>
    <n v="1"/>
    <x v="9"/>
    <s v="Ninguna"/>
    <x v="29"/>
    <n v="14"/>
    <n v="35"/>
    <n v="0.4"/>
  </r>
  <r>
    <x v="26"/>
    <n v="4"/>
    <s v="Plato_10"/>
    <s v="Descripción del Plato_10"/>
    <n v="15"/>
    <n v="26"/>
    <n v="1"/>
    <x v="25"/>
    <s v="Sin cebolla"/>
    <x v="40"/>
    <n v="11"/>
    <n v="26"/>
    <n v="0.42307692307692307"/>
  </r>
  <r>
    <x v="27"/>
    <n v="2"/>
    <s v="Plato_4"/>
    <s v="Descripción del Plato_4"/>
    <n v="10"/>
    <n v="18"/>
    <n v="2"/>
    <x v="9"/>
    <s v="Sin cebolla"/>
    <x v="5"/>
    <n v="16"/>
    <n v="36"/>
    <n v="0.44444444444444442"/>
  </r>
  <r>
    <x v="27"/>
    <n v="2"/>
    <s v="Plato_9"/>
    <s v="Descripción del Plato_9"/>
    <n v="17"/>
    <n v="29"/>
    <n v="2"/>
    <x v="38"/>
    <s v="Sin cebolla"/>
    <x v="6"/>
    <n v="24"/>
    <n v="58"/>
    <n v="0.41379310344827586"/>
  </r>
  <r>
    <x v="28"/>
    <n v="20"/>
    <s v="Plato_1"/>
    <s v="Descripción del Plato_1"/>
    <n v="15"/>
    <n v="25"/>
    <n v="3"/>
    <x v="39"/>
    <s v="Sin cebolla"/>
    <x v="41"/>
    <n v="30"/>
    <n v="75"/>
    <n v="0.4"/>
  </r>
  <r>
    <x v="28"/>
    <n v="20"/>
    <s v="Plato_4"/>
    <s v="Descripción del Plato_4"/>
    <n v="10"/>
    <n v="18"/>
    <n v="2"/>
    <x v="40"/>
    <s v="Ninguna"/>
    <x v="5"/>
    <n v="16"/>
    <n v="36"/>
    <n v="0.44444444444444442"/>
  </r>
  <r>
    <x v="28"/>
    <n v="20"/>
    <s v="Plato_17"/>
    <s v="Descripción del Plato_17"/>
    <n v="19"/>
    <n v="31"/>
    <n v="2"/>
    <x v="15"/>
    <s v="Sin cebolla"/>
    <x v="42"/>
    <n v="24"/>
    <n v="62"/>
    <n v="0.38709677419354838"/>
  </r>
  <r>
    <x v="29"/>
    <n v="14"/>
    <s v="Plato_10"/>
    <s v="Descripción del Plato_10"/>
    <n v="15"/>
    <n v="26"/>
    <n v="2"/>
    <x v="30"/>
    <s v="Ninguna"/>
    <x v="43"/>
    <n v="22"/>
    <n v="52"/>
    <n v="0.42307692307692307"/>
  </r>
  <r>
    <x v="29"/>
    <n v="14"/>
    <s v="Plato_3"/>
    <s v="Descripción del Plato_3"/>
    <n v="12"/>
    <n v="20"/>
    <n v="3"/>
    <x v="41"/>
    <s v="Ninguna"/>
    <x v="22"/>
    <n v="24"/>
    <n v="60"/>
    <n v="0.4"/>
  </r>
  <r>
    <x v="30"/>
    <n v="13"/>
    <s v="Plato_9"/>
    <s v="Descripción del Plato_9"/>
    <n v="17"/>
    <n v="29"/>
    <n v="1"/>
    <x v="23"/>
    <s v="Sin cebolla"/>
    <x v="30"/>
    <n v="12"/>
    <n v="29"/>
    <n v="0.41379310344827586"/>
  </r>
  <r>
    <x v="30"/>
    <n v="13"/>
    <s v="Plato_12"/>
    <s v="Descripción del Plato_12"/>
    <n v="11"/>
    <n v="19"/>
    <n v="2"/>
    <x v="34"/>
    <s v="Sin cebolla"/>
    <x v="44"/>
    <n v="16"/>
    <n v="38"/>
    <n v="0.42105263157894735"/>
  </r>
  <r>
    <x v="31"/>
    <n v="5"/>
    <s v="Plato_15"/>
    <s v="Descripción del Plato_15"/>
    <n v="19"/>
    <n v="32"/>
    <n v="2"/>
    <x v="29"/>
    <s v="Sin cebolla"/>
    <x v="11"/>
    <n v="26"/>
    <n v="64"/>
    <n v="0.40625"/>
  </r>
  <r>
    <x v="31"/>
    <n v="5"/>
    <s v="Plato_11"/>
    <s v="Descripción del Plato_11"/>
    <n v="20"/>
    <n v="33"/>
    <n v="1"/>
    <x v="31"/>
    <s v="Sin cebolla"/>
    <x v="25"/>
    <n v="13"/>
    <n v="33"/>
    <n v="0.39393939393939392"/>
  </r>
  <r>
    <x v="31"/>
    <n v="5"/>
    <s v="Plato_10"/>
    <s v="Descripción del Plato_10"/>
    <n v="15"/>
    <n v="26"/>
    <n v="3"/>
    <x v="37"/>
    <s v="Ninguna"/>
    <x v="31"/>
    <n v="33"/>
    <n v="78"/>
    <n v="0.42307692307692307"/>
  </r>
  <r>
    <x v="31"/>
    <n v="5"/>
    <s v="Plato_4"/>
    <s v="Descripción del Plato_4"/>
    <n v="10"/>
    <n v="18"/>
    <n v="2"/>
    <x v="8"/>
    <s v="Ninguna"/>
    <x v="5"/>
    <n v="16"/>
    <n v="36"/>
    <n v="0.44444444444444442"/>
  </r>
  <r>
    <x v="32"/>
    <n v="4"/>
    <s v="Plato_8"/>
    <s v="Descripción del Plato_8"/>
    <n v="21"/>
    <n v="35"/>
    <n v="3"/>
    <x v="21"/>
    <s v="Sin cebolla"/>
    <x v="28"/>
    <n v="42"/>
    <n v="105"/>
    <n v="0.4"/>
  </r>
  <r>
    <x v="32"/>
    <n v="4"/>
    <s v="Plato_6"/>
    <s v="Descripción del Plato_6"/>
    <n v="16"/>
    <n v="27"/>
    <n v="1"/>
    <x v="23"/>
    <s v="Ninguna"/>
    <x v="3"/>
    <n v="11"/>
    <n v="27"/>
    <n v="0.40740740740740738"/>
  </r>
  <r>
    <x v="32"/>
    <n v="4"/>
    <s v="Plato_15"/>
    <s v="Descripción del Plato_15"/>
    <n v="19"/>
    <n v="32"/>
    <n v="3"/>
    <x v="41"/>
    <s v="Sin cebolla"/>
    <x v="18"/>
    <n v="39"/>
    <n v="96"/>
    <n v="0.40625"/>
  </r>
  <r>
    <x v="32"/>
    <n v="4"/>
    <s v="Plato_10"/>
    <s v="Descripción del Plato_10"/>
    <n v="15"/>
    <n v="26"/>
    <n v="3"/>
    <x v="16"/>
    <s v="Ninguna"/>
    <x v="31"/>
    <n v="33"/>
    <n v="78"/>
    <n v="0.42307692307692307"/>
  </r>
  <r>
    <x v="33"/>
    <n v="15"/>
    <s v="Plato_18"/>
    <s v="Descripción del Plato_18"/>
    <n v="20"/>
    <n v="34"/>
    <n v="1"/>
    <x v="34"/>
    <s v="Ninguna"/>
    <x v="38"/>
    <n v="14"/>
    <n v="34"/>
    <n v="0.41176470588235292"/>
  </r>
  <r>
    <x v="33"/>
    <n v="15"/>
    <s v="Plato_10"/>
    <s v="Descripción del Plato_10"/>
    <n v="15"/>
    <n v="26"/>
    <n v="3"/>
    <x v="17"/>
    <s v="Sin cebolla"/>
    <x v="31"/>
    <n v="33"/>
    <n v="78"/>
    <n v="0.42307692307692307"/>
  </r>
  <r>
    <x v="34"/>
    <n v="13"/>
    <s v="Plato_2"/>
    <s v="Descripción del Plato_2"/>
    <n v="18"/>
    <n v="30"/>
    <n v="3"/>
    <x v="19"/>
    <s v="Sin cebolla"/>
    <x v="1"/>
    <n v="36"/>
    <n v="90"/>
    <n v="0.4"/>
  </r>
  <r>
    <x v="34"/>
    <n v="13"/>
    <s v="Plato_9"/>
    <s v="Descripción del Plato_9"/>
    <n v="17"/>
    <n v="29"/>
    <n v="1"/>
    <x v="10"/>
    <s v="Ninguna"/>
    <x v="30"/>
    <n v="12"/>
    <n v="29"/>
    <n v="0.41379310344827586"/>
  </r>
  <r>
    <x v="34"/>
    <n v="13"/>
    <s v="Plato_11"/>
    <s v="Descripción del Plato_11"/>
    <n v="20"/>
    <n v="33"/>
    <n v="1"/>
    <x v="42"/>
    <s v="Ninguna"/>
    <x v="25"/>
    <n v="13"/>
    <n v="33"/>
    <n v="0.39393939393939392"/>
  </r>
  <r>
    <x v="34"/>
    <n v="13"/>
    <s v="Plato_17"/>
    <s v="Descripción del Plato_17"/>
    <n v="19"/>
    <n v="31"/>
    <n v="2"/>
    <x v="15"/>
    <s v="Sin cebolla"/>
    <x v="42"/>
    <n v="24"/>
    <n v="62"/>
    <n v="0.38709677419354838"/>
  </r>
  <r>
    <x v="35"/>
    <n v="5"/>
    <s v="Plato_2"/>
    <s v="Descripción del Plato_2"/>
    <n v="18"/>
    <n v="30"/>
    <n v="1"/>
    <x v="25"/>
    <s v="Ninguna"/>
    <x v="16"/>
    <n v="12"/>
    <n v="30"/>
    <n v="0.4"/>
  </r>
  <r>
    <x v="36"/>
    <n v="20"/>
    <s v="Plato_13"/>
    <s v="Descripción del Plato_13"/>
    <n v="13"/>
    <n v="21"/>
    <n v="1"/>
    <x v="36"/>
    <s v="Ninguna"/>
    <x v="45"/>
    <n v="8"/>
    <n v="21"/>
    <n v="0.38095238095238093"/>
  </r>
  <r>
    <x v="37"/>
    <n v="10"/>
    <s v="Plato_17"/>
    <s v="Descripción del Plato_17"/>
    <n v="19"/>
    <n v="31"/>
    <n v="3"/>
    <x v="42"/>
    <s v="Sin cebolla"/>
    <x v="46"/>
    <n v="36"/>
    <n v="93"/>
    <n v="0.38709677419354838"/>
  </r>
  <r>
    <x v="37"/>
    <n v="10"/>
    <s v="Plato_8"/>
    <s v="Descripción del Plato_8"/>
    <n v="21"/>
    <n v="35"/>
    <n v="2"/>
    <x v="3"/>
    <s v="Ninguna"/>
    <x v="10"/>
    <n v="28"/>
    <n v="70"/>
    <n v="0.4"/>
  </r>
  <r>
    <x v="37"/>
    <n v="10"/>
    <s v="Plato_19"/>
    <s v="Descripción del Plato_19"/>
    <n v="22"/>
    <n v="36"/>
    <n v="2"/>
    <x v="26"/>
    <s v="Ninguna"/>
    <x v="47"/>
    <n v="28"/>
    <n v="72"/>
    <n v="0.3888888888888889"/>
  </r>
  <r>
    <x v="38"/>
    <n v="15"/>
    <s v="Plato_19"/>
    <s v="Descripción del Plato_19"/>
    <n v="22"/>
    <n v="36"/>
    <n v="3"/>
    <x v="28"/>
    <s v="Ninguna"/>
    <x v="12"/>
    <n v="42"/>
    <n v="108"/>
    <n v="0.3888888888888889"/>
  </r>
  <r>
    <x v="39"/>
    <n v="1"/>
    <s v="Plato_9"/>
    <s v="Descripción del Plato_9"/>
    <n v="17"/>
    <n v="29"/>
    <n v="3"/>
    <x v="12"/>
    <s v="Sin cebolla"/>
    <x v="23"/>
    <n v="36"/>
    <n v="87"/>
    <n v="0.41379310344827586"/>
  </r>
  <r>
    <x v="39"/>
    <n v="1"/>
    <s v="Plato_11"/>
    <s v="Descripción del Plato_11"/>
    <n v="20"/>
    <n v="33"/>
    <n v="1"/>
    <x v="29"/>
    <s v="Sin cebolla"/>
    <x v="25"/>
    <n v="13"/>
    <n v="33"/>
    <n v="0.39393939393939392"/>
  </r>
  <r>
    <x v="39"/>
    <n v="1"/>
    <s v="Plato_16"/>
    <s v="Descripción del Plato_16"/>
    <n v="16"/>
    <n v="28"/>
    <n v="1"/>
    <x v="33"/>
    <s v="Sin cebolla"/>
    <x v="21"/>
    <n v="12"/>
    <n v="28"/>
    <n v="0.42857142857142855"/>
  </r>
  <r>
    <x v="40"/>
    <n v="7"/>
    <s v="Plato_15"/>
    <s v="Descripción del Plato_15"/>
    <n v="19"/>
    <n v="32"/>
    <n v="3"/>
    <x v="8"/>
    <s v="Sin cebolla"/>
    <x v="18"/>
    <n v="39"/>
    <n v="96"/>
    <n v="0.40625"/>
  </r>
  <r>
    <x v="40"/>
    <n v="7"/>
    <s v="Plato_10"/>
    <s v="Descripción del Plato_10"/>
    <n v="15"/>
    <n v="26"/>
    <n v="3"/>
    <x v="36"/>
    <s v="Sin cebolla"/>
    <x v="31"/>
    <n v="33"/>
    <n v="78"/>
    <n v="0.42307692307692307"/>
  </r>
  <r>
    <x v="40"/>
    <n v="7"/>
    <s v="Plato_2"/>
    <s v="Descripción del Plato_2"/>
    <n v="18"/>
    <n v="30"/>
    <n v="1"/>
    <x v="17"/>
    <s v="Sin cebolla"/>
    <x v="16"/>
    <n v="12"/>
    <n v="30"/>
    <n v="0.4"/>
  </r>
  <r>
    <x v="41"/>
    <n v="14"/>
    <s v="Plato_5"/>
    <s v="Descripción del Plato_5"/>
    <n v="13"/>
    <n v="22"/>
    <n v="1"/>
    <x v="28"/>
    <s v="Sin cebolla"/>
    <x v="48"/>
    <n v="9"/>
    <n v="22"/>
    <n v="0.40909090909090912"/>
  </r>
  <r>
    <x v="41"/>
    <n v="14"/>
    <s v="Plato_20"/>
    <s v="Descripción del Plato_20"/>
    <n v="25"/>
    <n v="40"/>
    <n v="2"/>
    <x v="43"/>
    <s v="Sin cebolla"/>
    <x v="20"/>
    <n v="30"/>
    <n v="80"/>
    <n v="0.375"/>
  </r>
  <r>
    <x v="42"/>
    <n v="8"/>
    <s v="Plato_15"/>
    <s v="Descripción del Plato_15"/>
    <n v="19"/>
    <n v="32"/>
    <n v="1"/>
    <x v="21"/>
    <s v="Sin cebolla"/>
    <x v="49"/>
    <n v="13"/>
    <n v="32"/>
    <n v="0.40625"/>
  </r>
  <r>
    <x v="42"/>
    <n v="8"/>
    <s v="Plato_18"/>
    <s v="Descripción del Plato_18"/>
    <n v="20"/>
    <n v="34"/>
    <n v="2"/>
    <x v="23"/>
    <s v="Sin cebolla"/>
    <x v="19"/>
    <n v="28"/>
    <n v="68"/>
    <n v="0.41176470588235292"/>
  </r>
  <r>
    <x v="42"/>
    <n v="8"/>
    <s v="Plato_7"/>
    <s v="Descripción del Plato_7"/>
    <n v="14"/>
    <n v="24"/>
    <n v="3"/>
    <x v="28"/>
    <s v="Ninguna"/>
    <x v="47"/>
    <n v="30"/>
    <n v="72"/>
    <n v="0.41666666666666669"/>
  </r>
  <r>
    <x v="42"/>
    <n v="8"/>
    <s v="Plato_17"/>
    <s v="Descripción del Plato_17"/>
    <n v="19"/>
    <n v="31"/>
    <n v="1"/>
    <x v="18"/>
    <s v="Ninguna"/>
    <x v="2"/>
    <n v="12"/>
    <n v="31"/>
    <n v="0.38709677419354838"/>
  </r>
  <r>
    <x v="43"/>
    <n v="18"/>
    <s v="Plato_10"/>
    <s v="Descripción del Plato_10"/>
    <n v="15"/>
    <n v="26"/>
    <n v="1"/>
    <x v="3"/>
    <s v="Sin cebolla"/>
    <x v="40"/>
    <n v="11"/>
    <n v="26"/>
    <n v="0.42307692307692307"/>
  </r>
  <r>
    <x v="43"/>
    <n v="18"/>
    <s v="Plato_1"/>
    <s v="Descripción del Plato_1"/>
    <n v="15"/>
    <n v="25"/>
    <n v="3"/>
    <x v="10"/>
    <s v="Ninguna"/>
    <x v="41"/>
    <n v="30"/>
    <n v="75"/>
    <n v="0.4"/>
  </r>
  <r>
    <x v="43"/>
    <n v="18"/>
    <s v="Plato_13"/>
    <s v="Descripción del Plato_13"/>
    <n v="13"/>
    <n v="21"/>
    <n v="1"/>
    <x v="26"/>
    <s v="Ninguna"/>
    <x v="45"/>
    <n v="8"/>
    <n v="21"/>
    <n v="0.38095238095238093"/>
  </r>
  <r>
    <x v="44"/>
    <n v="17"/>
    <s v="Plato_4"/>
    <s v="Descripción del Plato_4"/>
    <n v="10"/>
    <n v="18"/>
    <n v="3"/>
    <x v="36"/>
    <s v="Ninguna"/>
    <x v="50"/>
    <n v="24"/>
    <n v="54"/>
    <n v="0.44444444444444442"/>
  </r>
  <r>
    <x v="45"/>
    <n v="10"/>
    <s v="Plato_2"/>
    <s v="Descripción del Plato_2"/>
    <n v="18"/>
    <n v="30"/>
    <n v="2"/>
    <x v="8"/>
    <s v="Sin cebolla"/>
    <x v="22"/>
    <n v="24"/>
    <n v="60"/>
    <n v="0.4"/>
  </r>
  <r>
    <x v="45"/>
    <n v="10"/>
    <s v="Plato_18"/>
    <s v="Descripción del Plato_18"/>
    <n v="20"/>
    <n v="34"/>
    <n v="1"/>
    <x v="24"/>
    <s v="Sin cebolla"/>
    <x v="38"/>
    <n v="14"/>
    <n v="34"/>
    <n v="0.41176470588235292"/>
  </r>
  <r>
    <x v="45"/>
    <n v="10"/>
    <s v="Plato_14"/>
    <s v="Descripción del Plato_14"/>
    <n v="14"/>
    <n v="23"/>
    <n v="2"/>
    <x v="12"/>
    <s v="Ninguna"/>
    <x v="26"/>
    <n v="18"/>
    <n v="46"/>
    <n v="0.39130434782608697"/>
  </r>
  <r>
    <x v="46"/>
    <n v="18"/>
    <s v="Plato_11"/>
    <s v="Descripción del Plato_11"/>
    <n v="20"/>
    <n v="33"/>
    <n v="2"/>
    <x v="44"/>
    <s v="Ninguna"/>
    <x v="13"/>
    <n v="26"/>
    <n v="66"/>
    <n v="0.39393939393939392"/>
  </r>
  <r>
    <x v="46"/>
    <n v="18"/>
    <s v="Plato_14"/>
    <s v="Descripción del Plato_14"/>
    <n v="14"/>
    <n v="23"/>
    <n v="1"/>
    <x v="9"/>
    <s v="Sin cebolla"/>
    <x v="33"/>
    <n v="9"/>
    <n v="23"/>
    <n v="0.39130434782608697"/>
  </r>
  <r>
    <x v="46"/>
    <n v="18"/>
    <s v="Plato_3"/>
    <s v="Descripción del Plato_3"/>
    <n v="12"/>
    <n v="20"/>
    <n v="1"/>
    <x v="30"/>
    <s v="Sin cebolla"/>
    <x v="24"/>
    <n v="8"/>
    <n v="20"/>
    <n v="0.4"/>
  </r>
  <r>
    <x v="47"/>
    <n v="17"/>
    <s v="Plato_6"/>
    <s v="Descripción del Plato_6"/>
    <n v="16"/>
    <n v="27"/>
    <n v="3"/>
    <x v="45"/>
    <s v="Sin cebolla"/>
    <x v="37"/>
    <n v="33"/>
    <n v="81"/>
    <n v="0.40740740740740738"/>
  </r>
  <r>
    <x v="47"/>
    <n v="17"/>
    <s v="Plato_5"/>
    <s v="Descripción del Plato_5"/>
    <n v="13"/>
    <n v="22"/>
    <n v="2"/>
    <x v="41"/>
    <s v="Ninguna"/>
    <x v="51"/>
    <n v="18"/>
    <n v="44"/>
    <n v="0.40909090909090912"/>
  </r>
  <r>
    <x v="47"/>
    <n v="17"/>
    <s v="Plato_11"/>
    <s v="Descripción del Plato_11"/>
    <n v="20"/>
    <n v="33"/>
    <n v="1"/>
    <x v="1"/>
    <s v="Sin cebolla"/>
    <x v="25"/>
    <n v="13"/>
    <n v="33"/>
    <n v="0.39393939393939392"/>
  </r>
  <r>
    <x v="48"/>
    <n v="8"/>
    <s v="Plato_7"/>
    <s v="Descripción del Plato_7"/>
    <n v="14"/>
    <n v="24"/>
    <n v="3"/>
    <x v="4"/>
    <s v="Ninguna"/>
    <x v="47"/>
    <n v="30"/>
    <n v="72"/>
    <n v="0.41666666666666669"/>
  </r>
  <r>
    <x v="48"/>
    <n v="8"/>
    <s v="Plato_15"/>
    <s v="Descripción del Plato_15"/>
    <n v="19"/>
    <n v="32"/>
    <n v="3"/>
    <x v="5"/>
    <s v="Ninguna"/>
    <x v="18"/>
    <n v="39"/>
    <n v="96"/>
    <n v="0.40625"/>
  </r>
  <r>
    <x v="48"/>
    <n v="8"/>
    <s v="Plato_4"/>
    <s v="Descripción del Plato_4"/>
    <n v="10"/>
    <n v="18"/>
    <n v="1"/>
    <x v="32"/>
    <s v="Sin cebolla"/>
    <x v="34"/>
    <n v="8"/>
    <n v="18"/>
    <n v="0.44444444444444442"/>
  </r>
  <r>
    <x v="49"/>
    <n v="19"/>
    <s v="Plato_15"/>
    <s v="Descripción del Plato_15"/>
    <n v="19"/>
    <n v="32"/>
    <n v="1"/>
    <x v="21"/>
    <s v="Ninguna"/>
    <x v="49"/>
    <n v="13"/>
    <n v="32"/>
    <n v="0.40625"/>
  </r>
  <r>
    <x v="49"/>
    <n v="19"/>
    <s v="Plato_5"/>
    <s v="Descripción del Plato_5"/>
    <n v="13"/>
    <n v="22"/>
    <n v="2"/>
    <x v="12"/>
    <s v="Ninguna"/>
    <x v="51"/>
    <n v="18"/>
    <n v="44"/>
    <n v="0.40909090909090912"/>
  </r>
  <r>
    <x v="50"/>
    <n v="12"/>
    <s v="Plato_14"/>
    <s v="Descripción del Plato_14"/>
    <n v="14"/>
    <n v="23"/>
    <n v="2"/>
    <x v="46"/>
    <s v="Sin cebolla"/>
    <x v="26"/>
    <n v="18"/>
    <n v="46"/>
    <n v="0.39130434782608697"/>
  </r>
  <r>
    <x v="50"/>
    <n v="12"/>
    <s v="Plato_11"/>
    <s v="Descripción del Plato_11"/>
    <n v="20"/>
    <n v="33"/>
    <n v="3"/>
    <x v="44"/>
    <s v="Ninguna"/>
    <x v="7"/>
    <n v="39"/>
    <n v="99"/>
    <n v="0.39393939393939392"/>
  </r>
  <r>
    <x v="50"/>
    <n v="12"/>
    <s v="Plato_5"/>
    <s v="Descripción del Plato_5"/>
    <n v="13"/>
    <n v="22"/>
    <n v="2"/>
    <x v="47"/>
    <s v="Ninguna"/>
    <x v="51"/>
    <n v="18"/>
    <n v="44"/>
    <n v="0.40909090909090912"/>
  </r>
  <r>
    <x v="50"/>
    <n v="12"/>
    <s v="Plato_4"/>
    <s v="Descripción del Plato_4"/>
    <n v="10"/>
    <n v="18"/>
    <n v="2"/>
    <x v="39"/>
    <s v="Ninguna"/>
    <x v="5"/>
    <n v="16"/>
    <n v="36"/>
    <n v="0.44444444444444442"/>
  </r>
  <r>
    <x v="51"/>
    <n v="7"/>
    <s v="Plato_11"/>
    <s v="Descripción del Plato_11"/>
    <n v="20"/>
    <n v="33"/>
    <n v="3"/>
    <x v="33"/>
    <s v="Ninguna"/>
    <x v="7"/>
    <n v="39"/>
    <n v="99"/>
    <n v="0.39393939393939392"/>
  </r>
  <r>
    <x v="51"/>
    <n v="7"/>
    <s v="Plato_17"/>
    <s v="Descripción del Plato_17"/>
    <n v="19"/>
    <n v="31"/>
    <n v="2"/>
    <x v="9"/>
    <s v="Sin cebolla"/>
    <x v="42"/>
    <n v="24"/>
    <n v="62"/>
    <n v="0.38709677419354838"/>
  </r>
  <r>
    <x v="51"/>
    <n v="7"/>
    <s v="Plato_18"/>
    <s v="Descripción del Plato_18"/>
    <n v="20"/>
    <n v="34"/>
    <n v="3"/>
    <x v="1"/>
    <s v="Ninguna"/>
    <x v="35"/>
    <n v="42"/>
    <n v="102"/>
    <n v="0.41176470588235292"/>
  </r>
  <r>
    <x v="52"/>
    <n v="16"/>
    <s v="Plato_14"/>
    <s v="Descripción del Plato_14"/>
    <n v="14"/>
    <n v="23"/>
    <n v="3"/>
    <x v="36"/>
    <s v="Sin cebolla"/>
    <x v="52"/>
    <n v="27"/>
    <n v="69"/>
    <n v="0.39130434782608697"/>
  </r>
  <r>
    <x v="52"/>
    <n v="16"/>
    <s v="Plato_2"/>
    <s v="Descripción del Plato_2"/>
    <n v="18"/>
    <n v="30"/>
    <n v="3"/>
    <x v="38"/>
    <s v="Sin cebolla"/>
    <x v="1"/>
    <n v="36"/>
    <n v="90"/>
    <n v="0.4"/>
  </r>
  <r>
    <x v="52"/>
    <n v="16"/>
    <s v="Plato_19"/>
    <s v="Descripción del Plato_19"/>
    <n v="22"/>
    <n v="36"/>
    <n v="3"/>
    <x v="13"/>
    <s v="Ninguna"/>
    <x v="12"/>
    <n v="42"/>
    <n v="108"/>
    <n v="0.3888888888888889"/>
  </r>
  <r>
    <x v="53"/>
    <n v="6"/>
    <s v="Plato_8"/>
    <s v="Descripción del Plato_8"/>
    <n v="21"/>
    <n v="35"/>
    <n v="3"/>
    <x v="36"/>
    <s v="Ninguna"/>
    <x v="28"/>
    <n v="42"/>
    <n v="105"/>
    <n v="0.4"/>
  </r>
  <r>
    <x v="53"/>
    <n v="6"/>
    <s v="Plato_17"/>
    <s v="Descripción del Plato_17"/>
    <n v="19"/>
    <n v="31"/>
    <n v="1"/>
    <x v="41"/>
    <s v="Sin cebolla"/>
    <x v="2"/>
    <n v="12"/>
    <n v="31"/>
    <n v="0.38709677419354838"/>
  </r>
  <r>
    <x v="53"/>
    <n v="6"/>
    <s v="Plato_4"/>
    <s v="Descripción del Plato_4"/>
    <n v="10"/>
    <n v="18"/>
    <n v="1"/>
    <x v="41"/>
    <s v="Sin cebolla"/>
    <x v="34"/>
    <n v="8"/>
    <n v="18"/>
    <n v="0.44444444444444442"/>
  </r>
  <r>
    <x v="53"/>
    <n v="6"/>
    <s v="Plato_11"/>
    <s v="Descripción del Plato_11"/>
    <n v="20"/>
    <n v="33"/>
    <n v="1"/>
    <x v="34"/>
    <s v="Sin cebolla"/>
    <x v="25"/>
    <n v="13"/>
    <n v="33"/>
    <n v="0.39393939393939392"/>
  </r>
  <r>
    <x v="54"/>
    <n v="20"/>
    <s v="Plato_11"/>
    <s v="Descripción del Plato_11"/>
    <n v="20"/>
    <n v="33"/>
    <n v="3"/>
    <x v="5"/>
    <s v="Sin cebolla"/>
    <x v="7"/>
    <n v="39"/>
    <n v="99"/>
    <n v="0.39393939393939392"/>
  </r>
  <r>
    <x v="54"/>
    <n v="20"/>
    <s v="Plato_7"/>
    <s v="Descripción del Plato_7"/>
    <n v="14"/>
    <n v="24"/>
    <n v="1"/>
    <x v="19"/>
    <s v="Ninguna"/>
    <x v="17"/>
    <n v="10"/>
    <n v="24"/>
    <n v="0.41666666666666669"/>
  </r>
  <r>
    <x v="54"/>
    <n v="20"/>
    <s v="Plato_19"/>
    <s v="Descripción del Plato_19"/>
    <n v="22"/>
    <n v="36"/>
    <n v="1"/>
    <x v="2"/>
    <s v="Sin cebolla"/>
    <x v="5"/>
    <n v="14"/>
    <n v="36"/>
    <n v="0.3888888888888889"/>
  </r>
  <r>
    <x v="54"/>
    <n v="20"/>
    <s v="Plato_15"/>
    <s v="Descripción del Plato_15"/>
    <n v="19"/>
    <n v="32"/>
    <n v="3"/>
    <x v="33"/>
    <s v="Ninguna"/>
    <x v="18"/>
    <n v="39"/>
    <n v="96"/>
    <n v="0.40625"/>
  </r>
  <r>
    <x v="55"/>
    <n v="1"/>
    <s v="Plato_9"/>
    <s v="Descripción del Plato_9"/>
    <n v="17"/>
    <n v="29"/>
    <n v="1"/>
    <x v="25"/>
    <s v="Ninguna"/>
    <x v="30"/>
    <n v="12"/>
    <n v="29"/>
    <n v="0.41379310344827586"/>
  </r>
  <r>
    <x v="55"/>
    <n v="1"/>
    <s v="Plato_12"/>
    <s v="Descripción del Plato_12"/>
    <n v="11"/>
    <n v="19"/>
    <n v="1"/>
    <x v="22"/>
    <s v="Sin cebolla"/>
    <x v="9"/>
    <n v="8"/>
    <n v="19"/>
    <n v="0.42105263157894735"/>
  </r>
  <r>
    <x v="56"/>
    <n v="18"/>
    <s v="Plato_8"/>
    <s v="Descripción del Plato_8"/>
    <n v="21"/>
    <n v="35"/>
    <n v="1"/>
    <x v="42"/>
    <s v="Sin cebolla"/>
    <x v="29"/>
    <n v="14"/>
    <n v="35"/>
    <n v="0.4"/>
  </r>
  <r>
    <x v="56"/>
    <n v="18"/>
    <s v="Plato_20"/>
    <s v="Descripción del Plato_20"/>
    <n v="25"/>
    <n v="40"/>
    <n v="1"/>
    <x v="48"/>
    <s v="Sin cebolla"/>
    <x v="4"/>
    <n v="15"/>
    <n v="40"/>
    <n v="0.375"/>
  </r>
  <r>
    <x v="56"/>
    <n v="18"/>
    <s v="Plato_5"/>
    <s v="Descripción del Plato_5"/>
    <n v="13"/>
    <n v="22"/>
    <n v="1"/>
    <x v="16"/>
    <s v="Ninguna"/>
    <x v="48"/>
    <n v="9"/>
    <n v="22"/>
    <n v="0.40909090909090912"/>
  </r>
  <r>
    <x v="56"/>
    <n v="18"/>
    <s v="Plato_19"/>
    <s v="Descripción del Plato_19"/>
    <n v="22"/>
    <n v="36"/>
    <n v="2"/>
    <x v="49"/>
    <s v="Sin cebolla"/>
    <x v="47"/>
    <n v="28"/>
    <n v="72"/>
    <n v="0.3888888888888889"/>
  </r>
  <r>
    <x v="57"/>
    <n v="8"/>
    <s v="Plato_5"/>
    <s v="Descripción del Plato_5"/>
    <n v="13"/>
    <n v="22"/>
    <n v="1"/>
    <x v="9"/>
    <s v="Sin cebolla"/>
    <x v="48"/>
    <n v="9"/>
    <n v="22"/>
    <n v="0.40909090909090912"/>
  </r>
  <r>
    <x v="57"/>
    <n v="8"/>
    <s v="Plato_3"/>
    <s v="Descripción del Plato_3"/>
    <n v="12"/>
    <n v="20"/>
    <n v="3"/>
    <x v="44"/>
    <s v="Sin cebolla"/>
    <x v="22"/>
    <n v="24"/>
    <n v="60"/>
    <n v="0.4"/>
  </r>
  <r>
    <x v="58"/>
    <n v="8"/>
    <s v="Plato_12"/>
    <s v="Descripción del Plato_12"/>
    <n v="11"/>
    <n v="19"/>
    <n v="2"/>
    <x v="33"/>
    <s v="Ninguna"/>
    <x v="44"/>
    <n v="16"/>
    <n v="38"/>
    <n v="0.42105263157894735"/>
  </r>
  <r>
    <x v="58"/>
    <n v="8"/>
    <s v="Plato_14"/>
    <s v="Descripción del Plato_14"/>
    <n v="14"/>
    <n v="23"/>
    <n v="2"/>
    <x v="4"/>
    <s v="Ninguna"/>
    <x v="26"/>
    <n v="18"/>
    <n v="46"/>
    <n v="0.39130434782608697"/>
  </r>
  <r>
    <x v="58"/>
    <n v="8"/>
    <s v="Plato_4"/>
    <s v="Descripción del Plato_4"/>
    <n v="10"/>
    <n v="18"/>
    <n v="2"/>
    <x v="33"/>
    <s v="Sin cebolla"/>
    <x v="5"/>
    <n v="16"/>
    <n v="36"/>
    <n v="0.44444444444444442"/>
  </r>
  <r>
    <x v="58"/>
    <n v="8"/>
    <s v="Plato_20"/>
    <s v="Descripción del Plato_20"/>
    <n v="25"/>
    <n v="40"/>
    <n v="1"/>
    <x v="33"/>
    <s v="Sin cebolla"/>
    <x v="4"/>
    <n v="15"/>
    <n v="40"/>
    <n v="0.375"/>
  </r>
  <r>
    <x v="59"/>
    <n v="6"/>
    <s v="Plato_4"/>
    <s v="Descripción del Plato_4"/>
    <n v="10"/>
    <n v="18"/>
    <n v="2"/>
    <x v="8"/>
    <s v="Ninguna"/>
    <x v="5"/>
    <n v="16"/>
    <n v="36"/>
    <n v="0.44444444444444442"/>
  </r>
  <r>
    <x v="59"/>
    <n v="6"/>
    <s v="Plato_11"/>
    <s v="Descripción del Plato_11"/>
    <n v="20"/>
    <n v="33"/>
    <n v="2"/>
    <x v="31"/>
    <s v="Sin cebolla"/>
    <x v="13"/>
    <n v="26"/>
    <n v="66"/>
    <n v="0.39393939393939392"/>
  </r>
  <r>
    <x v="60"/>
    <n v="10"/>
    <s v="Plato_20"/>
    <s v="Descripción del Plato_20"/>
    <n v="25"/>
    <n v="40"/>
    <n v="2"/>
    <x v="44"/>
    <s v="Ninguna"/>
    <x v="20"/>
    <n v="30"/>
    <n v="80"/>
    <n v="0.375"/>
  </r>
  <r>
    <x v="60"/>
    <n v="10"/>
    <s v="Plato_4"/>
    <s v="Descripción del Plato_4"/>
    <n v="10"/>
    <n v="18"/>
    <n v="1"/>
    <x v="38"/>
    <s v="Sin cebolla"/>
    <x v="34"/>
    <n v="8"/>
    <n v="18"/>
    <n v="0.44444444444444442"/>
  </r>
  <r>
    <x v="60"/>
    <n v="10"/>
    <s v="Plato_2"/>
    <s v="Descripción del Plato_2"/>
    <n v="18"/>
    <n v="30"/>
    <n v="2"/>
    <x v="33"/>
    <s v="Ninguna"/>
    <x v="22"/>
    <n v="24"/>
    <n v="60"/>
    <n v="0.4"/>
  </r>
  <r>
    <x v="60"/>
    <n v="10"/>
    <s v="Plato_16"/>
    <s v="Descripción del Plato_16"/>
    <n v="16"/>
    <n v="28"/>
    <n v="3"/>
    <x v="2"/>
    <s v="Sin cebolla"/>
    <x v="8"/>
    <n v="36"/>
    <n v="84"/>
    <n v="0.42857142857142855"/>
  </r>
  <r>
    <x v="61"/>
    <n v="2"/>
    <s v="Plato_2"/>
    <s v="Descripción del Plato_2"/>
    <n v="18"/>
    <n v="30"/>
    <n v="2"/>
    <x v="23"/>
    <s v="Sin cebolla"/>
    <x v="22"/>
    <n v="24"/>
    <n v="60"/>
    <n v="0.4"/>
  </r>
  <r>
    <x v="61"/>
    <n v="2"/>
    <s v="Plato_12"/>
    <s v="Descripción del Plato_12"/>
    <n v="11"/>
    <n v="19"/>
    <n v="3"/>
    <x v="34"/>
    <s v="Sin cebolla"/>
    <x v="36"/>
    <n v="24"/>
    <n v="57"/>
    <n v="0.42105263157894735"/>
  </r>
  <r>
    <x v="61"/>
    <n v="2"/>
    <s v="Plato_17"/>
    <s v="Descripción del Plato_17"/>
    <n v="19"/>
    <n v="31"/>
    <n v="1"/>
    <x v="29"/>
    <s v="Sin cebolla"/>
    <x v="2"/>
    <n v="12"/>
    <n v="31"/>
    <n v="0.38709677419354838"/>
  </r>
  <r>
    <x v="62"/>
    <n v="17"/>
    <s v="Plato_3"/>
    <s v="Descripción del Plato_3"/>
    <n v="12"/>
    <n v="20"/>
    <n v="1"/>
    <x v="16"/>
    <s v="Sin cebolla"/>
    <x v="24"/>
    <n v="8"/>
    <n v="20"/>
    <n v="0.4"/>
  </r>
  <r>
    <x v="62"/>
    <n v="17"/>
    <s v="Plato_8"/>
    <s v="Descripción del Plato_8"/>
    <n v="21"/>
    <n v="35"/>
    <n v="1"/>
    <x v="31"/>
    <s v="Ninguna"/>
    <x v="29"/>
    <n v="14"/>
    <n v="35"/>
    <n v="0.4"/>
  </r>
  <r>
    <x v="63"/>
    <n v="3"/>
    <s v="Plato_3"/>
    <s v="Descripción del Plato_3"/>
    <n v="12"/>
    <n v="20"/>
    <n v="3"/>
    <x v="0"/>
    <s v="Ninguna"/>
    <x v="22"/>
    <n v="24"/>
    <n v="60"/>
    <n v="0.4"/>
  </r>
  <r>
    <x v="63"/>
    <n v="3"/>
    <s v="Plato_20"/>
    <s v="Descripción del Plato_20"/>
    <n v="25"/>
    <n v="40"/>
    <n v="3"/>
    <x v="36"/>
    <s v="Sin cebolla"/>
    <x v="15"/>
    <n v="45"/>
    <n v="120"/>
    <n v="0.375"/>
  </r>
  <r>
    <x v="63"/>
    <n v="3"/>
    <s v="Plato_19"/>
    <s v="Descripción del Plato_19"/>
    <n v="22"/>
    <n v="36"/>
    <n v="3"/>
    <x v="16"/>
    <s v="Ninguna"/>
    <x v="12"/>
    <n v="42"/>
    <n v="108"/>
    <n v="0.3888888888888889"/>
  </r>
  <r>
    <x v="64"/>
    <n v="5"/>
    <s v="Plato_16"/>
    <s v="Descripción del Plato_16"/>
    <n v="16"/>
    <n v="28"/>
    <n v="1"/>
    <x v="1"/>
    <s v="Sin cebolla"/>
    <x v="21"/>
    <n v="12"/>
    <n v="28"/>
    <n v="0.42857142857142855"/>
  </r>
  <r>
    <x v="64"/>
    <n v="5"/>
    <s v="Plato_17"/>
    <s v="Descripción del Plato_17"/>
    <n v="19"/>
    <n v="31"/>
    <n v="1"/>
    <x v="41"/>
    <s v="Sin cebolla"/>
    <x v="2"/>
    <n v="12"/>
    <n v="31"/>
    <n v="0.38709677419354838"/>
  </r>
  <r>
    <x v="64"/>
    <n v="5"/>
    <s v="Plato_12"/>
    <s v="Descripción del Plato_12"/>
    <n v="11"/>
    <n v="19"/>
    <n v="3"/>
    <x v="2"/>
    <s v="Ninguna"/>
    <x v="36"/>
    <n v="24"/>
    <n v="57"/>
    <n v="0.42105263157894735"/>
  </r>
  <r>
    <x v="64"/>
    <n v="5"/>
    <s v="Plato_20"/>
    <s v="Descripción del Plato_20"/>
    <n v="25"/>
    <n v="40"/>
    <n v="2"/>
    <x v="9"/>
    <s v="Ninguna"/>
    <x v="20"/>
    <n v="30"/>
    <n v="80"/>
    <n v="0.375"/>
  </r>
  <r>
    <x v="65"/>
    <n v="18"/>
    <s v="Plato_19"/>
    <s v="Descripción del Plato_19"/>
    <n v="22"/>
    <n v="36"/>
    <n v="1"/>
    <x v="50"/>
    <s v="Ninguna"/>
    <x v="5"/>
    <n v="14"/>
    <n v="36"/>
    <n v="0.3888888888888889"/>
  </r>
  <r>
    <x v="65"/>
    <n v="18"/>
    <s v="Plato_20"/>
    <s v="Descripción del Plato_20"/>
    <n v="25"/>
    <n v="40"/>
    <n v="3"/>
    <x v="48"/>
    <s v="Ninguna"/>
    <x v="15"/>
    <n v="45"/>
    <n v="120"/>
    <n v="0.375"/>
  </r>
  <r>
    <x v="65"/>
    <n v="18"/>
    <s v="Plato_4"/>
    <s v="Descripción del Plato_4"/>
    <n v="10"/>
    <n v="18"/>
    <n v="3"/>
    <x v="41"/>
    <s v="Sin cebolla"/>
    <x v="50"/>
    <n v="24"/>
    <n v="54"/>
    <n v="0.44444444444444442"/>
  </r>
  <r>
    <x v="66"/>
    <n v="2"/>
    <s v="Plato_20"/>
    <s v="Descripción del Plato_20"/>
    <n v="25"/>
    <n v="40"/>
    <n v="1"/>
    <x v="39"/>
    <s v="Ninguna"/>
    <x v="4"/>
    <n v="15"/>
    <n v="40"/>
    <n v="0.375"/>
  </r>
  <r>
    <x v="66"/>
    <n v="2"/>
    <s v="Plato_19"/>
    <s v="Descripción del Plato_19"/>
    <n v="22"/>
    <n v="36"/>
    <n v="3"/>
    <x v="23"/>
    <s v="Sin cebolla"/>
    <x v="12"/>
    <n v="42"/>
    <n v="108"/>
    <n v="0.3888888888888889"/>
  </r>
  <r>
    <x v="66"/>
    <n v="2"/>
    <s v="Plato_10"/>
    <s v="Descripción del Plato_10"/>
    <n v="15"/>
    <n v="26"/>
    <n v="3"/>
    <x v="12"/>
    <s v="Sin cebolla"/>
    <x v="31"/>
    <n v="33"/>
    <n v="78"/>
    <n v="0.42307692307692307"/>
  </r>
  <r>
    <x v="66"/>
    <n v="2"/>
    <s v="Plato_2"/>
    <s v="Descripción del Plato_2"/>
    <n v="18"/>
    <n v="30"/>
    <n v="1"/>
    <x v="37"/>
    <s v="Sin cebolla"/>
    <x v="16"/>
    <n v="12"/>
    <n v="30"/>
    <n v="0.4"/>
  </r>
  <r>
    <x v="67"/>
    <n v="8"/>
    <s v="Plato_14"/>
    <s v="Descripción del Plato_14"/>
    <n v="14"/>
    <n v="23"/>
    <n v="3"/>
    <x v="26"/>
    <s v="Ninguna"/>
    <x v="52"/>
    <n v="27"/>
    <n v="69"/>
    <n v="0.39130434782608697"/>
  </r>
  <r>
    <x v="67"/>
    <n v="8"/>
    <s v="Plato_16"/>
    <s v="Descripción del Plato_16"/>
    <n v="16"/>
    <n v="28"/>
    <n v="1"/>
    <x v="17"/>
    <s v="Sin cebolla"/>
    <x v="21"/>
    <n v="12"/>
    <n v="28"/>
    <n v="0.42857142857142855"/>
  </r>
  <r>
    <x v="67"/>
    <n v="8"/>
    <s v="Plato_15"/>
    <s v="Descripción del Plato_15"/>
    <n v="19"/>
    <n v="32"/>
    <n v="3"/>
    <x v="28"/>
    <s v="Sin cebolla"/>
    <x v="18"/>
    <n v="39"/>
    <n v="96"/>
    <n v="0.40625"/>
  </r>
  <r>
    <x v="67"/>
    <n v="8"/>
    <s v="Plato_1"/>
    <s v="Descripción del Plato_1"/>
    <n v="15"/>
    <n v="25"/>
    <n v="1"/>
    <x v="13"/>
    <s v="Sin cebolla"/>
    <x v="53"/>
    <n v="10"/>
    <n v="25"/>
    <n v="0.4"/>
  </r>
  <r>
    <x v="68"/>
    <n v="5"/>
    <s v="Plato_13"/>
    <s v="Descripción del Plato_13"/>
    <n v="13"/>
    <n v="21"/>
    <n v="3"/>
    <x v="31"/>
    <s v="Ninguna"/>
    <x v="27"/>
    <n v="24"/>
    <n v="63"/>
    <n v="0.38095238095238093"/>
  </r>
  <r>
    <x v="68"/>
    <n v="5"/>
    <s v="Plato_7"/>
    <s v="Descripción del Plato_7"/>
    <n v="14"/>
    <n v="24"/>
    <n v="3"/>
    <x v="24"/>
    <s v="Sin cebolla"/>
    <x v="47"/>
    <n v="30"/>
    <n v="72"/>
    <n v="0.41666666666666669"/>
  </r>
  <r>
    <x v="68"/>
    <n v="5"/>
    <s v="Plato_11"/>
    <s v="Descripción del Plato_11"/>
    <n v="20"/>
    <n v="33"/>
    <n v="3"/>
    <x v="18"/>
    <s v="Sin cebolla"/>
    <x v="7"/>
    <n v="39"/>
    <n v="99"/>
    <n v="0.39393939393939392"/>
  </r>
  <r>
    <x v="69"/>
    <n v="17"/>
    <s v="Plato_1"/>
    <s v="Descripción del Plato_1"/>
    <n v="15"/>
    <n v="25"/>
    <n v="2"/>
    <x v="17"/>
    <s v="Sin cebolla"/>
    <x v="32"/>
    <n v="20"/>
    <n v="50"/>
    <n v="0.4"/>
  </r>
  <r>
    <x v="69"/>
    <n v="17"/>
    <s v="Plato_18"/>
    <s v="Descripción del Plato_18"/>
    <n v="20"/>
    <n v="34"/>
    <n v="2"/>
    <x v="42"/>
    <s v="Sin cebolla"/>
    <x v="19"/>
    <n v="28"/>
    <n v="68"/>
    <n v="0.41176470588235292"/>
  </r>
  <r>
    <x v="70"/>
    <n v="18"/>
    <s v="Plato_2"/>
    <s v="Descripción del Plato_2"/>
    <n v="18"/>
    <n v="30"/>
    <n v="3"/>
    <x v="31"/>
    <s v="Sin cebolla"/>
    <x v="1"/>
    <n v="36"/>
    <n v="90"/>
    <n v="0.4"/>
  </r>
  <r>
    <x v="70"/>
    <n v="18"/>
    <s v="Plato_14"/>
    <s v="Descripción del Plato_14"/>
    <n v="14"/>
    <n v="23"/>
    <n v="2"/>
    <x v="50"/>
    <s v="Sin cebolla"/>
    <x v="26"/>
    <n v="18"/>
    <n v="46"/>
    <n v="0.39130434782608697"/>
  </r>
  <r>
    <x v="71"/>
    <n v="17"/>
    <s v="Plato_13"/>
    <s v="Descripción del Plato_13"/>
    <n v="13"/>
    <n v="21"/>
    <n v="1"/>
    <x v="9"/>
    <s v="Sin cebolla"/>
    <x v="45"/>
    <n v="8"/>
    <n v="21"/>
    <n v="0.38095238095238093"/>
  </r>
  <r>
    <x v="71"/>
    <n v="17"/>
    <s v="Plato_4"/>
    <s v="Descripción del Plato_4"/>
    <n v="10"/>
    <n v="18"/>
    <n v="3"/>
    <x v="45"/>
    <s v="Sin cebolla"/>
    <x v="50"/>
    <n v="24"/>
    <n v="54"/>
    <n v="0.44444444444444442"/>
  </r>
  <r>
    <x v="72"/>
    <n v="1"/>
    <s v="Plato_6"/>
    <s v="Descripción del Plato_6"/>
    <n v="16"/>
    <n v="27"/>
    <n v="3"/>
    <x v="31"/>
    <s v="Ninguna"/>
    <x v="37"/>
    <n v="33"/>
    <n v="81"/>
    <n v="0.40740740740740738"/>
  </r>
  <r>
    <x v="73"/>
    <n v="19"/>
    <s v="Plato_10"/>
    <s v="Descripción del Plato_10"/>
    <n v="15"/>
    <n v="26"/>
    <n v="2"/>
    <x v="38"/>
    <s v="Sin cebolla"/>
    <x v="43"/>
    <n v="22"/>
    <n v="52"/>
    <n v="0.42307692307692307"/>
  </r>
  <r>
    <x v="73"/>
    <n v="19"/>
    <s v="Plato_18"/>
    <s v="Descripción del Plato_18"/>
    <n v="20"/>
    <n v="34"/>
    <n v="3"/>
    <x v="45"/>
    <s v="Ninguna"/>
    <x v="35"/>
    <n v="42"/>
    <n v="102"/>
    <n v="0.41176470588235292"/>
  </r>
  <r>
    <x v="73"/>
    <n v="19"/>
    <s v="Plato_15"/>
    <s v="Descripción del Plato_15"/>
    <n v="19"/>
    <n v="32"/>
    <n v="2"/>
    <x v="18"/>
    <s v="Sin cebolla"/>
    <x v="11"/>
    <n v="26"/>
    <n v="64"/>
    <n v="0.40625"/>
  </r>
  <r>
    <x v="74"/>
    <n v="19"/>
    <s v="Plato_20"/>
    <s v="Descripción del Plato_20"/>
    <n v="25"/>
    <n v="40"/>
    <n v="1"/>
    <x v="37"/>
    <s v="Ninguna"/>
    <x v="4"/>
    <n v="15"/>
    <n v="40"/>
    <n v="0.375"/>
  </r>
  <r>
    <x v="74"/>
    <n v="19"/>
    <s v="Plato_14"/>
    <s v="Descripción del Plato_14"/>
    <n v="14"/>
    <n v="23"/>
    <n v="3"/>
    <x v="51"/>
    <s v="Sin cebolla"/>
    <x v="52"/>
    <n v="27"/>
    <n v="69"/>
    <n v="0.39130434782608697"/>
  </r>
  <r>
    <x v="75"/>
    <n v="17"/>
    <s v="Plato_2"/>
    <s v="Descripción del Plato_2"/>
    <n v="18"/>
    <n v="30"/>
    <n v="3"/>
    <x v="33"/>
    <s v="Sin cebolla"/>
    <x v="1"/>
    <n v="36"/>
    <n v="90"/>
    <n v="0.4"/>
  </r>
  <r>
    <x v="75"/>
    <n v="17"/>
    <s v="Plato_4"/>
    <s v="Descripción del Plato_4"/>
    <n v="10"/>
    <n v="18"/>
    <n v="1"/>
    <x v="3"/>
    <s v="Sin cebolla"/>
    <x v="34"/>
    <n v="8"/>
    <n v="18"/>
    <n v="0.44444444444444442"/>
  </r>
  <r>
    <x v="75"/>
    <n v="17"/>
    <s v="Plato_7"/>
    <s v="Descripción del Plato_7"/>
    <n v="14"/>
    <n v="24"/>
    <n v="1"/>
    <x v="31"/>
    <s v="Ninguna"/>
    <x v="17"/>
    <n v="10"/>
    <n v="24"/>
    <n v="0.41666666666666669"/>
  </r>
  <r>
    <x v="75"/>
    <n v="17"/>
    <s v="Plato_10"/>
    <s v="Descripción del Plato_10"/>
    <n v="15"/>
    <n v="26"/>
    <n v="1"/>
    <x v="48"/>
    <s v="Ninguna"/>
    <x v="40"/>
    <n v="11"/>
    <n v="26"/>
    <n v="0.42307692307692307"/>
  </r>
  <r>
    <x v="76"/>
    <n v="3"/>
    <s v="Plato_4"/>
    <s v="Descripción del Plato_4"/>
    <n v="10"/>
    <n v="18"/>
    <n v="1"/>
    <x v="3"/>
    <s v="Sin cebolla"/>
    <x v="34"/>
    <n v="8"/>
    <n v="18"/>
    <n v="0.44444444444444442"/>
  </r>
  <r>
    <x v="76"/>
    <n v="3"/>
    <s v="Plato_7"/>
    <s v="Descripción del Plato_7"/>
    <n v="14"/>
    <n v="24"/>
    <n v="2"/>
    <x v="41"/>
    <s v="Ninguna"/>
    <x v="0"/>
    <n v="20"/>
    <n v="48"/>
    <n v="0.41666666666666669"/>
  </r>
  <r>
    <x v="76"/>
    <n v="3"/>
    <s v="Plato_11"/>
    <s v="Descripción del Plato_11"/>
    <n v="20"/>
    <n v="33"/>
    <n v="1"/>
    <x v="10"/>
    <s v="Sin cebolla"/>
    <x v="25"/>
    <n v="13"/>
    <n v="33"/>
    <n v="0.39393939393939392"/>
  </r>
  <r>
    <x v="77"/>
    <n v="7"/>
    <s v="Plato_12"/>
    <s v="Descripción del Plato_12"/>
    <n v="11"/>
    <n v="19"/>
    <n v="3"/>
    <x v="7"/>
    <s v="Sin cebolla"/>
    <x v="36"/>
    <n v="24"/>
    <n v="57"/>
    <n v="0.42105263157894735"/>
  </r>
  <r>
    <x v="78"/>
    <n v="16"/>
    <s v="Plato_9"/>
    <s v="Descripción del Plato_9"/>
    <n v="17"/>
    <n v="29"/>
    <n v="3"/>
    <x v="30"/>
    <s v="Ninguna"/>
    <x v="23"/>
    <n v="36"/>
    <n v="87"/>
    <n v="0.41379310344827586"/>
  </r>
  <r>
    <x v="78"/>
    <n v="16"/>
    <s v="Plato_11"/>
    <s v="Descripción del Plato_11"/>
    <n v="20"/>
    <n v="33"/>
    <n v="3"/>
    <x v="30"/>
    <s v="Sin cebolla"/>
    <x v="7"/>
    <n v="39"/>
    <n v="99"/>
    <n v="0.39393939393939392"/>
  </r>
  <r>
    <x v="78"/>
    <n v="16"/>
    <s v="Plato_3"/>
    <s v="Descripción del Plato_3"/>
    <n v="12"/>
    <n v="20"/>
    <n v="3"/>
    <x v="0"/>
    <s v="Ninguna"/>
    <x v="22"/>
    <n v="24"/>
    <n v="60"/>
    <n v="0.4"/>
  </r>
  <r>
    <x v="78"/>
    <n v="16"/>
    <s v="Plato_13"/>
    <s v="Descripción del Plato_13"/>
    <n v="13"/>
    <n v="21"/>
    <n v="3"/>
    <x v="26"/>
    <s v="Ninguna"/>
    <x v="27"/>
    <n v="24"/>
    <n v="63"/>
    <n v="0.38095238095238093"/>
  </r>
  <r>
    <x v="79"/>
    <n v="18"/>
    <s v="Plato_5"/>
    <s v="Descripción del Plato_5"/>
    <n v="13"/>
    <n v="22"/>
    <n v="2"/>
    <x v="19"/>
    <s v="Ninguna"/>
    <x v="51"/>
    <n v="18"/>
    <n v="44"/>
    <n v="0.40909090909090912"/>
  </r>
  <r>
    <x v="79"/>
    <n v="18"/>
    <s v="Plato_9"/>
    <s v="Descripción del Plato_9"/>
    <n v="17"/>
    <n v="29"/>
    <n v="1"/>
    <x v="3"/>
    <s v="Sin cebolla"/>
    <x v="30"/>
    <n v="12"/>
    <n v="29"/>
    <n v="0.41379310344827586"/>
  </r>
  <r>
    <x v="79"/>
    <n v="18"/>
    <s v="Plato_7"/>
    <s v="Descripción del Plato_7"/>
    <n v="14"/>
    <n v="24"/>
    <n v="2"/>
    <x v="52"/>
    <s v="Ninguna"/>
    <x v="0"/>
    <n v="20"/>
    <n v="48"/>
    <n v="0.41666666666666669"/>
  </r>
  <r>
    <x v="80"/>
    <n v="17"/>
    <s v="Plato_17"/>
    <s v="Descripción del Plato_17"/>
    <n v="19"/>
    <n v="31"/>
    <n v="2"/>
    <x v="23"/>
    <s v="Sin cebolla"/>
    <x v="42"/>
    <n v="24"/>
    <n v="62"/>
    <n v="0.38709677419354838"/>
  </r>
  <r>
    <x v="81"/>
    <n v="16"/>
    <s v="Plato_1"/>
    <s v="Descripción del Plato_1"/>
    <n v="15"/>
    <n v="25"/>
    <n v="2"/>
    <x v="11"/>
    <s v="Sin cebolla"/>
    <x v="32"/>
    <n v="20"/>
    <n v="50"/>
    <n v="0.4"/>
  </r>
  <r>
    <x v="81"/>
    <n v="16"/>
    <s v="Plato_2"/>
    <s v="Descripción del Plato_2"/>
    <n v="18"/>
    <n v="30"/>
    <n v="1"/>
    <x v="10"/>
    <s v="Sin cebolla"/>
    <x v="16"/>
    <n v="12"/>
    <n v="30"/>
    <n v="0.4"/>
  </r>
  <r>
    <x v="82"/>
    <n v="15"/>
    <s v="Plato_6"/>
    <s v="Descripción del Plato_6"/>
    <n v="16"/>
    <n v="27"/>
    <n v="2"/>
    <x v="30"/>
    <s v="Ninguna"/>
    <x v="50"/>
    <n v="22"/>
    <n v="54"/>
    <n v="0.40740740740740738"/>
  </r>
  <r>
    <x v="82"/>
    <n v="15"/>
    <s v="Plato_3"/>
    <s v="Descripción del Plato_3"/>
    <n v="12"/>
    <n v="20"/>
    <n v="1"/>
    <x v="48"/>
    <s v="Sin cebolla"/>
    <x v="24"/>
    <n v="8"/>
    <n v="20"/>
    <n v="0.4"/>
  </r>
  <r>
    <x v="82"/>
    <n v="15"/>
    <s v="Plato_15"/>
    <s v="Descripción del Plato_15"/>
    <n v="19"/>
    <n v="32"/>
    <n v="3"/>
    <x v="29"/>
    <s v="Ninguna"/>
    <x v="18"/>
    <n v="39"/>
    <n v="96"/>
    <n v="0.40625"/>
  </r>
  <r>
    <x v="83"/>
    <n v="19"/>
    <s v="Plato_2"/>
    <s v="Descripción del Plato_2"/>
    <n v="18"/>
    <n v="30"/>
    <n v="2"/>
    <x v="16"/>
    <s v="Sin cebolla"/>
    <x v="22"/>
    <n v="24"/>
    <n v="60"/>
    <n v="0.4"/>
  </r>
  <r>
    <x v="84"/>
    <n v="8"/>
    <s v="Plato_16"/>
    <s v="Descripción del Plato_16"/>
    <n v="16"/>
    <n v="28"/>
    <n v="3"/>
    <x v="13"/>
    <s v="Sin cebolla"/>
    <x v="8"/>
    <n v="36"/>
    <n v="84"/>
    <n v="0.42857142857142855"/>
  </r>
  <r>
    <x v="84"/>
    <n v="8"/>
    <s v="Plato_19"/>
    <s v="Descripción del Plato_19"/>
    <n v="22"/>
    <n v="36"/>
    <n v="2"/>
    <x v="46"/>
    <s v="Sin cebolla"/>
    <x v="47"/>
    <n v="28"/>
    <n v="72"/>
    <n v="0.3888888888888889"/>
  </r>
  <r>
    <x v="84"/>
    <n v="8"/>
    <s v="Plato_3"/>
    <s v="Descripción del Plato_3"/>
    <n v="12"/>
    <n v="20"/>
    <n v="1"/>
    <x v="7"/>
    <s v="Sin cebolla"/>
    <x v="24"/>
    <n v="8"/>
    <n v="20"/>
    <n v="0.4"/>
  </r>
  <r>
    <x v="84"/>
    <n v="8"/>
    <s v="Plato_15"/>
    <s v="Descripción del Plato_15"/>
    <n v="19"/>
    <n v="32"/>
    <n v="1"/>
    <x v="50"/>
    <s v="Sin cebolla"/>
    <x v="49"/>
    <n v="13"/>
    <n v="32"/>
    <n v="0.40625"/>
  </r>
  <r>
    <x v="85"/>
    <n v="20"/>
    <s v="Plato_1"/>
    <s v="Descripción del Plato_1"/>
    <n v="15"/>
    <n v="25"/>
    <n v="2"/>
    <x v="10"/>
    <s v="Sin cebolla"/>
    <x v="32"/>
    <n v="20"/>
    <n v="50"/>
    <n v="0.4"/>
  </r>
  <r>
    <x v="86"/>
    <n v="3"/>
    <s v="Plato_4"/>
    <s v="Descripción del Plato_4"/>
    <n v="10"/>
    <n v="18"/>
    <n v="2"/>
    <x v="41"/>
    <s v="Ninguna"/>
    <x v="5"/>
    <n v="16"/>
    <n v="36"/>
    <n v="0.44444444444444442"/>
  </r>
  <r>
    <x v="86"/>
    <n v="3"/>
    <s v="Plato_15"/>
    <s v="Descripción del Plato_15"/>
    <n v="19"/>
    <n v="32"/>
    <n v="1"/>
    <x v="19"/>
    <s v="Sin cebolla"/>
    <x v="49"/>
    <n v="13"/>
    <n v="32"/>
    <n v="0.40625"/>
  </r>
  <r>
    <x v="86"/>
    <n v="3"/>
    <s v="Plato_17"/>
    <s v="Descripción del Plato_17"/>
    <n v="19"/>
    <n v="31"/>
    <n v="1"/>
    <x v="11"/>
    <s v="Ninguna"/>
    <x v="2"/>
    <n v="12"/>
    <n v="31"/>
    <n v="0.38709677419354838"/>
  </r>
  <r>
    <x v="87"/>
    <n v="18"/>
    <s v="Plato_20"/>
    <s v="Descripción del Plato_20"/>
    <n v="25"/>
    <n v="40"/>
    <n v="1"/>
    <x v="43"/>
    <s v="Ninguna"/>
    <x v="4"/>
    <n v="15"/>
    <n v="40"/>
    <n v="0.375"/>
  </r>
  <r>
    <x v="87"/>
    <n v="18"/>
    <s v="Plato_12"/>
    <s v="Descripción del Plato_12"/>
    <n v="11"/>
    <n v="19"/>
    <n v="3"/>
    <x v="34"/>
    <s v="Sin cebolla"/>
    <x v="36"/>
    <n v="24"/>
    <n v="57"/>
    <n v="0.42105263157894735"/>
  </r>
  <r>
    <x v="87"/>
    <n v="18"/>
    <s v="Plato_10"/>
    <s v="Descripción del Plato_10"/>
    <n v="15"/>
    <n v="26"/>
    <n v="1"/>
    <x v="23"/>
    <s v="Ninguna"/>
    <x v="40"/>
    <n v="11"/>
    <n v="26"/>
    <n v="0.42307692307692307"/>
  </r>
  <r>
    <x v="88"/>
    <n v="11"/>
    <s v="Plato_14"/>
    <s v="Descripción del Plato_14"/>
    <n v="14"/>
    <n v="23"/>
    <n v="3"/>
    <x v="20"/>
    <s v="Sin cebolla"/>
    <x v="52"/>
    <n v="27"/>
    <n v="69"/>
    <n v="0.39130434782608697"/>
  </r>
  <r>
    <x v="88"/>
    <n v="11"/>
    <s v="Plato_18"/>
    <s v="Descripción del Plato_18"/>
    <n v="20"/>
    <n v="34"/>
    <n v="2"/>
    <x v="27"/>
    <s v="Ninguna"/>
    <x v="19"/>
    <n v="28"/>
    <n v="68"/>
    <n v="0.41176470588235292"/>
  </r>
  <r>
    <x v="88"/>
    <n v="11"/>
    <s v="Plato_5"/>
    <s v="Descripción del Plato_5"/>
    <n v="13"/>
    <n v="22"/>
    <n v="1"/>
    <x v="22"/>
    <s v="Sin cebolla"/>
    <x v="48"/>
    <n v="9"/>
    <n v="22"/>
    <n v="0.40909090909090912"/>
  </r>
  <r>
    <x v="89"/>
    <n v="6"/>
    <s v="Plato_18"/>
    <s v="Descripción del Plato_18"/>
    <n v="20"/>
    <n v="34"/>
    <n v="1"/>
    <x v="24"/>
    <s v="Sin cebolla"/>
    <x v="38"/>
    <n v="14"/>
    <n v="34"/>
    <n v="0.41176470588235292"/>
  </r>
  <r>
    <x v="90"/>
    <n v="1"/>
    <s v="Plato_8"/>
    <s v="Descripción del Plato_8"/>
    <n v="21"/>
    <n v="35"/>
    <n v="3"/>
    <x v="42"/>
    <s v="Sin cebolla"/>
    <x v="28"/>
    <n v="42"/>
    <n v="105"/>
    <n v="0.4"/>
  </r>
  <r>
    <x v="90"/>
    <n v="1"/>
    <s v="Plato_13"/>
    <s v="Descripción del Plato_13"/>
    <n v="13"/>
    <n v="21"/>
    <n v="3"/>
    <x v="53"/>
    <s v="Ninguna"/>
    <x v="27"/>
    <n v="24"/>
    <n v="63"/>
    <n v="0.38095238095238093"/>
  </r>
  <r>
    <x v="90"/>
    <n v="1"/>
    <s v="Plato_5"/>
    <s v="Descripción del Plato_5"/>
    <n v="13"/>
    <n v="22"/>
    <n v="2"/>
    <x v="11"/>
    <s v="Ninguna"/>
    <x v="51"/>
    <n v="18"/>
    <n v="44"/>
    <n v="0.40909090909090912"/>
  </r>
  <r>
    <x v="90"/>
    <n v="1"/>
    <s v="Plato_6"/>
    <s v="Descripción del Plato_6"/>
    <n v="16"/>
    <n v="27"/>
    <n v="3"/>
    <x v="24"/>
    <s v="Ninguna"/>
    <x v="37"/>
    <n v="33"/>
    <n v="81"/>
    <n v="0.40740740740740738"/>
  </r>
  <r>
    <x v="91"/>
    <n v="6"/>
    <s v="Plato_9"/>
    <s v="Descripción del Plato_9"/>
    <n v="17"/>
    <n v="29"/>
    <n v="2"/>
    <x v="6"/>
    <s v="Ninguna"/>
    <x v="6"/>
    <n v="24"/>
    <n v="58"/>
    <n v="0.41379310344827586"/>
  </r>
  <r>
    <x v="91"/>
    <n v="6"/>
    <s v="Plato_7"/>
    <s v="Descripción del Plato_7"/>
    <n v="14"/>
    <n v="24"/>
    <n v="1"/>
    <x v="21"/>
    <s v="Sin cebolla"/>
    <x v="17"/>
    <n v="10"/>
    <n v="24"/>
    <n v="0.41666666666666669"/>
  </r>
  <r>
    <x v="92"/>
    <n v="2"/>
    <s v="Plato_9"/>
    <s v="Descripción del Plato_9"/>
    <n v="17"/>
    <n v="29"/>
    <n v="1"/>
    <x v="40"/>
    <s v="Sin cebolla"/>
    <x v="30"/>
    <n v="12"/>
    <n v="29"/>
    <n v="0.41379310344827586"/>
  </r>
  <r>
    <x v="93"/>
    <n v="12"/>
    <s v="Plato_2"/>
    <s v="Descripción del Plato_2"/>
    <n v="18"/>
    <n v="30"/>
    <n v="3"/>
    <x v="17"/>
    <s v="Sin cebolla"/>
    <x v="1"/>
    <n v="36"/>
    <n v="90"/>
    <n v="0.4"/>
  </r>
  <r>
    <x v="93"/>
    <n v="12"/>
    <s v="Plato_15"/>
    <s v="Descripción del Plato_15"/>
    <n v="19"/>
    <n v="32"/>
    <n v="2"/>
    <x v="44"/>
    <s v="Sin cebolla"/>
    <x v="11"/>
    <n v="26"/>
    <n v="64"/>
    <n v="0.40625"/>
  </r>
  <r>
    <x v="93"/>
    <n v="12"/>
    <s v="Plato_11"/>
    <s v="Descripción del Plato_11"/>
    <n v="20"/>
    <n v="33"/>
    <n v="3"/>
    <x v="7"/>
    <s v="Sin cebolla"/>
    <x v="7"/>
    <n v="39"/>
    <n v="99"/>
    <n v="0.39393939393939392"/>
  </r>
  <r>
    <x v="94"/>
    <n v="12"/>
    <s v="Plato_12"/>
    <s v="Descripción del Plato_12"/>
    <n v="11"/>
    <n v="19"/>
    <n v="3"/>
    <x v="17"/>
    <s v="Sin cebolla"/>
    <x v="36"/>
    <n v="24"/>
    <n v="57"/>
    <n v="0.42105263157894735"/>
  </r>
  <r>
    <x v="94"/>
    <n v="12"/>
    <s v="Plato_15"/>
    <s v="Descripción del Plato_15"/>
    <n v="19"/>
    <n v="32"/>
    <n v="3"/>
    <x v="39"/>
    <s v="Sin cebolla"/>
    <x v="18"/>
    <n v="39"/>
    <n v="96"/>
    <n v="0.40625"/>
  </r>
  <r>
    <x v="95"/>
    <n v="16"/>
    <s v="Plato_11"/>
    <s v="Descripción del Plato_11"/>
    <n v="20"/>
    <n v="33"/>
    <n v="2"/>
    <x v="36"/>
    <s v="Ninguna"/>
    <x v="13"/>
    <n v="26"/>
    <n v="66"/>
    <n v="0.39393939393939392"/>
  </r>
  <r>
    <x v="95"/>
    <n v="16"/>
    <s v="Plato_12"/>
    <s v="Descripción del Plato_12"/>
    <n v="11"/>
    <n v="19"/>
    <n v="2"/>
    <x v="16"/>
    <s v="Ninguna"/>
    <x v="44"/>
    <n v="16"/>
    <n v="38"/>
    <n v="0.42105263157894735"/>
  </r>
  <r>
    <x v="95"/>
    <n v="16"/>
    <s v="Plato_7"/>
    <s v="Descripción del Plato_7"/>
    <n v="14"/>
    <n v="24"/>
    <n v="3"/>
    <x v="17"/>
    <s v="Sin cebolla"/>
    <x v="47"/>
    <n v="30"/>
    <n v="72"/>
    <n v="0.41666666666666669"/>
  </r>
  <r>
    <x v="96"/>
    <n v="14"/>
    <s v="Plato_10"/>
    <s v="Descripción del Plato_10"/>
    <n v="15"/>
    <n v="26"/>
    <n v="1"/>
    <x v="9"/>
    <s v="Sin cebolla"/>
    <x v="40"/>
    <n v="11"/>
    <n v="26"/>
    <n v="0.42307692307692307"/>
  </r>
  <r>
    <x v="96"/>
    <n v="14"/>
    <s v="Plato_3"/>
    <s v="Descripción del Plato_3"/>
    <n v="12"/>
    <n v="20"/>
    <n v="3"/>
    <x v="19"/>
    <s v="Ninguna"/>
    <x v="22"/>
    <n v="24"/>
    <n v="60"/>
    <n v="0.4"/>
  </r>
  <r>
    <x v="96"/>
    <n v="14"/>
    <s v="Plato_18"/>
    <s v="Descripción del Plato_18"/>
    <n v="20"/>
    <n v="34"/>
    <n v="3"/>
    <x v="28"/>
    <s v="Ninguna"/>
    <x v="35"/>
    <n v="42"/>
    <n v="102"/>
    <n v="0.41176470588235292"/>
  </r>
  <r>
    <x v="97"/>
    <n v="7"/>
    <s v="Plato_3"/>
    <s v="Descripción del Plato_3"/>
    <n v="12"/>
    <n v="20"/>
    <n v="3"/>
    <x v="44"/>
    <s v="Sin cebolla"/>
    <x v="22"/>
    <n v="24"/>
    <n v="60"/>
    <n v="0.4"/>
  </r>
  <r>
    <x v="97"/>
    <n v="7"/>
    <s v="Plato_9"/>
    <s v="Descripción del Plato_9"/>
    <n v="17"/>
    <n v="29"/>
    <n v="3"/>
    <x v="46"/>
    <s v="Sin cebolla"/>
    <x v="23"/>
    <n v="36"/>
    <n v="87"/>
    <n v="0.41379310344827586"/>
  </r>
  <r>
    <x v="97"/>
    <n v="7"/>
    <s v="Plato_12"/>
    <s v="Descripción del Plato_12"/>
    <n v="11"/>
    <n v="19"/>
    <n v="1"/>
    <x v="2"/>
    <s v="Sin cebolla"/>
    <x v="9"/>
    <n v="8"/>
    <n v="19"/>
    <n v="0.42105263157894735"/>
  </r>
  <r>
    <x v="98"/>
    <n v="2"/>
    <s v="Plato_2"/>
    <s v="Descripción del Plato_2"/>
    <n v="18"/>
    <n v="30"/>
    <n v="2"/>
    <x v="5"/>
    <s v="Sin cebolla"/>
    <x v="22"/>
    <n v="24"/>
    <n v="60"/>
    <n v="0.4"/>
  </r>
  <r>
    <x v="98"/>
    <n v="2"/>
    <s v="Plato_17"/>
    <s v="Descripción del Plato_17"/>
    <n v="19"/>
    <n v="31"/>
    <n v="1"/>
    <x v="19"/>
    <s v="Sin cebolla"/>
    <x v="2"/>
    <n v="12"/>
    <n v="31"/>
    <n v="0.38709677419354838"/>
  </r>
  <r>
    <x v="98"/>
    <n v="2"/>
    <s v="Plato_12"/>
    <s v="Descripción del Plato_12"/>
    <n v="11"/>
    <n v="19"/>
    <n v="1"/>
    <x v="4"/>
    <s v="Ninguna"/>
    <x v="9"/>
    <n v="8"/>
    <n v="19"/>
    <n v="0.42105263157894735"/>
  </r>
  <r>
    <x v="98"/>
    <n v="2"/>
    <s v="Plato_9"/>
    <s v="Descripción del Plato_9"/>
    <n v="17"/>
    <n v="29"/>
    <n v="1"/>
    <x v="32"/>
    <s v="Ninguna"/>
    <x v="30"/>
    <n v="12"/>
    <n v="29"/>
    <n v="0.41379310344827586"/>
  </r>
  <r>
    <x v="99"/>
    <n v="18"/>
    <s v="Plato_7"/>
    <s v="Descripción del Plato_7"/>
    <n v="14"/>
    <n v="24"/>
    <n v="3"/>
    <x v="24"/>
    <s v="Sin cebolla"/>
    <x v="47"/>
    <n v="30"/>
    <n v="72"/>
    <n v="0.41666666666666669"/>
  </r>
  <r>
    <x v="99"/>
    <n v="18"/>
    <s v="Plato_5"/>
    <s v="Descripción del Plato_5"/>
    <n v="13"/>
    <n v="22"/>
    <n v="2"/>
    <x v="46"/>
    <s v="Ninguna"/>
    <x v="51"/>
    <n v="18"/>
    <n v="44"/>
    <n v="0.40909090909090912"/>
  </r>
  <r>
    <x v="99"/>
    <n v="18"/>
    <s v="Plato_1"/>
    <s v="Descripción del Plato_1"/>
    <n v="15"/>
    <n v="25"/>
    <n v="2"/>
    <x v="39"/>
    <s v="Sin cebolla"/>
    <x v="32"/>
    <n v="20"/>
    <n v="50"/>
    <n v="0.4"/>
  </r>
  <r>
    <x v="100"/>
    <n v="1"/>
    <s v="Plato_17"/>
    <s v="Descripción del Plato_17"/>
    <n v="19"/>
    <n v="31"/>
    <n v="1"/>
    <x v="18"/>
    <s v="Sin cebolla"/>
    <x v="2"/>
    <n v="12"/>
    <n v="31"/>
    <n v="0.38709677419354838"/>
  </r>
  <r>
    <x v="100"/>
    <n v="1"/>
    <s v="Plato_1"/>
    <s v="Descripción del Plato_1"/>
    <n v="15"/>
    <n v="25"/>
    <n v="2"/>
    <x v="54"/>
    <s v="Sin cebolla"/>
    <x v="32"/>
    <n v="20"/>
    <n v="50"/>
    <n v="0.4"/>
  </r>
  <r>
    <x v="100"/>
    <n v="1"/>
    <s v="Plato_5"/>
    <s v="Descripción del Plato_5"/>
    <n v="13"/>
    <n v="22"/>
    <n v="1"/>
    <x v="37"/>
    <s v="Sin cebolla"/>
    <x v="48"/>
    <n v="9"/>
    <n v="22"/>
    <n v="0.40909090909090912"/>
  </r>
  <r>
    <x v="100"/>
    <n v="1"/>
    <s v="Plato_8"/>
    <s v="Descripción del Plato_8"/>
    <n v="21"/>
    <n v="35"/>
    <n v="1"/>
    <x v="3"/>
    <s v="Sin cebolla"/>
    <x v="29"/>
    <n v="14"/>
    <n v="35"/>
    <n v="0.4"/>
  </r>
  <r>
    <x v="101"/>
    <n v="19"/>
    <s v="Plato_16"/>
    <s v="Descripción del Plato_16"/>
    <n v="16"/>
    <n v="28"/>
    <n v="3"/>
    <x v="9"/>
    <s v="Sin cebolla"/>
    <x v="8"/>
    <n v="36"/>
    <n v="84"/>
    <n v="0.42857142857142855"/>
  </r>
  <r>
    <x v="101"/>
    <n v="19"/>
    <s v="Plato_9"/>
    <s v="Descripción del Plato_9"/>
    <n v="17"/>
    <n v="29"/>
    <n v="3"/>
    <x v="50"/>
    <s v="Ninguna"/>
    <x v="23"/>
    <n v="36"/>
    <n v="87"/>
    <n v="0.41379310344827586"/>
  </r>
  <r>
    <x v="102"/>
    <n v="13"/>
    <s v="Plato_13"/>
    <s v="Descripción del Plato_13"/>
    <n v="13"/>
    <n v="21"/>
    <n v="1"/>
    <x v="28"/>
    <s v="Sin cebolla"/>
    <x v="45"/>
    <n v="8"/>
    <n v="21"/>
    <n v="0.38095238095238093"/>
  </r>
  <r>
    <x v="102"/>
    <n v="13"/>
    <s v="Plato_18"/>
    <s v="Descripción del Plato_18"/>
    <n v="20"/>
    <n v="34"/>
    <n v="1"/>
    <x v="4"/>
    <s v="Ninguna"/>
    <x v="38"/>
    <n v="14"/>
    <n v="34"/>
    <n v="0.41176470588235292"/>
  </r>
  <r>
    <x v="102"/>
    <n v="13"/>
    <s v="Plato_4"/>
    <s v="Descripción del Plato_4"/>
    <n v="10"/>
    <n v="18"/>
    <n v="1"/>
    <x v="46"/>
    <s v="Sin cebolla"/>
    <x v="34"/>
    <n v="8"/>
    <n v="18"/>
    <n v="0.44444444444444442"/>
  </r>
  <r>
    <x v="103"/>
    <n v="14"/>
    <s v="Plato_14"/>
    <s v="Descripción del Plato_14"/>
    <n v="14"/>
    <n v="23"/>
    <n v="2"/>
    <x v="26"/>
    <s v="Sin cebolla"/>
    <x v="26"/>
    <n v="18"/>
    <n v="46"/>
    <n v="0.39130434782608697"/>
  </r>
  <r>
    <x v="103"/>
    <n v="14"/>
    <s v="Plato_17"/>
    <s v="Descripción del Plato_17"/>
    <n v="19"/>
    <n v="31"/>
    <n v="1"/>
    <x v="43"/>
    <s v="Ninguna"/>
    <x v="2"/>
    <n v="12"/>
    <n v="31"/>
    <n v="0.38709677419354838"/>
  </r>
  <r>
    <x v="104"/>
    <n v="14"/>
    <s v="Plato_3"/>
    <s v="Descripción del Plato_3"/>
    <n v="12"/>
    <n v="20"/>
    <n v="3"/>
    <x v="4"/>
    <s v="Ninguna"/>
    <x v="22"/>
    <n v="24"/>
    <n v="60"/>
    <n v="0.4"/>
  </r>
  <r>
    <x v="104"/>
    <n v="14"/>
    <s v="Plato_6"/>
    <s v="Descripción del Plato_6"/>
    <n v="16"/>
    <n v="27"/>
    <n v="3"/>
    <x v="3"/>
    <s v="Ninguna"/>
    <x v="37"/>
    <n v="33"/>
    <n v="81"/>
    <n v="0.40740740740740738"/>
  </r>
  <r>
    <x v="105"/>
    <n v="15"/>
    <s v="Plato_18"/>
    <s v="Descripción del Plato_18"/>
    <n v="20"/>
    <n v="34"/>
    <n v="2"/>
    <x v="50"/>
    <s v="Ninguna"/>
    <x v="19"/>
    <n v="28"/>
    <n v="68"/>
    <n v="0.41176470588235292"/>
  </r>
  <r>
    <x v="106"/>
    <n v="11"/>
    <s v="Plato_15"/>
    <s v="Descripción del Plato_15"/>
    <n v="19"/>
    <n v="32"/>
    <n v="2"/>
    <x v="24"/>
    <s v="Ninguna"/>
    <x v="11"/>
    <n v="26"/>
    <n v="64"/>
    <n v="0.40625"/>
  </r>
  <r>
    <x v="106"/>
    <n v="11"/>
    <s v="Plato_9"/>
    <s v="Descripción del Plato_9"/>
    <n v="17"/>
    <n v="29"/>
    <n v="3"/>
    <x v="2"/>
    <s v="Sin cebolla"/>
    <x v="23"/>
    <n v="36"/>
    <n v="87"/>
    <n v="0.41379310344827586"/>
  </r>
  <r>
    <x v="106"/>
    <n v="11"/>
    <s v="Plato_18"/>
    <s v="Descripción del Plato_18"/>
    <n v="20"/>
    <n v="34"/>
    <n v="3"/>
    <x v="35"/>
    <s v="Sin cebolla"/>
    <x v="35"/>
    <n v="42"/>
    <n v="102"/>
    <n v="0.41176470588235292"/>
  </r>
  <r>
    <x v="107"/>
    <n v="3"/>
    <s v="Plato_9"/>
    <s v="Descripción del Plato_9"/>
    <n v="17"/>
    <n v="29"/>
    <n v="2"/>
    <x v="8"/>
    <s v="Ninguna"/>
    <x v="6"/>
    <n v="24"/>
    <n v="58"/>
    <n v="0.41379310344827586"/>
  </r>
  <r>
    <x v="107"/>
    <n v="3"/>
    <s v="Plato_4"/>
    <s v="Descripción del Plato_4"/>
    <n v="10"/>
    <n v="18"/>
    <n v="1"/>
    <x v="16"/>
    <s v="Sin cebolla"/>
    <x v="34"/>
    <n v="8"/>
    <n v="18"/>
    <n v="0.44444444444444442"/>
  </r>
  <r>
    <x v="107"/>
    <n v="3"/>
    <s v="Plato_3"/>
    <s v="Descripción del Plato_3"/>
    <n v="12"/>
    <n v="20"/>
    <n v="1"/>
    <x v="13"/>
    <s v="Sin cebolla"/>
    <x v="24"/>
    <n v="8"/>
    <n v="20"/>
    <n v="0.4"/>
  </r>
  <r>
    <x v="107"/>
    <n v="3"/>
    <s v="Plato_16"/>
    <s v="Descripción del Plato_16"/>
    <n v="16"/>
    <n v="28"/>
    <n v="1"/>
    <x v="44"/>
    <s v="Ninguna"/>
    <x v="21"/>
    <n v="12"/>
    <n v="28"/>
    <n v="0.42857142857142855"/>
  </r>
  <r>
    <x v="108"/>
    <n v="10"/>
    <s v="Plato_18"/>
    <s v="Descripción del Plato_18"/>
    <n v="20"/>
    <n v="34"/>
    <n v="3"/>
    <x v="7"/>
    <s v="Sin cebolla"/>
    <x v="35"/>
    <n v="42"/>
    <n v="102"/>
    <n v="0.41176470588235292"/>
  </r>
  <r>
    <x v="108"/>
    <n v="10"/>
    <s v="Plato_14"/>
    <s v="Descripción del Plato_14"/>
    <n v="14"/>
    <n v="23"/>
    <n v="1"/>
    <x v="13"/>
    <s v="Sin cebolla"/>
    <x v="33"/>
    <n v="9"/>
    <n v="23"/>
    <n v="0.39130434782608697"/>
  </r>
  <r>
    <x v="108"/>
    <n v="10"/>
    <s v="Plato_5"/>
    <s v="Descripción del Plato_5"/>
    <n v="13"/>
    <n v="22"/>
    <n v="2"/>
    <x v="25"/>
    <s v="Ninguna"/>
    <x v="51"/>
    <n v="18"/>
    <n v="44"/>
    <n v="0.40909090909090912"/>
  </r>
  <r>
    <x v="109"/>
    <n v="5"/>
    <s v="Plato_9"/>
    <s v="Descripción del Plato_9"/>
    <n v="17"/>
    <n v="29"/>
    <n v="2"/>
    <x v="25"/>
    <s v="Ninguna"/>
    <x v="6"/>
    <n v="24"/>
    <n v="58"/>
    <n v="0.41379310344827586"/>
  </r>
  <r>
    <x v="109"/>
    <n v="5"/>
    <s v="Plato_10"/>
    <s v="Descripción del Plato_10"/>
    <n v="15"/>
    <n v="26"/>
    <n v="3"/>
    <x v="5"/>
    <s v="Ninguna"/>
    <x v="31"/>
    <n v="33"/>
    <n v="78"/>
    <n v="0.42307692307692307"/>
  </r>
  <r>
    <x v="109"/>
    <n v="5"/>
    <s v="Plato_6"/>
    <s v="Descripción del Plato_6"/>
    <n v="16"/>
    <n v="27"/>
    <n v="1"/>
    <x v="44"/>
    <s v="Sin cebolla"/>
    <x v="3"/>
    <n v="11"/>
    <n v="27"/>
    <n v="0.40740740740740738"/>
  </r>
  <r>
    <x v="110"/>
    <n v="3"/>
    <s v="Plato_15"/>
    <s v="Descripción del Plato_15"/>
    <n v="19"/>
    <n v="32"/>
    <n v="1"/>
    <x v="36"/>
    <s v="Sin cebolla"/>
    <x v="49"/>
    <n v="13"/>
    <n v="32"/>
    <n v="0.40625"/>
  </r>
  <r>
    <x v="110"/>
    <n v="3"/>
    <s v="Plato_5"/>
    <s v="Descripción del Plato_5"/>
    <n v="13"/>
    <n v="22"/>
    <n v="3"/>
    <x v="19"/>
    <s v="Ninguna"/>
    <x v="13"/>
    <n v="27"/>
    <n v="66"/>
    <n v="0.40909090909090912"/>
  </r>
  <r>
    <x v="110"/>
    <n v="3"/>
    <s v="Plato_7"/>
    <s v="Descripción del Plato_7"/>
    <n v="14"/>
    <n v="24"/>
    <n v="2"/>
    <x v="24"/>
    <s v="Ninguna"/>
    <x v="0"/>
    <n v="20"/>
    <n v="48"/>
    <n v="0.41666666666666669"/>
  </r>
  <r>
    <x v="110"/>
    <n v="3"/>
    <s v="Plato_9"/>
    <s v="Descripción del Plato_9"/>
    <n v="17"/>
    <n v="29"/>
    <n v="2"/>
    <x v="45"/>
    <s v="Sin cebolla"/>
    <x v="6"/>
    <n v="24"/>
    <n v="58"/>
    <n v="0.41379310344827586"/>
  </r>
  <r>
    <x v="111"/>
    <n v="6"/>
    <s v="Plato_3"/>
    <s v="Descripción del Plato_3"/>
    <n v="12"/>
    <n v="20"/>
    <n v="1"/>
    <x v="51"/>
    <s v="Sin cebolla"/>
    <x v="24"/>
    <n v="8"/>
    <n v="20"/>
    <n v="0.4"/>
  </r>
  <r>
    <x v="112"/>
    <n v="4"/>
    <s v="Plato_18"/>
    <s v="Descripción del Plato_18"/>
    <n v="20"/>
    <n v="34"/>
    <n v="2"/>
    <x v="2"/>
    <s v="Ninguna"/>
    <x v="19"/>
    <n v="28"/>
    <n v="68"/>
    <n v="0.41176470588235292"/>
  </r>
  <r>
    <x v="113"/>
    <n v="7"/>
    <s v="Plato_2"/>
    <s v="Descripción del Plato_2"/>
    <n v="18"/>
    <n v="30"/>
    <n v="3"/>
    <x v="6"/>
    <s v="Ninguna"/>
    <x v="1"/>
    <n v="36"/>
    <n v="90"/>
    <n v="0.4"/>
  </r>
  <r>
    <x v="113"/>
    <n v="7"/>
    <s v="Plato_9"/>
    <s v="Descripción del Plato_9"/>
    <n v="17"/>
    <n v="29"/>
    <n v="3"/>
    <x v="39"/>
    <s v="Ninguna"/>
    <x v="23"/>
    <n v="36"/>
    <n v="87"/>
    <n v="0.41379310344827586"/>
  </r>
  <r>
    <x v="113"/>
    <n v="7"/>
    <s v="Plato_4"/>
    <s v="Descripción del Plato_4"/>
    <n v="10"/>
    <n v="18"/>
    <n v="3"/>
    <x v="15"/>
    <s v="Sin cebolla"/>
    <x v="50"/>
    <n v="24"/>
    <n v="54"/>
    <n v="0.44444444444444442"/>
  </r>
  <r>
    <x v="113"/>
    <n v="7"/>
    <s v="Plato_5"/>
    <s v="Descripción del Plato_5"/>
    <n v="13"/>
    <n v="22"/>
    <n v="1"/>
    <x v="35"/>
    <s v="Sin cebolla"/>
    <x v="48"/>
    <n v="9"/>
    <n v="22"/>
    <n v="0.40909090909090912"/>
  </r>
  <r>
    <x v="114"/>
    <n v="12"/>
    <s v="Plato_6"/>
    <s v="Descripción del Plato_6"/>
    <n v="16"/>
    <n v="27"/>
    <n v="3"/>
    <x v="8"/>
    <s v="Sin cebolla"/>
    <x v="37"/>
    <n v="33"/>
    <n v="81"/>
    <n v="0.40740740740740738"/>
  </r>
  <r>
    <x v="114"/>
    <n v="12"/>
    <s v="Plato_2"/>
    <s v="Descripción del Plato_2"/>
    <n v="18"/>
    <n v="30"/>
    <n v="2"/>
    <x v="1"/>
    <s v="Sin cebolla"/>
    <x v="22"/>
    <n v="24"/>
    <n v="60"/>
    <n v="0.4"/>
  </r>
  <r>
    <x v="114"/>
    <n v="12"/>
    <s v="Plato_15"/>
    <s v="Descripción del Plato_15"/>
    <n v="19"/>
    <n v="32"/>
    <n v="3"/>
    <x v="26"/>
    <s v="Sin cebolla"/>
    <x v="18"/>
    <n v="39"/>
    <n v="96"/>
    <n v="0.40625"/>
  </r>
  <r>
    <x v="115"/>
    <n v="8"/>
    <s v="Plato_15"/>
    <s v="Descripción del Plato_15"/>
    <n v="19"/>
    <n v="32"/>
    <n v="3"/>
    <x v="7"/>
    <s v="Sin cebolla"/>
    <x v="18"/>
    <n v="39"/>
    <n v="96"/>
    <n v="0.40625"/>
  </r>
  <r>
    <x v="115"/>
    <n v="8"/>
    <s v="Plato_8"/>
    <s v="Descripción del Plato_8"/>
    <n v="21"/>
    <n v="35"/>
    <n v="1"/>
    <x v="42"/>
    <s v="Ninguna"/>
    <x v="29"/>
    <n v="14"/>
    <n v="35"/>
    <n v="0.4"/>
  </r>
  <r>
    <x v="115"/>
    <n v="8"/>
    <s v="Plato_19"/>
    <s v="Descripción del Plato_19"/>
    <n v="22"/>
    <n v="36"/>
    <n v="1"/>
    <x v="13"/>
    <s v="Sin cebolla"/>
    <x v="5"/>
    <n v="14"/>
    <n v="36"/>
    <n v="0.3888888888888889"/>
  </r>
  <r>
    <x v="115"/>
    <n v="8"/>
    <s v="Plato_18"/>
    <s v="Descripción del Plato_18"/>
    <n v="20"/>
    <n v="34"/>
    <n v="3"/>
    <x v="52"/>
    <s v="Sin cebolla"/>
    <x v="35"/>
    <n v="42"/>
    <n v="102"/>
    <n v="0.41176470588235292"/>
  </r>
  <r>
    <x v="116"/>
    <n v="8"/>
    <s v="Plato_8"/>
    <s v="Descripción del Plato_8"/>
    <n v="21"/>
    <n v="35"/>
    <n v="2"/>
    <x v="10"/>
    <s v="Sin cebolla"/>
    <x v="10"/>
    <n v="28"/>
    <n v="70"/>
    <n v="0.4"/>
  </r>
  <r>
    <x v="117"/>
    <n v="13"/>
    <s v="Plato_4"/>
    <s v="Descripción del Plato_4"/>
    <n v="10"/>
    <n v="18"/>
    <n v="3"/>
    <x v="38"/>
    <s v="Ninguna"/>
    <x v="50"/>
    <n v="24"/>
    <n v="54"/>
    <n v="0.44444444444444442"/>
  </r>
  <r>
    <x v="117"/>
    <n v="13"/>
    <s v="Plato_14"/>
    <s v="Descripción del Plato_14"/>
    <n v="14"/>
    <n v="23"/>
    <n v="3"/>
    <x v="39"/>
    <s v="Sin cebolla"/>
    <x v="52"/>
    <n v="27"/>
    <n v="69"/>
    <n v="0.39130434782608697"/>
  </r>
  <r>
    <x v="117"/>
    <n v="13"/>
    <s v="Plato_6"/>
    <s v="Descripción del Plato_6"/>
    <n v="16"/>
    <n v="27"/>
    <n v="2"/>
    <x v="53"/>
    <s v="Sin cebolla"/>
    <x v="50"/>
    <n v="22"/>
    <n v="54"/>
    <n v="0.40740740740740738"/>
  </r>
  <r>
    <x v="117"/>
    <n v="13"/>
    <s v="Plato_15"/>
    <s v="Descripción del Plato_15"/>
    <n v="19"/>
    <n v="32"/>
    <n v="1"/>
    <x v="8"/>
    <s v="Sin cebolla"/>
    <x v="49"/>
    <n v="13"/>
    <n v="32"/>
    <n v="0.40625"/>
  </r>
  <r>
    <x v="118"/>
    <n v="17"/>
    <s v="Plato_10"/>
    <s v="Descripción del Plato_10"/>
    <n v="15"/>
    <n v="26"/>
    <n v="1"/>
    <x v="49"/>
    <s v="Ninguna"/>
    <x v="40"/>
    <n v="11"/>
    <n v="26"/>
    <n v="0.42307692307692307"/>
  </r>
  <r>
    <x v="118"/>
    <n v="17"/>
    <s v="Plato_19"/>
    <s v="Descripción del Plato_19"/>
    <n v="22"/>
    <n v="36"/>
    <n v="2"/>
    <x v="33"/>
    <s v="Sin cebolla"/>
    <x v="47"/>
    <n v="28"/>
    <n v="72"/>
    <n v="0.3888888888888889"/>
  </r>
  <r>
    <x v="118"/>
    <n v="17"/>
    <s v="Plato_4"/>
    <s v="Descripción del Plato_4"/>
    <n v="10"/>
    <n v="18"/>
    <n v="2"/>
    <x v="3"/>
    <s v="Sin cebolla"/>
    <x v="5"/>
    <n v="16"/>
    <n v="36"/>
    <n v="0.44444444444444442"/>
  </r>
  <r>
    <x v="119"/>
    <n v="4"/>
    <s v="Plato_17"/>
    <s v="Descripción del Plato_17"/>
    <n v="19"/>
    <n v="31"/>
    <n v="3"/>
    <x v="44"/>
    <s v="Sin cebolla"/>
    <x v="46"/>
    <n v="36"/>
    <n v="93"/>
    <n v="0.38709677419354838"/>
  </r>
  <r>
    <x v="119"/>
    <n v="4"/>
    <s v="Plato_10"/>
    <s v="Descripción del Plato_10"/>
    <n v="15"/>
    <n v="26"/>
    <n v="2"/>
    <x v="54"/>
    <s v="Sin cebolla"/>
    <x v="43"/>
    <n v="22"/>
    <n v="52"/>
    <n v="0.42307692307692307"/>
  </r>
  <r>
    <x v="120"/>
    <n v="5"/>
    <s v="Plato_10"/>
    <s v="Descripción del Plato_10"/>
    <n v="15"/>
    <n v="26"/>
    <n v="2"/>
    <x v="25"/>
    <s v="Ninguna"/>
    <x v="43"/>
    <n v="22"/>
    <n v="52"/>
    <n v="0.42307692307692307"/>
  </r>
  <r>
    <x v="121"/>
    <n v="6"/>
    <s v="Plato_8"/>
    <s v="Descripción del Plato_8"/>
    <n v="21"/>
    <n v="35"/>
    <n v="3"/>
    <x v="1"/>
    <s v="Ninguna"/>
    <x v="28"/>
    <n v="42"/>
    <n v="105"/>
    <n v="0.4"/>
  </r>
  <r>
    <x v="122"/>
    <n v="16"/>
    <s v="Plato_7"/>
    <s v="Descripción del Plato_7"/>
    <n v="14"/>
    <n v="24"/>
    <n v="1"/>
    <x v="46"/>
    <s v="Sin cebolla"/>
    <x v="17"/>
    <n v="10"/>
    <n v="24"/>
    <n v="0.41666666666666669"/>
  </r>
  <r>
    <x v="123"/>
    <n v="16"/>
    <s v="Plato_3"/>
    <s v="Descripción del Plato_3"/>
    <n v="12"/>
    <n v="20"/>
    <n v="2"/>
    <x v="26"/>
    <s v="Ninguna"/>
    <x v="4"/>
    <n v="16"/>
    <n v="40"/>
    <n v="0.4"/>
  </r>
  <r>
    <x v="123"/>
    <n v="16"/>
    <s v="Plato_1"/>
    <s v="Descripción del Plato_1"/>
    <n v="15"/>
    <n v="25"/>
    <n v="1"/>
    <x v="5"/>
    <s v="Sin cebolla"/>
    <x v="53"/>
    <n v="10"/>
    <n v="25"/>
    <n v="0.4"/>
  </r>
  <r>
    <x v="123"/>
    <n v="16"/>
    <s v="Plato_11"/>
    <s v="Descripción del Plato_11"/>
    <n v="20"/>
    <n v="33"/>
    <n v="3"/>
    <x v="4"/>
    <s v="Sin cebolla"/>
    <x v="7"/>
    <n v="39"/>
    <n v="99"/>
    <n v="0.39393939393939392"/>
  </r>
  <r>
    <x v="123"/>
    <n v="16"/>
    <s v="Plato_9"/>
    <s v="Descripción del Plato_9"/>
    <n v="17"/>
    <n v="29"/>
    <n v="2"/>
    <x v="23"/>
    <s v="Sin cebolla"/>
    <x v="6"/>
    <n v="24"/>
    <n v="58"/>
    <n v="0.41379310344827586"/>
  </r>
  <r>
    <x v="124"/>
    <n v="14"/>
    <s v="Plato_16"/>
    <s v="Descripción del Plato_16"/>
    <n v="16"/>
    <n v="28"/>
    <n v="2"/>
    <x v="25"/>
    <s v="Sin cebolla"/>
    <x v="14"/>
    <n v="24"/>
    <n v="56"/>
    <n v="0.42857142857142855"/>
  </r>
  <r>
    <x v="124"/>
    <n v="14"/>
    <s v="Plato_18"/>
    <s v="Descripción del Plato_18"/>
    <n v="20"/>
    <n v="34"/>
    <n v="2"/>
    <x v="12"/>
    <s v="Ninguna"/>
    <x v="19"/>
    <n v="28"/>
    <n v="68"/>
    <n v="0.41176470588235292"/>
  </r>
  <r>
    <x v="124"/>
    <n v="14"/>
    <s v="Plato_3"/>
    <s v="Descripción del Plato_3"/>
    <n v="12"/>
    <n v="20"/>
    <n v="3"/>
    <x v="15"/>
    <s v="Ninguna"/>
    <x v="22"/>
    <n v="24"/>
    <n v="60"/>
    <n v="0.4"/>
  </r>
  <r>
    <x v="125"/>
    <n v="18"/>
    <s v="Plato_16"/>
    <s v="Descripción del Plato_16"/>
    <n v="16"/>
    <n v="28"/>
    <n v="1"/>
    <x v="17"/>
    <s v="Sin cebolla"/>
    <x v="21"/>
    <n v="12"/>
    <n v="28"/>
    <n v="0.42857142857142855"/>
  </r>
  <r>
    <x v="125"/>
    <n v="18"/>
    <s v="Plato_8"/>
    <s v="Descripción del Plato_8"/>
    <n v="21"/>
    <n v="35"/>
    <n v="1"/>
    <x v="22"/>
    <s v="Sin cebolla"/>
    <x v="29"/>
    <n v="14"/>
    <n v="35"/>
    <n v="0.4"/>
  </r>
  <r>
    <x v="125"/>
    <n v="18"/>
    <s v="Plato_7"/>
    <s v="Descripción del Plato_7"/>
    <n v="14"/>
    <n v="24"/>
    <n v="3"/>
    <x v="5"/>
    <s v="Ninguna"/>
    <x v="47"/>
    <n v="30"/>
    <n v="72"/>
    <n v="0.41666666666666669"/>
  </r>
  <r>
    <x v="125"/>
    <n v="18"/>
    <s v="Plato_2"/>
    <s v="Descripción del Plato_2"/>
    <n v="18"/>
    <n v="30"/>
    <n v="1"/>
    <x v="47"/>
    <s v="Ninguna"/>
    <x v="16"/>
    <n v="12"/>
    <n v="30"/>
    <n v="0.4"/>
  </r>
  <r>
    <x v="126"/>
    <n v="6"/>
    <s v="Plato_19"/>
    <s v="Descripción del Plato_19"/>
    <n v="22"/>
    <n v="36"/>
    <n v="2"/>
    <x v="48"/>
    <s v="Sin cebolla"/>
    <x v="47"/>
    <n v="28"/>
    <n v="72"/>
    <n v="0.3888888888888889"/>
  </r>
  <r>
    <x v="127"/>
    <n v="2"/>
    <s v="Plato_1"/>
    <s v="Descripción del Plato_1"/>
    <n v="15"/>
    <n v="25"/>
    <n v="3"/>
    <x v="47"/>
    <s v="Ninguna"/>
    <x v="41"/>
    <n v="30"/>
    <n v="75"/>
    <n v="0.4"/>
  </r>
  <r>
    <x v="127"/>
    <n v="2"/>
    <s v="Plato_4"/>
    <s v="Descripción del Plato_4"/>
    <n v="10"/>
    <n v="18"/>
    <n v="3"/>
    <x v="29"/>
    <s v="Sin cebolla"/>
    <x v="50"/>
    <n v="24"/>
    <n v="54"/>
    <n v="0.44444444444444442"/>
  </r>
  <r>
    <x v="127"/>
    <n v="2"/>
    <s v="Plato_7"/>
    <s v="Descripción del Plato_7"/>
    <n v="14"/>
    <n v="24"/>
    <n v="2"/>
    <x v="37"/>
    <s v="Sin cebolla"/>
    <x v="0"/>
    <n v="20"/>
    <n v="48"/>
    <n v="0.41666666666666669"/>
  </r>
  <r>
    <x v="127"/>
    <n v="2"/>
    <s v="Plato_17"/>
    <s v="Descripción del Plato_17"/>
    <n v="19"/>
    <n v="31"/>
    <n v="2"/>
    <x v="3"/>
    <s v="Sin cebolla"/>
    <x v="42"/>
    <n v="24"/>
    <n v="62"/>
    <n v="0.38709677419354838"/>
  </r>
  <r>
    <x v="128"/>
    <n v="16"/>
    <s v="Plato_12"/>
    <s v="Descripción del Plato_12"/>
    <n v="11"/>
    <n v="19"/>
    <n v="3"/>
    <x v="21"/>
    <s v="Sin cebolla"/>
    <x v="36"/>
    <n v="24"/>
    <n v="57"/>
    <n v="0.42105263157894735"/>
  </r>
  <r>
    <x v="128"/>
    <n v="16"/>
    <s v="Plato_3"/>
    <s v="Descripción del Plato_3"/>
    <n v="12"/>
    <n v="20"/>
    <n v="1"/>
    <x v="18"/>
    <s v="Ninguna"/>
    <x v="24"/>
    <n v="8"/>
    <n v="20"/>
    <n v="0.4"/>
  </r>
  <r>
    <x v="128"/>
    <n v="16"/>
    <s v="Plato_9"/>
    <s v="Descripción del Plato_9"/>
    <n v="17"/>
    <n v="29"/>
    <n v="1"/>
    <x v="29"/>
    <s v="Ninguna"/>
    <x v="30"/>
    <n v="12"/>
    <n v="29"/>
    <n v="0.41379310344827586"/>
  </r>
  <r>
    <x v="129"/>
    <n v="10"/>
    <s v="Plato_8"/>
    <s v="Descripción del Plato_8"/>
    <n v="21"/>
    <n v="35"/>
    <n v="1"/>
    <x v="0"/>
    <s v="Sin cebolla"/>
    <x v="29"/>
    <n v="14"/>
    <n v="35"/>
    <n v="0.4"/>
  </r>
  <r>
    <x v="130"/>
    <n v="7"/>
    <s v="Plato_20"/>
    <s v="Descripción del Plato_20"/>
    <n v="25"/>
    <n v="40"/>
    <n v="1"/>
    <x v="26"/>
    <s v="Sin cebolla"/>
    <x v="4"/>
    <n v="15"/>
    <n v="40"/>
    <n v="0.375"/>
  </r>
  <r>
    <x v="130"/>
    <n v="7"/>
    <s v="Plato_4"/>
    <s v="Descripción del Plato_4"/>
    <n v="10"/>
    <n v="18"/>
    <n v="3"/>
    <x v="31"/>
    <s v="Ninguna"/>
    <x v="50"/>
    <n v="24"/>
    <n v="54"/>
    <n v="0.44444444444444442"/>
  </r>
  <r>
    <x v="130"/>
    <n v="7"/>
    <s v="Plato_13"/>
    <s v="Descripción del Plato_13"/>
    <n v="13"/>
    <n v="21"/>
    <n v="3"/>
    <x v="28"/>
    <s v="Sin cebolla"/>
    <x v="27"/>
    <n v="24"/>
    <n v="63"/>
    <n v="0.38095238095238093"/>
  </r>
  <r>
    <x v="131"/>
    <n v="9"/>
    <s v="Plato_14"/>
    <s v="Descripción del Plato_14"/>
    <n v="14"/>
    <n v="23"/>
    <n v="1"/>
    <x v="21"/>
    <s v="Sin cebolla"/>
    <x v="33"/>
    <n v="9"/>
    <n v="23"/>
    <n v="0.39130434782608697"/>
  </r>
  <r>
    <x v="131"/>
    <n v="9"/>
    <s v="Plato_19"/>
    <s v="Descripción del Plato_19"/>
    <n v="22"/>
    <n v="36"/>
    <n v="1"/>
    <x v="40"/>
    <s v="Ninguna"/>
    <x v="5"/>
    <n v="14"/>
    <n v="36"/>
    <n v="0.3888888888888889"/>
  </r>
  <r>
    <x v="131"/>
    <n v="9"/>
    <s v="Plato_13"/>
    <s v="Descripción del Plato_13"/>
    <n v="13"/>
    <n v="21"/>
    <n v="2"/>
    <x v="47"/>
    <s v="Ninguna"/>
    <x v="39"/>
    <n v="16"/>
    <n v="42"/>
    <n v="0.38095238095238093"/>
  </r>
  <r>
    <x v="131"/>
    <n v="9"/>
    <s v="Plato_8"/>
    <s v="Descripción del Plato_8"/>
    <n v="21"/>
    <n v="35"/>
    <n v="3"/>
    <x v="0"/>
    <s v="Sin cebolla"/>
    <x v="28"/>
    <n v="42"/>
    <n v="105"/>
    <n v="0.4"/>
  </r>
  <r>
    <x v="132"/>
    <n v="20"/>
    <s v="Plato_15"/>
    <s v="Descripción del Plato_15"/>
    <n v="19"/>
    <n v="32"/>
    <n v="1"/>
    <x v="19"/>
    <s v="Ninguna"/>
    <x v="49"/>
    <n v="13"/>
    <n v="32"/>
    <n v="0.40625"/>
  </r>
  <r>
    <x v="132"/>
    <n v="20"/>
    <s v="Plato_18"/>
    <s v="Descripción del Plato_18"/>
    <n v="20"/>
    <n v="34"/>
    <n v="1"/>
    <x v="32"/>
    <s v="Sin cebolla"/>
    <x v="38"/>
    <n v="14"/>
    <n v="34"/>
    <n v="0.41176470588235292"/>
  </r>
  <r>
    <x v="132"/>
    <n v="20"/>
    <s v="Plato_17"/>
    <s v="Descripción del Plato_17"/>
    <n v="19"/>
    <n v="31"/>
    <n v="2"/>
    <x v="34"/>
    <s v="Ninguna"/>
    <x v="42"/>
    <n v="24"/>
    <n v="62"/>
    <n v="0.38709677419354838"/>
  </r>
  <r>
    <x v="132"/>
    <n v="20"/>
    <s v="Plato_4"/>
    <s v="Descripción del Plato_4"/>
    <n v="10"/>
    <n v="18"/>
    <n v="3"/>
    <x v="11"/>
    <s v="Ninguna"/>
    <x v="50"/>
    <n v="24"/>
    <n v="54"/>
    <n v="0.44444444444444442"/>
  </r>
  <r>
    <x v="133"/>
    <n v="3"/>
    <s v="Plato_7"/>
    <s v="Descripción del Plato_7"/>
    <n v="14"/>
    <n v="24"/>
    <n v="1"/>
    <x v="17"/>
    <s v="Ninguna"/>
    <x v="17"/>
    <n v="10"/>
    <n v="24"/>
    <n v="0.41666666666666669"/>
  </r>
  <r>
    <x v="133"/>
    <n v="3"/>
    <s v="Plato_15"/>
    <s v="Descripción del Plato_15"/>
    <n v="19"/>
    <n v="32"/>
    <n v="3"/>
    <x v="50"/>
    <s v="Ninguna"/>
    <x v="18"/>
    <n v="39"/>
    <n v="96"/>
    <n v="0.40625"/>
  </r>
  <r>
    <x v="134"/>
    <n v="11"/>
    <s v="Plato_17"/>
    <s v="Descripción del Plato_17"/>
    <n v="19"/>
    <n v="31"/>
    <n v="3"/>
    <x v="9"/>
    <s v="Ninguna"/>
    <x v="46"/>
    <n v="36"/>
    <n v="93"/>
    <n v="0.38709677419354838"/>
  </r>
  <r>
    <x v="134"/>
    <n v="11"/>
    <s v="Plato_20"/>
    <s v="Descripción del Plato_20"/>
    <n v="25"/>
    <n v="40"/>
    <n v="2"/>
    <x v="35"/>
    <s v="Ninguna"/>
    <x v="20"/>
    <n v="30"/>
    <n v="80"/>
    <n v="0.375"/>
  </r>
  <r>
    <x v="134"/>
    <n v="11"/>
    <s v="Plato_9"/>
    <s v="Descripción del Plato_9"/>
    <n v="17"/>
    <n v="29"/>
    <n v="3"/>
    <x v="50"/>
    <s v="Sin cebolla"/>
    <x v="23"/>
    <n v="36"/>
    <n v="87"/>
    <n v="0.41379310344827586"/>
  </r>
  <r>
    <x v="135"/>
    <n v="6"/>
    <s v="Plato_20"/>
    <s v="Descripción del Plato_20"/>
    <n v="25"/>
    <n v="40"/>
    <n v="2"/>
    <x v="33"/>
    <s v="Sin cebolla"/>
    <x v="20"/>
    <n v="30"/>
    <n v="80"/>
    <n v="0.375"/>
  </r>
  <r>
    <x v="136"/>
    <n v="13"/>
    <s v="Plato_13"/>
    <s v="Descripción del Plato_13"/>
    <n v="13"/>
    <n v="21"/>
    <n v="3"/>
    <x v="54"/>
    <s v="Sin cebolla"/>
    <x v="27"/>
    <n v="24"/>
    <n v="63"/>
    <n v="0.38095238095238093"/>
  </r>
  <r>
    <x v="137"/>
    <n v="6"/>
    <s v="Plato_17"/>
    <s v="Descripción del Plato_17"/>
    <n v="19"/>
    <n v="31"/>
    <n v="2"/>
    <x v="22"/>
    <s v="Ninguna"/>
    <x v="42"/>
    <n v="24"/>
    <n v="62"/>
    <n v="0.38709677419354838"/>
  </r>
  <r>
    <x v="137"/>
    <n v="6"/>
    <s v="Plato_12"/>
    <s v="Descripción del Plato_12"/>
    <n v="11"/>
    <n v="19"/>
    <n v="2"/>
    <x v="21"/>
    <s v="Ninguna"/>
    <x v="44"/>
    <n v="16"/>
    <n v="38"/>
    <n v="0.42105263157894735"/>
  </r>
  <r>
    <x v="137"/>
    <n v="6"/>
    <s v="Plato_10"/>
    <s v="Descripción del Plato_10"/>
    <n v="15"/>
    <n v="26"/>
    <n v="3"/>
    <x v="49"/>
    <s v="Sin cebolla"/>
    <x v="31"/>
    <n v="33"/>
    <n v="78"/>
    <n v="0.42307692307692307"/>
  </r>
  <r>
    <x v="137"/>
    <n v="6"/>
    <s v="Plato_2"/>
    <s v="Descripción del Plato_2"/>
    <n v="18"/>
    <n v="30"/>
    <n v="2"/>
    <x v="20"/>
    <s v="Sin cebolla"/>
    <x v="22"/>
    <n v="24"/>
    <n v="60"/>
    <n v="0.4"/>
  </r>
  <r>
    <x v="138"/>
    <n v="16"/>
    <s v="Plato_8"/>
    <s v="Descripción del Plato_8"/>
    <n v="21"/>
    <n v="35"/>
    <n v="1"/>
    <x v="13"/>
    <s v="Ninguna"/>
    <x v="29"/>
    <n v="14"/>
    <n v="35"/>
    <n v="0.4"/>
  </r>
  <r>
    <x v="139"/>
    <n v="11"/>
    <s v="Plato_1"/>
    <s v="Descripción del Plato_1"/>
    <n v="15"/>
    <n v="25"/>
    <n v="2"/>
    <x v="37"/>
    <s v="Ninguna"/>
    <x v="32"/>
    <n v="20"/>
    <n v="50"/>
    <n v="0.4"/>
  </r>
  <r>
    <x v="139"/>
    <n v="11"/>
    <s v="Plato_8"/>
    <s v="Descripción del Plato_8"/>
    <n v="21"/>
    <n v="35"/>
    <n v="3"/>
    <x v="37"/>
    <s v="Sin cebolla"/>
    <x v="28"/>
    <n v="42"/>
    <n v="105"/>
    <n v="0.4"/>
  </r>
  <r>
    <x v="139"/>
    <n v="11"/>
    <s v="Plato_4"/>
    <s v="Descripción del Plato_4"/>
    <n v="10"/>
    <n v="18"/>
    <n v="2"/>
    <x v="24"/>
    <s v="Sin cebolla"/>
    <x v="5"/>
    <n v="16"/>
    <n v="36"/>
    <n v="0.44444444444444442"/>
  </r>
  <r>
    <x v="140"/>
    <n v="4"/>
    <s v="Plato_13"/>
    <s v="Descripción del Plato_13"/>
    <n v="13"/>
    <n v="21"/>
    <n v="1"/>
    <x v="52"/>
    <s v="Sin cebolla"/>
    <x v="45"/>
    <n v="8"/>
    <n v="21"/>
    <n v="0.38095238095238093"/>
  </r>
  <r>
    <x v="141"/>
    <n v="14"/>
    <s v="Plato_7"/>
    <s v="Descripción del Plato_7"/>
    <n v="14"/>
    <n v="24"/>
    <n v="3"/>
    <x v="45"/>
    <s v="Ninguna"/>
    <x v="47"/>
    <n v="30"/>
    <n v="72"/>
    <n v="0.41666666666666669"/>
  </r>
  <r>
    <x v="141"/>
    <n v="14"/>
    <s v="Plato_14"/>
    <s v="Descripción del Plato_14"/>
    <n v="14"/>
    <n v="23"/>
    <n v="3"/>
    <x v="11"/>
    <s v="Sin cebolla"/>
    <x v="52"/>
    <n v="27"/>
    <n v="69"/>
    <n v="0.39130434782608697"/>
  </r>
  <r>
    <x v="141"/>
    <n v="14"/>
    <s v="Plato_20"/>
    <s v="Descripción del Plato_20"/>
    <n v="25"/>
    <n v="40"/>
    <n v="1"/>
    <x v="39"/>
    <s v="Ninguna"/>
    <x v="4"/>
    <n v="15"/>
    <n v="40"/>
    <n v="0.375"/>
  </r>
  <r>
    <x v="142"/>
    <n v="9"/>
    <s v="Plato_1"/>
    <s v="Descripción del Plato_1"/>
    <n v="15"/>
    <n v="25"/>
    <n v="2"/>
    <x v="51"/>
    <s v="Sin cebolla"/>
    <x v="32"/>
    <n v="20"/>
    <n v="50"/>
    <n v="0.4"/>
  </r>
  <r>
    <x v="143"/>
    <n v="18"/>
    <s v="Plato_19"/>
    <s v="Descripción del Plato_19"/>
    <n v="22"/>
    <n v="36"/>
    <n v="1"/>
    <x v="5"/>
    <s v="Sin cebolla"/>
    <x v="5"/>
    <n v="14"/>
    <n v="36"/>
    <n v="0.3888888888888889"/>
  </r>
  <r>
    <x v="143"/>
    <n v="18"/>
    <s v="Plato_12"/>
    <s v="Descripción del Plato_12"/>
    <n v="11"/>
    <n v="19"/>
    <n v="3"/>
    <x v="2"/>
    <s v="Ninguna"/>
    <x v="36"/>
    <n v="24"/>
    <n v="57"/>
    <n v="0.42105263157894735"/>
  </r>
  <r>
    <x v="143"/>
    <n v="18"/>
    <s v="Plato_9"/>
    <s v="Descripción del Plato_9"/>
    <n v="17"/>
    <n v="29"/>
    <n v="2"/>
    <x v="25"/>
    <s v="Ninguna"/>
    <x v="6"/>
    <n v="24"/>
    <n v="58"/>
    <n v="0.41379310344827586"/>
  </r>
  <r>
    <x v="143"/>
    <n v="18"/>
    <s v="Plato_18"/>
    <s v="Descripción del Plato_18"/>
    <n v="20"/>
    <n v="34"/>
    <n v="1"/>
    <x v="3"/>
    <s v="Sin cebolla"/>
    <x v="38"/>
    <n v="14"/>
    <n v="34"/>
    <n v="0.41176470588235292"/>
  </r>
  <r>
    <x v="144"/>
    <n v="2"/>
    <s v="Plato_5"/>
    <s v="Descripción del Plato_5"/>
    <n v="13"/>
    <n v="22"/>
    <n v="3"/>
    <x v="23"/>
    <s v="Ninguna"/>
    <x v="13"/>
    <n v="27"/>
    <n v="66"/>
    <n v="0.40909090909090912"/>
  </r>
  <r>
    <x v="144"/>
    <n v="2"/>
    <s v="Plato_2"/>
    <s v="Descripción del Plato_2"/>
    <n v="18"/>
    <n v="30"/>
    <n v="2"/>
    <x v="36"/>
    <s v="Sin cebolla"/>
    <x v="22"/>
    <n v="24"/>
    <n v="60"/>
    <n v="0.4"/>
  </r>
  <r>
    <x v="145"/>
    <n v="8"/>
    <s v="Plato_17"/>
    <s v="Descripción del Plato_17"/>
    <n v="19"/>
    <n v="31"/>
    <n v="2"/>
    <x v="36"/>
    <s v="Sin cebolla"/>
    <x v="42"/>
    <n v="24"/>
    <n v="62"/>
    <n v="0.38709677419354838"/>
  </r>
  <r>
    <x v="146"/>
    <n v="5"/>
    <s v="Plato_20"/>
    <s v="Descripción del Plato_20"/>
    <n v="25"/>
    <n v="40"/>
    <n v="1"/>
    <x v="33"/>
    <s v="Sin cebolla"/>
    <x v="4"/>
    <n v="15"/>
    <n v="40"/>
    <n v="0.375"/>
  </r>
  <r>
    <x v="146"/>
    <n v="5"/>
    <s v="Plato_5"/>
    <s v="Descripción del Plato_5"/>
    <n v="13"/>
    <n v="22"/>
    <n v="2"/>
    <x v="31"/>
    <s v="Ninguna"/>
    <x v="51"/>
    <n v="18"/>
    <n v="44"/>
    <n v="0.40909090909090912"/>
  </r>
  <r>
    <x v="147"/>
    <n v="10"/>
    <s v="Plato_9"/>
    <s v="Descripción del Plato_9"/>
    <n v="17"/>
    <n v="29"/>
    <n v="2"/>
    <x v="15"/>
    <s v="Ninguna"/>
    <x v="6"/>
    <n v="24"/>
    <n v="58"/>
    <n v="0.41379310344827586"/>
  </r>
  <r>
    <x v="147"/>
    <n v="10"/>
    <s v="Plato_18"/>
    <s v="Descripción del Plato_18"/>
    <n v="20"/>
    <n v="34"/>
    <n v="2"/>
    <x v="28"/>
    <s v="Ninguna"/>
    <x v="19"/>
    <n v="28"/>
    <n v="68"/>
    <n v="0.41176470588235292"/>
  </r>
  <r>
    <x v="147"/>
    <n v="10"/>
    <s v="Plato_3"/>
    <s v="Descripción del Plato_3"/>
    <n v="12"/>
    <n v="20"/>
    <n v="3"/>
    <x v="34"/>
    <s v="Ninguna"/>
    <x v="22"/>
    <n v="24"/>
    <n v="60"/>
    <n v="0.4"/>
  </r>
  <r>
    <x v="147"/>
    <n v="10"/>
    <s v="Plato_10"/>
    <s v="Descripción del Plato_10"/>
    <n v="15"/>
    <n v="26"/>
    <n v="1"/>
    <x v="0"/>
    <s v="Ninguna"/>
    <x v="40"/>
    <n v="11"/>
    <n v="26"/>
    <n v="0.42307692307692307"/>
  </r>
  <r>
    <x v="148"/>
    <n v="18"/>
    <s v="Plato_18"/>
    <s v="Descripción del Plato_18"/>
    <n v="20"/>
    <n v="34"/>
    <n v="3"/>
    <x v="52"/>
    <s v="Sin cebolla"/>
    <x v="35"/>
    <n v="42"/>
    <n v="102"/>
    <n v="0.41176470588235292"/>
  </r>
  <r>
    <x v="148"/>
    <n v="18"/>
    <s v="Plato_2"/>
    <s v="Descripción del Plato_2"/>
    <n v="18"/>
    <n v="30"/>
    <n v="1"/>
    <x v="25"/>
    <s v="Sin cebolla"/>
    <x v="16"/>
    <n v="12"/>
    <n v="30"/>
    <n v="0.4"/>
  </r>
  <r>
    <x v="148"/>
    <n v="18"/>
    <s v="Plato_4"/>
    <s v="Descripción del Plato_4"/>
    <n v="10"/>
    <n v="18"/>
    <n v="2"/>
    <x v="0"/>
    <s v="Ninguna"/>
    <x v="5"/>
    <n v="16"/>
    <n v="36"/>
    <n v="0.44444444444444442"/>
  </r>
  <r>
    <x v="148"/>
    <n v="18"/>
    <s v="Plato_9"/>
    <s v="Descripción del Plato_9"/>
    <n v="17"/>
    <n v="29"/>
    <n v="2"/>
    <x v="24"/>
    <s v="Sin cebolla"/>
    <x v="6"/>
    <n v="24"/>
    <n v="58"/>
    <n v="0.41379310344827586"/>
  </r>
  <r>
    <x v="149"/>
    <n v="18"/>
    <s v="Plato_5"/>
    <s v="Descripción del Plato_5"/>
    <n v="13"/>
    <n v="22"/>
    <n v="2"/>
    <x v="17"/>
    <s v="Ninguna"/>
    <x v="51"/>
    <n v="18"/>
    <n v="44"/>
    <n v="0.40909090909090912"/>
  </r>
  <r>
    <x v="149"/>
    <n v="18"/>
    <s v="Plato_11"/>
    <s v="Descripción del Plato_11"/>
    <n v="20"/>
    <n v="33"/>
    <n v="2"/>
    <x v="28"/>
    <s v="Sin cebolla"/>
    <x v="13"/>
    <n v="26"/>
    <n v="66"/>
    <n v="0.39393939393939392"/>
  </r>
  <r>
    <x v="149"/>
    <n v="18"/>
    <s v="Plato_3"/>
    <s v="Descripción del Plato_3"/>
    <n v="12"/>
    <n v="20"/>
    <n v="2"/>
    <x v="48"/>
    <s v="Sin cebolla"/>
    <x v="4"/>
    <n v="16"/>
    <n v="40"/>
    <n v="0.4"/>
  </r>
  <r>
    <x v="150"/>
    <n v="6"/>
    <s v="Plato_14"/>
    <s v="Descripción del Plato_14"/>
    <n v="14"/>
    <n v="23"/>
    <n v="3"/>
    <x v="33"/>
    <s v="Ninguna"/>
    <x v="52"/>
    <n v="27"/>
    <n v="69"/>
    <n v="0.39130434782608697"/>
  </r>
  <r>
    <x v="150"/>
    <n v="6"/>
    <s v="Plato_13"/>
    <s v="Descripción del Plato_13"/>
    <n v="13"/>
    <n v="21"/>
    <n v="3"/>
    <x v="21"/>
    <s v="Ninguna"/>
    <x v="27"/>
    <n v="24"/>
    <n v="63"/>
    <n v="0.38095238095238093"/>
  </r>
  <r>
    <x v="151"/>
    <n v="5"/>
    <s v="Plato_16"/>
    <s v="Descripción del Plato_16"/>
    <n v="16"/>
    <n v="28"/>
    <n v="2"/>
    <x v="43"/>
    <s v="Ninguna"/>
    <x v="14"/>
    <n v="24"/>
    <n v="56"/>
    <n v="0.42857142857142855"/>
  </r>
  <r>
    <x v="152"/>
    <n v="10"/>
    <s v="Plato_11"/>
    <s v="Descripción del Plato_11"/>
    <n v="20"/>
    <n v="33"/>
    <n v="3"/>
    <x v="16"/>
    <s v="Sin cebolla"/>
    <x v="7"/>
    <n v="39"/>
    <n v="99"/>
    <n v="0.39393939393939392"/>
  </r>
  <r>
    <x v="152"/>
    <n v="10"/>
    <s v="Plato_7"/>
    <s v="Descripción del Plato_7"/>
    <n v="14"/>
    <n v="24"/>
    <n v="1"/>
    <x v="47"/>
    <s v="Sin cebolla"/>
    <x v="17"/>
    <n v="10"/>
    <n v="24"/>
    <n v="0.41666666666666669"/>
  </r>
  <r>
    <x v="152"/>
    <n v="10"/>
    <s v="Plato_20"/>
    <s v="Descripción del Plato_20"/>
    <n v="25"/>
    <n v="40"/>
    <n v="2"/>
    <x v="13"/>
    <s v="Ninguna"/>
    <x v="20"/>
    <n v="30"/>
    <n v="80"/>
    <n v="0.375"/>
  </r>
  <r>
    <x v="153"/>
    <n v="11"/>
    <s v="Plato_19"/>
    <s v="Descripción del Plato_19"/>
    <n v="22"/>
    <n v="36"/>
    <n v="3"/>
    <x v="53"/>
    <s v="Ninguna"/>
    <x v="12"/>
    <n v="42"/>
    <n v="108"/>
    <n v="0.3888888888888889"/>
  </r>
  <r>
    <x v="153"/>
    <n v="11"/>
    <s v="Plato_4"/>
    <s v="Descripción del Plato_4"/>
    <n v="10"/>
    <n v="18"/>
    <n v="2"/>
    <x v="48"/>
    <s v="Ninguna"/>
    <x v="5"/>
    <n v="16"/>
    <n v="36"/>
    <n v="0.44444444444444442"/>
  </r>
  <r>
    <x v="154"/>
    <n v="7"/>
    <s v="Plato_6"/>
    <s v="Descripción del Plato_6"/>
    <n v="16"/>
    <n v="27"/>
    <n v="2"/>
    <x v="18"/>
    <s v="Sin cebolla"/>
    <x v="50"/>
    <n v="22"/>
    <n v="54"/>
    <n v="0.40740740740740738"/>
  </r>
  <r>
    <x v="154"/>
    <n v="7"/>
    <s v="Plato_17"/>
    <s v="Descripción del Plato_17"/>
    <n v="19"/>
    <n v="31"/>
    <n v="2"/>
    <x v="26"/>
    <s v="Ninguna"/>
    <x v="42"/>
    <n v="24"/>
    <n v="62"/>
    <n v="0.38709677419354838"/>
  </r>
  <r>
    <x v="154"/>
    <n v="7"/>
    <s v="Plato_3"/>
    <s v="Descripción del Plato_3"/>
    <n v="12"/>
    <n v="20"/>
    <n v="1"/>
    <x v="46"/>
    <s v="Sin cebolla"/>
    <x v="24"/>
    <n v="8"/>
    <n v="20"/>
    <n v="0.4"/>
  </r>
  <r>
    <x v="155"/>
    <n v="6"/>
    <s v="Plato_16"/>
    <s v="Descripción del Plato_16"/>
    <n v="16"/>
    <n v="28"/>
    <n v="2"/>
    <x v="21"/>
    <s v="Ninguna"/>
    <x v="14"/>
    <n v="24"/>
    <n v="56"/>
    <n v="0.42857142857142855"/>
  </r>
  <r>
    <x v="156"/>
    <n v="13"/>
    <s v="Plato_1"/>
    <s v="Descripción del Plato_1"/>
    <n v="15"/>
    <n v="25"/>
    <n v="3"/>
    <x v="24"/>
    <s v="Sin cebolla"/>
    <x v="41"/>
    <n v="30"/>
    <n v="75"/>
    <n v="0.4"/>
  </r>
  <r>
    <x v="156"/>
    <n v="13"/>
    <s v="Plato_16"/>
    <s v="Descripción del Plato_16"/>
    <n v="16"/>
    <n v="28"/>
    <n v="1"/>
    <x v="7"/>
    <s v="Sin cebolla"/>
    <x v="21"/>
    <n v="12"/>
    <n v="28"/>
    <n v="0.42857142857142855"/>
  </r>
  <r>
    <x v="156"/>
    <n v="13"/>
    <s v="Plato_2"/>
    <s v="Descripción del Plato_2"/>
    <n v="18"/>
    <n v="30"/>
    <n v="2"/>
    <x v="5"/>
    <s v="Ninguna"/>
    <x v="22"/>
    <n v="24"/>
    <n v="60"/>
    <n v="0.4"/>
  </r>
  <r>
    <x v="156"/>
    <n v="13"/>
    <s v="Plato_19"/>
    <s v="Descripción del Plato_19"/>
    <n v="22"/>
    <n v="36"/>
    <n v="3"/>
    <x v="42"/>
    <s v="Ninguna"/>
    <x v="12"/>
    <n v="42"/>
    <n v="108"/>
    <n v="0.3888888888888889"/>
  </r>
  <r>
    <x v="157"/>
    <n v="5"/>
    <s v="Plato_12"/>
    <s v="Descripción del Plato_12"/>
    <n v="11"/>
    <n v="19"/>
    <n v="1"/>
    <x v="28"/>
    <s v="Ninguna"/>
    <x v="9"/>
    <n v="8"/>
    <n v="19"/>
    <n v="0.42105263157894735"/>
  </r>
  <r>
    <x v="157"/>
    <n v="5"/>
    <s v="Plato_10"/>
    <s v="Descripción del Plato_10"/>
    <n v="15"/>
    <n v="26"/>
    <n v="3"/>
    <x v="41"/>
    <s v="Ninguna"/>
    <x v="31"/>
    <n v="33"/>
    <n v="78"/>
    <n v="0.42307692307692307"/>
  </r>
  <r>
    <x v="157"/>
    <n v="5"/>
    <s v="Plato_19"/>
    <s v="Descripción del Plato_19"/>
    <n v="22"/>
    <n v="36"/>
    <n v="3"/>
    <x v="49"/>
    <s v="Ninguna"/>
    <x v="12"/>
    <n v="42"/>
    <n v="108"/>
    <n v="0.3888888888888889"/>
  </r>
  <r>
    <x v="157"/>
    <n v="5"/>
    <s v="Plato_8"/>
    <s v="Descripción del Plato_8"/>
    <n v="21"/>
    <n v="35"/>
    <n v="3"/>
    <x v="51"/>
    <s v="Sin cebolla"/>
    <x v="28"/>
    <n v="42"/>
    <n v="105"/>
    <n v="0.4"/>
  </r>
  <r>
    <x v="158"/>
    <n v="16"/>
    <s v="Plato_9"/>
    <s v="Descripción del Plato_9"/>
    <n v="17"/>
    <n v="29"/>
    <n v="3"/>
    <x v="8"/>
    <s v="Sin cebolla"/>
    <x v="23"/>
    <n v="36"/>
    <n v="87"/>
    <n v="0.41379310344827586"/>
  </r>
  <r>
    <x v="158"/>
    <n v="16"/>
    <s v="Plato_17"/>
    <s v="Descripción del Plato_17"/>
    <n v="19"/>
    <n v="31"/>
    <n v="1"/>
    <x v="19"/>
    <s v="Ninguna"/>
    <x v="2"/>
    <n v="12"/>
    <n v="31"/>
    <n v="0.38709677419354838"/>
  </r>
  <r>
    <x v="158"/>
    <n v="16"/>
    <s v="Plato_4"/>
    <s v="Descripción del Plato_4"/>
    <n v="10"/>
    <n v="18"/>
    <n v="2"/>
    <x v="21"/>
    <s v="Ninguna"/>
    <x v="5"/>
    <n v="16"/>
    <n v="36"/>
    <n v="0.44444444444444442"/>
  </r>
  <r>
    <x v="158"/>
    <n v="16"/>
    <s v="Plato_11"/>
    <s v="Descripción del Plato_11"/>
    <n v="20"/>
    <n v="33"/>
    <n v="3"/>
    <x v="22"/>
    <s v="Ninguna"/>
    <x v="7"/>
    <n v="39"/>
    <n v="99"/>
    <n v="0.39393939393939392"/>
  </r>
  <r>
    <x v="159"/>
    <n v="19"/>
    <s v="Plato_19"/>
    <s v="Descripción del Plato_19"/>
    <n v="22"/>
    <n v="36"/>
    <n v="3"/>
    <x v="31"/>
    <s v="Ninguna"/>
    <x v="12"/>
    <n v="42"/>
    <n v="108"/>
    <n v="0.3888888888888889"/>
  </r>
  <r>
    <x v="159"/>
    <n v="19"/>
    <s v="Plato_7"/>
    <s v="Descripción del Plato_7"/>
    <n v="14"/>
    <n v="24"/>
    <n v="2"/>
    <x v="36"/>
    <s v="Ninguna"/>
    <x v="0"/>
    <n v="20"/>
    <n v="48"/>
    <n v="0.41666666666666669"/>
  </r>
  <r>
    <x v="160"/>
    <n v="13"/>
    <s v="Plato_16"/>
    <s v="Descripción del Plato_16"/>
    <n v="16"/>
    <n v="28"/>
    <n v="3"/>
    <x v="28"/>
    <s v="Ninguna"/>
    <x v="8"/>
    <n v="36"/>
    <n v="84"/>
    <n v="0.42857142857142855"/>
  </r>
  <r>
    <x v="161"/>
    <n v="14"/>
    <s v="Plato_7"/>
    <s v="Descripción del Plato_7"/>
    <n v="14"/>
    <n v="24"/>
    <n v="3"/>
    <x v="0"/>
    <s v="Ninguna"/>
    <x v="47"/>
    <n v="30"/>
    <n v="72"/>
    <n v="0.41666666666666669"/>
  </r>
  <r>
    <x v="162"/>
    <n v="6"/>
    <s v="Plato_17"/>
    <s v="Descripción del Plato_17"/>
    <n v="19"/>
    <n v="31"/>
    <n v="3"/>
    <x v="10"/>
    <s v="Sin cebolla"/>
    <x v="46"/>
    <n v="36"/>
    <n v="93"/>
    <n v="0.38709677419354838"/>
  </r>
  <r>
    <x v="162"/>
    <n v="6"/>
    <s v="Plato_2"/>
    <s v="Descripción del Plato_2"/>
    <n v="18"/>
    <n v="30"/>
    <n v="3"/>
    <x v="51"/>
    <s v="Sin cebolla"/>
    <x v="1"/>
    <n v="36"/>
    <n v="90"/>
    <n v="0.4"/>
  </r>
  <r>
    <x v="162"/>
    <n v="6"/>
    <s v="Plato_11"/>
    <s v="Descripción del Plato_11"/>
    <n v="20"/>
    <n v="33"/>
    <n v="2"/>
    <x v="22"/>
    <s v="Sin cebolla"/>
    <x v="13"/>
    <n v="26"/>
    <n v="66"/>
    <n v="0.39393939393939392"/>
  </r>
  <r>
    <x v="162"/>
    <n v="6"/>
    <s v="Plato_5"/>
    <s v="Descripción del Plato_5"/>
    <n v="13"/>
    <n v="22"/>
    <n v="1"/>
    <x v="49"/>
    <s v="Ninguna"/>
    <x v="48"/>
    <n v="9"/>
    <n v="22"/>
    <n v="0.40909090909090912"/>
  </r>
  <r>
    <x v="163"/>
    <n v="8"/>
    <s v="Plato_5"/>
    <s v="Descripción del Plato_5"/>
    <n v="13"/>
    <n v="22"/>
    <n v="1"/>
    <x v="26"/>
    <s v="Sin cebolla"/>
    <x v="48"/>
    <n v="9"/>
    <n v="22"/>
    <n v="0.40909090909090912"/>
  </r>
  <r>
    <x v="163"/>
    <n v="8"/>
    <s v="Plato_19"/>
    <s v="Descripción del Plato_19"/>
    <n v="22"/>
    <n v="36"/>
    <n v="1"/>
    <x v="49"/>
    <s v="Ninguna"/>
    <x v="5"/>
    <n v="14"/>
    <n v="36"/>
    <n v="0.3888888888888889"/>
  </r>
  <r>
    <x v="163"/>
    <n v="8"/>
    <s v="Plato_15"/>
    <s v="Descripción del Plato_15"/>
    <n v="19"/>
    <n v="32"/>
    <n v="2"/>
    <x v="31"/>
    <s v="Ninguna"/>
    <x v="11"/>
    <n v="26"/>
    <n v="64"/>
    <n v="0.40625"/>
  </r>
  <r>
    <x v="163"/>
    <n v="8"/>
    <s v="Plato_7"/>
    <s v="Descripción del Plato_7"/>
    <n v="14"/>
    <n v="24"/>
    <n v="2"/>
    <x v="37"/>
    <s v="Ninguna"/>
    <x v="0"/>
    <n v="20"/>
    <n v="48"/>
    <n v="0.41666666666666669"/>
  </r>
  <r>
    <x v="164"/>
    <n v="10"/>
    <s v="Plato_7"/>
    <s v="Descripción del Plato_7"/>
    <n v="14"/>
    <n v="24"/>
    <n v="2"/>
    <x v="12"/>
    <s v="Sin cebolla"/>
    <x v="0"/>
    <n v="20"/>
    <n v="48"/>
    <n v="0.41666666666666669"/>
  </r>
  <r>
    <x v="164"/>
    <n v="10"/>
    <s v="Plato_13"/>
    <s v="Descripción del Plato_13"/>
    <n v="13"/>
    <n v="21"/>
    <n v="2"/>
    <x v="54"/>
    <s v="Ninguna"/>
    <x v="39"/>
    <n v="16"/>
    <n v="42"/>
    <n v="0.38095238095238093"/>
  </r>
  <r>
    <x v="165"/>
    <n v="12"/>
    <s v="Plato_14"/>
    <s v="Descripción del Plato_14"/>
    <n v="14"/>
    <n v="23"/>
    <n v="2"/>
    <x v="39"/>
    <s v="Sin cebolla"/>
    <x v="26"/>
    <n v="18"/>
    <n v="46"/>
    <n v="0.39130434782608697"/>
  </r>
  <r>
    <x v="166"/>
    <n v="5"/>
    <s v="Plato_12"/>
    <s v="Descripción del Plato_12"/>
    <n v="11"/>
    <n v="19"/>
    <n v="1"/>
    <x v="50"/>
    <s v="Ninguna"/>
    <x v="9"/>
    <n v="8"/>
    <n v="19"/>
    <n v="0.42105263157894735"/>
  </r>
  <r>
    <x v="166"/>
    <n v="5"/>
    <s v="Plato_18"/>
    <s v="Descripción del Plato_18"/>
    <n v="20"/>
    <n v="34"/>
    <n v="3"/>
    <x v="11"/>
    <s v="Ninguna"/>
    <x v="35"/>
    <n v="42"/>
    <n v="102"/>
    <n v="0.41176470588235292"/>
  </r>
  <r>
    <x v="166"/>
    <n v="5"/>
    <s v="Plato_17"/>
    <s v="Descripción del Plato_17"/>
    <n v="19"/>
    <n v="31"/>
    <n v="1"/>
    <x v="6"/>
    <s v="Sin cebolla"/>
    <x v="2"/>
    <n v="12"/>
    <n v="31"/>
    <n v="0.38709677419354838"/>
  </r>
  <r>
    <x v="167"/>
    <n v="17"/>
    <s v="Plato_5"/>
    <s v="Descripción del Plato_5"/>
    <n v="13"/>
    <n v="22"/>
    <n v="2"/>
    <x v="49"/>
    <s v="Sin cebolla"/>
    <x v="51"/>
    <n v="18"/>
    <n v="44"/>
    <n v="0.40909090909090912"/>
  </r>
  <r>
    <x v="168"/>
    <n v="19"/>
    <s v="Plato_13"/>
    <s v="Descripción del Plato_13"/>
    <n v="13"/>
    <n v="21"/>
    <n v="2"/>
    <x v="20"/>
    <s v="Sin cebolla"/>
    <x v="39"/>
    <n v="16"/>
    <n v="42"/>
    <n v="0.38095238095238093"/>
  </r>
  <r>
    <x v="168"/>
    <n v="19"/>
    <s v="Plato_18"/>
    <s v="Descripción del Plato_18"/>
    <n v="20"/>
    <n v="34"/>
    <n v="2"/>
    <x v="23"/>
    <s v="Sin cebolla"/>
    <x v="19"/>
    <n v="28"/>
    <n v="68"/>
    <n v="0.41176470588235292"/>
  </r>
  <r>
    <x v="168"/>
    <n v="19"/>
    <s v="Plato_5"/>
    <s v="Descripción del Plato_5"/>
    <n v="13"/>
    <n v="22"/>
    <n v="2"/>
    <x v="49"/>
    <s v="Ninguna"/>
    <x v="51"/>
    <n v="18"/>
    <n v="44"/>
    <n v="0.40909090909090912"/>
  </r>
  <r>
    <x v="169"/>
    <n v="12"/>
    <s v="Plato_3"/>
    <s v="Descripción del Plato_3"/>
    <n v="12"/>
    <n v="20"/>
    <n v="3"/>
    <x v="51"/>
    <s v="Ninguna"/>
    <x v="22"/>
    <n v="24"/>
    <n v="60"/>
    <n v="0.4"/>
  </r>
  <r>
    <x v="169"/>
    <n v="12"/>
    <s v="Plato_9"/>
    <s v="Descripción del Plato_9"/>
    <n v="17"/>
    <n v="29"/>
    <n v="3"/>
    <x v="51"/>
    <s v="Ninguna"/>
    <x v="23"/>
    <n v="36"/>
    <n v="87"/>
    <n v="0.41379310344827586"/>
  </r>
  <r>
    <x v="169"/>
    <n v="12"/>
    <s v="Plato_19"/>
    <s v="Descripción del Plato_19"/>
    <n v="22"/>
    <n v="36"/>
    <n v="1"/>
    <x v="46"/>
    <s v="Sin cebolla"/>
    <x v="5"/>
    <n v="14"/>
    <n v="36"/>
    <n v="0.3888888888888889"/>
  </r>
  <r>
    <x v="169"/>
    <n v="12"/>
    <s v="Plato_2"/>
    <s v="Descripción del Plato_2"/>
    <n v="18"/>
    <n v="30"/>
    <n v="2"/>
    <x v="10"/>
    <s v="Sin cebolla"/>
    <x v="22"/>
    <n v="24"/>
    <n v="60"/>
    <n v="0.4"/>
  </r>
  <r>
    <x v="170"/>
    <n v="16"/>
    <s v="Plato_10"/>
    <s v="Descripción del Plato_10"/>
    <n v="15"/>
    <n v="26"/>
    <n v="2"/>
    <x v="50"/>
    <s v="Ninguna"/>
    <x v="43"/>
    <n v="22"/>
    <n v="52"/>
    <n v="0.42307692307692307"/>
  </r>
  <r>
    <x v="170"/>
    <n v="16"/>
    <s v="Plato_9"/>
    <s v="Descripción del Plato_9"/>
    <n v="17"/>
    <n v="29"/>
    <n v="3"/>
    <x v="39"/>
    <s v="Sin cebolla"/>
    <x v="23"/>
    <n v="36"/>
    <n v="87"/>
    <n v="0.41379310344827586"/>
  </r>
  <r>
    <x v="171"/>
    <n v="12"/>
    <s v="Plato_18"/>
    <s v="Descripción del Plato_18"/>
    <n v="20"/>
    <n v="34"/>
    <n v="2"/>
    <x v="5"/>
    <s v="Sin cebolla"/>
    <x v="19"/>
    <n v="28"/>
    <n v="68"/>
    <n v="0.41176470588235292"/>
  </r>
  <r>
    <x v="172"/>
    <n v="11"/>
    <s v="Plato_6"/>
    <s v="Descripción del Plato_6"/>
    <n v="16"/>
    <n v="27"/>
    <n v="3"/>
    <x v="12"/>
    <s v="Sin cebolla"/>
    <x v="37"/>
    <n v="33"/>
    <n v="81"/>
    <n v="0.40740740740740738"/>
  </r>
  <r>
    <x v="172"/>
    <n v="11"/>
    <s v="Plato_15"/>
    <s v="Descripción del Plato_15"/>
    <n v="19"/>
    <n v="32"/>
    <n v="3"/>
    <x v="53"/>
    <s v="Sin cebolla"/>
    <x v="18"/>
    <n v="39"/>
    <n v="96"/>
    <n v="0.40625"/>
  </r>
  <r>
    <x v="173"/>
    <n v="10"/>
    <s v="Plato_2"/>
    <s v="Descripción del Plato_2"/>
    <n v="18"/>
    <n v="30"/>
    <n v="2"/>
    <x v="43"/>
    <s v="Sin cebolla"/>
    <x v="22"/>
    <n v="24"/>
    <n v="60"/>
    <n v="0.4"/>
  </r>
  <r>
    <x v="174"/>
    <n v="14"/>
    <s v="Plato_15"/>
    <s v="Descripción del Plato_15"/>
    <n v="19"/>
    <n v="32"/>
    <n v="3"/>
    <x v="4"/>
    <s v="Sin cebolla"/>
    <x v="18"/>
    <n v="39"/>
    <n v="96"/>
    <n v="0.40625"/>
  </r>
  <r>
    <x v="174"/>
    <n v="14"/>
    <s v="Plato_7"/>
    <s v="Descripción del Plato_7"/>
    <n v="14"/>
    <n v="24"/>
    <n v="2"/>
    <x v="25"/>
    <s v="Ninguna"/>
    <x v="0"/>
    <n v="20"/>
    <n v="48"/>
    <n v="0.41666666666666669"/>
  </r>
  <r>
    <x v="175"/>
    <n v="20"/>
    <s v="Plato_13"/>
    <s v="Descripción del Plato_13"/>
    <n v="13"/>
    <n v="21"/>
    <n v="3"/>
    <x v="24"/>
    <s v="Sin cebolla"/>
    <x v="27"/>
    <n v="24"/>
    <n v="63"/>
    <n v="0.38095238095238093"/>
  </r>
  <r>
    <x v="176"/>
    <n v="4"/>
    <s v="Plato_7"/>
    <s v="Descripción del Plato_7"/>
    <n v="14"/>
    <n v="24"/>
    <n v="2"/>
    <x v="16"/>
    <s v="Sin cebolla"/>
    <x v="0"/>
    <n v="20"/>
    <n v="48"/>
    <n v="0.41666666666666669"/>
  </r>
  <r>
    <x v="176"/>
    <n v="4"/>
    <s v="Plato_10"/>
    <s v="Descripción del Plato_10"/>
    <n v="15"/>
    <n v="26"/>
    <n v="1"/>
    <x v="22"/>
    <s v="Ninguna"/>
    <x v="40"/>
    <n v="11"/>
    <n v="26"/>
    <n v="0.42307692307692307"/>
  </r>
  <r>
    <x v="176"/>
    <n v="4"/>
    <s v="Plato_13"/>
    <s v="Descripción del Plato_13"/>
    <n v="13"/>
    <n v="21"/>
    <n v="2"/>
    <x v="32"/>
    <s v="Sin cebolla"/>
    <x v="39"/>
    <n v="16"/>
    <n v="42"/>
    <n v="0.38095238095238093"/>
  </r>
  <r>
    <x v="176"/>
    <n v="4"/>
    <s v="Plato_12"/>
    <s v="Descripción del Plato_12"/>
    <n v="11"/>
    <n v="19"/>
    <n v="3"/>
    <x v="36"/>
    <s v="Ninguna"/>
    <x v="36"/>
    <n v="24"/>
    <n v="57"/>
    <n v="0.42105263157894735"/>
  </r>
  <r>
    <x v="177"/>
    <n v="11"/>
    <s v="Plato_2"/>
    <s v="Descripción del Plato_2"/>
    <n v="18"/>
    <n v="30"/>
    <n v="1"/>
    <x v="41"/>
    <s v="Sin cebolla"/>
    <x v="16"/>
    <n v="12"/>
    <n v="30"/>
    <n v="0.4"/>
  </r>
  <r>
    <x v="177"/>
    <n v="11"/>
    <s v="Plato_8"/>
    <s v="Descripción del Plato_8"/>
    <n v="21"/>
    <n v="35"/>
    <n v="1"/>
    <x v="51"/>
    <s v="Sin cebolla"/>
    <x v="29"/>
    <n v="14"/>
    <n v="35"/>
    <n v="0.4"/>
  </r>
  <r>
    <x v="177"/>
    <n v="11"/>
    <s v="Plato_5"/>
    <s v="Descripción del Plato_5"/>
    <n v="13"/>
    <n v="22"/>
    <n v="2"/>
    <x v="31"/>
    <s v="Ninguna"/>
    <x v="51"/>
    <n v="18"/>
    <n v="44"/>
    <n v="0.40909090909090912"/>
  </r>
  <r>
    <x v="177"/>
    <n v="11"/>
    <s v="Plato_11"/>
    <s v="Descripción del Plato_11"/>
    <n v="20"/>
    <n v="33"/>
    <n v="3"/>
    <x v="41"/>
    <s v="Ninguna"/>
    <x v="7"/>
    <n v="39"/>
    <n v="99"/>
    <n v="0.39393939393939392"/>
  </r>
  <r>
    <x v="178"/>
    <n v="12"/>
    <s v="Plato_17"/>
    <s v="Descripción del Plato_17"/>
    <n v="19"/>
    <n v="31"/>
    <n v="2"/>
    <x v="13"/>
    <s v="Ninguna"/>
    <x v="42"/>
    <n v="24"/>
    <n v="62"/>
    <n v="0.38709677419354838"/>
  </r>
  <r>
    <x v="179"/>
    <n v="10"/>
    <s v="Plato_9"/>
    <s v="Descripción del Plato_9"/>
    <n v="17"/>
    <n v="29"/>
    <n v="1"/>
    <x v="37"/>
    <s v="Sin cebolla"/>
    <x v="30"/>
    <n v="12"/>
    <n v="29"/>
    <n v="0.41379310344827586"/>
  </r>
  <r>
    <x v="179"/>
    <n v="10"/>
    <s v="Plato_2"/>
    <s v="Descripción del Plato_2"/>
    <n v="18"/>
    <n v="30"/>
    <n v="3"/>
    <x v="31"/>
    <s v="Sin cebolla"/>
    <x v="1"/>
    <n v="36"/>
    <n v="90"/>
    <n v="0.4"/>
  </r>
  <r>
    <x v="179"/>
    <n v="10"/>
    <s v="Plato_3"/>
    <s v="Descripción del Plato_3"/>
    <n v="12"/>
    <n v="20"/>
    <n v="1"/>
    <x v="29"/>
    <s v="Ninguna"/>
    <x v="24"/>
    <n v="8"/>
    <n v="20"/>
    <n v="0.4"/>
  </r>
  <r>
    <x v="179"/>
    <n v="10"/>
    <s v="Plato_6"/>
    <s v="Descripción del Plato_6"/>
    <n v="16"/>
    <n v="27"/>
    <n v="1"/>
    <x v="44"/>
    <s v="Ninguna"/>
    <x v="3"/>
    <n v="11"/>
    <n v="27"/>
    <n v="0.40740740740740738"/>
  </r>
  <r>
    <x v="180"/>
    <n v="15"/>
    <s v="Plato_6"/>
    <s v="Descripción del Plato_6"/>
    <n v="16"/>
    <n v="27"/>
    <n v="1"/>
    <x v="41"/>
    <s v="Sin cebolla"/>
    <x v="3"/>
    <n v="11"/>
    <n v="27"/>
    <n v="0.40740740740740738"/>
  </r>
  <r>
    <x v="181"/>
    <n v="18"/>
    <s v="Plato_12"/>
    <s v="Descripción del Plato_12"/>
    <n v="11"/>
    <n v="19"/>
    <n v="2"/>
    <x v="11"/>
    <s v="Sin cebolla"/>
    <x v="44"/>
    <n v="16"/>
    <n v="38"/>
    <n v="0.42105263157894735"/>
  </r>
  <r>
    <x v="182"/>
    <n v="18"/>
    <s v="Plato_15"/>
    <s v="Descripción del Plato_15"/>
    <n v="19"/>
    <n v="32"/>
    <n v="2"/>
    <x v="53"/>
    <s v="Ninguna"/>
    <x v="11"/>
    <n v="26"/>
    <n v="64"/>
    <n v="0.40625"/>
  </r>
  <r>
    <x v="182"/>
    <n v="18"/>
    <s v="Plato_10"/>
    <s v="Descripción del Plato_10"/>
    <n v="15"/>
    <n v="26"/>
    <n v="1"/>
    <x v="16"/>
    <s v="Ninguna"/>
    <x v="40"/>
    <n v="11"/>
    <n v="26"/>
    <n v="0.42307692307692307"/>
  </r>
  <r>
    <x v="182"/>
    <n v="18"/>
    <s v="Plato_3"/>
    <s v="Descripción del Plato_3"/>
    <n v="12"/>
    <n v="20"/>
    <n v="3"/>
    <x v="27"/>
    <s v="Ninguna"/>
    <x v="22"/>
    <n v="24"/>
    <n v="60"/>
    <n v="0.4"/>
  </r>
  <r>
    <x v="182"/>
    <n v="18"/>
    <s v="Plato_8"/>
    <s v="Descripción del Plato_8"/>
    <n v="21"/>
    <n v="35"/>
    <n v="3"/>
    <x v="34"/>
    <s v="Ninguna"/>
    <x v="28"/>
    <n v="42"/>
    <n v="105"/>
    <n v="0.4"/>
  </r>
  <r>
    <x v="183"/>
    <n v="4"/>
    <s v="Plato_16"/>
    <s v="Descripción del Plato_16"/>
    <n v="16"/>
    <n v="28"/>
    <n v="3"/>
    <x v="21"/>
    <s v="Sin cebolla"/>
    <x v="8"/>
    <n v="36"/>
    <n v="84"/>
    <n v="0.42857142857142855"/>
  </r>
  <r>
    <x v="183"/>
    <n v="4"/>
    <s v="Plato_6"/>
    <s v="Descripción del Plato_6"/>
    <n v="16"/>
    <n v="27"/>
    <n v="3"/>
    <x v="16"/>
    <s v="Ninguna"/>
    <x v="37"/>
    <n v="33"/>
    <n v="81"/>
    <n v="0.40740740740740738"/>
  </r>
  <r>
    <x v="183"/>
    <n v="4"/>
    <s v="Plato_3"/>
    <s v="Descripción del Plato_3"/>
    <n v="12"/>
    <n v="20"/>
    <n v="2"/>
    <x v="33"/>
    <s v="Sin cebolla"/>
    <x v="4"/>
    <n v="16"/>
    <n v="40"/>
    <n v="0.4"/>
  </r>
  <r>
    <x v="184"/>
    <n v="16"/>
    <s v="Plato_13"/>
    <s v="Descripción del Plato_13"/>
    <n v="13"/>
    <n v="21"/>
    <n v="3"/>
    <x v="3"/>
    <s v="Ninguna"/>
    <x v="27"/>
    <n v="24"/>
    <n v="63"/>
    <n v="0.38095238095238093"/>
  </r>
  <r>
    <x v="184"/>
    <n v="16"/>
    <s v="Plato_16"/>
    <s v="Descripción del Plato_16"/>
    <n v="16"/>
    <n v="28"/>
    <n v="1"/>
    <x v="21"/>
    <s v="Sin cebolla"/>
    <x v="21"/>
    <n v="12"/>
    <n v="28"/>
    <n v="0.42857142857142855"/>
  </r>
  <r>
    <x v="185"/>
    <n v="13"/>
    <s v="Plato_6"/>
    <s v="Descripción del Plato_6"/>
    <n v="16"/>
    <n v="27"/>
    <n v="3"/>
    <x v="51"/>
    <s v="Ninguna"/>
    <x v="37"/>
    <n v="33"/>
    <n v="81"/>
    <n v="0.40740740740740738"/>
  </r>
  <r>
    <x v="185"/>
    <n v="13"/>
    <s v="Plato_15"/>
    <s v="Descripción del Plato_15"/>
    <n v="19"/>
    <n v="32"/>
    <n v="3"/>
    <x v="8"/>
    <s v="Sin cebolla"/>
    <x v="18"/>
    <n v="39"/>
    <n v="96"/>
    <n v="0.40625"/>
  </r>
  <r>
    <x v="185"/>
    <n v="13"/>
    <s v="Plato_17"/>
    <s v="Descripción del Plato_17"/>
    <n v="19"/>
    <n v="31"/>
    <n v="3"/>
    <x v="7"/>
    <s v="Ninguna"/>
    <x v="46"/>
    <n v="36"/>
    <n v="93"/>
    <n v="0.38709677419354838"/>
  </r>
  <r>
    <x v="186"/>
    <n v="5"/>
    <s v="Plato_18"/>
    <s v="Descripción del Plato_18"/>
    <n v="20"/>
    <n v="34"/>
    <n v="2"/>
    <x v="52"/>
    <s v="Sin cebolla"/>
    <x v="19"/>
    <n v="28"/>
    <n v="68"/>
    <n v="0.41176470588235292"/>
  </r>
  <r>
    <x v="186"/>
    <n v="5"/>
    <s v="Plato_10"/>
    <s v="Descripción del Plato_10"/>
    <n v="15"/>
    <n v="26"/>
    <n v="1"/>
    <x v="2"/>
    <s v="Ninguna"/>
    <x v="40"/>
    <n v="11"/>
    <n v="26"/>
    <n v="0.42307692307692307"/>
  </r>
  <r>
    <x v="186"/>
    <n v="5"/>
    <s v="Plato_9"/>
    <s v="Descripción del Plato_9"/>
    <n v="17"/>
    <n v="29"/>
    <n v="3"/>
    <x v="11"/>
    <s v="Ninguna"/>
    <x v="23"/>
    <n v="36"/>
    <n v="87"/>
    <n v="0.41379310344827586"/>
  </r>
  <r>
    <x v="186"/>
    <n v="5"/>
    <s v="Plato_6"/>
    <s v="Descripción del Plato_6"/>
    <n v="16"/>
    <n v="27"/>
    <n v="1"/>
    <x v="6"/>
    <s v="Sin cebolla"/>
    <x v="3"/>
    <n v="11"/>
    <n v="27"/>
    <n v="0.40740740740740738"/>
  </r>
  <r>
    <x v="187"/>
    <n v="20"/>
    <s v="Plato_17"/>
    <s v="Descripción del Plato_17"/>
    <n v="19"/>
    <n v="31"/>
    <n v="1"/>
    <x v="27"/>
    <s v="Ninguna"/>
    <x v="2"/>
    <n v="12"/>
    <n v="31"/>
    <n v="0.38709677419354838"/>
  </r>
  <r>
    <x v="187"/>
    <n v="20"/>
    <s v="Plato_10"/>
    <s v="Descripción del Plato_10"/>
    <n v="15"/>
    <n v="26"/>
    <n v="2"/>
    <x v="36"/>
    <s v="Ninguna"/>
    <x v="43"/>
    <n v="22"/>
    <n v="52"/>
    <n v="0.42307692307692307"/>
  </r>
  <r>
    <x v="188"/>
    <n v="11"/>
    <s v="Plato_18"/>
    <s v="Descripción del Plato_18"/>
    <n v="20"/>
    <n v="34"/>
    <n v="2"/>
    <x v="35"/>
    <s v="Sin cebolla"/>
    <x v="19"/>
    <n v="28"/>
    <n v="68"/>
    <n v="0.41176470588235292"/>
  </r>
  <r>
    <x v="188"/>
    <n v="11"/>
    <s v="Plato_10"/>
    <s v="Descripción del Plato_10"/>
    <n v="15"/>
    <n v="26"/>
    <n v="2"/>
    <x v="39"/>
    <s v="Sin cebolla"/>
    <x v="43"/>
    <n v="22"/>
    <n v="52"/>
    <n v="0.42307692307692307"/>
  </r>
  <r>
    <x v="188"/>
    <n v="11"/>
    <s v="Plato_7"/>
    <s v="Descripción del Plato_7"/>
    <n v="14"/>
    <n v="24"/>
    <n v="3"/>
    <x v="47"/>
    <s v="Sin cebolla"/>
    <x v="47"/>
    <n v="30"/>
    <n v="72"/>
    <n v="0.41666666666666669"/>
  </r>
  <r>
    <x v="189"/>
    <n v="5"/>
    <s v="Plato_4"/>
    <s v="Descripción del Plato_4"/>
    <n v="10"/>
    <n v="18"/>
    <n v="1"/>
    <x v="38"/>
    <s v="Ninguna"/>
    <x v="34"/>
    <n v="8"/>
    <n v="18"/>
    <n v="0.44444444444444442"/>
  </r>
  <r>
    <x v="189"/>
    <n v="5"/>
    <s v="Plato_20"/>
    <s v="Descripción del Plato_20"/>
    <n v="25"/>
    <n v="40"/>
    <n v="2"/>
    <x v="32"/>
    <s v="Ninguna"/>
    <x v="20"/>
    <n v="30"/>
    <n v="80"/>
    <n v="0.375"/>
  </r>
  <r>
    <x v="189"/>
    <n v="5"/>
    <s v="Plato_8"/>
    <s v="Descripción del Plato_8"/>
    <n v="21"/>
    <n v="35"/>
    <n v="1"/>
    <x v="11"/>
    <s v="Sin cebolla"/>
    <x v="29"/>
    <n v="14"/>
    <n v="35"/>
    <n v="0.4"/>
  </r>
  <r>
    <x v="189"/>
    <n v="5"/>
    <s v="Plato_14"/>
    <s v="Descripción del Plato_14"/>
    <n v="14"/>
    <n v="23"/>
    <n v="3"/>
    <x v="49"/>
    <s v="Sin cebolla"/>
    <x v="52"/>
    <n v="27"/>
    <n v="69"/>
    <n v="0.39130434782608697"/>
  </r>
  <r>
    <x v="190"/>
    <n v="12"/>
    <s v="Plato_1"/>
    <s v="Descripción del Plato_1"/>
    <n v="15"/>
    <n v="25"/>
    <n v="3"/>
    <x v="1"/>
    <s v="Sin cebolla"/>
    <x v="41"/>
    <n v="30"/>
    <n v="75"/>
    <n v="0.4"/>
  </r>
  <r>
    <x v="190"/>
    <n v="12"/>
    <s v="Plato_9"/>
    <s v="Descripción del Plato_9"/>
    <n v="17"/>
    <n v="29"/>
    <n v="3"/>
    <x v="41"/>
    <s v="Ninguna"/>
    <x v="23"/>
    <n v="36"/>
    <n v="87"/>
    <n v="0.41379310344827586"/>
  </r>
  <r>
    <x v="191"/>
    <n v="17"/>
    <s v="Plato_1"/>
    <s v="Descripción del Plato_1"/>
    <n v="15"/>
    <n v="25"/>
    <n v="3"/>
    <x v="13"/>
    <s v="Ninguna"/>
    <x v="41"/>
    <n v="30"/>
    <n v="75"/>
    <n v="0.4"/>
  </r>
  <r>
    <x v="192"/>
    <n v="3"/>
    <s v="Plato_10"/>
    <s v="Descripción del Plato_10"/>
    <n v="15"/>
    <n v="26"/>
    <n v="2"/>
    <x v="28"/>
    <s v="Sin cebolla"/>
    <x v="43"/>
    <n v="22"/>
    <n v="52"/>
    <n v="0.42307692307692307"/>
  </r>
  <r>
    <x v="192"/>
    <n v="3"/>
    <s v="Plato_19"/>
    <s v="Descripción del Plato_19"/>
    <n v="22"/>
    <n v="36"/>
    <n v="2"/>
    <x v="23"/>
    <s v="Ninguna"/>
    <x v="47"/>
    <n v="28"/>
    <n v="72"/>
    <n v="0.3888888888888889"/>
  </r>
  <r>
    <x v="192"/>
    <n v="3"/>
    <s v="Plato_6"/>
    <s v="Descripción del Plato_6"/>
    <n v="16"/>
    <n v="27"/>
    <n v="1"/>
    <x v="15"/>
    <s v="Sin cebolla"/>
    <x v="3"/>
    <n v="11"/>
    <n v="27"/>
    <n v="0.40740740740740738"/>
  </r>
  <r>
    <x v="192"/>
    <n v="3"/>
    <s v="Plato_14"/>
    <s v="Descripción del Plato_14"/>
    <n v="14"/>
    <n v="23"/>
    <n v="3"/>
    <x v="18"/>
    <s v="Ninguna"/>
    <x v="52"/>
    <n v="27"/>
    <n v="69"/>
    <n v="0.39130434782608697"/>
  </r>
  <r>
    <x v="193"/>
    <n v="3"/>
    <s v="Plato_11"/>
    <s v="Descripción del Plato_11"/>
    <n v="20"/>
    <n v="33"/>
    <n v="2"/>
    <x v="40"/>
    <s v="Ninguna"/>
    <x v="13"/>
    <n v="26"/>
    <n v="66"/>
    <n v="0.39393939393939392"/>
  </r>
  <r>
    <x v="193"/>
    <n v="3"/>
    <s v="Plato_2"/>
    <s v="Descripción del Plato_2"/>
    <n v="18"/>
    <n v="30"/>
    <n v="1"/>
    <x v="29"/>
    <s v="Ninguna"/>
    <x v="16"/>
    <n v="12"/>
    <n v="30"/>
    <n v="0.4"/>
  </r>
  <r>
    <x v="194"/>
    <n v="2"/>
    <s v="Plato_1"/>
    <s v="Descripción del Plato_1"/>
    <n v="15"/>
    <n v="25"/>
    <n v="2"/>
    <x v="2"/>
    <s v="Ninguna"/>
    <x v="32"/>
    <n v="20"/>
    <n v="50"/>
    <n v="0.4"/>
  </r>
  <r>
    <x v="195"/>
    <n v="4"/>
    <s v="Plato_3"/>
    <s v="Descripción del Plato_3"/>
    <n v="12"/>
    <n v="20"/>
    <n v="3"/>
    <x v="3"/>
    <s v="Sin cebolla"/>
    <x v="22"/>
    <n v="24"/>
    <n v="60"/>
    <n v="0.4"/>
  </r>
  <r>
    <x v="195"/>
    <n v="4"/>
    <s v="Plato_14"/>
    <s v="Descripción del Plato_14"/>
    <n v="14"/>
    <n v="23"/>
    <n v="2"/>
    <x v="2"/>
    <s v="Ninguna"/>
    <x v="26"/>
    <n v="18"/>
    <n v="46"/>
    <n v="0.39130434782608697"/>
  </r>
  <r>
    <x v="195"/>
    <n v="4"/>
    <s v="Plato_9"/>
    <s v="Descripción del Plato_9"/>
    <n v="17"/>
    <n v="29"/>
    <n v="1"/>
    <x v="36"/>
    <s v="Sin cebolla"/>
    <x v="30"/>
    <n v="12"/>
    <n v="29"/>
    <n v="0.41379310344827586"/>
  </r>
  <r>
    <x v="195"/>
    <n v="4"/>
    <s v="Plato_16"/>
    <s v="Descripción del Plato_16"/>
    <n v="16"/>
    <n v="28"/>
    <n v="2"/>
    <x v="20"/>
    <s v="Sin cebolla"/>
    <x v="14"/>
    <n v="24"/>
    <n v="56"/>
    <n v="0.42857142857142855"/>
  </r>
  <r>
    <x v="196"/>
    <n v="5"/>
    <s v="Plato_18"/>
    <s v="Descripción del Plato_18"/>
    <n v="20"/>
    <n v="34"/>
    <n v="3"/>
    <x v="39"/>
    <s v="Ninguna"/>
    <x v="35"/>
    <n v="42"/>
    <n v="102"/>
    <n v="0.41176470588235292"/>
  </r>
  <r>
    <x v="196"/>
    <n v="5"/>
    <s v="Plato_6"/>
    <s v="Descripción del Plato_6"/>
    <n v="16"/>
    <n v="27"/>
    <n v="1"/>
    <x v="29"/>
    <s v="Ninguna"/>
    <x v="3"/>
    <n v="11"/>
    <n v="27"/>
    <n v="0.40740740740740738"/>
  </r>
  <r>
    <x v="197"/>
    <n v="9"/>
    <s v="Plato_6"/>
    <s v="Descripción del Plato_6"/>
    <n v="16"/>
    <n v="27"/>
    <n v="2"/>
    <x v="46"/>
    <s v="Ninguna"/>
    <x v="50"/>
    <n v="22"/>
    <n v="54"/>
    <n v="0.40740740740740738"/>
  </r>
  <r>
    <x v="198"/>
    <n v="11"/>
    <s v="Plato_9"/>
    <s v="Descripción del Plato_9"/>
    <n v="17"/>
    <n v="29"/>
    <n v="3"/>
    <x v="15"/>
    <s v="Ninguna"/>
    <x v="23"/>
    <n v="36"/>
    <n v="87"/>
    <n v="0.41379310344827586"/>
  </r>
  <r>
    <x v="198"/>
    <n v="11"/>
    <s v="Plato_8"/>
    <s v="Descripción del Plato_8"/>
    <n v="21"/>
    <n v="35"/>
    <n v="3"/>
    <x v="54"/>
    <s v="Sin cebolla"/>
    <x v="28"/>
    <n v="42"/>
    <n v="105"/>
    <n v="0.4"/>
  </r>
  <r>
    <x v="198"/>
    <n v="11"/>
    <s v="Plato_13"/>
    <s v="Descripción del Plato_13"/>
    <n v="13"/>
    <n v="21"/>
    <n v="2"/>
    <x v="40"/>
    <s v="Sin cebolla"/>
    <x v="39"/>
    <n v="16"/>
    <n v="42"/>
    <n v="0.38095238095238093"/>
  </r>
  <r>
    <x v="198"/>
    <n v="11"/>
    <s v="Plato_6"/>
    <s v="Descripción del Plato_6"/>
    <n v="16"/>
    <n v="27"/>
    <n v="1"/>
    <x v="53"/>
    <s v="Sin cebolla"/>
    <x v="3"/>
    <n v="11"/>
    <n v="27"/>
    <n v="0.40740740740740738"/>
  </r>
  <r>
    <x v="199"/>
    <n v="11"/>
    <s v="Plato_12"/>
    <s v="Descripción del Plato_12"/>
    <n v="11"/>
    <n v="19"/>
    <n v="2"/>
    <x v="38"/>
    <s v="Ninguna"/>
    <x v="44"/>
    <n v="16"/>
    <n v="38"/>
    <n v="0.42105263157894735"/>
  </r>
  <r>
    <x v="199"/>
    <n v="11"/>
    <s v="Plato_1"/>
    <s v="Descripción del Plato_1"/>
    <n v="15"/>
    <n v="25"/>
    <n v="2"/>
    <x v="52"/>
    <s v="Sin cebolla"/>
    <x v="32"/>
    <n v="20"/>
    <n v="50"/>
    <n v="0.4"/>
  </r>
  <r>
    <x v="200"/>
    <n v="3"/>
    <s v="Plato_7"/>
    <s v="Descripción del Plato_7"/>
    <n v="14"/>
    <n v="24"/>
    <n v="3"/>
    <x v="27"/>
    <s v="Sin cebolla"/>
    <x v="47"/>
    <n v="30"/>
    <n v="72"/>
    <n v="0.41666666666666669"/>
  </r>
  <r>
    <x v="201"/>
    <n v="16"/>
    <s v="Plato_19"/>
    <s v="Descripción del Plato_19"/>
    <n v="22"/>
    <n v="36"/>
    <n v="2"/>
    <x v="34"/>
    <s v="Sin cebolla"/>
    <x v="47"/>
    <n v="28"/>
    <n v="72"/>
    <n v="0.3888888888888889"/>
  </r>
  <r>
    <x v="201"/>
    <n v="16"/>
    <s v="Plato_20"/>
    <s v="Descripción del Plato_20"/>
    <n v="25"/>
    <n v="40"/>
    <n v="2"/>
    <x v="36"/>
    <s v="Ninguna"/>
    <x v="20"/>
    <n v="30"/>
    <n v="80"/>
    <n v="0.375"/>
  </r>
  <r>
    <x v="201"/>
    <n v="16"/>
    <s v="Plato_7"/>
    <s v="Descripción del Plato_7"/>
    <n v="14"/>
    <n v="24"/>
    <n v="1"/>
    <x v="19"/>
    <s v="Ninguna"/>
    <x v="17"/>
    <n v="10"/>
    <n v="24"/>
    <n v="0.41666666666666669"/>
  </r>
  <r>
    <x v="201"/>
    <n v="16"/>
    <s v="Plato_2"/>
    <s v="Descripción del Plato_2"/>
    <n v="18"/>
    <n v="30"/>
    <n v="1"/>
    <x v="27"/>
    <s v="Ninguna"/>
    <x v="16"/>
    <n v="12"/>
    <n v="30"/>
    <n v="0.4"/>
  </r>
  <r>
    <x v="202"/>
    <n v="5"/>
    <s v="Plato_17"/>
    <s v="Descripción del Plato_17"/>
    <n v="19"/>
    <n v="31"/>
    <n v="3"/>
    <x v="2"/>
    <s v="Ninguna"/>
    <x v="46"/>
    <n v="36"/>
    <n v="93"/>
    <n v="0.38709677419354838"/>
  </r>
  <r>
    <x v="202"/>
    <n v="5"/>
    <s v="Plato_13"/>
    <s v="Descripción del Plato_13"/>
    <n v="13"/>
    <n v="21"/>
    <n v="3"/>
    <x v="3"/>
    <s v="Sin cebolla"/>
    <x v="27"/>
    <n v="24"/>
    <n v="63"/>
    <n v="0.38095238095238093"/>
  </r>
  <r>
    <x v="203"/>
    <n v="16"/>
    <s v="Plato_7"/>
    <s v="Descripción del Plato_7"/>
    <n v="14"/>
    <n v="24"/>
    <n v="2"/>
    <x v="42"/>
    <s v="Ninguna"/>
    <x v="0"/>
    <n v="20"/>
    <n v="48"/>
    <n v="0.41666666666666669"/>
  </r>
  <r>
    <x v="204"/>
    <n v="14"/>
    <s v="Plato_15"/>
    <s v="Descripción del Plato_15"/>
    <n v="19"/>
    <n v="32"/>
    <n v="1"/>
    <x v="3"/>
    <s v="Ninguna"/>
    <x v="49"/>
    <n v="13"/>
    <n v="32"/>
    <n v="0.40625"/>
  </r>
  <r>
    <x v="204"/>
    <n v="14"/>
    <s v="Plato_9"/>
    <s v="Descripción del Plato_9"/>
    <n v="17"/>
    <n v="29"/>
    <n v="1"/>
    <x v="53"/>
    <s v="Sin cebolla"/>
    <x v="30"/>
    <n v="12"/>
    <n v="29"/>
    <n v="0.41379310344827586"/>
  </r>
  <r>
    <x v="205"/>
    <n v="4"/>
    <s v="Plato_2"/>
    <s v="Descripción del Plato_2"/>
    <n v="18"/>
    <n v="30"/>
    <n v="1"/>
    <x v="27"/>
    <s v="Sin cebolla"/>
    <x v="16"/>
    <n v="12"/>
    <n v="30"/>
    <n v="0.4"/>
  </r>
  <r>
    <x v="206"/>
    <n v="20"/>
    <s v="Plato_10"/>
    <s v="Descripción del Plato_10"/>
    <n v="15"/>
    <n v="26"/>
    <n v="2"/>
    <x v="45"/>
    <s v="Ninguna"/>
    <x v="43"/>
    <n v="22"/>
    <n v="52"/>
    <n v="0.42307692307692307"/>
  </r>
  <r>
    <x v="206"/>
    <n v="20"/>
    <s v="Plato_8"/>
    <s v="Descripción del Plato_8"/>
    <n v="21"/>
    <n v="35"/>
    <n v="1"/>
    <x v="41"/>
    <s v="Sin cebolla"/>
    <x v="29"/>
    <n v="14"/>
    <n v="35"/>
    <n v="0.4"/>
  </r>
  <r>
    <x v="206"/>
    <n v="20"/>
    <s v="Plato_17"/>
    <s v="Descripción del Plato_17"/>
    <n v="19"/>
    <n v="31"/>
    <n v="3"/>
    <x v="17"/>
    <s v="Sin cebolla"/>
    <x v="46"/>
    <n v="36"/>
    <n v="93"/>
    <n v="0.38709677419354838"/>
  </r>
  <r>
    <x v="207"/>
    <n v="16"/>
    <s v="Plato_15"/>
    <s v="Descripción del Plato_15"/>
    <n v="19"/>
    <n v="32"/>
    <n v="1"/>
    <x v="40"/>
    <s v="Sin cebolla"/>
    <x v="49"/>
    <n v="13"/>
    <n v="32"/>
    <n v="0.40625"/>
  </r>
  <r>
    <x v="207"/>
    <n v="16"/>
    <s v="Plato_19"/>
    <s v="Descripción del Plato_19"/>
    <n v="22"/>
    <n v="36"/>
    <n v="3"/>
    <x v="50"/>
    <s v="Sin cebolla"/>
    <x v="12"/>
    <n v="42"/>
    <n v="108"/>
    <n v="0.3888888888888889"/>
  </r>
  <r>
    <x v="207"/>
    <n v="16"/>
    <s v="Plato_3"/>
    <s v="Descripción del Plato_3"/>
    <n v="12"/>
    <n v="20"/>
    <n v="2"/>
    <x v="47"/>
    <s v="Ninguna"/>
    <x v="4"/>
    <n v="16"/>
    <n v="40"/>
    <n v="0.4"/>
  </r>
  <r>
    <x v="208"/>
    <n v="9"/>
    <s v="Plato_14"/>
    <s v="Descripción del Plato_14"/>
    <n v="14"/>
    <n v="23"/>
    <n v="3"/>
    <x v="37"/>
    <s v="Sin cebolla"/>
    <x v="52"/>
    <n v="27"/>
    <n v="69"/>
    <n v="0.39130434782608697"/>
  </r>
  <r>
    <x v="208"/>
    <n v="9"/>
    <s v="Plato_18"/>
    <s v="Descripción del Plato_18"/>
    <n v="20"/>
    <n v="34"/>
    <n v="2"/>
    <x v="22"/>
    <s v="Sin cebolla"/>
    <x v="19"/>
    <n v="28"/>
    <n v="68"/>
    <n v="0.41176470588235292"/>
  </r>
  <r>
    <x v="208"/>
    <n v="9"/>
    <s v="Plato_1"/>
    <s v="Descripción del Plato_1"/>
    <n v="15"/>
    <n v="25"/>
    <n v="1"/>
    <x v="35"/>
    <s v="Ninguna"/>
    <x v="53"/>
    <n v="10"/>
    <n v="25"/>
    <n v="0.4"/>
  </r>
  <r>
    <x v="208"/>
    <n v="9"/>
    <s v="Plato_10"/>
    <s v="Descripción del Plato_10"/>
    <n v="15"/>
    <n v="26"/>
    <n v="2"/>
    <x v="7"/>
    <s v="Ninguna"/>
    <x v="43"/>
    <n v="22"/>
    <n v="52"/>
    <n v="0.42307692307692307"/>
  </r>
  <r>
    <x v="209"/>
    <n v="10"/>
    <s v="Plato_13"/>
    <s v="Descripción del Plato_13"/>
    <n v="13"/>
    <n v="21"/>
    <n v="1"/>
    <x v="52"/>
    <s v="Sin cebolla"/>
    <x v="45"/>
    <n v="8"/>
    <n v="21"/>
    <n v="0.38095238095238093"/>
  </r>
  <r>
    <x v="209"/>
    <n v="10"/>
    <s v="Plato_2"/>
    <s v="Descripción del Plato_2"/>
    <n v="18"/>
    <n v="30"/>
    <n v="1"/>
    <x v="29"/>
    <s v="Ninguna"/>
    <x v="16"/>
    <n v="12"/>
    <n v="30"/>
    <n v="0.4"/>
  </r>
  <r>
    <x v="209"/>
    <n v="10"/>
    <s v="Plato_7"/>
    <s v="Descripción del Plato_7"/>
    <n v="14"/>
    <n v="24"/>
    <n v="1"/>
    <x v="3"/>
    <s v="Ninguna"/>
    <x v="17"/>
    <n v="10"/>
    <n v="24"/>
    <n v="0.41666666666666669"/>
  </r>
  <r>
    <x v="209"/>
    <n v="10"/>
    <s v="Plato_20"/>
    <s v="Descripción del Plato_20"/>
    <n v="25"/>
    <n v="40"/>
    <n v="3"/>
    <x v="34"/>
    <s v="Ninguna"/>
    <x v="15"/>
    <n v="45"/>
    <n v="120"/>
    <n v="0.375"/>
  </r>
  <r>
    <x v="210"/>
    <n v="1"/>
    <s v="Plato_13"/>
    <s v="Descripción del Plato_13"/>
    <n v="13"/>
    <n v="21"/>
    <n v="3"/>
    <x v="7"/>
    <s v="Sin cebolla"/>
    <x v="27"/>
    <n v="24"/>
    <n v="63"/>
    <n v="0.38095238095238093"/>
  </r>
  <r>
    <x v="210"/>
    <n v="1"/>
    <s v="Plato_4"/>
    <s v="Descripción del Plato_4"/>
    <n v="10"/>
    <n v="18"/>
    <n v="2"/>
    <x v="32"/>
    <s v="Ninguna"/>
    <x v="5"/>
    <n v="16"/>
    <n v="36"/>
    <n v="0.44444444444444442"/>
  </r>
  <r>
    <x v="210"/>
    <n v="1"/>
    <s v="Plato_1"/>
    <s v="Descripción del Plato_1"/>
    <n v="15"/>
    <n v="25"/>
    <n v="2"/>
    <x v="4"/>
    <s v="Ninguna"/>
    <x v="32"/>
    <n v="20"/>
    <n v="50"/>
    <n v="0.4"/>
  </r>
  <r>
    <x v="210"/>
    <n v="1"/>
    <s v="Plato_3"/>
    <s v="Descripción del Plato_3"/>
    <n v="12"/>
    <n v="20"/>
    <n v="1"/>
    <x v="5"/>
    <s v="Ninguna"/>
    <x v="24"/>
    <n v="8"/>
    <n v="20"/>
    <n v="0.4"/>
  </r>
  <r>
    <x v="211"/>
    <n v="14"/>
    <s v="Plato_2"/>
    <s v="Descripción del Plato_2"/>
    <n v="18"/>
    <n v="30"/>
    <n v="3"/>
    <x v="37"/>
    <s v="Sin cebolla"/>
    <x v="1"/>
    <n v="36"/>
    <n v="90"/>
    <n v="0.4"/>
  </r>
  <r>
    <x v="211"/>
    <n v="14"/>
    <s v="Plato_10"/>
    <s v="Descripción del Plato_10"/>
    <n v="15"/>
    <n v="26"/>
    <n v="3"/>
    <x v="26"/>
    <s v="Sin cebolla"/>
    <x v="31"/>
    <n v="33"/>
    <n v="78"/>
    <n v="0.42307692307692307"/>
  </r>
  <r>
    <x v="211"/>
    <n v="14"/>
    <s v="Plato_13"/>
    <s v="Descripción del Plato_13"/>
    <n v="13"/>
    <n v="21"/>
    <n v="1"/>
    <x v="15"/>
    <s v="Sin cebolla"/>
    <x v="45"/>
    <n v="8"/>
    <n v="21"/>
    <n v="0.38095238095238093"/>
  </r>
  <r>
    <x v="211"/>
    <n v="14"/>
    <s v="Plato_16"/>
    <s v="Descripción del Plato_16"/>
    <n v="16"/>
    <n v="28"/>
    <n v="2"/>
    <x v="41"/>
    <s v="Sin cebolla"/>
    <x v="14"/>
    <n v="24"/>
    <n v="56"/>
    <n v="0.42857142857142855"/>
  </r>
  <r>
    <x v="212"/>
    <n v="13"/>
    <s v="Plato_6"/>
    <s v="Descripción del Plato_6"/>
    <n v="16"/>
    <n v="27"/>
    <n v="1"/>
    <x v="47"/>
    <s v="Ninguna"/>
    <x v="3"/>
    <n v="11"/>
    <n v="27"/>
    <n v="0.40740740740740738"/>
  </r>
  <r>
    <x v="212"/>
    <n v="13"/>
    <s v="Plato_2"/>
    <s v="Descripción del Plato_2"/>
    <n v="18"/>
    <n v="30"/>
    <n v="2"/>
    <x v="36"/>
    <s v="Sin cebolla"/>
    <x v="22"/>
    <n v="24"/>
    <n v="60"/>
    <n v="0.4"/>
  </r>
  <r>
    <x v="213"/>
    <n v="2"/>
    <s v="Plato_18"/>
    <s v="Descripción del Plato_18"/>
    <n v="20"/>
    <n v="34"/>
    <n v="2"/>
    <x v="30"/>
    <s v="Ninguna"/>
    <x v="19"/>
    <n v="28"/>
    <n v="68"/>
    <n v="0.41176470588235292"/>
  </r>
  <r>
    <x v="213"/>
    <n v="2"/>
    <s v="Plato_20"/>
    <s v="Descripción del Plato_20"/>
    <n v="25"/>
    <n v="40"/>
    <n v="3"/>
    <x v="43"/>
    <s v="Sin cebolla"/>
    <x v="15"/>
    <n v="45"/>
    <n v="120"/>
    <n v="0.375"/>
  </r>
  <r>
    <x v="213"/>
    <n v="2"/>
    <s v="Plato_3"/>
    <s v="Descripción del Plato_3"/>
    <n v="12"/>
    <n v="20"/>
    <n v="2"/>
    <x v="43"/>
    <s v="Sin cebolla"/>
    <x v="4"/>
    <n v="16"/>
    <n v="40"/>
    <n v="0.4"/>
  </r>
  <r>
    <x v="214"/>
    <n v="6"/>
    <s v="Plato_18"/>
    <s v="Descripción del Plato_18"/>
    <n v="20"/>
    <n v="34"/>
    <n v="2"/>
    <x v="43"/>
    <s v="Ninguna"/>
    <x v="19"/>
    <n v="28"/>
    <n v="68"/>
    <n v="0.41176470588235292"/>
  </r>
  <r>
    <x v="214"/>
    <n v="6"/>
    <s v="Plato_2"/>
    <s v="Descripción del Plato_2"/>
    <n v="18"/>
    <n v="30"/>
    <n v="3"/>
    <x v="3"/>
    <s v="Ninguna"/>
    <x v="1"/>
    <n v="36"/>
    <n v="90"/>
    <n v="0.4"/>
  </r>
  <r>
    <x v="215"/>
    <n v="17"/>
    <s v="Plato_1"/>
    <s v="Descripción del Plato_1"/>
    <n v="15"/>
    <n v="25"/>
    <n v="1"/>
    <x v="35"/>
    <s v="Ninguna"/>
    <x v="53"/>
    <n v="10"/>
    <n v="25"/>
    <n v="0.4"/>
  </r>
  <r>
    <x v="215"/>
    <n v="17"/>
    <s v="Plato_13"/>
    <s v="Descripción del Plato_13"/>
    <n v="13"/>
    <n v="21"/>
    <n v="3"/>
    <x v="6"/>
    <s v="Ninguna"/>
    <x v="27"/>
    <n v="24"/>
    <n v="63"/>
    <n v="0.38095238095238093"/>
  </r>
  <r>
    <x v="215"/>
    <n v="17"/>
    <s v="Plato_6"/>
    <s v="Descripción del Plato_6"/>
    <n v="16"/>
    <n v="27"/>
    <n v="2"/>
    <x v="35"/>
    <s v="Ninguna"/>
    <x v="50"/>
    <n v="22"/>
    <n v="54"/>
    <n v="0.40740740740740738"/>
  </r>
  <r>
    <x v="216"/>
    <n v="1"/>
    <s v="Plato_15"/>
    <s v="Descripción del Plato_15"/>
    <n v="19"/>
    <n v="32"/>
    <n v="3"/>
    <x v="33"/>
    <s v="Sin cebolla"/>
    <x v="18"/>
    <n v="39"/>
    <n v="96"/>
    <n v="0.40625"/>
  </r>
  <r>
    <x v="217"/>
    <n v="13"/>
    <s v="Plato_12"/>
    <s v="Descripción del Plato_12"/>
    <n v="11"/>
    <n v="19"/>
    <n v="3"/>
    <x v="18"/>
    <s v="Sin cebolla"/>
    <x v="36"/>
    <n v="24"/>
    <n v="57"/>
    <n v="0.42105263157894735"/>
  </r>
  <r>
    <x v="217"/>
    <n v="13"/>
    <s v="Plato_6"/>
    <s v="Descripción del Plato_6"/>
    <n v="16"/>
    <n v="27"/>
    <n v="3"/>
    <x v="51"/>
    <s v="Ninguna"/>
    <x v="37"/>
    <n v="33"/>
    <n v="81"/>
    <n v="0.40740740740740738"/>
  </r>
  <r>
    <x v="217"/>
    <n v="13"/>
    <s v="Plato_14"/>
    <s v="Descripción del Plato_14"/>
    <n v="14"/>
    <n v="23"/>
    <n v="2"/>
    <x v="21"/>
    <s v="Ninguna"/>
    <x v="26"/>
    <n v="18"/>
    <n v="46"/>
    <n v="0.39130434782608697"/>
  </r>
  <r>
    <x v="218"/>
    <n v="1"/>
    <s v="Plato_14"/>
    <s v="Descripción del Plato_14"/>
    <n v="14"/>
    <n v="23"/>
    <n v="2"/>
    <x v="43"/>
    <s v="Ninguna"/>
    <x v="26"/>
    <n v="18"/>
    <n v="46"/>
    <n v="0.39130434782608697"/>
  </r>
  <r>
    <x v="218"/>
    <n v="1"/>
    <s v="Plato_17"/>
    <s v="Descripción del Plato_17"/>
    <n v="19"/>
    <n v="31"/>
    <n v="3"/>
    <x v="11"/>
    <s v="Sin cebolla"/>
    <x v="46"/>
    <n v="36"/>
    <n v="93"/>
    <n v="0.38709677419354838"/>
  </r>
  <r>
    <x v="219"/>
    <n v="15"/>
    <s v="Plato_7"/>
    <s v="Descripción del Plato_7"/>
    <n v="14"/>
    <n v="24"/>
    <n v="1"/>
    <x v="33"/>
    <s v="Ninguna"/>
    <x v="17"/>
    <n v="10"/>
    <n v="24"/>
    <n v="0.41666666666666669"/>
  </r>
  <r>
    <x v="220"/>
    <n v="16"/>
    <s v="Plato_15"/>
    <s v="Descripción del Plato_15"/>
    <n v="19"/>
    <n v="32"/>
    <n v="3"/>
    <x v="50"/>
    <s v="Ninguna"/>
    <x v="18"/>
    <n v="39"/>
    <n v="96"/>
    <n v="0.40625"/>
  </r>
  <r>
    <x v="220"/>
    <n v="16"/>
    <s v="Plato_18"/>
    <s v="Descripción del Plato_18"/>
    <n v="20"/>
    <n v="34"/>
    <n v="2"/>
    <x v="7"/>
    <s v="Sin cebolla"/>
    <x v="19"/>
    <n v="28"/>
    <n v="68"/>
    <n v="0.41176470588235292"/>
  </r>
  <r>
    <x v="220"/>
    <n v="16"/>
    <s v="Plato_9"/>
    <s v="Descripción del Plato_9"/>
    <n v="17"/>
    <n v="29"/>
    <n v="1"/>
    <x v="0"/>
    <s v="Ninguna"/>
    <x v="30"/>
    <n v="12"/>
    <n v="29"/>
    <n v="0.41379310344827586"/>
  </r>
  <r>
    <x v="221"/>
    <n v="3"/>
    <s v="Plato_14"/>
    <s v="Descripción del Plato_14"/>
    <n v="14"/>
    <n v="23"/>
    <n v="3"/>
    <x v="50"/>
    <s v="Ninguna"/>
    <x v="52"/>
    <n v="27"/>
    <n v="69"/>
    <n v="0.39130434782608697"/>
  </r>
  <r>
    <x v="221"/>
    <n v="3"/>
    <s v="Plato_16"/>
    <s v="Descripción del Plato_16"/>
    <n v="16"/>
    <n v="28"/>
    <n v="1"/>
    <x v="44"/>
    <s v="Ninguna"/>
    <x v="21"/>
    <n v="12"/>
    <n v="28"/>
    <n v="0.42857142857142855"/>
  </r>
  <r>
    <x v="222"/>
    <n v="19"/>
    <s v="Plato_15"/>
    <s v="Descripción del Plato_15"/>
    <n v="19"/>
    <n v="32"/>
    <n v="1"/>
    <x v="47"/>
    <s v="Ninguna"/>
    <x v="49"/>
    <n v="13"/>
    <n v="32"/>
    <n v="0.40625"/>
  </r>
  <r>
    <x v="223"/>
    <n v="7"/>
    <s v="Plato_10"/>
    <s v="Descripción del Plato_10"/>
    <n v="15"/>
    <n v="26"/>
    <n v="2"/>
    <x v="31"/>
    <s v="Ninguna"/>
    <x v="43"/>
    <n v="22"/>
    <n v="52"/>
    <n v="0.42307692307692307"/>
  </r>
  <r>
    <x v="224"/>
    <n v="19"/>
    <s v="Plato_11"/>
    <s v="Descripción del Plato_11"/>
    <n v="20"/>
    <n v="33"/>
    <n v="3"/>
    <x v="44"/>
    <s v="Sin cebolla"/>
    <x v="7"/>
    <n v="39"/>
    <n v="99"/>
    <n v="0.39393939393939392"/>
  </r>
  <r>
    <x v="224"/>
    <n v="19"/>
    <s v="Plato_14"/>
    <s v="Descripción del Plato_14"/>
    <n v="14"/>
    <n v="23"/>
    <n v="3"/>
    <x v="25"/>
    <s v="Sin cebolla"/>
    <x v="52"/>
    <n v="27"/>
    <n v="69"/>
    <n v="0.39130434782608697"/>
  </r>
  <r>
    <x v="225"/>
    <n v="7"/>
    <s v="Plato_3"/>
    <s v="Descripción del Plato_3"/>
    <n v="12"/>
    <n v="20"/>
    <n v="2"/>
    <x v="49"/>
    <s v="Ninguna"/>
    <x v="4"/>
    <n v="16"/>
    <n v="40"/>
    <n v="0.4"/>
  </r>
  <r>
    <x v="225"/>
    <n v="7"/>
    <s v="Plato_13"/>
    <s v="Descripción del Plato_13"/>
    <n v="13"/>
    <n v="21"/>
    <n v="1"/>
    <x v="50"/>
    <s v="Sin cebolla"/>
    <x v="45"/>
    <n v="8"/>
    <n v="21"/>
    <n v="0.38095238095238093"/>
  </r>
  <r>
    <x v="225"/>
    <n v="7"/>
    <s v="Plato_6"/>
    <s v="Descripción del Plato_6"/>
    <n v="16"/>
    <n v="27"/>
    <n v="3"/>
    <x v="44"/>
    <s v="Ninguna"/>
    <x v="37"/>
    <n v="33"/>
    <n v="81"/>
    <n v="0.40740740740740738"/>
  </r>
  <r>
    <x v="225"/>
    <n v="7"/>
    <s v="Plato_9"/>
    <s v="Descripción del Plato_9"/>
    <n v="17"/>
    <n v="29"/>
    <n v="1"/>
    <x v="7"/>
    <s v="Sin cebolla"/>
    <x v="30"/>
    <n v="12"/>
    <n v="29"/>
    <n v="0.41379310344827586"/>
  </r>
  <r>
    <x v="226"/>
    <n v="17"/>
    <s v="Plato_7"/>
    <s v="Descripción del Plato_7"/>
    <n v="14"/>
    <n v="24"/>
    <n v="1"/>
    <x v="27"/>
    <s v="Ninguna"/>
    <x v="17"/>
    <n v="10"/>
    <n v="24"/>
    <n v="0.41666666666666669"/>
  </r>
  <r>
    <x v="226"/>
    <n v="17"/>
    <s v="Plato_17"/>
    <s v="Descripción del Plato_17"/>
    <n v="19"/>
    <n v="31"/>
    <n v="3"/>
    <x v="12"/>
    <s v="Sin cebolla"/>
    <x v="46"/>
    <n v="36"/>
    <n v="93"/>
    <n v="0.38709677419354838"/>
  </r>
  <r>
    <x v="226"/>
    <n v="17"/>
    <s v="Plato_16"/>
    <s v="Descripción del Plato_16"/>
    <n v="16"/>
    <n v="28"/>
    <n v="1"/>
    <x v="33"/>
    <s v="Ninguna"/>
    <x v="21"/>
    <n v="12"/>
    <n v="28"/>
    <n v="0.42857142857142855"/>
  </r>
  <r>
    <x v="226"/>
    <n v="17"/>
    <s v="Plato_11"/>
    <s v="Descripción del Plato_11"/>
    <n v="20"/>
    <n v="33"/>
    <n v="2"/>
    <x v="46"/>
    <s v="Ninguna"/>
    <x v="13"/>
    <n v="26"/>
    <n v="66"/>
    <n v="0.39393939393939392"/>
  </r>
  <r>
    <x v="227"/>
    <n v="16"/>
    <s v="Plato_14"/>
    <s v="Descripción del Plato_14"/>
    <n v="14"/>
    <n v="23"/>
    <n v="3"/>
    <x v="37"/>
    <s v="Ninguna"/>
    <x v="52"/>
    <n v="27"/>
    <n v="69"/>
    <n v="0.39130434782608697"/>
  </r>
  <r>
    <x v="228"/>
    <n v="14"/>
    <s v="Plato_1"/>
    <s v="Descripción del Plato_1"/>
    <n v="15"/>
    <n v="25"/>
    <n v="1"/>
    <x v="52"/>
    <s v="Sin cebolla"/>
    <x v="53"/>
    <n v="10"/>
    <n v="25"/>
    <n v="0.4"/>
  </r>
  <r>
    <x v="228"/>
    <n v="14"/>
    <s v="Plato_8"/>
    <s v="Descripción del Plato_8"/>
    <n v="21"/>
    <n v="35"/>
    <n v="1"/>
    <x v="26"/>
    <s v="Ninguna"/>
    <x v="29"/>
    <n v="14"/>
    <n v="35"/>
    <n v="0.4"/>
  </r>
  <r>
    <x v="228"/>
    <n v="14"/>
    <s v="Plato_19"/>
    <s v="Descripción del Plato_19"/>
    <n v="22"/>
    <n v="36"/>
    <n v="1"/>
    <x v="17"/>
    <s v="Sin cebolla"/>
    <x v="5"/>
    <n v="14"/>
    <n v="36"/>
    <n v="0.3888888888888889"/>
  </r>
  <r>
    <x v="228"/>
    <n v="14"/>
    <s v="Plato_16"/>
    <s v="Descripción del Plato_16"/>
    <n v="16"/>
    <n v="28"/>
    <n v="1"/>
    <x v="5"/>
    <s v="Sin cebolla"/>
    <x v="21"/>
    <n v="12"/>
    <n v="28"/>
    <n v="0.42857142857142855"/>
  </r>
  <r>
    <x v="229"/>
    <n v="5"/>
    <s v="Plato_15"/>
    <s v="Descripción del Plato_15"/>
    <n v="19"/>
    <n v="32"/>
    <n v="3"/>
    <x v="16"/>
    <s v="Sin cebolla"/>
    <x v="18"/>
    <n v="39"/>
    <n v="96"/>
    <n v="0.40625"/>
  </r>
  <r>
    <x v="229"/>
    <n v="5"/>
    <s v="Plato_16"/>
    <s v="Descripción del Plato_16"/>
    <n v="16"/>
    <n v="28"/>
    <n v="2"/>
    <x v="18"/>
    <s v="Sin cebolla"/>
    <x v="14"/>
    <n v="24"/>
    <n v="56"/>
    <n v="0.42857142857142855"/>
  </r>
  <r>
    <x v="229"/>
    <n v="5"/>
    <s v="Plato_17"/>
    <s v="Descripción del Plato_17"/>
    <n v="19"/>
    <n v="31"/>
    <n v="2"/>
    <x v="28"/>
    <s v="Sin cebolla"/>
    <x v="42"/>
    <n v="24"/>
    <n v="62"/>
    <n v="0.38709677419354838"/>
  </r>
  <r>
    <x v="230"/>
    <n v="8"/>
    <s v="Plato_13"/>
    <s v="Descripción del Plato_13"/>
    <n v="13"/>
    <n v="21"/>
    <n v="2"/>
    <x v="50"/>
    <s v="Sin cebolla"/>
    <x v="39"/>
    <n v="16"/>
    <n v="42"/>
    <n v="0.38095238095238093"/>
  </r>
  <r>
    <x v="230"/>
    <n v="8"/>
    <s v="Plato_18"/>
    <s v="Descripción del Plato_18"/>
    <n v="20"/>
    <n v="34"/>
    <n v="3"/>
    <x v="9"/>
    <s v="Sin cebolla"/>
    <x v="35"/>
    <n v="42"/>
    <n v="102"/>
    <n v="0.41176470588235292"/>
  </r>
  <r>
    <x v="230"/>
    <n v="8"/>
    <s v="Plato_17"/>
    <s v="Descripción del Plato_17"/>
    <n v="19"/>
    <n v="31"/>
    <n v="1"/>
    <x v="47"/>
    <s v="Sin cebolla"/>
    <x v="2"/>
    <n v="12"/>
    <n v="31"/>
    <n v="0.38709677419354838"/>
  </r>
  <r>
    <x v="230"/>
    <n v="8"/>
    <s v="Plato_11"/>
    <s v="Descripción del Plato_11"/>
    <n v="20"/>
    <n v="33"/>
    <n v="1"/>
    <x v="2"/>
    <s v="Ninguna"/>
    <x v="25"/>
    <n v="13"/>
    <n v="33"/>
    <n v="0.39393939393939392"/>
  </r>
  <r>
    <x v="231"/>
    <n v="2"/>
    <s v="Plato_7"/>
    <s v="Descripción del Plato_7"/>
    <n v="14"/>
    <n v="24"/>
    <n v="1"/>
    <x v="29"/>
    <s v="Sin cebolla"/>
    <x v="17"/>
    <n v="10"/>
    <n v="24"/>
    <n v="0.41666666666666669"/>
  </r>
  <r>
    <x v="231"/>
    <n v="2"/>
    <s v="Plato_6"/>
    <s v="Descripción del Plato_6"/>
    <n v="16"/>
    <n v="27"/>
    <n v="2"/>
    <x v="48"/>
    <s v="Sin cebolla"/>
    <x v="50"/>
    <n v="22"/>
    <n v="54"/>
    <n v="0.40740740740740738"/>
  </r>
  <r>
    <x v="231"/>
    <n v="2"/>
    <s v="Plato_2"/>
    <s v="Descripción del Plato_2"/>
    <n v="18"/>
    <n v="30"/>
    <n v="2"/>
    <x v="22"/>
    <s v="Sin cebolla"/>
    <x v="22"/>
    <n v="24"/>
    <n v="60"/>
    <n v="0.4"/>
  </r>
  <r>
    <x v="231"/>
    <n v="2"/>
    <s v="Plato_10"/>
    <s v="Descripción del Plato_10"/>
    <n v="15"/>
    <n v="26"/>
    <n v="2"/>
    <x v="17"/>
    <s v="Ninguna"/>
    <x v="43"/>
    <n v="22"/>
    <n v="52"/>
    <n v="0.42307692307692307"/>
  </r>
  <r>
    <x v="232"/>
    <n v="8"/>
    <s v="Plato_12"/>
    <s v="Descripción del Plato_12"/>
    <n v="11"/>
    <n v="19"/>
    <n v="2"/>
    <x v="15"/>
    <s v="Sin cebolla"/>
    <x v="44"/>
    <n v="16"/>
    <n v="38"/>
    <n v="0.42105263157894735"/>
  </r>
  <r>
    <x v="233"/>
    <n v="17"/>
    <s v="Plato_2"/>
    <s v="Descripción del Plato_2"/>
    <n v="18"/>
    <n v="30"/>
    <n v="2"/>
    <x v="54"/>
    <s v="Sin cebolla"/>
    <x v="22"/>
    <n v="24"/>
    <n v="60"/>
    <n v="0.4"/>
  </r>
  <r>
    <x v="233"/>
    <n v="17"/>
    <s v="Plato_7"/>
    <s v="Descripción del Plato_7"/>
    <n v="14"/>
    <n v="24"/>
    <n v="3"/>
    <x v="37"/>
    <s v="Ninguna"/>
    <x v="47"/>
    <n v="30"/>
    <n v="72"/>
    <n v="0.41666666666666669"/>
  </r>
  <r>
    <x v="233"/>
    <n v="17"/>
    <s v="Plato_17"/>
    <s v="Descripción del Plato_17"/>
    <n v="19"/>
    <n v="31"/>
    <n v="3"/>
    <x v="8"/>
    <s v="Sin cebolla"/>
    <x v="46"/>
    <n v="36"/>
    <n v="93"/>
    <n v="0.38709677419354838"/>
  </r>
  <r>
    <x v="234"/>
    <n v="13"/>
    <s v="Plato_11"/>
    <s v="Descripción del Plato_11"/>
    <n v="20"/>
    <n v="33"/>
    <n v="1"/>
    <x v="0"/>
    <s v="Ninguna"/>
    <x v="25"/>
    <n v="13"/>
    <n v="33"/>
    <n v="0.39393939393939392"/>
  </r>
  <r>
    <x v="235"/>
    <n v="12"/>
    <s v="Plato_11"/>
    <s v="Descripción del Plato_11"/>
    <n v="20"/>
    <n v="33"/>
    <n v="3"/>
    <x v="42"/>
    <s v="Ninguna"/>
    <x v="7"/>
    <n v="39"/>
    <n v="99"/>
    <n v="0.39393939393939392"/>
  </r>
  <r>
    <x v="235"/>
    <n v="12"/>
    <s v="Plato_5"/>
    <s v="Descripción del Plato_5"/>
    <n v="13"/>
    <n v="22"/>
    <n v="1"/>
    <x v="49"/>
    <s v="Ninguna"/>
    <x v="48"/>
    <n v="9"/>
    <n v="22"/>
    <n v="0.40909090909090912"/>
  </r>
  <r>
    <x v="235"/>
    <n v="12"/>
    <s v="Plato_8"/>
    <s v="Descripción del Plato_8"/>
    <n v="21"/>
    <n v="35"/>
    <n v="2"/>
    <x v="26"/>
    <s v="Sin cebolla"/>
    <x v="10"/>
    <n v="28"/>
    <n v="70"/>
    <n v="0.4"/>
  </r>
  <r>
    <x v="235"/>
    <n v="12"/>
    <s v="Plato_15"/>
    <s v="Descripción del Plato_15"/>
    <n v="19"/>
    <n v="32"/>
    <n v="2"/>
    <x v="48"/>
    <s v="Ninguna"/>
    <x v="11"/>
    <n v="26"/>
    <n v="64"/>
    <n v="0.40625"/>
  </r>
  <r>
    <x v="236"/>
    <n v="4"/>
    <s v="Plato_14"/>
    <s v="Descripción del Plato_14"/>
    <n v="14"/>
    <n v="23"/>
    <n v="2"/>
    <x v="43"/>
    <s v="Ninguna"/>
    <x v="26"/>
    <n v="18"/>
    <n v="46"/>
    <n v="0.39130434782608697"/>
  </r>
  <r>
    <x v="236"/>
    <n v="4"/>
    <s v="Plato_2"/>
    <s v="Descripción del Plato_2"/>
    <n v="18"/>
    <n v="30"/>
    <n v="2"/>
    <x v="0"/>
    <s v="Sin cebolla"/>
    <x v="22"/>
    <n v="24"/>
    <n v="60"/>
    <n v="0.4"/>
  </r>
  <r>
    <x v="237"/>
    <n v="13"/>
    <s v="Plato_19"/>
    <s v="Descripción del Plato_19"/>
    <n v="22"/>
    <n v="36"/>
    <n v="2"/>
    <x v="32"/>
    <s v="Sin cebolla"/>
    <x v="47"/>
    <n v="28"/>
    <n v="72"/>
    <n v="0.3888888888888889"/>
  </r>
  <r>
    <x v="238"/>
    <n v="12"/>
    <s v="Plato_10"/>
    <s v="Descripción del Plato_10"/>
    <n v="15"/>
    <n v="26"/>
    <n v="1"/>
    <x v="6"/>
    <s v="Ninguna"/>
    <x v="40"/>
    <n v="11"/>
    <n v="26"/>
    <n v="0.42307692307692307"/>
  </r>
  <r>
    <x v="238"/>
    <n v="12"/>
    <s v="Plato_7"/>
    <s v="Descripción del Plato_7"/>
    <n v="14"/>
    <n v="24"/>
    <n v="2"/>
    <x v="45"/>
    <s v="Ninguna"/>
    <x v="0"/>
    <n v="20"/>
    <n v="48"/>
    <n v="0.41666666666666669"/>
  </r>
  <r>
    <x v="239"/>
    <n v="9"/>
    <s v="Plato_17"/>
    <s v="Descripción del Plato_17"/>
    <n v="19"/>
    <n v="31"/>
    <n v="3"/>
    <x v="1"/>
    <s v="Sin cebolla"/>
    <x v="46"/>
    <n v="36"/>
    <n v="93"/>
    <n v="0.38709677419354838"/>
  </r>
  <r>
    <x v="239"/>
    <n v="9"/>
    <s v="Plato_14"/>
    <s v="Descripción del Plato_14"/>
    <n v="14"/>
    <n v="23"/>
    <n v="3"/>
    <x v="1"/>
    <s v="Sin cebolla"/>
    <x v="52"/>
    <n v="27"/>
    <n v="69"/>
    <n v="0.39130434782608697"/>
  </r>
  <r>
    <x v="239"/>
    <n v="9"/>
    <s v="Plato_4"/>
    <s v="Descripción del Plato_4"/>
    <n v="10"/>
    <n v="18"/>
    <n v="2"/>
    <x v="34"/>
    <s v="Ninguna"/>
    <x v="5"/>
    <n v="16"/>
    <n v="36"/>
    <n v="0.44444444444444442"/>
  </r>
  <r>
    <x v="239"/>
    <n v="9"/>
    <s v="Plato_15"/>
    <s v="Descripción del Plato_15"/>
    <n v="19"/>
    <n v="32"/>
    <n v="3"/>
    <x v="17"/>
    <s v="Ninguna"/>
    <x v="18"/>
    <n v="39"/>
    <n v="96"/>
    <n v="0.40625"/>
  </r>
  <r>
    <x v="240"/>
    <n v="12"/>
    <s v="Plato_4"/>
    <s v="Descripción del Plato_4"/>
    <n v="10"/>
    <n v="18"/>
    <n v="1"/>
    <x v="11"/>
    <s v="Sin cebolla"/>
    <x v="34"/>
    <n v="8"/>
    <n v="18"/>
    <n v="0.44444444444444442"/>
  </r>
  <r>
    <x v="241"/>
    <n v="12"/>
    <s v="Plato_10"/>
    <s v="Descripción del Plato_10"/>
    <n v="15"/>
    <n v="26"/>
    <n v="1"/>
    <x v="7"/>
    <s v="Ninguna"/>
    <x v="40"/>
    <n v="11"/>
    <n v="26"/>
    <n v="0.42307692307692307"/>
  </r>
  <r>
    <x v="241"/>
    <n v="12"/>
    <s v="Plato_1"/>
    <s v="Descripción del Plato_1"/>
    <n v="15"/>
    <n v="25"/>
    <n v="3"/>
    <x v="22"/>
    <s v="Sin cebolla"/>
    <x v="41"/>
    <n v="30"/>
    <n v="75"/>
    <n v="0.4"/>
  </r>
  <r>
    <x v="241"/>
    <n v="12"/>
    <s v="Plato_11"/>
    <s v="Descripción del Plato_11"/>
    <n v="20"/>
    <n v="33"/>
    <n v="1"/>
    <x v="19"/>
    <s v="Ninguna"/>
    <x v="25"/>
    <n v="13"/>
    <n v="33"/>
    <n v="0.39393939393939392"/>
  </r>
  <r>
    <x v="242"/>
    <n v="4"/>
    <s v="Plato_20"/>
    <s v="Descripción del Plato_20"/>
    <n v="25"/>
    <n v="40"/>
    <n v="3"/>
    <x v="39"/>
    <s v="Sin cebolla"/>
    <x v="15"/>
    <n v="45"/>
    <n v="120"/>
    <n v="0.375"/>
  </r>
  <r>
    <x v="243"/>
    <n v="17"/>
    <s v="Plato_20"/>
    <s v="Descripción del Plato_20"/>
    <n v="25"/>
    <n v="40"/>
    <n v="3"/>
    <x v="48"/>
    <s v="Ninguna"/>
    <x v="15"/>
    <n v="45"/>
    <n v="120"/>
    <n v="0.375"/>
  </r>
  <r>
    <x v="243"/>
    <n v="17"/>
    <s v="Plato_12"/>
    <s v="Descripción del Plato_12"/>
    <n v="11"/>
    <n v="19"/>
    <n v="2"/>
    <x v="23"/>
    <s v="Ninguna"/>
    <x v="44"/>
    <n v="16"/>
    <n v="38"/>
    <n v="0.42105263157894735"/>
  </r>
  <r>
    <x v="244"/>
    <n v="11"/>
    <s v="Plato_4"/>
    <s v="Descripción del Plato_4"/>
    <n v="10"/>
    <n v="18"/>
    <n v="3"/>
    <x v="32"/>
    <s v="Sin cebolla"/>
    <x v="50"/>
    <n v="24"/>
    <n v="54"/>
    <n v="0.44444444444444442"/>
  </r>
  <r>
    <x v="244"/>
    <n v="11"/>
    <s v="Plato_17"/>
    <s v="Descripción del Plato_17"/>
    <n v="19"/>
    <n v="31"/>
    <n v="1"/>
    <x v="8"/>
    <s v="Ninguna"/>
    <x v="2"/>
    <n v="12"/>
    <n v="31"/>
    <n v="0.38709677419354838"/>
  </r>
  <r>
    <x v="244"/>
    <n v="11"/>
    <s v="Plato_20"/>
    <s v="Descripción del Plato_20"/>
    <n v="25"/>
    <n v="40"/>
    <n v="2"/>
    <x v="8"/>
    <s v="Ninguna"/>
    <x v="20"/>
    <n v="30"/>
    <n v="80"/>
    <n v="0.375"/>
  </r>
  <r>
    <x v="244"/>
    <n v="11"/>
    <s v="Plato_19"/>
    <s v="Descripción del Plato_19"/>
    <n v="22"/>
    <n v="36"/>
    <n v="3"/>
    <x v="0"/>
    <s v="Sin cebolla"/>
    <x v="12"/>
    <n v="42"/>
    <n v="108"/>
    <n v="0.3888888888888889"/>
  </r>
  <r>
    <x v="245"/>
    <n v="2"/>
    <s v="Plato_6"/>
    <s v="Descripción del Plato_6"/>
    <n v="16"/>
    <n v="27"/>
    <n v="3"/>
    <x v="6"/>
    <s v="Sin cebolla"/>
    <x v="37"/>
    <n v="33"/>
    <n v="81"/>
    <n v="0.40740740740740738"/>
  </r>
  <r>
    <x v="245"/>
    <n v="2"/>
    <s v="Plato_7"/>
    <s v="Descripción del Plato_7"/>
    <n v="14"/>
    <n v="24"/>
    <n v="2"/>
    <x v="16"/>
    <s v="Ninguna"/>
    <x v="0"/>
    <n v="20"/>
    <n v="48"/>
    <n v="0.41666666666666669"/>
  </r>
  <r>
    <x v="245"/>
    <n v="2"/>
    <s v="Plato_8"/>
    <s v="Descripción del Plato_8"/>
    <n v="21"/>
    <n v="35"/>
    <n v="3"/>
    <x v="24"/>
    <s v="Ninguna"/>
    <x v="28"/>
    <n v="42"/>
    <n v="105"/>
    <n v="0.4"/>
  </r>
  <r>
    <x v="245"/>
    <n v="2"/>
    <s v="Plato_17"/>
    <s v="Descripción del Plato_17"/>
    <n v="19"/>
    <n v="31"/>
    <n v="3"/>
    <x v="53"/>
    <s v="Ninguna"/>
    <x v="46"/>
    <n v="36"/>
    <n v="93"/>
    <n v="0.38709677419354838"/>
  </r>
  <r>
    <x v="246"/>
    <n v="11"/>
    <s v="Plato_11"/>
    <s v="Descripción del Plato_11"/>
    <n v="20"/>
    <n v="33"/>
    <n v="2"/>
    <x v="23"/>
    <s v="Sin cebolla"/>
    <x v="13"/>
    <n v="26"/>
    <n v="66"/>
    <n v="0.39393939393939392"/>
  </r>
  <r>
    <x v="247"/>
    <n v="12"/>
    <s v="Plato_18"/>
    <s v="Descripción del Plato_18"/>
    <n v="20"/>
    <n v="34"/>
    <n v="1"/>
    <x v="1"/>
    <s v="Sin cebolla"/>
    <x v="38"/>
    <n v="14"/>
    <n v="34"/>
    <n v="0.41176470588235292"/>
  </r>
  <r>
    <x v="247"/>
    <n v="12"/>
    <s v="Plato_9"/>
    <s v="Descripción del Plato_9"/>
    <n v="17"/>
    <n v="29"/>
    <n v="3"/>
    <x v="2"/>
    <s v="Sin cebolla"/>
    <x v="23"/>
    <n v="36"/>
    <n v="87"/>
    <n v="0.41379310344827586"/>
  </r>
  <r>
    <x v="247"/>
    <n v="12"/>
    <s v="Plato_6"/>
    <s v="Descripción del Plato_6"/>
    <n v="16"/>
    <n v="27"/>
    <n v="2"/>
    <x v="21"/>
    <s v="Sin cebolla"/>
    <x v="50"/>
    <n v="22"/>
    <n v="54"/>
    <n v="0.40740740740740738"/>
  </r>
  <r>
    <x v="247"/>
    <n v="12"/>
    <s v="Plato_1"/>
    <s v="Descripción del Plato_1"/>
    <n v="15"/>
    <n v="25"/>
    <n v="2"/>
    <x v="15"/>
    <s v="Ninguna"/>
    <x v="32"/>
    <n v="20"/>
    <n v="50"/>
    <n v="0.4"/>
  </r>
  <r>
    <x v="248"/>
    <n v="8"/>
    <s v="Plato_5"/>
    <s v="Descripción del Plato_5"/>
    <n v="13"/>
    <n v="22"/>
    <n v="2"/>
    <x v="2"/>
    <s v="Sin cebolla"/>
    <x v="51"/>
    <n v="18"/>
    <n v="44"/>
    <n v="0.40909090909090912"/>
  </r>
  <r>
    <x v="248"/>
    <n v="8"/>
    <s v="Plato_4"/>
    <s v="Descripción del Plato_4"/>
    <n v="10"/>
    <n v="18"/>
    <n v="2"/>
    <x v="27"/>
    <s v="Ninguna"/>
    <x v="5"/>
    <n v="16"/>
    <n v="36"/>
    <n v="0.44444444444444442"/>
  </r>
  <r>
    <x v="249"/>
    <n v="8"/>
    <s v="Plato_3"/>
    <s v="Descripción del Plato_3"/>
    <n v="12"/>
    <n v="20"/>
    <n v="1"/>
    <x v="50"/>
    <s v="Sin cebolla"/>
    <x v="24"/>
    <n v="8"/>
    <n v="20"/>
    <n v="0.4"/>
  </r>
  <r>
    <x v="250"/>
    <n v="12"/>
    <s v="Plato_10"/>
    <s v="Descripción del Plato_10"/>
    <n v="15"/>
    <n v="26"/>
    <n v="1"/>
    <x v="0"/>
    <s v="Sin cebolla"/>
    <x v="40"/>
    <n v="11"/>
    <n v="26"/>
    <n v="0.42307692307692307"/>
  </r>
  <r>
    <x v="250"/>
    <n v="12"/>
    <s v="Plato_5"/>
    <s v="Descripción del Plato_5"/>
    <n v="13"/>
    <n v="22"/>
    <n v="1"/>
    <x v="3"/>
    <s v="Ninguna"/>
    <x v="48"/>
    <n v="9"/>
    <n v="22"/>
    <n v="0.40909090909090912"/>
  </r>
  <r>
    <x v="250"/>
    <n v="12"/>
    <s v="Plato_14"/>
    <s v="Descripción del Plato_14"/>
    <n v="14"/>
    <n v="23"/>
    <n v="1"/>
    <x v="8"/>
    <s v="Sin cebolla"/>
    <x v="33"/>
    <n v="9"/>
    <n v="23"/>
    <n v="0.39130434782608697"/>
  </r>
  <r>
    <x v="250"/>
    <n v="12"/>
    <s v="Plato_12"/>
    <s v="Descripción del Plato_12"/>
    <n v="11"/>
    <n v="19"/>
    <n v="2"/>
    <x v="22"/>
    <s v="Sin cebolla"/>
    <x v="44"/>
    <n v="16"/>
    <n v="38"/>
    <n v="0.42105263157894735"/>
  </r>
  <r>
    <x v="251"/>
    <n v="4"/>
    <s v="Plato_1"/>
    <s v="Descripción del Plato_1"/>
    <n v="15"/>
    <n v="25"/>
    <n v="2"/>
    <x v="47"/>
    <s v="Sin cebolla"/>
    <x v="32"/>
    <n v="20"/>
    <n v="50"/>
    <n v="0.4"/>
  </r>
  <r>
    <x v="251"/>
    <n v="4"/>
    <s v="Plato_10"/>
    <s v="Descripción del Plato_10"/>
    <n v="15"/>
    <n v="26"/>
    <n v="2"/>
    <x v="15"/>
    <s v="Ninguna"/>
    <x v="43"/>
    <n v="22"/>
    <n v="52"/>
    <n v="0.42307692307692307"/>
  </r>
  <r>
    <x v="252"/>
    <n v="8"/>
    <s v="Plato_1"/>
    <s v="Descripción del Plato_1"/>
    <n v="15"/>
    <n v="25"/>
    <n v="1"/>
    <x v="40"/>
    <s v="Ninguna"/>
    <x v="53"/>
    <n v="10"/>
    <n v="25"/>
    <n v="0.4"/>
  </r>
  <r>
    <x v="252"/>
    <n v="8"/>
    <s v="Plato_13"/>
    <s v="Descripción del Plato_13"/>
    <n v="13"/>
    <n v="21"/>
    <n v="2"/>
    <x v="10"/>
    <s v="Ninguna"/>
    <x v="39"/>
    <n v="16"/>
    <n v="42"/>
    <n v="0.38095238095238093"/>
  </r>
  <r>
    <x v="252"/>
    <n v="8"/>
    <s v="Plato_9"/>
    <s v="Descripción del Plato_9"/>
    <n v="17"/>
    <n v="29"/>
    <n v="3"/>
    <x v="50"/>
    <s v="Sin cebolla"/>
    <x v="23"/>
    <n v="36"/>
    <n v="87"/>
    <n v="0.41379310344827586"/>
  </r>
  <r>
    <x v="253"/>
    <n v="10"/>
    <s v="Plato_17"/>
    <s v="Descripción del Plato_17"/>
    <n v="19"/>
    <n v="31"/>
    <n v="3"/>
    <x v="46"/>
    <s v="Ninguna"/>
    <x v="46"/>
    <n v="36"/>
    <n v="93"/>
    <n v="0.38709677419354838"/>
  </r>
  <r>
    <x v="253"/>
    <n v="10"/>
    <s v="Plato_10"/>
    <s v="Descripción del Plato_10"/>
    <n v="15"/>
    <n v="26"/>
    <n v="2"/>
    <x v="16"/>
    <s v="Sin cebolla"/>
    <x v="43"/>
    <n v="22"/>
    <n v="52"/>
    <n v="0.42307692307692307"/>
  </r>
  <r>
    <x v="253"/>
    <n v="10"/>
    <s v="Plato_18"/>
    <s v="Descripción del Plato_18"/>
    <n v="20"/>
    <n v="34"/>
    <n v="2"/>
    <x v="44"/>
    <s v="Ninguna"/>
    <x v="19"/>
    <n v="28"/>
    <n v="68"/>
    <n v="0.41176470588235292"/>
  </r>
  <r>
    <x v="253"/>
    <n v="10"/>
    <s v="Plato_16"/>
    <s v="Descripción del Plato_16"/>
    <n v="16"/>
    <n v="28"/>
    <n v="3"/>
    <x v="35"/>
    <s v="Sin cebolla"/>
    <x v="8"/>
    <n v="36"/>
    <n v="84"/>
    <n v="0.42857142857142855"/>
  </r>
  <r>
    <x v="254"/>
    <n v="8"/>
    <s v="Plato_1"/>
    <s v="Descripción del Plato_1"/>
    <n v="15"/>
    <n v="25"/>
    <n v="1"/>
    <x v="45"/>
    <s v="Ninguna"/>
    <x v="53"/>
    <n v="10"/>
    <n v="25"/>
    <n v="0.4"/>
  </r>
  <r>
    <x v="255"/>
    <n v="5"/>
    <s v="Plato_13"/>
    <s v="Descripción del Plato_13"/>
    <n v="13"/>
    <n v="21"/>
    <n v="1"/>
    <x v="51"/>
    <s v="Ninguna"/>
    <x v="45"/>
    <n v="8"/>
    <n v="21"/>
    <n v="0.38095238095238093"/>
  </r>
  <r>
    <x v="256"/>
    <n v="12"/>
    <s v="Plato_14"/>
    <s v="Descripción del Plato_14"/>
    <n v="14"/>
    <n v="23"/>
    <n v="2"/>
    <x v="52"/>
    <s v="Sin cebolla"/>
    <x v="26"/>
    <n v="18"/>
    <n v="46"/>
    <n v="0.39130434782608697"/>
  </r>
  <r>
    <x v="257"/>
    <n v="12"/>
    <s v="Plato_1"/>
    <s v="Descripción del Plato_1"/>
    <n v="15"/>
    <n v="25"/>
    <n v="1"/>
    <x v="23"/>
    <s v="Ninguna"/>
    <x v="53"/>
    <n v="10"/>
    <n v="25"/>
    <n v="0.4"/>
  </r>
  <r>
    <x v="257"/>
    <n v="12"/>
    <s v="Plato_3"/>
    <s v="Descripción del Plato_3"/>
    <n v="12"/>
    <n v="20"/>
    <n v="1"/>
    <x v="15"/>
    <s v="Ninguna"/>
    <x v="24"/>
    <n v="8"/>
    <n v="20"/>
    <n v="0.4"/>
  </r>
  <r>
    <x v="257"/>
    <n v="12"/>
    <s v="Plato_15"/>
    <s v="Descripción del Plato_15"/>
    <n v="19"/>
    <n v="32"/>
    <n v="1"/>
    <x v="19"/>
    <s v="Ninguna"/>
    <x v="49"/>
    <n v="13"/>
    <n v="32"/>
    <n v="0.40625"/>
  </r>
  <r>
    <x v="257"/>
    <n v="12"/>
    <s v="Plato_20"/>
    <s v="Descripción del Plato_20"/>
    <n v="25"/>
    <n v="40"/>
    <n v="1"/>
    <x v="16"/>
    <s v="Ninguna"/>
    <x v="4"/>
    <n v="15"/>
    <n v="40"/>
    <n v="0.375"/>
  </r>
  <r>
    <x v="258"/>
    <n v="10"/>
    <s v="Plato_6"/>
    <s v="Descripción del Plato_6"/>
    <n v="16"/>
    <n v="27"/>
    <n v="3"/>
    <x v="11"/>
    <s v="Sin cebolla"/>
    <x v="37"/>
    <n v="33"/>
    <n v="81"/>
    <n v="0.40740740740740738"/>
  </r>
  <r>
    <x v="259"/>
    <n v="20"/>
    <s v="Plato_14"/>
    <s v="Descripción del Plato_14"/>
    <n v="14"/>
    <n v="23"/>
    <n v="3"/>
    <x v="14"/>
    <s v="Sin cebolla"/>
    <x v="52"/>
    <n v="27"/>
    <n v="69"/>
    <n v="0.39130434782608697"/>
  </r>
  <r>
    <x v="260"/>
    <n v="8"/>
    <s v="Plato_15"/>
    <s v="Descripción del Plato_15"/>
    <n v="19"/>
    <n v="32"/>
    <n v="3"/>
    <x v="17"/>
    <s v="Sin cebolla"/>
    <x v="18"/>
    <n v="39"/>
    <n v="96"/>
    <n v="0.40625"/>
  </r>
  <r>
    <x v="260"/>
    <n v="8"/>
    <s v="Plato_9"/>
    <s v="Descripción del Plato_9"/>
    <n v="17"/>
    <n v="29"/>
    <n v="2"/>
    <x v="6"/>
    <s v="Sin cebolla"/>
    <x v="6"/>
    <n v="24"/>
    <n v="58"/>
    <n v="0.41379310344827586"/>
  </r>
  <r>
    <x v="261"/>
    <n v="18"/>
    <s v="Plato_5"/>
    <s v="Descripción del Plato_5"/>
    <n v="13"/>
    <n v="22"/>
    <n v="1"/>
    <x v="52"/>
    <s v="Sin cebolla"/>
    <x v="48"/>
    <n v="9"/>
    <n v="22"/>
    <n v="0.40909090909090912"/>
  </r>
  <r>
    <x v="261"/>
    <n v="18"/>
    <s v="Plato_17"/>
    <s v="Descripción del Plato_17"/>
    <n v="19"/>
    <n v="31"/>
    <n v="3"/>
    <x v="31"/>
    <s v="Sin cebolla"/>
    <x v="46"/>
    <n v="36"/>
    <n v="93"/>
    <n v="0.38709677419354838"/>
  </r>
  <r>
    <x v="262"/>
    <n v="5"/>
    <s v="Plato_15"/>
    <s v="Descripción del Plato_15"/>
    <n v="19"/>
    <n v="32"/>
    <n v="1"/>
    <x v="45"/>
    <s v="Sin cebolla"/>
    <x v="49"/>
    <n v="13"/>
    <n v="32"/>
    <n v="0.40625"/>
  </r>
  <r>
    <x v="262"/>
    <n v="5"/>
    <s v="Plato_8"/>
    <s v="Descripción del Plato_8"/>
    <n v="21"/>
    <n v="35"/>
    <n v="1"/>
    <x v="48"/>
    <s v="Sin cebolla"/>
    <x v="29"/>
    <n v="14"/>
    <n v="35"/>
    <n v="0.4"/>
  </r>
  <r>
    <x v="262"/>
    <n v="5"/>
    <s v="Plato_2"/>
    <s v="Descripción del Plato_2"/>
    <n v="18"/>
    <n v="30"/>
    <n v="1"/>
    <x v="35"/>
    <s v="Ninguna"/>
    <x v="16"/>
    <n v="12"/>
    <n v="30"/>
    <n v="0.4"/>
  </r>
  <r>
    <x v="262"/>
    <n v="5"/>
    <s v="Plato_7"/>
    <s v="Descripción del Plato_7"/>
    <n v="14"/>
    <n v="24"/>
    <n v="1"/>
    <x v="22"/>
    <s v="Sin cebolla"/>
    <x v="17"/>
    <n v="10"/>
    <n v="24"/>
    <n v="0.41666666666666669"/>
  </r>
  <r>
    <x v="263"/>
    <n v="2"/>
    <s v="Plato_8"/>
    <s v="Descripción del Plato_8"/>
    <n v="21"/>
    <n v="35"/>
    <n v="2"/>
    <x v="38"/>
    <s v="Sin cebolla"/>
    <x v="10"/>
    <n v="28"/>
    <n v="70"/>
    <n v="0.4"/>
  </r>
  <r>
    <x v="263"/>
    <n v="2"/>
    <s v="Plato_15"/>
    <s v="Descripción del Plato_15"/>
    <n v="19"/>
    <n v="32"/>
    <n v="1"/>
    <x v="5"/>
    <s v="Sin cebolla"/>
    <x v="49"/>
    <n v="13"/>
    <n v="32"/>
    <n v="0.40625"/>
  </r>
  <r>
    <x v="263"/>
    <n v="2"/>
    <s v="Plato_2"/>
    <s v="Descripción del Plato_2"/>
    <n v="18"/>
    <n v="30"/>
    <n v="1"/>
    <x v="45"/>
    <s v="Ninguna"/>
    <x v="16"/>
    <n v="12"/>
    <n v="30"/>
    <n v="0.4"/>
  </r>
  <r>
    <x v="263"/>
    <n v="2"/>
    <s v="Plato_1"/>
    <s v="Descripción del Plato_1"/>
    <n v="15"/>
    <n v="25"/>
    <n v="2"/>
    <x v="30"/>
    <s v="Ninguna"/>
    <x v="32"/>
    <n v="20"/>
    <n v="50"/>
    <n v="0.4"/>
  </r>
  <r>
    <x v="264"/>
    <n v="6"/>
    <s v="Plato_14"/>
    <s v="Descripción del Plato_14"/>
    <n v="14"/>
    <n v="23"/>
    <n v="1"/>
    <x v="43"/>
    <s v="Ninguna"/>
    <x v="33"/>
    <n v="9"/>
    <n v="23"/>
    <n v="0.39130434782608697"/>
  </r>
  <r>
    <x v="264"/>
    <n v="6"/>
    <s v="Plato_17"/>
    <s v="Descripción del Plato_17"/>
    <n v="19"/>
    <n v="31"/>
    <n v="1"/>
    <x v="9"/>
    <s v="Sin cebolla"/>
    <x v="2"/>
    <n v="12"/>
    <n v="31"/>
    <n v="0.38709677419354838"/>
  </r>
  <r>
    <x v="264"/>
    <n v="6"/>
    <s v="Plato_6"/>
    <s v="Descripción del Plato_6"/>
    <n v="16"/>
    <n v="27"/>
    <n v="1"/>
    <x v="44"/>
    <s v="Ninguna"/>
    <x v="3"/>
    <n v="11"/>
    <n v="27"/>
    <n v="0.40740740740740738"/>
  </r>
  <r>
    <x v="264"/>
    <n v="6"/>
    <s v="Plato_2"/>
    <s v="Descripción del Plato_2"/>
    <n v="18"/>
    <n v="30"/>
    <n v="3"/>
    <x v="29"/>
    <s v="Sin cebolla"/>
    <x v="1"/>
    <n v="36"/>
    <n v="90"/>
    <n v="0.4"/>
  </r>
  <r>
    <x v="265"/>
    <n v="4"/>
    <s v="Plato_7"/>
    <s v="Descripción del Plato_7"/>
    <n v="14"/>
    <n v="24"/>
    <n v="1"/>
    <x v="47"/>
    <s v="Ninguna"/>
    <x v="17"/>
    <n v="10"/>
    <n v="24"/>
    <n v="0.41666666666666669"/>
  </r>
  <r>
    <x v="265"/>
    <n v="4"/>
    <s v="Plato_1"/>
    <s v="Descripción del Plato_1"/>
    <n v="15"/>
    <n v="25"/>
    <n v="3"/>
    <x v="47"/>
    <s v="Ninguna"/>
    <x v="41"/>
    <n v="30"/>
    <n v="75"/>
    <n v="0.4"/>
  </r>
  <r>
    <x v="266"/>
    <n v="7"/>
    <s v="Plato_15"/>
    <s v="Descripción del Plato_15"/>
    <n v="19"/>
    <n v="32"/>
    <n v="1"/>
    <x v="32"/>
    <s v="Sin cebolla"/>
    <x v="49"/>
    <n v="13"/>
    <n v="32"/>
    <n v="0.40625"/>
  </r>
  <r>
    <x v="266"/>
    <n v="7"/>
    <s v="Plato_16"/>
    <s v="Descripción del Plato_16"/>
    <n v="16"/>
    <n v="28"/>
    <n v="2"/>
    <x v="8"/>
    <s v="Ninguna"/>
    <x v="14"/>
    <n v="24"/>
    <n v="56"/>
    <n v="0.42857142857142855"/>
  </r>
  <r>
    <x v="266"/>
    <n v="7"/>
    <s v="Plato_2"/>
    <s v="Descripción del Plato_2"/>
    <n v="18"/>
    <n v="30"/>
    <n v="1"/>
    <x v="52"/>
    <s v="Sin cebolla"/>
    <x v="16"/>
    <n v="12"/>
    <n v="30"/>
    <n v="0.4"/>
  </r>
  <r>
    <x v="267"/>
    <n v="14"/>
    <s v="Plato_7"/>
    <s v="Descripción del Plato_7"/>
    <n v="14"/>
    <n v="24"/>
    <n v="1"/>
    <x v="38"/>
    <s v="Sin cebolla"/>
    <x v="17"/>
    <n v="10"/>
    <n v="24"/>
    <n v="0.41666666666666669"/>
  </r>
  <r>
    <x v="267"/>
    <n v="14"/>
    <s v="Plato_5"/>
    <s v="Descripción del Plato_5"/>
    <n v="13"/>
    <n v="22"/>
    <n v="2"/>
    <x v="20"/>
    <s v="Sin cebolla"/>
    <x v="51"/>
    <n v="18"/>
    <n v="44"/>
    <n v="0.40909090909090912"/>
  </r>
  <r>
    <x v="268"/>
    <n v="11"/>
    <s v="Plato_19"/>
    <s v="Descripción del Plato_19"/>
    <n v="22"/>
    <n v="36"/>
    <n v="3"/>
    <x v="33"/>
    <s v="Ninguna"/>
    <x v="12"/>
    <n v="42"/>
    <n v="108"/>
    <n v="0.3888888888888889"/>
  </r>
  <r>
    <x v="268"/>
    <n v="11"/>
    <s v="Plato_20"/>
    <s v="Descripción del Plato_20"/>
    <n v="25"/>
    <n v="40"/>
    <n v="1"/>
    <x v="27"/>
    <s v="Sin cebolla"/>
    <x v="4"/>
    <n v="15"/>
    <n v="40"/>
    <n v="0.375"/>
  </r>
  <r>
    <x v="268"/>
    <n v="11"/>
    <s v="Plato_18"/>
    <s v="Descripción del Plato_18"/>
    <n v="20"/>
    <n v="34"/>
    <n v="3"/>
    <x v="48"/>
    <s v="Sin cebolla"/>
    <x v="35"/>
    <n v="42"/>
    <n v="102"/>
    <n v="0.41176470588235292"/>
  </r>
  <r>
    <x v="269"/>
    <n v="10"/>
    <s v="Plato_18"/>
    <s v="Descripción del Plato_18"/>
    <n v="20"/>
    <n v="34"/>
    <n v="3"/>
    <x v="13"/>
    <s v="Ninguna"/>
    <x v="35"/>
    <n v="42"/>
    <n v="102"/>
    <n v="0.41176470588235292"/>
  </r>
  <r>
    <x v="270"/>
    <n v="3"/>
    <s v="Plato_5"/>
    <s v="Descripción del Plato_5"/>
    <n v="13"/>
    <n v="22"/>
    <n v="2"/>
    <x v="41"/>
    <s v="Sin cebolla"/>
    <x v="51"/>
    <n v="18"/>
    <n v="44"/>
    <n v="0.40909090909090912"/>
  </r>
  <r>
    <x v="271"/>
    <n v="7"/>
    <s v="Plato_7"/>
    <s v="Descripción del Plato_7"/>
    <n v="14"/>
    <n v="24"/>
    <n v="2"/>
    <x v="6"/>
    <s v="Ninguna"/>
    <x v="0"/>
    <n v="20"/>
    <n v="48"/>
    <n v="0.41666666666666669"/>
  </r>
  <r>
    <x v="271"/>
    <n v="7"/>
    <s v="Plato_8"/>
    <s v="Descripción del Plato_8"/>
    <n v="21"/>
    <n v="35"/>
    <n v="1"/>
    <x v="36"/>
    <s v="Sin cebolla"/>
    <x v="29"/>
    <n v="14"/>
    <n v="35"/>
    <n v="0.4"/>
  </r>
  <r>
    <x v="272"/>
    <n v="20"/>
    <s v="Plato_15"/>
    <s v="Descripción del Plato_15"/>
    <n v="19"/>
    <n v="32"/>
    <n v="1"/>
    <x v="39"/>
    <s v="Sin cebolla"/>
    <x v="49"/>
    <n v="13"/>
    <n v="32"/>
    <n v="0.40625"/>
  </r>
  <r>
    <x v="272"/>
    <n v="20"/>
    <s v="Plato_5"/>
    <s v="Descripción del Plato_5"/>
    <n v="13"/>
    <n v="22"/>
    <n v="3"/>
    <x v="22"/>
    <s v="Ninguna"/>
    <x v="13"/>
    <n v="27"/>
    <n v="66"/>
    <n v="0.40909090909090912"/>
  </r>
  <r>
    <x v="272"/>
    <n v="20"/>
    <s v="Plato_1"/>
    <s v="Descripción del Plato_1"/>
    <n v="15"/>
    <n v="25"/>
    <n v="1"/>
    <x v="19"/>
    <s v="Sin cebolla"/>
    <x v="53"/>
    <n v="10"/>
    <n v="25"/>
    <n v="0.4"/>
  </r>
  <r>
    <x v="273"/>
    <n v="7"/>
    <s v="Plato_10"/>
    <s v="Descripción del Plato_10"/>
    <n v="15"/>
    <n v="26"/>
    <n v="3"/>
    <x v="46"/>
    <s v="Ninguna"/>
    <x v="31"/>
    <n v="33"/>
    <n v="78"/>
    <n v="0.42307692307692307"/>
  </r>
  <r>
    <x v="273"/>
    <n v="7"/>
    <s v="Plato_12"/>
    <s v="Descripción del Plato_12"/>
    <n v="11"/>
    <n v="19"/>
    <n v="2"/>
    <x v="35"/>
    <s v="Sin cebolla"/>
    <x v="44"/>
    <n v="16"/>
    <n v="38"/>
    <n v="0.42105263157894735"/>
  </r>
  <r>
    <x v="274"/>
    <n v="5"/>
    <s v="Plato_11"/>
    <s v="Descripción del Plato_11"/>
    <n v="20"/>
    <n v="33"/>
    <n v="1"/>
    <x v="1"/>
    <s v="Sin cebolla"/>
    <x v="25"/>
    <n v="13"/>
    <n v="33"/>
    <n v="0.39393939393939392"/>
  </r>
  <r>
    <x v="274"/>
    <n v="5"/>
    <s v="Plato_17"/>
    <s v="Descripción del Plato_17"/>
    <n v="19"/>
    <n v="31"/>
    <n v="2"/>
    <x v="1"/>
    <s v="Ninguna"/>
    <x v="42"/>
    <n v="24"/>
    <n v="62"/>
    <n v="0.38709677419354838"/>
  </r>
  <r>
    <x v="274"/>
    <n v="5"/>
    <s v="Plato_10"/>
    <s v="Descripción del Plato_10"/>
    <n v="15"/>
    <n v="26"/>
    <n v="1"/>
    <x v="27"/>
    <s v="Ninguna"/>
    <x v="40"/>
    <n v="11"/>
    <n v="26"/>
    <n v="0.42307692307692307"/>
  </r>
  <r>
    <x v="275"/>
    <n v="15"/>
    <s v="Plato_5"/>
    <s v="Descripción del Plato_5"/>
    <n v="13"/>
    <n v="22"/>
    <n v="2"/>
    <x v="14"/>
    <s v="Ninguna"/>
    <x v="51"/>
    <n v="18"/>
    <n v="44"/>
    <n v="0.40909090909090912"/>
  </r>
  <r>
    <x v="275"/>
    <n v="15"/>
    <s v="Plato_10"/>
    <s v="Descripción del Plato_10"/>
    <n v="15"/>
    <n v="26"/>
    <n v="1"/>
    <x v="6"/>
    <s v="Sin cebolla"/>
    <x v="40"/>
    <n v="11"/>
    <n v="26"/>
    <n v="0.42307692307692307"/>
  </r>
  <r>
    <x v="276"/>
    <n v="4"/>
    <s v="Plato_17"/>
    <s v="Descripción del Plato_17"/>
    <n v="19"/>
    <n v="31"/>
    <n v="3"/>
    <x v="50"/>
    <s v="Ninguna"/>
    <x v="46"/>
    <n v="36"/>
    <n v="93"/>
    <n v="0.38709677419354838"/>
  </r>
  <r>
    <x v="277"/>
    <n v="5"/>
    <s v="Plato_17"/>
    <s v="Descripción del Plato_17"/>
    <n v="19"/>
    <n v="31"/>
    <n v="3"/>
    <x v="46"/>
    <s v="Ninguna"/>
    <x v="46"/>
    <n v="36"/>
    <n v="93"/>
    <n v="0.38709677419354838"/>
  </r>
  <r>
    <x v="277"/>
    <n v="5"/>
    <s v="Plato_7"/>
    <s v="Descripción del Plato_7"/>
    <n v="14"/>
    <n v="24"/>
    <n v="2"/>
    <x v="52"/>
    <s v="Sin cebolla"/>
    <x v="0"/>
    <n v="20"/>
    <n v="48"/>
    <n v="0.41666666666666669"/>
  </r>
  <r>
    <x v="278"/>
    <n v="11"/>
    <s v="Plato_20"/>
    <s v="Descripción del Plato_20"/>
    <n v="25"/>
    <n v="40"/>
    <n v="3"/>
    <x v="24"/>
    <s v="Sin cebolla"/>
    <x v="15"/>
    <n v="45"/>
    <n v="120"/>
    <n v="0.375"/>
  </r>
  <r>
    <x v="278"/>
    <n v="11"/>
    <s v="Plato_8"/>
    <s v="Descripción del Plato_8"/>
    <n v="21"/>
    <n v="35"/>
    <n v="1"/>
    <x v="52"/>
    <s v="Ninguna"/>
    <x v="29"/>
    <n v="14"/>
    <n v="35"/>
    <n v="0.4"/>
  </r>
  <r>
    <x v="278"/>
    <n v="11"/>
    <s v="Plato_4"/>
    <s v="Descripción del Plato_4"/>
    <n v="10"/>
    <n v="18"/>
    <n v="1"/>
    <x v="27"/>
    <s v="Ninguna"/>
    <x v="34"/>
    <n v="8"/>
    <n v="18"/>
    <n v="0.44444444444444442"/>
  </r>
  <r>
    <x v="278"/>
    <n v="11"/>
    <s v="Plato_16"/>
    <s v="Descripción del Plato_16"/>
    <n v="16"/>
    <n v="28"/>
    <n v="1"/>
    <x v="10"/>
    <s v="Ninguna"/>
    <x v="21"/>
    <n v="12"/>
    <n v="28"/>
    <n v="0.42857142857142855"/>
  </r>
  <r>
    <x v="279"/>
    <n v="14"/>
    <s v="Plato_7"/>
    <s v="Descripción del Plato_7"/>
    <n v="14"/>
    <n v="24"/>
    <n v="2"/>
    <x v="53"/>
    <s v="Ninguna"/>
    <x v="0"/>
    <n v="20"/>
    <n v="48"/>
    <n v="0.41666666666666669"/>
  </r>
  <r>
    <x v="279"/>
    <n v="14"/>
    <s v="Plato_14"/>
    <s v="Descripción del Plato_14"/>
    <n v="14"/>
    <n v="23"/>
    <n v="3"/>
    <x v="3"/>
    <s v="Ninguna"/>
    <x v="52"/>
    <n v="27"/>
    <n v="69"/>
    <n v="0.39130434782608697"/>
  </r>
  <r>
    <x v="280"/>
    <n v="18"/>
    <s v="Plato_11"/>
    <s v="Descripción del Plato_11"/>
    <n v="20"/>
    <n v="33"/>
    <n v="2"/>
    <x v="4"/>
    <s v="Sin cebolla"/>
    <x v="13"/>
    <n v="26"/>
    <n v="66"/>
    <n v="0.39393939393939392"/>
  </r>
  <r>
    <x v="281"/>
    <n v="6"/>
    <s v="Plato_4"/>
    <s v="Descripción del Plato_4"/>
    <n v="10"/>
    <n v="18"/>
    <n v="3"/>
    <x v="28"/>
    <s v="Sin cebolla"/>
    <x v="50"/>
    <n v="24"/>
    <n v="54"/>
    <n v="0.44444444444444442"/>
  </r>
  <r>
    <x v="281"/>
    <n v="6"/>
    <s v="Plato_3"/>
    <s v="Descripción del Plato_3"/>
    <n v="12"/>
    <n v="20"/>
    <n v="1"/>
    <x v="28"/>
    <s v="Sin cebolla"/>
    <x v="24"/>
    <n v="8"/>
    <n v="20"/>
    <n v="0.4"/>
  </r>
  <r>
    <x v="282"/>
    <n v="19"/>
    <s v="Plato_10"/>
    <s v="Descripción del Plato_10"/>
    <n v="15"/>
    <n v="26"/>
    <n v="3"/>
    <x v="21"/>
    <s v="Ninguna"/>
    <x v="31"/>
    <n v="33"/>
    <n v="78"/>
    <n v="0.42307692307692307"/>
  </r>
  <r>
    <x v="283"/>
    <n v="11"/>
    <s v="Plato_3"/>
    <s v="Descripción del Plato_3"/>
    <n v="12"/>
    <n v="20"/>
    <n v="3"/>
    <x v="32"/>
    <s v="Ninguna"/>
    <x v="22"/>
    <n v="24"/>
    <n v="60"/>
    <n v="0.4"/>
  </r>
  <r>
    <x v="283"/>
    <n v="11"/>
    <s v="Plato_6"/>
    <s v="Descripción del Plato_6"/>
    <n v="16"/>
    <n v="27"/>
    <n v="1"/>
    <x v="23"/>
    <s v="Ninguna"/>
    <x v="3"/>
    <n v="11"/>
    <n v="27"/>
    <n v="0.40740740740740738"/>
  </r>
  <r>
    <x v="283"/>
    <n v="11"/>
    <s v="Plato_12"/>
    <s v="Descripción del Plato_12"/>
    <n v="11"/>
    <n v="19"/>
    <n v="2"/>
    <x v="54"/>
    <s v="Ninguna"/>
    <x v="44"/>
    <n v="16"/>
    <n v="38"/>
    <n v="0.42105263157894735"/>
  </r>
  <r>
    <x v="283"/>
    <n v="11"/>
    <s v="Plato_11"/>
    <s v="Descripción del Plato_11"/>
    <n v="20"/>
    <n v="33"/>
    <n v="1"/>
    <x v="29"/>
    <s v="Sin cebolla"/>
    <x v="25"/>
    <n v="13"/>
    <n v="33"/>
    <n v="0.39393939393939392"/>
  </r>
  <r>
    <x v="284"/>
    <n v="18"/>
    <s v="Plato_13"/>
    <s v="Descripción del Plato_13"/>
    <n v="13"/>
    <n v="21"/>
    <n v="2"/>
    <x v="43"/>
    <s v="Sin cebolla"/>
    <x v="39"/>
    <n v="16"/>
    <n v="42"/>
    <n v="0.38095238095238093"/>
  </r>
  <r>
    <x v="285"/>
    <n v="15"/>
    <s v="Plato_18"/>
    <s v="Descripción del Plato_18"/>
    <n v="20"/>
    <n v="34"/>
    <n v="2"/>
    <x v="0"/>
    <s v="Ninguna"/>
    <x v="19"/>
    <n v="28"/>
    <n v="68"/>
    <n v="0.41176470588235292"/>
  </r>
  <r>
    <x v="286"/>
    <n v="20"/>
    <s v="Plato_15"/>
    <s v="Descripción del Plato_15"/>
    <n v="19"/>
    <n v="32"/>
    <n v="3"/>
    <x v="34"/>
    <s v="Ninguna"/>
    <x v="18"/>
    <n v="39"/>
    <n v="96"/>
    <n v="0.40625"/>
  </r>
  <r>
    <x v="286"/>
    <n v="20"/>
    <s v="Plato_14"/>
    <s v="Descripción del Plato_14"/>
    <n v="14"/>
    <n v="23"/>
    <n v="2"/>
    <x v="27"/>
    <s v="Ninguna"/>
    <x v="26"/>
    <n v="18"/>
    <n v="46"/>
    <n v="0.39130434782608697"/>
  </r>
  <r>
    <x v="286"/>
    <n v="20"/>
    <s v="Plato_2"/>
    <s v="Descripción del Plato_2"/>
    <n v="18"/>
    <n v="30"/>
    <n v="2"/>
    <x v="9"/>
    <s v="Sin cebolla"/>
    <x v="22"/>
    <n v="24"/>
    <n v="60"/>
    <n v="0.4"/>
  </r>
  <r>
    <x v="287"/>
    <n v="15"/>
    <s v="Plato_7"/>
    <s v="Descripción del Plato_7"/>
    <n v="14"/>
    <n v="24"/>
    <n v="2"/>
    <x v="21"/>
    <s v="Sin cebolla"/>
    <x v="0"/>
    <n v="20"/>
    <n v="48"/>
    <n v="0.41666666666666669"/>
  </r>
  <r>
    <x v="287"/>
    <n v="15"/>
    <s v="Plato_12"/>
    <s v="Descripción del Plato_12"/>
    <n v="11"/>
    <n v="19"/>
    <n v="2"/>
    <x v="1"/>
    <s v="Ninguna"/>
    <x v="44"/>
    <n v="16"/>
    <n v="38"/>
    <n v="0.42105263157894735"/>
  </r>
  <r>
    <x v="288"/>
    <n v="15"/>
    <s v="Plato_3"/>
    <s v="Descripción del Plato_3"/>
    <n v="12"/>
    <n v="20"/>
    <n v="3"/>
    <x v="31"/>
    <s v="Ninguna"/>
    <x v="22"/>
    <n v="24"/>
    <n v="60"/>
    <n v="0.4"/>
  </r>
  <r>
    <x v="288"/>
    <n v="15"/>
    <s v="Plato_10"/>
    <s v="Descripción del Plato_10"/>
    <n v="15"/>
    <n v="26"/>
    <n v="3"/>
    <x v="24"/>
    <s v="Sin cebolla"/>
    <x v="31"/>
    <n v="33"/>
    <n v="78"/>
    <n v="0.42307692307692307"/>
  </r>
  <r>
    <x v="289"/>
    <n v="19"/>
    <s v="Plato_20"/>
    <s v="Descripción del Plato_20"/>
    <n v="25"/>
    <n v="40"/>
    <n v="1"/>
    <x v="28"/>
    <s v="Ninguna"/>
    <x v="4"/>
    <n v="15"/>
    <n v="40"/>
    <n v="0.375"/>
  </r>
  <r>
    <x v="290"/>
    <n v="2"/>
    <s v="Plato_18"/>
    <s v="Descripción del Plato_18"/>
    <n v="20"/>
    <n v="34"/>
    <n v="2"/>
    <x v="52"/>
    <s v="Sin cebolla"/>
    <x v="19"/>
    <n v="28"/>
    <n v="68"/>
    <n v="0.41176470588235292"/>
  </r>
  <r>
    <x v="290"/>
    <n v="2"/>
    <s v="Plato_1"/>
    <s v="Descripción del Plato_1"/>
    <n v="15"/>
    <n v="25"/>
    <n v="1"/>
    <x v="54"/>
    <s v="Ninguna"/>
    <x v="53"/>
    <n v="10"/>
    <n v="25"/>
    <n v="0.4"/>
  </r>
  <r>
    <x v="290"/>
    <n v="2"/>
    <s v="Plato_8"/>
    <s v="Descripción del Plato_8"/>
    <n v="21"/>
    <n v="35"/>
    <n v="3"/>
    <x v="43"/>
    <s v="Sin cebolla"/>
    <x v="28"/>
    <n v="42"/>
    <n v="105"/>
    <n v="0.4"/>
  </r>
  <r>
    <x v="290"/>
    <n v="2"/>
    <s v="Plato_17"/>
    <s v="Descripción del Plato_17"/>
    <n v="19"/>
    <n v="31"/>
    <n v="2"/>
    <x v="30"/>
    <s v="Ninguna"/>
    <x v="42"/>
    <n v="24"/>
    <n v="62"/>
    <n v="0.38709677419354838"/>
  </r>
  <r>
    <x v="291"/>
    <n v="10"/>
    <s v="Plato_16"/>
    <s v="Descripción del Plato_16"/>
    <n v="16"/>
    <n v="28"/>
    <n v="3"/>
    <x v="8"/>
    <s v="Sin cebolla"/>
    <x v="8"/>
    <n v="36"/>
    <n v="84"/>
    <n v="0.42857142857142855"/>
  </r>
  <r>
    <x v="292"/>
    <n v="16"/>
    <s v="Plato_16"/>
    <s v="Descripción del Plato_16"/>
    <n v="16"/>
    <n v="28"/>
    <n v="3"/>
    <x v="20"/>
    <s v="Ninguna"/>
    <x v="8"/>
    <n v="36"/>
    <n v="84"/>
    <n v="0.42857142857142855"/>
  </r>
  <r>
    <x v="292"/>
    <n v="16"/>
    <s v="Plato_2"/>
    <s v="Descripción del Plato_2"/>
    <n v="18"/>
    <n v="30"/>
    <n v="2"/>
    <x v="50"/>
    <s v="Ninguna"/>
    <x v="22"/>
    <n v="24"/>
    <n v="60"/>
    <n v="0.4"/>
  </r>
  <r>
    <x v="292"/>
    <n v="16"/>
    <s v="Plato_19"/>
    <s v="Descripción del Plato_19"/>
    <n v="22"/>
    <n v="36"/>
    <n v="2"/>
    <x v="36"/>
    <s v="Ninguna"/>
    <x v="47"/>
    <n v="28"/>
    <n v="72"/>
    <n v="0.3888888888888889"/>
  </r>
  <r>
    <x v="293"/>
    <n v="17"/>
    <s v="Plato_17"/>
    <s v="Descripción del Plato_17"/>
    <n v="19"/>
    <n v="31"/>
    <n v="2"/>
    <x v="15"/>
    <s v="Sin cebolla"/>
    <x v="42"/>
    <n v="24"/>
    <n v="62"/>
    <n v="0.38709677419354838"/>
  </r>
  <r>
    <x v="293"/>
    <n v="17"/>
    <s v="Plato_19"/>
    <s v="Descripción del Plato_19"/>
    <n v="22"/>
    <n v="36"/>
    <n v="3"/>
    <x v="33"/>
    <s v="Ninguna"/>
    <x v="12"/>
    <n v="42"/>
    <n v="108"/>
    <n v="0.3888888888888889"/>
  </r>
  <r>
    <x v="293"/>
    <n v="17"/>
    <s v="Plato_4"/>
    <s v="Descripción del Plato_4"/>
    <n v="10"/>
    <n v="18"/>
    <n v="3"/>
    <x v="46"/>
    <s v="Ninguna"/>
    <x v="50"/>
    <n v="24"/>
    <n v="54"/>
    <n v="0.44444444444444442"/>
  </r>
  <r>
    <x v="293"/>
    <n v="17"/>
    <s v="Plato_18"/>
    <s v="Descripción del Plato_18"/>
    <n v="20"/>
    <n v="34"/>
    <n v="3"/>
    <x v="4"/>
    <s v="Sin cebolla"/>
    <x v="35"/>
    <n v="42"/>
    <n v="102"/>
    <n v="0.41176470588235292"/>
  </r>
  <r>
    <x v="294"/>
    <n v="3"/>
    <s v="Plato_15"/>
    <s v="Descripción del Plato_15"/>
    <n v="19"/>
    <n v="32"/>
    <n v="1"/>
    <x v="20"/>
    <s v="Sin cebolla"/>
    <x v="49"/>
    <n v="13"/>
    <n v="32"/>
    <n v="0.40625"/>
  </r>
  <r>
    <x v="294"/>
    <n v="3"/>
    <s v="Plato_2"/>
    <s v="Descripción del Plato_2"/>
    <n v="18"/>
    <n v="30"/>
    <n v="3"/>
    <x v="37"/>
    <s v="Ninguna"/>
    <x v="1"/>
    <n v="36"/>
    <n v="90"/>
    <n v="0.4"/>
  </r>
  <r>
    <x v="294"/>
    <n v="3"/>
    <s v="Plato_17"/>
    <s v="Descripción del Plato_17"/>
    <n v="19"/>
    <n v="31"/>
    <n v="2"/>
    <x v="38"/>
    <s v="Sin cebolla"/>
    <x v="42"/>
    <n v="24"/>
    <n v="62"/>
    <n v="0.38709677419354838"/>
  </r>
  <r>
    <x v="294"/>
    <n v="3"/>
    <s v="Plato_13"/>
    <s v="Descripción del Plato_13"/>
    <n v="13"/>
    <n v="21"/>
    <n v="3"/>
    <x v="23"/>
    <s v="Ninguna"/>
    <x v="27"/>
    <n v="24"/>
    <n v="63"/>
    <n v="0.38095238095238093"/>
  </r>
  <r>
    <x v="295"/>
    <n v="14"/>
    <s v="Plato_14"/>
    <s v="Descripción del Plato_14"/>
    <n v="14"/>
    <n v="23"/>
    <n v="1"/>
    <x v="31"/>
    <s v="Ninguna"/>
    <x v="33"/>
    <n v="9"/>
    <n v="23"/>
    <n v="0.39130434782608697"/>
  </r>
  <r>
    <x v="295"/>
    <n v="14"/>
    <s v="Plato_19"/>
    <s v="Descripción del Plato_19"/>
    <n v="22"/>
    <n v="36"/>
    <n v="1"/>
    <x v="13"/>
    <s v="Sin cebolla"/>
    <x v="5"/>
    <n v="14"/>
    <n v="36"/>
    <n v="0.3888888888888889"/>
  </r>
  <r>
    <x v="296"/>
    <n v="4"/>
    <s v="Plato_9"/>
    <s v="Descripción del Plato_9"/>
    <n v="17"/>
    <n v="29"/>
    <n v="2"/>
    <x v="23"/>
    <s v="Sin cebolla"/>
    <x v="6"/>
    <n v="24"/>
    <n v="58"/>
    <n v="0.41379310344827586"/>
  </r>
  <r>
    <x v="296"/>
    <n v="4"/>
    <s v="Plato_4"/>
    <s v="Descripción del Plato_4"/>
    <n v="10"/>
    <n v="18"/>
    <n v="3"/>
    <x v="33"/>
    <s v="Sin cebolla"/>
    <x v="50"/>
    <n v="24"/>
    <n v="54"/>
    <n v="0.44444444444444442"/>
  </r>
  <r>
    <x v="296"/>
    <n v="4"/>
    <s v="Plato_13"/>
    <s v="Descripción del Plato_13"/>
    <n v="13"/>
    <n v="21"/>
    <n v="3"/>
    <x v="22"/>
    <s v="Sin cebolla"/>
    <x v="27"/>
    <n v="24"/>
    <n v="63"/>
    <n v="0.38095238095238093"/>
  </r>
  <r>
    <x v="297"/>
    <n v="11"/>
    <s v="Plato_6"/>
    <s v="Descripción del Plato_6"/>
    <n v="16"/>
    <n v="27"/>
    <n v="3"/>
    <x v="34"/>
    <s v="Ninguna"/>
    <x v="37"/>
    <n v="33"/>
    <n v="81"/>
    <n v="0.40740740740740738"/>
  </r>
  <r>
    <x v="297"/>
    <n v="11"/>
    <s v="Plato_19"/>
    <s v="Descripción del Plato_19"/>
    <n v="22"/>
    <n v="36"/>
    <n v="3"/>
    <x v="14"/>
    <s v="Ninguna"/>
    <x v="12"/>
    <n v="42"/>
    <n v="108"/>
    <n v="0.3888888888888889"/>
  </r>
  <r>
    <x v="297"/>
    <n v="11"/>
    <s v="Plato_5"/>
    <s v="Descripción del Plato_5"/>
    <n v="13"/>
    <n v="22"/>
    <n v="3"/>
    <x v="34"/>
    <s v="Sin cebolla"/>
    <x v="13"/>
    <n v="27"/>
    <n v="66"/>
    <n v="0.40909090909090912"/>
  </r>
  <r>
    <x v="298"/>
    <n v="6"/>
    <s v="Plato_3"/>
    <s v="Descripción del Plato_3"/>
    <n v="12"/>
    <n v="20"/>
    <n v="1"/>
    <x v="9"/>
    <s v="Ninguna"/>
    <x v="24"/>
    <n v="8"/>
    <n v="20"/>
    <n v="0.4"/>
  </r>
  <r>
    <x v="298"/>
    <n v="6"/>
    <s v="Plato_19"/>
    <s v="Descripción del Plato_19"/>
    <n v="22"/>
    <n v="36"/>
    <n v="2"/>
    <x v="41"/>
    <s v="Ninguna"/>
    <x v="47"/>
    <n v="28"/>
    <n v="72"/>
    <n v="0.3888888888888889"/>
  </r>
  <r>
    <x v="298"/>
    <n v="6"/>
    <s v="Plato_7"/>
    <s v="Descripción del Plato_7"/>
    <n v="14"/>
    <n v="24"/>
    <n v="3"/>
    <x v="12"/>
    <s v="Sin cebolla"/>
    <x v="47"/>
    <n v="30"/>
    <n v="72"/>
    <n v="0.41666666666666669"/>
  </r>
  <r>
    <x v="298"/>
    <n v="6"/>
    <s v="Plato_4"/>
    <s v="Descripción del Plato_4"/>
    <n v="10"/>
    <n v="18"/>
    <n v="1"/>
    <x v="13"/>
    <s v="Ninguna"/>
    <x v="34"/>
    <n v="8"/>
    <n v="18"/>
    <n v="0.44444444444444442"/>
  </r>
  <r>
    <x v="299"/>
    <n v="18"/>
    <s v="Plato_20"/>
    <s v="Descripción del Plato_20"/>
    <n v="25"/>
    <n v="40"/>
    <n v="3"/>
    <x v="7"/>
    <s v="Sin cebolla"/>
    <x v="15"/>
    <n v="45"/>
    <n v="120"/>
    <n v="0.375"/>
  </r>
  <r>
    <x v="299"/>
    <n v="18"/>
    <s v="Plato_4"/>
    <s v="Descripción del Plato_4"/>
    <n v="10"/>
    <n v="18"/>
    <n v="3"/>
    <x v="30"/>
    <s v="Ninguna"/>
    <x v="50"/>
    <n v="24"/>
    <n v="54"/>
    <n v="0.44444444444444442"/>
  </r>
  <r>
    <x v="299"/>
    <n v="18"/>
    <s v="Plato_10"/>
    <s v="Descripción del Plato_10"/>
    <n v="15"/>
    <n v="26"/>
    <n v="1"/>
    <x v="39"/>
    <s v="Sin cebolla"/>
    <x v="40"/>
    <n v="11"/>
    <n v="26"/>
    <n v="0.42307692307692307"/>
  </r>
  <r>
    <x v="299"/>
    <n v="18"/>
    <s v="Plato_2"/>
    <s v="Descripción del Plato_2"/>
    <n v="18"/>
    <n v="30"/>
    <n v="3"/>
    <x v="52"/>
    <s v="Ninguna"/>
    <x v="1"/>
    <n v="36"/>
    <n v="90"/>
    <n v="0.4"/>
  </r>
  <r>
    <x v="300"/>
    <n v="8"/>
    <s v="Plato_17"/>
    <s v="Descripción del Plato_17"/>
    <n v="19"/>
    <n v="31"/>
    <n v="3"/>
    <x v="8"/>
    <s v="Sin cebolla"/>
    <x v="46"/>
    <n v="36"/>
    <n v="93"/>
    <n v="0.38709677419354838"/>
  </r>
  <r>
    <x v="300"/>
    <n v="8"/>
    <s v="Plato_10"/>
    <s v="Descripción del Plato_10"/>
    <n v="15"/>
    <n v="26"/>
    <n v="2"/>
    <x v="28"/>
    <s v="Sin cebolla"/>
    <x v="43"/>
    <n v="22"/>
    <n v="52"/>
    <n v="0.42307692307692307"/>
  </r>
  <r>
    <x v="300"/>
    <n v="8"/>
    <s v="Plato_9"/>
    <s v="Descripción del Plato_9"/>
    <n v="17"/>
    <n v="29"/>
    <n v="2"/>
    <x v="14"/>
    <s v="Ninguna"/>
    <x v="6"/>
    <n v="24"/>
    <n v="58"/>
    <n v="0.41379310344827586"/>
  </r>
  <r>
    <x v="300"/>
    <n v="8"/>
    <s v="Plato_3"/>
    <s v="Descripción del Plato_3"/>
    <n v="12"/>
    <n v="20"/>
    <n v="1"/>
    <x v="7"/>
    <s v="Ninguna"/>
    <x v="24"/>
    <n v="8"/>
    <n v="20"/>
    <n v="0.4"/>
  </r>
  <r>
    <x v="301"/>
    <n v="5"/>
    <s v="Plato_15"/>
    <s v="Descripción del Plato_15"/>
    <n v="19"/>
    <n v="32"/>
    <n v="3"/>
    <x v="12"/>
    <s v="Ninguna"/>
    <x v="18"/>
    <n v="39"/>
    <n v="96"/>
    <n v="0.40625"/>
  </r>
  <r>
    <x v="302"/>
    <n v="14"/>
    <s v="Plato_3"/>
    <s v="Descripción del Plato_3"/>
    <n v="12"/>
    <n v="20"/>
    <n v="2"/>
    <x v="33"/>
    <s v="Ninguna"/>
    <x v="4"/>
    <n v="16"/>
    <n v="40"/>
    <n v="0.4"/>
  </r>
  <r>
    <x v="302"/>
    <n v="14"/>
    <s v="Plato_20"/>
    <s v="Descripción del Plato_20"/>
    <n v="25"/>
    <n v="40"/>
    <n v="3"/>
    <x v="51"/>
    <s v="Ninguna"/>
    <x v="15"/>
    <n v="45"/>
    <n v="120"/>
    <n v="0.375"/>
  </r>
  <r>
    <x v="302"/>
    <n v="14"/>
    <s v="Plato_10"/>
    <s v="Descripción del Plato_10"/>
    <n v="15"/>
    <n v="26"/>
    <n v="1"/>
    <x v="44"/>
    <s v="Sin cebolla"/>
    <x v="40"/>
    <n v="11"/>
    <n v="26"/>
    <n v="0.42307692307692307"/>
  </r>
  <r>
    <x v="302"/>
    <n v="14"/>
    <s v="Plato_7"/>
    <s v="Descripción del Plato_7"/>
    <n v="14"/>
    <n v="24"/>
    <n v="1"/>
    <x v="49"/>
    <s v="Ninguna"/>
    <x v="17"/>
    <n v="10"/>
    <n v="24"/>
    <n v="0.41666666666666669"/>
  </r>
  <r>
    <x v="303"/>
    <n v="6"/>
    <s v="Plato_15"/>
    <s v="Descripción del Plato_15"/>
    <n v="19"/>
    <n v="32"/>
    <n v="2"/>
    <x v="4"/>
    <s v="Ninguna"/>
    <x v="11"/>
    <n v="26"/>
    <n v="64"/>
    <n v="0.40625"/>
  </r>
  <r>
    <x v="303"/>
    <n v="6"/>
    <s v="Plato_13"/>
    <s v="Descripción del Plato_13"/>
    <n v="13"/>
    <n v="21"/>
    <n v="2"/>
    <x v="49"/>
    <s v="Sin cebolla"/>
    <x v="39"/>
    <n v="16"/>
    <n v="42"/>
    <n v="0.38095238095238093"/>
  </r>
  <r>
    <x v="303"/>
    <n v="6"/>
    <s v="Plato_20"/>
    <s v="Descripción del Plato_20"/>
    <n v="25"/>
    <n v="40"/>
    <n v="2"/>
    <x v="24"/>
    <s v="Ninguna"/>
    <x v="20"/>
    <n v="30"/>
    <n v="80"/>
    <n v="0.375"/>
  </r>
  <r>
    <x v="303"/>
    <n v="6"/>
    <s v="Plato_17"/>
    <s v="Descripción del Plato_17"/>
    <n v="19"/>
    <n v="31"/>
    <n v="3"/>
    <x v="42"/>
    <s v="Ninguna"/>
    <x v="46"/>
    <n v="36"/>
    <n v="93"/>
    <n v="0.38709677419354838"/>
  </r>
  <r>
    <x v="304"/>
    <n v="1"/>
    <s v="Plato_8"/>
    <s v="Descripción del Plato_8"/>
    <n v="21"/>
    <n v="35"/>
    <n v="3"/>
    <x v="9"/>
    <s v="Ninguna"/>
    <x v="28"/>
    <n v="42"/>
    <n v="105"/>
    <n v="0.4"/>
  </r>
  <r>
    <x v="304"/>
    <n v="1"/>
    <s v="Plato_14"/>
    <s v="Descripción del Plato_14"/>
    <n v="14"/>
    <n v="23"/>
    <n v="1"/>
    <x v="24"/>
    <s v="Ninguna"/>
    <x v="33"/>
    <n v="9"/>
    <n v="23"/>
    <n v="0.39130434782608697"/>
  </r>
  <r>
    <x v="305"/>
    <n v="7"/>
    <s v="Plato_15"/>
    <s v="Descripción del Plato_15"/>
    <n v="19"/>
    <n v="32"/>
    <n v="1"/>
    <x v="42"/>
    <s v="Sin cebolla"/>
    <x v="49"/>
    <n v="13"/>
    <n v="32"/>
    <n v="0.40625"/>
  </r>
  <r>
    <x v="306"/>
    <n v="20"/>
    <s v="Plato_13"/>
    <s v="Descripción del Plato_13"/>
    <n v="13"/>
    <n v="21"/>
    <n v="3"/>
    <x v="38"/>
    <s v="Sin cebolla"/>
    <x v="27"/>
    <n v="24"/>
    <n v="63"/>
    <n v="0.38095238095238093"/>
  </r>
  <r>
    <x v="307"/>
    <n v="14"/>
    <s v="Plato_18"/>
    <s v="Descripción del Plato_18"/>
    <n v="20"/>
    <n v="34"/>
    <n v="1"/>
    <x v="20"/>
    <s v="Sin cebolla"/>
    <x v="38"/>
    <n v="14"/>
    <n v="34"/>
    <n v="0.41176470588235292"/>
  </r>
  <r>
    <x v="307"/>
    <n v="14"/>
    <s v="Plato_8"/>
    <s v="Descripción del Plato_8"/>
    <n v="21"/>
    <n v="35"/>
    <n v="2"/>
    <x v="54"/>
    <s v="Ninguna"/>
    <x v="10"/>
    <n v="28"/>
    <n v="70"/>
    <n v="0.4"/>
  </r>
  <r>
    <x v="307"/>
    <n v="14"/>
    <s v="Plato_17"/>
    <s v="Descripción del Plato_17"/>
    <n v="19"/>
    <n v="31"/>
    <n v="2"/>
    <x v="35"/>
    <s v="Ninguna"/>
    <x v="42"/>
    <n v="24"/>
    <n v="62"/>
    <n v="0.38709677419354838"/>
  </r>
  <r>
    <x v="307"/>
    <n v="14"/>
    <s v="Plato_16"/>
    <s v="Descripción del Plato_16"/>
    <n v="16"/>
    <n v="28"/>
    <n v="2"/>
    <x v="23"/>
    <s v="Ninguna"/>
    <x v="14"/>
    <n v="24"/>
    <n v="56"/>
    <n v="0.42857142857142855"/>
  </r>
  <r>
    <x v="308"/>
    <n v="9"/>
    <s v="Plato_20"/>
    <s v="Descripción del Plato_20"/>
    <n v="25"/>
    <n v="40"/>
    <n v="1"/>
    <x v="50"/>
    <s v="Ninguna"/>
    <x v="4"/>
    <n v="15"/>
    <n v="40"/>
    <n v="0.375"/>
  </r>
  <r>
    <x v="308"/>
    <n v="9"/>
    <s v="Plato_17"/>
    <s v="Descripción del Plato_17"/>
    <n v="19"/>
    <n v="31"/>
    <n v="2"/>
    <x v="26"/>
    <s v="Sin cebolla"/>
    <x v="42"/>
    <n v="24"/>
    <n v="62"/>
    <n v="0.38709677419354838"/>
  </r>
  <r>
    <x v="308"/>
    <n v="9"/>
    <s v="Plato_8"/>
    <s v="Descripción del Plato_8"/>
    <n v="21"/>
    <n v="35"/>
    <n v="2"/>
    <x v="2"/>
    <s v="Sin cebolla"/>
    <x v="10"/>
    <n v="28"/>
    <n v="70"/>
    <n v="0.4"/>
  </r>
  <r>
    <x v="309"/>
    <n v="17"/>
    <s v="Plato_10"/>
    <s v="Descripción del Plato_10"/>
    <n v="15"/>
    <n v="26"/>
    <n v="3"/>
    <x v="26"/>
    <s v="Ninguna"/>
    <x v="31"/>
    <n v="33"/>
    <n v="78"/>
    <n v="0.42307692307692307"/>
  </r>
  <r>
    <x v="309"/>
    <n v="17"/>
    <s v="Plato_2"/>
    <s v="Descripción del Plato_2"/>
    <n v="18"/>
    <n v="30"/>
    <n v="2"/>
    <x v="7"/>
    <s v="Sin cebolla"/>
    <x v="22"/>
    <n v="24"/>
    <n v="60"/>
    <n v="0.4"/>
  </r>
  <r>
    <x v="310"/>
    <n v="6"/>
    <s v="Plato_7"/>
    <s v="Descripción del Plato_7"/>
    <n v="14"/>
    <n v="24"/>
    <n v="1"/>
    <x v="34"/>
    <s v="Sin cebolla"/>
    <x v="17"/>
    <n v="10"/>
    <n v="24"/>
    <n v="0.41666666666666669"/>
  </r>
  <r>
    <x v="310"/>
    <n v="6"/>
    <s v="Plato_9"/>
    <s v="Descripción del Plato_9"/>
    <n v="17"/>
    <n v="29"/>
    <n v="1"/>
    <x v="52"/>
    <s v="Sin cebolla"/>
    <x v="30"/>
    <n v="12"/>
    <n v="29"/>
    <n v="0.41379310344827586"/>
  </r>
  <r>
    <x v="311"/>
    <n v="2"/>
    <s v="Plato_15"/>
    <s v="Descripción del Plato_15"/>
    <n v="19"/>
    <n v="32"/>
    <n v="2"/>
    <x v="32"/>
    <s v="Sin cebolla"/>
    <x v="11"/>
    <n v="26"/>
    <n v="64"/>
    <n v="0.40625"/>
  </r>
  <r>
    <x v="311"/>
    <n v="2"/>
    <s v="Plato_8"/>
    <s v="Descripción del Plato_8"/>
    <n v="21"/>
    <n v="35"/>
    <n v="2"/>
    <x v="16"/>
    <s v="Sin cebolla"/>
    <x v="10"/>
    <n v="28"/>
    <n v="70"/>
    <n v="0.4"/>
  </r>
  <r>
    <x v="312"/>
    <n v="10"/>
    <s v="Plato_12"/>
    <s v="Descripción del Plato_12"/>
    <n v="11"/>
    <n v="19"/>
    <n v="2"/>
    <x v="5"/>
    <s v="Sin cebolla"/>
    <x v="44"/>
    <n v="16"/>
    <n v="38"/>
    <n v="0.42105263157894735"/>
  </r>
  <r>
    <x v="312"/>
    <n v="10"/>
    <s v="Plato_17"/>
    <s v="Descripción del Plato_17"/>
    <n v="19"/>
    <n v="31"/>
    <n v="2"/>
    <x v="25"/>
    <s v="Ninguna"/>
    <x v="42"/>
    <n v="24"/>
    <n v="62"/>
    <n v="0.38709677419354838"/>
  </r>
  <r>
    <x v="312"/>
    <n v="10"/>
    <s v="Plato_19"/>
    <s v="Descripción del Plato_19"/>
    <n v="22"/>
    <n v="36"/>
    <n v="3"/>
    <x v="13"/>
    <s v="Ninguna"/>
    <x v="12"/>
    <n v="42"/>
    <n v="108"/>
    <n v="0.3888888888888889"/>
  </r>
  <r>
    <x v="312"/>
    <n v="10"/>
    <s v="Plato_7"/>
    <s v="Descripción del Plato_7"/>
    <n v="14"/>
    <n v="24"/>
    <n v="1"/>
    <x v="12"/>
    <s v="Sin cebolla"/>
    <x v="17"/>
    <n v="10"/>
    <n v="24"/>
    <n v="0.41666666666666669"/>
  </r>
  <r>
    <x v="313"/>
    <n v="20"/>
    <s v="Plato_6"/>
    <s v="Descripción del Plato_6"/>
    <n v="16"/>
    <n v="27"/>
    <n v="1"/>
    <x v="19"/>
    <s v="Ninguna"/>
    <x v="3"/>
    <n v="11"/>
    <n v="27"/>
    <n v="0.40740740740740738"/>
  </r>
  <r>
    <x v="314"/>
    <n v="14"/>
    <s v="Plato_1"/>
    <s v="Descripción del Plato_1"/>
    <n v="15"/>
    <n v="25"/>
    <n v="1"/>
    <x v="51"/>
    <s v="Sin cebolla"/>
    <x v="53"/>
    <n v="10"/>
    <n v="25"/>
    <n v="0.4"/>
  </r>
  <r>
    <x v="314"/>
    <n v="14"/>
    <s v="Plato_16"/>
    <s v="Descripción del Plato_16"/>
    <n v="16"/>
    <n v="28"/>
    <n v="1"/>
    <x v="49"/>
    <s v="Sin cebolla"/>
    <x v="21"/>
    <n v="12"/>
    <n v="28"/>
    <n v="0.42857142857142855"/>
  </r>
  <r>
    <x v="314"/>
    <n v="14"/>
    <s v="Plato_9"/>
    <s v="Descripción del Plato_9"/>
    <n v="17"/>
    <n v="29"/>
    <n v="3"/>
    <x v="53"/>
    <s v="Sin cebolla"/>
    <x v="23"/>
    <n v="36"/>
    <n v="87"/>
    <n v="0.41379310344827586"/>
  </r>
  <r>
    <x v="314"/>
    <n v="14"/>
    <s v="Plato_13"/>
    <s v="Descripción del Plato_13"/>
    <n v="13"/>
    <n v="21"/>
    <n v="1"/>
    <x v="2"/>
    <s v="Sin cebolla"/>
    <x v="45"/>
    <n v="8"/>
    <n v="21"/>
    <n v="0.38095238095238093"/>
  </r>
  <r>
    <x v="315"/>
    <n v="2"/>
    <s v="Plato_4"/>
    <s v="Descripción del Plato_4"/>
    <n v="10"/>
    <n v="18"/>
    <n v="1"/>
    <x v="48"/>
    <s v="Ninguna"/>
    <x v="34"/>
    <n v="8"/>
    <n v="18"/>
    <n v="0.44444444444444442"/>
  </r>
  <r>
    <x v="315"/>
    <n v="2"/>
    <s v="Plato_13"/>
    <s v="Descripción del Plato_13"/>
    <n v="13"/>
    <n v="21"/>
    <n v="1"/>
    <x v="8"/>
    <s v="Ninguna"/>
    <x v="45"/>
    <n v="8"/>
    <n v="21"/>
    <n v="0.38095238095238093"/>
  </r>
  <r>
    <x v="315"/>
    <n v="2"/>
    <s v="Plato_6"/>
    <s v="Descripción del Plato_6"/>
    <n v="16"/>
    <n v="27"/>
    <n v="3"/>
    <x v="47"/>
    <s v="Sin cebolla"/>
    <x v="37"/>
    <n v="33"/>
    <n v="81"/>
    <n v="0.40740740740740738"/>
  </r>
  <r>
    <x v="315"/>
    <n v="2"/>
    <s v="Plato_20"/>
    <s v="Descripción del Plato_20"/>
    <n v="25"/>
    <n v="40"/>
    <n v="1"/>
    <x v="53"/>
    <s v="Sin cebolla"/>
    <x v="4"/>
    <n v="15"/>
    <n v="40"/>
    <n v="0.375"/>
  </r>
  <r>
    <x v="316"/>
    <n v="17"/>
    <s v="Plato_5"/>
    <s v="Descripción del Plato_5"/>
    <n v="13"/>
    <n v="22"/>
    <n v="2"/>
    <x v="31"/>
    <s v="Sin cebolla"/>
    <x v="51"/>
    <n v="18"/>
    <n v="44"/>
    <n v="0.40909090909090912"/>
  </r>
  <r>
    <x v="316"/>
    <n v="17"/>
    <s v="Plato_18"/>
    <s v="Descripción del Plato_18"/>
    <n v="20"/>
    <n v="34"/>
    <n v="3"/>
    <x v="45"/>
    <s v="Sin cebolla"/>
    <x v="35"/>
    <n v="42"/>
    <n v="102"/>
    <n v="0.41176470588235292"/>
  </r>
  <r>
    <x v="316"/>
    <n v="17"/>
    <s v="Plato_15"/>
    <s v="Descripción del Plato_15"/>
    <n v="19"/>
    <n v="32"/>
    <n v="1"/>
    <x v="15"/>
    <s v="Sin cebolla"/>
    <x v="49"/>
    <n v="13"/>
    <n v="32"/>
    <n v="0.40625"/>
  </r>
  <r>
    <x v="317"/>
    <n v="13"/>
    <s v="Plato_9"/>
    <s v="Descripción del Plato_9"/>
    <n v="17"/>
    <n v="29"/>
    <n v="1"/>
    <x v="38"/>
    <s v="Sin cebolla"/>
    <x v="30"/>
    <n v="12"/>
    <n v="29"/>
    <n v="0.41379310344827586"/>
  </r>
  <r>
    <x v="318"/>
    <n v="1"/>
    <s v="Plato_15"/>
    <s v="Descripción del Plato_15"/>
    <n v="19"/>
    <n v="32"/>
    <n v="3"/>
    <x v="51"/>
    <s v="Sin cebolla"/>
    <x v="18"/>
    <n v="39"/>
    <n v="96"/>
    <n v="0.40625"/>
  </r>
  <r>
    <x v="318"/>
    <n v="1"/>
    <s v="Plato_8"/>
    <s v="Descripción del Plato_8"/>
    <n v="21"/>
    <n v="35"/>
    <n v="2"/>
    <x v="9"/>
    <s v="Ninguna"/>
    <x v="10"/>
    <n v="28"/>
    <n v="70"/>
    <n v="0.4"/>
  </r>
  <r>
    <x v="318"/>
    <n v="1"/>
    <s v="Plato_20"/>
    <s v="Descripción del Plato_20"/>
    <n v="25"/>
    <n v="40"/>
    <n v="1"/>
    <x v="25"/>
    <s v="Sin cebolla"/>
    <x v="4"/>
    <n v="15"/>
    <n v="40"/>
    <n v="0.375"/>
  </r>
  <r>
    <x v="318"/>
    <n v="1"/>
    <s v="Plato_17"/>
    <s v="Descripción del Plato_17"/>
    <n v="19"/>
    <n v="31"/>
    <n v="2"/>
    <x v="41"/>
    <s v="Sin cebolla"/>
    <x v="42"/>
    <n v="24"/>
    <n v="62"/>
    <n v="0.38709677419354838"/>
  </r>
  <r>
    <x v="319"/>
    <n v="9"/>
    <s v="Plato_13"/>
    <s v="Descripción del Plato_13"/>
    <n v="13"/>
    <n v="21"/>
    <n v="2"/>
    <x v="20"/>
    <s v="Sin cebolla"/>
    <x v="39"/>
    <n v="16"/>
    <n v="42"/>
    <n v="0.38095238095238093"/>
  </r>
  <r>
    <x v="319"/>
    <n v="9"/>
    <s v="Plato_5"/>
    <s v="Descripción del Plato_5"/>
    <n v="13"/>
    <n v="22"/>
    <n v="1"/>
    <x v="20"/>
    <s v="Sin cebolla"/>
    <x v="48"/>
    <n v="9"/>
    <n v="22"/>
    <n v="0.40909090909090912"/>
  </r>
  <r>
    <x v="319"/>
    <n v="9"/>
    <s v="Plato_18"/>
    <s v="Descripción del Plato_18"/>
    <n v="20"/>
    <n v="34"/>
    <n v="1"/>
    <x v="35"/>
    <s v="Ninguna"/>
    <x v="38"/>
    <n v="14"/>
    <n v="34"/>
    <n v="0.41176470588235292"/>
  </r>
  <r>
    <x v="320"/>
    <n v="18"/>
    <s v="Plato_16"/>
    <s v="Descripción del Plato_16"/>
    <n v="16"/>
    <n v="28"/>
    <n v="1"/>
    <x v="3"/>
    <s v="Sin cebolla"/>
    <x v="21"/>
    <n v="12"/>
    <n v="28"/>
    <n v="0.42857142857142855"/>
  </r>
  <r>
    <x v="320"/>
    <n v="18"/>
    <s v="Plato_5"/>
    <s v="Descripción del Plato_5"/>
    <n v="13"/>
    <n v="22"/>
    <n v="2"/>
    <x v="39"/>
    <s v="Sin cebolla"/>
    <x v="51"/>
    <n v="18"/>
    <n v="44"/>
    <n v="0.40909090909090912"/>
  </r>
  <r>
    <x v="320"/>
    <n v="18"/>
    <s v="Plato_14"/>
    <s v="Descripción del Plato_14"/>
    <n v="14"/>
    <n v="23"/>
    <n v="3"/>
    <x v="38"/>
    <s v="Ninguna"/>
    <x v="52"/>
    <n v="27"/>
    <n v="69"/>
    <n v="0.39130434782608697"/>
  </r>
  <r>
    <x v="321"/>
    <n v="12"/>
    <s v="Plato_15"/>
    <s v="Descripción del Plato_15"/>
    <n v="19"/>
    <n v="32"/>
    <n v="2"/>
    <x v="10"/>
    <s v="Ninguna"/>
    <x v="11"/>
    <n v="26"/>
    <n v="64"/>
    <n v="0.40625"/>
  </r>
  <r>
    <x v="321"/>
    <n v="12"/>
    <s v="Plato_13"/>
    <s v="Descripción del Plato_13"/>
    <n v="13"/>
    <n v="21"/>
    <n v="1"/>
    <x v="53"/>
    <s v="Sin cebolla"/>
    <x v="45"/>
    <n v="8"/>
    <n v="21"/>
    <n v="0.38095238095238093"/>
  </r>
  <r>
    <x v="322"/>
    <n v="8"/>
    <s v="Plato_5"/>
    <s v="Descripción del Plato_5"/>
    <n v="13"/>
    <n v="22"/>
    <n v="3"/>
    <x v="45"/>
    <s v="Sin cebolla"/>
    <x v="13"/>
    <n v="27"/>
    <n v="66"/>
    <n v="0.40909090909090912"/>
  </r>
  <r>
    <x v="322"/>
    <n v="8"/>
    <s v="Plato_9"/>
    <s v="Descripción del Plato_9"/>
    <n v="17"/>
    <n v="29"/>
    <n v="2"/>
    <x v="46"/>
    <s v="Ninguna"/>
    <x v="6"/>
    <n v="24"/>
    <n v="58"/>
    <n v="0.41379310344827586"/>
  </r>
  <r>
    <x v="322"/>
    <n v="8"/>
    <s v="Plato_7"/>
    <s v="Descripción del Plato_7"/>
    <n v="14"/>
    <n v="24"/>
    <n v="2"/>
    <x v="48"/>
    <s v="Ninguna"/>
    <x v="0"/>
    <n v="20"/>
    <n v="48"/>
    <n v="0.41666666666666669"/>
  </r>
  <r>
    <x v="322"/>
    <n v="8"/>
    <s v="Plato_4"/>
    <s v="Descripción del Plato_4"/>
    <n v="10"/>
    <n v="18"/>
    <n v="2"/>
    <x v="39"/>
    <s v="Sin cebolla"/>
    <x v="5"/>
    <n v="16"/>
    <n v="36"/>
    <n v="0.44444444444444442"/>
  </r>
  <r>
    <x v="323"/>
    <n v="9"/>
    <s v="Plato_2"/>
    <s v="Descripción del Plato_2"/>
    <n v="18"/>
    <n v="30"/>
    <n v="1"/>
    <x v="12"/>
    <s v="Sin cebolla"/>
    <x v="16"/>
    <n v="12"/>
    <n v="30"/>
    <n v="0.4"/>
  </r>
  <r>
    <x v="323"/>
    <n v="9"/>
    <s v="Plato_6"/>
    <s v="Descripción del Plato_6"/>
    <n v="16"/>
    <n v="27"/>
    <n v="3"/>
    <x v="27"/>
    <s v="Ninguna"/>
    <x v="37"/>
    <n v="33"/>
    <n v="81"/>
    <n v="0.40740740740740738"/>
  </r>
  <r>
    <x v="323"/>
    <n v="9"/>
    <s v="Plato_10"/>
    <s v="Descripción del Plato_10"/>
    <n v="15"/>
    <n v="26"/>
    <n v="1"/>
    <x v="9"/>
    <s v="Ninguna"/>
    <x v="40"/>
    <n v="11"/>
    <n v="26"/>
    <n v="0.42307692307692307"/>
  </r>
  <r>
    <x v="324"/>
    <n v="18"/>
    <s v="Plato_13"/>
    <s v="Descripción del Plato_13"/>
    <n v="13"/>
    <n v="21"/>
    <n v="1"/>
    <x v="13"/>
    <s v="Sin cebolla"/>
    <x v="45"/>
    <n v="8"/>
    <n v="21"/>
    <n v="0.38095238095238093"/>
  </r>
  <r>
    <x v="324"/>
    <n v="18"/>
    <s v="Plato_17"/>
    <s v="Descripción del Plato_17"/>
    <n v="19"/>
    <n v="31"/>
    <n v="1"/>
    <x v="19"/>
    <s v="Sin cebolla"/>
    <x v="2"/>
    <n v="12"/>
    <n v="31"/>
    <n v="0.38709677419354838"/>
  </r>
  <r>
    <x v="324"/>
    <n v="18"/>
    <s v="Plato_8"/>
    <s v="Descripción del Plato_8"/>
    <n v="21"/>
    <n v="35"/>
    <n v="2"/>
    <x v="33"/>
    <s v="Sin cebolla"/>
    <x v="10"/>
    <n v="28"/>
    <n v="70"/>
    <n v="0.4"/>
  </r>
  <r>
    <x v="324"/>
    <n v="18"/>
    <s v="Plato_15"/>
    <s v="Descripción del Plato_15"/>
    <n v="19"/>
    <n v="32"/>
    <n v="1"/>
    <x v="5"/>
    <s v="Ninguna"/>
    <x v="49"/>
    <n v="13"/>
    <n v="32"/>
    <n v="0.40625"/>
  </r>
  <r>
    <x v="325"/>
    <n v="14"/>
    <s v="Plato_8"/>
    <s v="Descripción del Plato_8"/>
    <n v="21"/>
    <n v="35"/>
    <n v="1"/>
    <x v="30"/>
    <s v="Ninguna"/>
    <x v="29"/>
    <n v="14"/>
    <n v="35"/>
    <n v="0.4"/>
  </r>
  <r>
    <x v="325"/>
    <n v="14"/>
    <s v="Plato_4"/>
    <s v="Descripción del Plato_4"/>
    <n v="10"/>
    <n v="18"/>
    <n v="1"/>
    <x v="52"/>
    <s v="Ninguna"/>
    <x v="34"/>
    <n v="8"/>
    <n v="18"/>
    <n v="0.44444444444444442"/>
  </r>
  <r>
    <x v="325"/>
    <n v="14"/>
    <s v="Plato_16"/>
    <s v="Descripción del Plato_16"/>
    <n v="16"/>
    <n v="28"/>
    <n v="1"/>
    <x v="14"/>
    <s v="Ninguna"/>
    <x v="21"/>
    <n v="12"/>
    <n v="28"/>
    <n v="0.42857142857142855"/>
  </r>
  <r>
    <x v="326"/>
    <n v="12"/>
    <s v="Plato_18"/>
    <s v="Descripción del Plato_18"/>
    <n v="20"/>
    <n v="34"/>
    <n v="3"/>
    <x v="46"/>
    <s v="Ninguna"/>
    <x v="35"/>
    <n v="42"/>
    <n v="102"/>
    <n v="0.41176470588235292"/>
  </r>
  <r>
    <x v="326"/>
    <n v="12"/>
    <s v="Plato_4"/>
    <s v="Descripción del Plato_4"/>
    <n v="10"/>
    <n v="18"/>
    <n v="1"/>
    <x v="49"/>
    <s v="Sin cebolla"/>
    <x v="34"/>
    <n v="8"/>
    <n v="18"/>
    <n v="0.44444444444444442"/>
  </r>
  <r>
    <x v="326"/>
    <n v="12"/>
    <s v="Plato_6"/>
    <s v="Descripción del Plato_6"/>
    <n v="16"/>
    <n v="27"/>
    <n v="1"/>
    <x v="3"/>
    <s v="Ninguna"/>
    <x v="3"/>
    <n v="11"/>
    <n v="27"/>
    <n v="0.40740740740740738"/>
  </r>
  <r>
    <x v="327"/>
    <n v="4"/>
    <s v="Plato_8"/>
    <s v="Descripción del Plato_8"/>
    <n v="21"/>
    <n v="35"/>
    <n v="1"/>
    <x v="42"/>
    <s v="Ninguna"/>
    <x v="29"/>
    <n v="14"/>
    <n v="35"/>
    <n v="0.4"/>
  </r>
  <r>
    <x v="328"/>
    <n v="13"/>
    <s v="Plato_13"/>
    <s v="Descripción del Plato_13"/>
    <n v="13"/>
    <n v="21"/>
    <n v="2"/>
    <x v="44"/>
    <s v="Ninguna"/>
    <x v="39"/>
    <n v="16"/>
    <n v="42"/>
    <n v="0.38095238095238093"/>
  </r>
  <r>
    <x v="328"/>
    <n v="13"/>
    <s v="Plato_20"/>
    <s v="Descripción del Plato_20"/>
    <n v="25"/>
    <n v="40"/>
    <n v="2"/>
    <x v="9"/>
    <s v="Ninguna"/>
    <x v="20"/>
    <n v="30"/>
    <n v="80"/>
    <n v="0.375"/>
  </r>
  <r>
    <x v="328"/>
    <n v="13"/>
    <s v="Plato_17"/>
    <s v="Descripción del Plato_17"/>
    <n v="19"/>
    <n v="31"/>
    <n v="2"/>
    <x v="27"/>
    <s v="Ninguna"/>
    <x v="42"/>
    <n v="24"/>
    <n v="62"/>
    <n v="0.38709677419354838"/>
  </r>
  <r>
    <x v="328"/>
    <n v="13"/>
    <s v="Plato_14"/>
    <s v="Descripción del Plato_14"/>
    <n v="14"/>
    <n v="23"/>
    <n v="1"/>
    <x v="10"/>
    <s v="Ninguna"/>
    <x v="33"/>
    <n v="9"/>
    <n v="23"/>
    <n v="0.39130434782608697"/>
  </r>
  <r>
    <x v="329"/>
    <n v="10"/>
    <s v="Plato_1"/>
    <s v="Descripción del Plato_1"/>
    <n v="15"/>
    <n v="25"/>
    <n v="2"/>
    <x v="0"/>
    <s v="Sin cebolla"/>
    <x v="32"/>
    <n v="20"/>
    <n v="50"/>
    <n v="0.4"/>
  </r>
  <r>
    <x v="329"/>
    <n v="10"/>
    <s v="Plato_16"/>
    <s v="Descripción del Plato_16"/>
    <n v="16"/>
    <n v="28"/>
    <n v="2"/>
    <x v="26"/>
    <s v="Ninguna"/>
    <x v="14"/>
    <n v="24"/>
    <n v="56"/>
    <n v="0.42857142857142855"/>
  </r>
  <r>
    <x v="329"/>
    <n v="10"/>
    <s v="Plato_14"/>
    <s v="Descripción del Plato_14"/>
    <n v="14"/>
    <n v="23"/>
    <n v="3"/>
    <x v="42"/>
    <s v="Ninguna"/>
    <x v="52"/>
    <n v="27"/>
    <n v="69"/>
    <n v="0.39130434782608697"/>
  </r>
  <r>
    <x v="329"/>
    <n v="10"/>
    <s v="Plato_13"/>
    <s v="Descripción del Plato_13"/>
    <n v="13"/>
    <n v="21"/>
    <n v="2"/>
    <x v="2"/>
    <s v="Sin cebolla"/>
    <x v="39"/>
    <n v="16"/>
    <n v="42"/>
    <n v="0.38095238095238093"/>
  </r>
  <r>
    <x v="330"/>
    <n v="20"/>
    <s v="Plato_12"/>
    <s v="Descripción del Plato_12"/>
    <n v="11"/>
    <n v="19"/>
    <n v="1"/>
    <x v="19"/>
    <s v="Ninguna"/>
    <x v="9"/>
    <n v="8"/>
    <n v="19"/>
    <n v="0.42105263157894735"/>
  </r>
  <r>
    <x v="330"/>
    <n v="20"/>
    <s v="Plato_8"/>
    <s v="Descripción del Plato_8"/>
    <n v="21"/>
    <n v="35"/>
    <n v="3"/>
    <x v="13"/>
    <s v="Sin cebolla"/>
    <x v="28"/>
    <n v="42"/>
    <n v="105"/>
    <n v="0.4"/>
  </r>
  <r>
    <x v="330"/>
    <n v="20"/>
    <s v="Plato_7"/>
    <s v="Descripción del Plato_7"/>
    <n v="14"/>
    <n v="24"/>
    <n v="1"/>
    <x v="41"/>
    <s v="Ninguna"/>
    <x v="17"/>
    <n v="10"/>
    <n v="24"/>
    <n v="0.41666666666666669"/>
  </r>
  <r>
    <x v="330"/>
    <n v="20"/>
    <s v="Plato_1"/>
    <s v="Descripción del Plato_1"/>
    <n v="15"/>
    <n v="25"/>
    <n v="1"/>
    <x v="37"/>
    <s v="Ninguna"/>
    <x v="53"/>
    <n v="10"/>
    <n v="25"/>
    <n v="0.4"/>
  </r>
  <r>
    <x v="331"/>
    <n v="6"/>
    <s v="Plato_20"/>
    <s v="Descripción del Plato_20"/>
    <n v="25"/>
    <n v="40"/>
    <n v="3"/>
    <x v="9"/>
    <s v="Ninguna"/>
    <x v="15"/>
    <n v="45"/>
    <n v="120"/>
    <n v="0.375"/>
  </r>
  <r>
    <x v="332"/>
    <n v="6"/>
    <s v="Plato_19"/>
    <s v="Descripción del Plato_19"/>
    <n v="22"/>
    <n v="36"/>
    <n v="1"/>
    <x v="25"/>
    <s v="Sin cebolla"/>
    <x v="5"/>
    <n v="14"/>
    <n v="36"/>
    <n v="0.3888888888888889"/>
  </r>
  <r>
    <x v="332"/>
    <n v="6"/>
    <s v="Plato_4"/>
    <s v="Descripción del Plato_4"/>
    <n v="10"/>
    <n v="18"/>
    <n v="2"/>
    <x v="8"/>
    <s v="Sin cebolla"/>
    <x v="5"/>
    <n v="16"/>
    <n v="36"/>
    <n v="0.44444444444444442"/>
  </r>
  <r>
    <x v="333"/>
    <n v="12"/>
    <s v="Plato_13"/>
    <s v="Descripción del Plato_13"/>
    <n v="13"/>
    <n v="21"/>
    <n v="2"/>
    <x v="6"/>
    <s v="Sin cebolla"/>
    <x v="39"/>
    <n v="16"/>
    <n v="42"/>
    <n v="0.38095238095238093"/>
  </r>
  <r>
    <x v="333"/>
    <n v="12"/>
    <s v="Plato_14"/>
    <s v="Descripción del Plato_14"/>
    <n v="14"/>
    <n v="23"/>
    <n v="1"/>
    <x v="27"/>
    <s v="Ninguna"/>
    <x v="33"/>
    <n v="9"/>
    <n v="23"/>
    <n v="0.39130434782608697"/>
  </r>
  <r>
    <x v="333"/>
    <n v="12"/>
    <s v="Plato_7"/>
    <s v="Descripción del Plato_7"/>
    <n v="14"/>
    <n v="24"/>
    <n v="2"/>
    <x v="15"/>
    <s v="Ninguna"/>
    <x v="0"/>
    <n v="20"/>
    <n v="48"/>
    <n v="0.41666666666666669"/>
  </r>
  <r>
    <x v="333"/>
    <n v="12"/>
    <s v="Plato_2"/>
    <s v="Descripción del Plato_2"/>
    <n v="18"/>
    <n v="30"/>
    <n v="2"/>
    <x v="15"/>
    <s v="Ninguna"/>
    <x v="22"/>
    <n v="24"/>
    <n v="60"/>
    <n v="0.4"/>
  </r>
  <r>
    <x v="334"/>
    <n v="14"/>
    <s v="Plato_2"/>
    <s v="Descripción del Plato_2"/>
    <n v="18"/>
    <n v="30"/>
    <n v="1"/>
    <x v="46"/>
    <s v="Sin cebolla"/>
    <x v="16"/>
    <n v="12"/>
    <n v="30"/>
    <n v="0.4"/>
  </r>
  <r>
    <x v="334"/>
    <n v="14"/>
    <s v="Plato_16"/>
    <s v="Descripción del Plato_16"/>
    <n v="16"/>
    <n v="28"/>
    <n v="3"/>
    <x v="6"/>
    <s v="Sin cebolla"/>
    <x v="8"/>
    <n v="36"/>
    <n v="84"/>
    <n v="0.42857142857142855"/>
  </r>
  <r>
    <x v="335"/>
    <n v="4"/>
    <s v="Plato_13"/>
    <s v="Descripción del Plato_13"/>
    <n v="13"/>
    <n v="21"/>
    <n v="2"/>
    <x v="43"/>
    <s v="Sin cebolla"/>
    <x v="39"/>
    <n v="16"/>
    <n v="42"/>
    <n v="0.38095238095238093"/>
  </r>
  <r>
    <x v="335"/>
    <n v="4"/>
    <s v="Plato_12"/>
    <s v="Descripción del Plato_12"/>
    <n v="11"/>
    <n v="19"/>
    <n v="2"/>
    <x v="46"/>
    <s v="Sin cebolla"/>
    <x v="44"/>
    <n v="16"/>
    <n v="38"/>
    <n v="0.42105263157894735"/>
  </r>
  <r>
    <x v="335"/>
    <n v="4"/>
    <s v="Plato_10"/>
    <s v="Descripción del Plato_10"/>
    <n v="15"/>
    <n v="26"/>
    <n v="3"/>
    <x v="31"/>
    <s v="Sin cebolla"/>
    <x v="31"/>
    <n v="33"/>
    <n v="78"/>
    <n v="0.42307692307692307"/>
  </r>
  <r>
    <x v="336"/>
    <n v="11"/>
    <s v="Plato_7"/>
    <s v="Descripción del Plato_7"/>
    <n v="14"/>
    <n v="24"/>
    <n v="3"/>
    <x v="47"/>
    <s v="Ninguna"/>
    <x v="47"/>
    <n v="30"/>
    <n v="72"/>
    <n v="0.41666666666666669"/>
  </r>
  <r>
    <x v="336"/>
    <n v="11"/>
    <s v="Plato_16"/>
    <s v="Descripción del Plato_16"/>
    <n v="16"/>
    <n v="28"/>
    <n v="1"/>
    <x v="19"/>
    <s v="Sin cebolla"/>
    <x v="21"/>
    <n v="12"/>
    <n v="28"/>
    <n v="0.42857142857142855"/>
  </r>
  <r>
    <x v="337"/>
    <n v="18"/>
    <s v="Plato_18"/>
    <s v="Descripción del Plato_18"/>
    <n v="20"/>
    <n v="34"/>
    <n v="3"/>
    <x v="20"/>
    <s v="Ninguna"/>
    <x v="35"/>
    <n v="42"/>
    <n v="102"/>
    <n v="0.41176470588235292"/>
  </r>
  <r>
    <x v="337"/>
    <n v="18"/>
    <s v="Plato_13"/>
    <s v="Descripción del Plato_13"/>
    <n v="13"/>
    <n v="21"/>
    <n v="1"/>
    <x v="16"/>
    <s v="Sin cebolla"/>
    <x v="45"/>
    <n v="8"/>
    <n v="21"/>
    <n v="0.38095238095238093"/>
  </r>
  <r>
    <x v="337"/>
    <n v="18"/>
    <s v="Plato_15"/>
    <s v="Descripción del Plato_15"/>
    <n v="19"/>
    <n v="32"/>
    <n v="3"/>
    <x v="48"/>
    <s v="Sin cebolla"/>
    <x v="18"/>
    <n v="39"/>
    <n v="96"/>
    <n v="0.40625"/>
  </r>
  <r>
    <x v="337"/>
    <n v="18"/>
    <s v="Plato_3"/>
    <s v="Descripción del Plato_3"/>
    <n v="12"/>
    <n v="20"/>
    <n v="3"/>
    <x v="23"/>
    <s v="Ninguna"/>
    <x v="22"/>
    <n v="24"/>
    <n v="60"/>
    <n v="0.4"/>
  </r>
  <r>
    <x v="338"/>
    <n v="13"/>
    <s v="Plato_9"/>
    <s v="Descripción del Plato_9"/>
    <n v="17"/>
    <n v="29"/>
    <n v="2"/>
    <x v="21"/>
    <s v="Sin cebolla"/>
    <x v="6"/>
    <n v="24"/>
    <n v="58"/>
    <n v="0.41379310344827586"/>
  </r>
  <r>
    <x v="338"/>
    <n v="13"/>
    <s v="Plato_14"/>
    <s v="Descripción del Plato_14"/>
    <n v="14"/>
    <n v="23"/>
    <n v="2"/>
    <x v="22"/>
    <s v="Ninguna"/>
    <x v="26"/>
    <n v="18"/>
    <n v="46"/>
    <n v="0.39130434782608697"/>
  </r>
  <r>
    <x v="339"/>
    <n v="15"/>
    <s v="Plato_20"/>
    <s v="Descripción del Plato_20"/>
    <n v="25"/>
    <n v="40"/>
    <n v="2"/>
    <x v="37"/>
    <s v="Sin cebolla"/>
    <x v="20"/>
    <n v="30"/>
    <n v="80"/>
    <n v="0.375"/>
  </r>
  <r>
    <x v="339"/>
    <n v="15"/>
    <s v="Plato_16"/>
    <s v="Descripción del Plato_16"/>
    <n v="16"/>
    <n v="28"/>
    <n v="3"/>
    <x v="44"/>
    <s v="Ninguna"/>
    <x v="8"/>
    <n v="36"/>
    <n v="84"/>
    <n v="0.42857142857142855"/>
  </r>
  <r>
    <x v="340"/>
    <n v="14"/>
    <s v="Plato_16"/>
    <s v="Descripción del Plato_16"/>
    <n v="16"/>
    <n v="28"/>
    <n v="1"/>
    <x v="34"/>
    <s v="Ninguna"/>
    <x v="21"/>
    <n v="12"/>
    <n v="28"/>
    <n v="0.42857142857142855"/>
  </r>
  <r>
    <x v="340"/>
    <n v="14"/>
    <s v="Plato_5"/>
    <s v="Descripción del Plato_5"/>
    <n v="13"/>
    <n v="22"/>
    <n v="2"/>
    <x v="3"/>
    <s v="Sin cebolla"/>
    <x v="51"/>
    <n v="18"/>
    <n v="44"/>
    <n v="0.40909090909090912"/>
  </r>
  <r>
    <x v="340"/>
    <n v="14"/>
    <s v="Plato_8"/>
    <s v="Descripción del Plato_8"/>
    <n v="21"/>
    <n v="35"/>
    <n v="3"/>
    <x v="10"/>
    <s v="Sin cebolla"/>
    <x v="28"/>
    <n v="42"/>
    <n v="105"/>
    <n v="0.4"/>
  </r>
  <r>
    <x v="341"/>
    <n v="19"/>
    <s v="Plato_14"/>
    <s v="Descripción del Plato_14"/>
    <n v="14"/>
    <n v="23"/>
    <n v="2"/>
    <x v="8"/>
    <s v="Sin cebolla"/>
    <x v="26"/>
    <n v="18"/>
    <n v="46"/>
    <n v="0.39130434782608697"/>
  </r>
  <r>
    <x v="341"/>
    <n v="19"/>
    <s v="Plato_16"/>
    <s v="Descripción del Plato_16"/>
    <n v="16"/>
    <n v="28"/>
    <n v="2"/>
    <x v="15"/>
    <s v="Sin cebolla"/>
    <x v="14"/>
    <n v="24"/>
    <n v="56"/>
    <n v="0.42857142857142855"/>
  </r>
  <r>
    <x v="342"/>
    <n v="12"/>
    <s v="Plato_18"/>
    <s v="Descripción del Plato_18"/>
    <n v="20"/>
    <n v="34"/>
    <n v="2"/>
    <x v="27"/>
    <s v="Sin cebolla"/>
    <x v="19"/>
    <n v="28"/>
    <n v="68"/>
    <n v="0.41176470588235292"/>
  </r>
  <r>
    <x v="342"/>
    <n v="12"/>
    <s v="Plato_14"/>
    <s v="Descripción del Plato_14"/>
    <n v="14"/>
    <n v="23"/>
    <n v="3"/>
    <x v="26"/>
    <s v="Ninguna"/>
    <x v="52"/>
    <n v="27"/>
    <n v="69"/>
    <n v="0.39130434782608697"/>
  </r>
  <r>
    <x v="343"/>
    <n v="15"/>
    <s v="Plato_8"/>
    <s v="Descripción del Plato_8"/>
    <n v="21"/>
    <n v="35"/>
    <n v="1"/>
    <x v="11"/>
    <s v="Sin cebolla"/>
    <x v="29"/>
    <n v="14"/>
    <n v="35"/>
    <n v="0.4"/>
  </r>
  <r>
    <x v="343"/>
    <n v="15"/>
    <s v="Plato_17"/>
    <s v="Descripción del Plato_17"/>
    <n v="19"/>
    <n v="31"/>
    <n v="2"/>
    <x v="52"/>
    <s v="Sin cebolla"/>
    <x v="42"/>
    <n v="24"/>
    <n v="62"/>
    <n v="0.38709677419354838"/>
  </r>
  <r>
    <x v="343"/>
    <n v="15"/>
    <s v="Plato_15"/>
    <s v="Descripción del Plato_15"/>
    <n v="19"/>
    <n v="32"/>
    <n v="2"/>
    <x v="17"/>
    <s v="Sin cebolla"/>
    <x v="11"/>
    <n v="26"/>
    <n v="64"/>
    <n v="0.40625"/>
  </r>
  <r>
    <x v="343"/>
    <n v="15"/>
    <s v="Plato_5"/>
    <s v="Descripción del Plato_5"/>
    <n v="13"/>
    <n v="22"/>
    <n v="1"/>
    <x v="52"/>
    <s v="Ninguna"/>
    <x v="48"/>
    <n v="9"/>
    <n v="22"/>
    <n v="0.40909090909090912"/>
  </r>
  <r>
    <x v="344"/>
    <n v="16"/>
    <s v="Plato_12"/>
    <s v="Descripción del Plato_12"/>
    <n v="11"/>
    <n v="19"/>
    <n v="2"/>
    <x v="40"/>
    <s v="Ninguna"/>
    <x v="44"/>
    <n v="16"/>
    <n v="38"/>
    <n v="0.42105263157894735"/>
  </r>
  <r>
    <x v="345"/>
    <n v="1"/>
    <s v="Plato_19"/>
    <s v="Descripción del Plato_19"/>
    <n v="22"/>
    <n v="36"/>
    <n v="2"/>
    <x v="39"/>
    <s v="Sin cebolla"/>
    <x v="47"/>
    <n v="28"/>
    <n v="72"/>
    <n v="0.3888888888888889"/>
  </r>
  <r>
    <x v="346"/>
    <n v="7"/>
    <s v="Plato_8"/>
    <s v="Descripción del Plato_8"/>
    <n v="21"/>
    <n v="35"/>
    <n v="2"/>
    <x v="20"/>
    <s v="Ninguna"/>
    <x v="10"/>
    <n v="28"/>
    <n v="70"/>
    <n v="0.4"/>
  </r>
  <r>
    <x v="347"/>
    <n v="16"/>
    <s v="Plato_10"/>
    <s v="Descripción del Plato_10"/>
    <n v="15"/>
    <n v="26"/>
    <n v="1"/>
    <x v="15"/>
    <s v="Sin cebolla"/>
    <x v="40"/>
    <n v="11"/>
    <n v="26"/>
    <n v="0.42307692307692307"/>
  </r>
  <r>
    <x v="347"/>
    <n v="16"/>
    <s v="Plato_3"/>
    <s v="Descripción del Plato_3"/>
    <n v="12"/>
    <n v="20"/>
    <n v="3"/>
    <x v="28"/>
    <s v="Ninguna"/>
    <x v="22"/>
    <n v="24"/>
    <n v="60"/>
    <n v="0.4"/>
  </r>
  <r>
    <x v="348"/>
    <n v="13"/>
    <s v="Plato_2"/>
    <s v="Descripción del Plato_2"/>
    <n v="18"/>
    <n v="30"/>
    <n v="2"/>
    <x v="0"/>
    <s v="Sin cebolla"/>
    <x v="22"/>
    <n v="24"/>
    <n v="60"/>
    <n v="0.4"/>
  </r>
  <r>
    <x v="348"/>
    <n v="13"/>
    <s v="Plato_12"/>
    <s v="Descripción del Plato_12"/>
    <n v="11"/>
    <n v="19"/>
    <n v="3"/>
    <x v="49"/>
    <s v="Ninguna"/>
    <x v="36"/>
    <n v="24"/>
    <n v="57"/>
    <n v="0.42105263157894735"/>
  </r>
  <r>
    <x v="348"/>
    <n v="13"/>
    <s v="Plato_8"/>
    <s v="Descripción del Plato_8"/>
    <n v="21"/>
    <n v="35"/>
    <n v="1"/>
    <x v="47"/>
    <s v="Ninguna"/>
    <x v="29"/>
    <n v="14"/>
    <n v="35"/>
    <n v="0.4"/>
  </r>
  <r>
    <x v="349"/>
    <n v="2"/>
    <s v="Plato_17"/>
    <s v="Descripción del Plato_17"/>
    <n v="19"/>
    <n v="31"/>
    <n v="2"/>
    <x v="53"/>
    <s v="Sin cebolla"/>
    <x v="42"/>
    <n v="24"/>
    <n v="62"/>
    <n v="0.38709677419354838"/>
  </r>
  <r>
    <x v="349"/>
    <n v="2"/>
    <s v="Plato_6"/>
    <s v="Descripción del Plato_6"/>
    <n v="16"/>
    <n v="27"/>
    <n v="3"/>
    <x v="28"/>
    <s v="Sin cebolla"/>
    <x v="37"/>
    <n v="33"/>
    <n v="81"/>
    <n v="0.40740740740740738"/>
  </r>
  <r>
    <x v="350"/>
    <n v="1"/>
    <s v="Plato_15"/>
    <s v="Descripción del Plato_15"/>
    <n v="19"/>
    <n v="32"/>
    <n v="3"/>
    <x v="40"/>
    <s v="Sin cebolla"/>
    <x v="18"/>
    <n v="39"/>
    <n v="96"/>
    <n v="0.40625"/>
  </r>
  <r>
    <x v="350"/>
    <n v="1"/>
    <s v="Plato_8"/>
    <s v="Descripción del Plato_8"/>
    <n v="21"/>
    <n v="35"/>
    <n v="3"/>
    <x v="49"/>
    <s v="Sin cebolla"/>
    <x v="28"/>
    <n v="42"/>
    <n v="105"/>
    <n v="0.4"/>
  </r>
  <r>
    <x v="351"/>
    <n v="1"/>
    <s v="Plato_11"/>
    <s v="Descripción del Plato_11"/>
    <n v="20"/>
    <n v="33"/>
    <n v="3"/>
    <x v="49"/>
    <s v="Sin cebolla"/>
    <x v="7"/>
    <n v="39"/>
    <n v="99"/>
    <n v="0.39393939393939392"/>
  </r>
  <r>
    <x v="352"/>
    <n v="7"/>
    <s v="Plato_5"/>
    <s v="Descripción del Plato_5"/>
    <n v="13"/>
    <n v="22"/>
    <n v="2"/>
    <x v="29"/>
    <s v="Sin cebolla"/>
    <x v="51"/>
    <n v="18"/>
    <n v="44"/>
    <n v="0.40909090909090912"/>
  </r>
  <r>
    <x v="352"/>
    <n v="7"/>
    <s v="Plato_2"/>
    <s v="Descripción del Plato_2"/>
    <n v="18"/>
    <n v="30"/>
    <n v="1"/>
    <x v="51"/>
    <s v="Ninguna"/>
    <x v="16"/>
    <n v="12"/>
    <n v="30"/>
    <n v="0.4"/>
  </r>
  <r>
    <x v="352"/>
    <n v="7"/>
    <s v="Plato_8"/>
    <s v="Descripción del Plato_8"/>
    <n v="21"/>
    <n v="35"/>
    <n v="2"/>
    <x v="45"/>
    <s v="Ninguna"/>
    <x v="10"/>
    <n v="28"/>
    <n v="70"/>
    <n v="0.4"/>
  </r>
  <r>
    <x v="352"/>
    <n v="7"/>
    <s v="Plato_18"/>
    <s v="Descripción del Plato_18"/>
    <n v="20"/>
    <n v="34"/>
    <n v="2"/>
    <x v="0"/>
    <s v="Sin cebolla"/>
    <x v="19"/>
    <n v="28"/>
    <n v="68"/>
    <n v="0.41176470588235292"/>
  </r>
  <r>
    <x v="353"/>
    <n v="12"/>
    <s v="Plato_12"/>
    <s v="Descripción del Plato_12"/>
    <n v="11"/>
    <n v="19"/>
    <n v="3"/>
    <x v="1"/>
    <s v="Sin cebolla"/>
    <x v="36"/>
    <n v="24"/>
    <n v="57"/>
    <n v="0.42105263157894735"/>
  </r>
  <r>
    <x v="353"/>
    <n v="12"/>
    <s v="Plato_15"/>
    <s v="Descripción del Plato_15"/>
    <n v="19"/>
    <n v="32"/>
    <n v="2"/>
    <x v="14"/>
    <s v="Sin cebolla"/>
    <x v="11"/>
    <n v="26"/>
    <n v="64"/>
    <n v="0.40625"/>
  </r>
  <r>
    <x v="353"/>
    <n v="12"/>
    <s v="Plato_4"/>
    <s v="Descripción del Plato_4"/>
    <n v="10"/>
    <n v="18"/>
    <n v="2"/>
    <x v="49"/>
    <s v="Sin cebolla"/>
    <x v="5"/>
    <n v="16"/>
    <n v="36"/>
    <n v="0.44444444444444442"/>
  </r>
  <r>
    <x v="353"/>
    <n v="12"/>
    <s v="Plato_7"/>
    <s v="Descripción del Plato_7"/>
    <n v="14"/>
    <n v="24"/>
    <n v="1"/>
    <x v="14"/>
    <s v="Sin cebolla"/>
    <x v="17"/>
    <n v="10"/>
    <n v="24"/>
    <n v="0.41666666666666669"/>
  </r>
  <r>
    <x v="354"/>
    <n v="4"/>
    <s v="Plato_10"/>
    <s v="Descripción del Plato_10"/>
    <n v="15"/>
    <n v="26"/>
    <n v="1"/>
    <x v="49"/>
    <s v="Sin cebolla"/>
    <x v="40"/>
    <n v="11"/>
    <n v="26"/>
    <n v="0.42307692307692307"/>
  </r>
  <r>
    <x v="355"/>
    <n v="1"/>
    <s v="Plato_4"/>
    <s v="Descripción del Plato_4"/>
    <n v="10"/>
    <n v="18"/>
    <n v="2"/>
    <x v="49"/>
    <s v="Ninguna"/>
    <x v="5"/>
    <n v="16"/>
    <n v="36"/>
    <n v="0.44444444444444442"/>
  </r>
  <r>
    <x v="356"/>
    <n v="17"/>
    <s v="Plato_1"/>
    <s v="Descripción del Plato_1"/>
    <n v="15"/>
    <n v="25"/>
    <n v="1"/>
    <x v="43"/>
    <s v="Ninguna"/>
    <x v="53"/>
    <n v="10"/>
    <n v="25"/>
    <n v="0.4"/>
  </r>
  <r>
    <x v="356"/>
    <n v="17"/>
    <s v="Plato_3"/>
    <s v="Descripción del Plato_3"/>
    <n v="12"/>
    <n v="20"/>
    <n v="2"/>
    <x v="19"/>
    <s v="Sin cebolla"/>
    <x v="4"/>
    <n v="16"/>
    <n v="40"/>
    <n v="0.4"/>
  </r>
  <r>
    <x v="356"/>
    <n v="17"/>
    <s v="Plato_6"/>
    <s v="Descripción del Plato_6"/>
    <n v="16"/>
    <n v="27"/>
    <n v="3"/>
    <x v="15"/>
    <s v="Sin cebolla"/>
    <x v="37"/>
    <n v="33"/>
    <n v="81"/>
    <n v="0.40740740740740738"/>
  </r>
  <r>
    <x v="356"/>
    <n v="17"/>
    <s v="Plato_5"/>
    <s v="Descripción del Plato_5"/>
    <n v="13"/>
    <n v="22"/>
    <n v="1"/>
    <x v="24"/>
    <s v="Ninguna"/>
    <x v="48"/>
    <n v="9"/>
    <n v="22"/>
    <n v="0.40909090909090912"/>
  </r>
  <r>
    <x v="357"/>
    <n v="13"/>
    <s v="Plato_10"/>
    <s v="Descripción del Plato_10"/>
    <n v="15"/>
    <n v="26"/>
    <n v="2"/>
    <x v="29"/>
    <s v="Ninguna"/>
    <x v="43"/>
    <n v="22"/>
    <n v="52"/>
    <n v="0.42307692307692307"/>
  </r>
  <r>
    <x v="357"/>
    <n v="13"/>
    <s v="Plato_4"/>
    <s v="Descripción del Plato_4"/>
    <n v="10"/>
    <n v="18"/>
    <n v="3"/>
    <x v="29"/>
    <s v="Sin cebolla"/>
    <x v="50"/>
    <n v="24"/>
    <n v="54"/>
    <n v="0.44444444444444442"/>
  </r>
  <r>
    <x v="357"/>
    <n v="13"/>
    <s v="Plato_3"/>
    <s v="Descripción del Plato_3"/>
    <n v="12"/>
    <n v="20"/>
    <n v="3"/>
    <x v="53"/>
    <s v="Ninguna"/>
    <x v="22"/>
    <n v="24"/>
    <n v="60"/>
    <n v="0.4"/>
  </r>
  <r>
    <x v="358"/>
    <n v="11"/>
    <s v="Plato_5"/>
    <s v="Descripción del Plato_5"/>
    <n v="13"/>
    <n v="22"/>
    <n v="1"/>
    <x v="13"/>
    <s v="Sin cebolla"/>
    <x v="48"/>
    <n v="9"/>
    <n v="22"/>
    <n v="0.40909090909090912"/>
  </r>
  <r>
    <x v="358"/>
    <n v="11"/>
    <s v="Plato_16"/>
    <s v="Descripción del Plato_16"/>
    <n v="16"/>
    <n v="28"/>
    <n v="3"/>
    <x v="28"/>
    <s v="Sin cebolla"/>
    <x v="8"/>
    <n v="36"/>
    <n v="84"/>
    <n v="0.42857142857142855"/>
  </r>
  <r>
    <x v="358"/>
    <n v="11"/>
    <s v="Plato_9"/>
    <s v="Descripción del Plato_9"/>
    <n v="17"/>
    <n v="29"/>
    <n v="2"/>
    <x v="43"/>
    <s v="Sin cebolla"/>
    <x v="6"/>
    <n v="24"/>
    <n v="58"/>
    <n v="0.41379310344827586"/>
  </r>
  <r>
    <x v="358"/>
    <n v="11"/>
    <s v="Plato_10"/>
    <s v="Descripción del Plato_10"/>
    <n v="15"/>
    <n v="26"/>
    <n v="1"/>
    <x v="29"/>
    <s v="Sin cebolla"/>
    <x v="40"/>
    <n v="11"/>
    <n v="26"/>
    <n v="0.42307692307692307"/>
  </r>
  <r>
    <x v="359"/>
    <n v="16"/>
    <s v="Plato_13"/>
    <s v="Descripción del Plato_13"/>
    <n v="13"/>
    <n v="21"/>
    <n v="1"/>
    <x v="35"/>
    <s v="Ninguna"/>
    <x v="45"/>
    <n v="8"/>
    <n v="21"/>
    <n v="0.38095238095238093"/>
  </r>
  <r>
    <x v="359"/>
    <n v="16"/>
    <s v="Plato_2"/>
    <s v="Descripción del Plato_2"/>
    <n v="18"/>
    <n v="30"/>
    <n v="3"/>
    <x v="6"/>
    <s v="Sin cebolla"/>
    <x v="1"/>
    <n v="36"/>
    <n v="90"/>
    <n v="0.4"/>
  </r>
  <r>
    <x v="359"/>
    <n v="16"/>
    <s v="Plato_10"/>
    <s v="Descripción del Plato_10"/>
    <n v="15"/>
    <n v="26"/>
    <n v="1"/>
    <x v="2"/>
    <s v="Sin cebolla"/>
    <x v="40"/>
    <n v="11"/>
    <n v="26"/>
    <n v="0.42307692307692307"/>
  </r>
  <r>
    <x v="359"/>
    <n v="16"/>
    <s v="Plato_15"/>
    <s v="Descripción del Plato_15"/>
    <n v="19"/>
    <n v="32"/>
    <n v="3"/>
    <x v="48"/>
    <s v="Sin cebolla"/>
    <x v="18"/>
    <n v="39"/>
    <n v="96"/>
    <n v="0.40625"/>
  </r>
  <r>
    <x v="360"/>
    <n v="16"/>
    <s v="Plato_9"/>
    <s v="Descripción del Plato_9"/>
    <n v="17"/>
    <n v="29"/>
    <n v="1"/>
    <x v="27"/>
    <s v="Ninguna"/>
    <x v="30"/>
    <n v="12"/>
    <n v="29"/>
    <n v="0.41379310344827586"/>
  </r>
  <r>
    <x v="360"/>
    <n v="16"/>
    <s v="Plato_7"/>
    <s v="Descripción del Plato_7"/>
    <n v="14"/>
    <n v="24"/>
    <n v="3"/>
    <x v="7"/>
    <s v="Sin cebolla"/>
    <x v="47"/>
    <n v="30"/>
    <n v="72"/>
    <n v="0.41666666666666669"/>
  </r>
  <r>
    <x v="361"/>
    <n v="15"/>
    <s v="Plato_3"/>
    <s v="Descripción del Plato_3"/>
    <n v="12"/>
    <n v="20"/>
    <n v="1"/>
    <x v="54"/>
    <s v="Ninguna"/>
    <x v="24"/>
    <n v="8"/>
    <n v="20"/>
    <n v="0.4"/>
  </r>
  <r>
    <x v="361"/>
    <n v="15"/>
    <s v="Plato_7"/>
    <s v="Descripción del Plato_7"/>
    <n v="14"/>
    <n v="24"/>
    <n v="1"/>
    <x v="27"/>
    <s v="Ninguna"/>
    <x v="17"/>
    <n v="10"/>
    <n v="24"/>
    <n v="0.41666666666666669"/>
  </r>
  <r>
    <x v="361"/>
    <n v="15"/>
    <s v="Plato_4"/>
    <s v="Descripción del Plato_4"/>
    <n v="10"/>
    <n v="18"/>
    <n v="1"/>
    <x v="18"/>
    <s v="Ninguna"/>
    <x v="34"/>
    <n v="8"/>
    <n v="18"/>
    <n v="0.44444444444444442"/>
  </r>
  <r>
    <x v="362"/>
    <n v="5"/>
    <s v="Plato_2"/>
    <s v="Descripción del Plato_2"/>
    <n v="18"/>
    <n v="30"/>
    <n v="1"/>
    <x v="24"/>
    <s v="Ninguna"/>
    <x v="16"/>
    <n v="12"/>
    <n v="30"/>
    <n v="0.4"/>
  </r>
  <r>
    <x v="362"/>
    <n v="5"/>
    <s v="Plato_7"/>
    <s v="Descripción del Plato_7"/>
    <n v="14"/>
    <n v="24"/>
    <n v="3"/>
    <x v="54"/>
    <s v="Sin cebolla"/>
    <x v="47"/>
    <n v="30"/>
    <n v="72"/>
    <n v="0.41666666666666669"/>
  </r>
  <r>
    <x v="362"/>
    <n v="5"/>
    <s v="Plato_19"/>
    <s v="Descripción del Plato_19"/>
    <n v="22"/>
    <n v="36"/>
    <n v="2"/>
    <x v="35"/>
    <s v="Ninguna"/>
    <x v="47"/>
    <n v="28"/>
    <n v="72"/>
    <n v="0.3888888888888889"/>
  </r>
  <r>
    <x v="362"/>
    <n v="5"/>
    <s v="Plato_11"/>
    <s v="Descripción del Plato_11"/>
    <n v="20"/>
    <n v="33"/>
    <n v="2"/>
    <x v="40"/>
    <s v="Ninguna"/>
    <x v="13"/>
    <n v="26"/>
    <n v="66"/>
    <n v="0.39393939393939392"/>
  </r>
  <r>
    <x v="363"/>
    <n v="15"/>
    <s v="Plato_16"/>
    <s v="Descripción del Plato_16"/>
    <n v="16"/>
    <n v="28"/>
    <n v="2"/>
    <x v="53"/>
    <s v="Ninguna"/>
    <x v="14"/>
    <n v="24"/>
    <n v="56"/>
    <n v="0.42857142857142855"/>
  </r>
  <r>
    <x v="363"/>
    <n v="15"/>
    <s v="Plato_5"/>
    <s v="Descripción del Plato_5"/>
    <n v="13"/>
    <n v="22"/>
    <n v="1"/>
    <x v="31"/>
    <s v="Ninguna"/>
    <x v="48"/>
    <n v="9"/>
    <n v="22"/>
    <n v="0.40909090909090912"/>
  </r>
  <r>
    <x v="363"/>
    <n v="15"/>
    <s v="Plato_1"/>
    <s v="Descripción del Plato_1"/>
    <n v="15"/>
    <n v="25"/>
    <n v="2"/>
    <x v="30"/>
    <s v="Ninguna"/>
    <x v="32"/>
    <n v="20"/>
    <n v="50"/>
    <n v="0.4"/>
  </r>
  <r>
    <x v="363"/>
    <n v="15"/>
    <s v="Plato_9"/>
    <s v="Descripción del Plato_9"/>
    <n v="17"/>
    <n v="29"/>
    <n v="1"/>
    <x v="13"/>
    <s v="Ninguna"/>
    <x v="30"/>
    <n v="12"/>
    <n v="29"/>
    <n v="0.41379310344827586"/>
  </r>
  <r>
    <x v="364"/>
    <n v="4"/>
    <s v="Plato_19"/>
    <s v="Descripción del Plato_19"/>
    <n v="22"/>
    <n v="36"/>
    <n v="3"/>
    <x v="0"/>
    <s v="Sin cebolla"/>
    <x v="12"/>
    <n v="42"/>
    <n v="108"/>
    <n v="0.3888888888888889"/>
  </r>
  <r>
    <x v="365"/>
    <n v="17"/>
    <s v="Plato_6"/>
    <s v="Descripción del Plato_6"/>
    <n v="16"/>
    <n v="27"/>
    <n v="2"/>
    <x v="48"/>
    <s v="Ninguna"/>
    <x v="50"/>
    <n v="22"/>
    <n v="54"/>
    <n v="0.40740740740740738"/>
  </r>
  <r>
    <x v="365"/>
    <n v="17"/>
    <s v="Plato_8"/>
    <s v="Descripción del Plato_8"/>
    <n v="21"/>
    <n v="35"/>
    <n v="3"/>
    <x v="2"/>
    <s v="Sin cebolla"/>
    <x v="28"/>
    <n v="42"/>
    <n v="105"/>
    <n v="0.4"/>
  </r>
  <r>
    <x v="365"/>
    <n v="17"/>
    <s v="Plato_20"/>
    <s v="Descripción del Plato_20"/>
    <n v="25"/>
    <n v="40"/>
    <n v="2"/>
    <x v="4"/>
    <s v="Ninguna"/>
    <x v="20"/>
    <n v="30"/>
    <n v="80"/>
    <n v="0.375"/>
  </r>
  <r>
    <x v="366"/>
    <n v="12"/>
    <s v="Plato_10"/>
    <s v="Descripción del Plato_10"/>
    <n v="15"/>
    <n v="26"/>
    <n v="2"/>
    <x v="3"/>
    <s v="Sin cebolla"/>
    <x v="43"/>
    <n v="22"/>
    <n v="52"/>
    <n v="0.42307692307692307"/>
  </r>
  <r>
    <x v="366"/>
    <n v="12"/>
    <s v="Plato_9"/>
    <s v="Descripción del Plato_9"/>
    <n v="17"/>
    <n v="29"/>
    <n v="1"/>
    <x v="13"/>
    <s v="Sin cebolla"/>
    <x v="30"/>
    <n v="12"/>
    <n v="29"/>
    <n v="0.41379310344827586"/>
  </r>
  <r>
    <x v="366"/>
    <n v="12"/>
    <s v="Plato_3"/>
    <s v="Descripción del Plato_3"/>
    <n v="12"/>
    <n v="20"/>
    <n v="1"/>
    <x v="33"/>
    <s v="Sin cebolla"/>
    <x v="24"/>
    <n v="8"/>
    <n v="20"/>
    <n v="0.4"/>
  </r>
  <r>
    <x v="367"/>
    <n v="13"/>
    <s v="Plato_11"/>
    <s v="Descripción del Plato_11"/>
    <n v="20"/>
    <n v="33"/>
    <n v="3"/>
    <x v="32"/>
    <s v="Ninguna"/>
    <x v="7"/>
    <n v="39"/>
    <n v="99"/>
    <n v="0.39393939393939392"/>
  </r>
  <r>
    <x v="367"/>
    <n v="13"/>
    <s v="Plato_7"/>
    <s v="Descripción del Plato_7"/>
    <n v="14"/>
    <n v="24"/>
    <n v="1"/>
    <x v="22"/>
    <s v="Sin cebolla"/>
    <x v="17"/>
    <n v="10"/>
    <n v="24"/>
    <n v="0.41666666666666669"/>
  </r>
  <r>
    <x v="368"/>
    <n v="20"/>
    <s v="Plato_17"/>
    <s v="Descripción del Plato_17"/>
    <n v="19"/>
    <n v="31"/>
    <n v="2"/>
    <x v="49"/>
    <s v="Sin cebolla"/>
    <x v="42"/>
    <n v="24"/>
    <n v="62"/>
    <n v="0.38709677419354838"/>
  </r>
  <r>
    <x v="368"/>
    <n v="20"/>
    <s v="Plato_14"/>
    <s v="Descripción del Plato_14"/>
    <n v="14"/>
    <n v="23"/>
    <n v="2"/>
    <x v="49"/>
    <s v="Sin cebolla"/>
    <x v="26"/>
    <n v="18"/>
    <n v="46"/>
    <n v="0.39130434782608697"/>
  </r>
  <r>
    <x v="368"/>
    <n v="20"/>
    <s v="Plato_16"/>
    <s v="Descripción del Plato_16"/>
    <n v="16"/>
    <n v="28"/>
    <n v="2"/>
    <x v="10"/>
    <s v="Sin cebolla"/>
    <x v="14"/>
    <n v="24"/>
    <n v="56"/>
    <n v="0.42857142857142855"/>
  </r>
  <r>
    <x v="368"/>
    <n v="20"/>
    <s v="Plato_10"/>
    <s v="Descripción del Plato_10"/>
    <n v="15"/>
    <n v="26"/>
    <n v="3"/>
    <x v="31"/>
    <s v="Sin cebolla"/>
    <x v="31"/>
    <n v="33"/>
    <n v="78"/>
    <n v="0.42307692307692307"/>
  </r>
  <r>
    <x v="369"/>
    <n v="13"/>
    <s v="Plato_19"/>
    <s v="Descripción del Plato_19"/>
    <n v="22"/>
    <n v="36"/>
    <n v="2"/>
    <x v="46"/>
    <s v="Sin cebolla"/>
    <x v="47"/>
    <n v="28"/>
    <n v="72"/>
    <n v="0.3888888888888889"/>
  </r>
  <r>
    <x v="370"/>
    <n v="4"/>
    <s v="Plato_17"/>
    <s v="Descripción del Plato_17"/>
    <n v="19"/>
    <n v="31"/>
    <n v="2"/>
    <x v="11"/>
    <s v="Sin cebolla"/>
    <x v="42"/>
    <n v="24"/>
    <n v="62"/>
    <n v="0.38709677419354838"/>
  </r>
  <r>
    <x v="370"/>
    <n v="4"/>
    <s v="Plato_19"/>
    <s v="Descripción del Plato_19"/>
    <n v="22"/>
    <n v="36"/>
    <n v="1"/>
    <x v="33"/>
    <s v="Ninguna"/>
    <x v="5"/>
    <n v="14"/>
    <n v="36"/>
    <n v="0.3888888888888889"/>
  </r>
  <r>
    <x v="370"/>
    <n v="4"/>
    <s v="Plato_16"/>
    <s v="Descripción del Plato_16"/>
    <n v="16"/>
    <n v="28"/>
    <n v="2"/>
    <x v="11"/>
    <s v="Ninguna"/>
    <x v="14"/>
    <n v="24"/>
    <n v="56"/>
    <n v="0.42857142857142855"/>
  </r>
  <r>
    <x v="370"/>
    <n v="4"/>
    <s v="Plato_14"/>
    <s v="Descripción del Plato_14"/>
    <n v="14"/>
    <n v="23"/>
    <n v="2"/>
    <x v="30"/>
    <s v="Sin cebolla"/>
    <x v="26"/>
    <n v="18"/>
    <n v="46"/>
    <n v="0.39130434782608697"/>
  </r>
  <r>
    <x v="371"/>
    <n v="14"/>
    <s v="Plato_4"/>
    <s v="Descripción del Plato_4"/>
    <n v="10"/>
    <n v="18"/>
    <n v="2"/>
    <x v="39"/>
    <s v="Ninguna"/>
    <x v="5"/>
    <n v="16"/>
    <n v="36"/>
    <n v="0.44444444444444442"/>
  </r>
  <r>
    <x v="372"/>
    <n v="19"/>
    <s v="Plato_13"/>
    <s v="Descripción del Plato_13"/>
    <n v="13"/>
    <n v="21"/>
    <n v="1"/>
    <x v="54"/>
    <s v="Sin cebolla"/>
    <x v="45"/>
    <n v="8"/>
    <n v="21"/>
    <n v="0.38095238095238093"/>
  </r>
  <r>
    <x v="372"/>
    <n v="19"/>
    <s v="Plato_8"/>
    <s v="Descripción del Plato_8"/>
    <n v="21"/>
    <n v="35"/>
    <n v="1"/>
    <x v="14"/>
    <s v="Ninguna"/>
    <x v="29"/>
    <n v="14"/>
    <n v="35"/>
    <n v="0.4"/>
  </r>
  <r>
    <x v="372"/>
    <n v="19"/>
    <s v="Plato_5"/>
    <s v="Descripción del Plato_5"/>
    <n v="13"/>
    <n v="22"/>
    <n v="2"/>
    <x v="9"/>
    <s v="Sin cebolla"/>
    <x v="51"/>
    <n v="18"/>
    <n v="44"/>
    <n v="0.40909090909090912"/>
  </r>
  <r>
    <x v="372"/>
    <n v="19"/>
    <s v="Plato_3"/>
    <s v="Descripción del Plato_3"/>
    <n v="12"/>
    <n v="20"/>
    <n v="3"/>
    <x v="4"/>
    <s v="Sin cebolla"/>
    <x v="22"/>
    <n v="24"/>
    <n v="60"/>
    <n v="0.4"/>
  </r>
  <r>
    <x v="373"/>
    <n v="18"/>
    <s v="Plato_8"/>
    <s v="Descripción del Plato_8"/>
    <n v="21"/>
    <n v="35"/>
    <n v="1"/>
    <x v="4"/>
    <s v="Sin cebolla"/>
    <x v="29"/>
    <n v="14"/>
    <n v="35"/>
    <n v="0.4"/>
  </r>
  <r>
    <x v="374"/>
    <n v="18"/>
    <s v="Plato_17"/>
    <s v="Descripción del Plato_17"/>
    <n v="19"/>
    <n v="31"/>
    <n v="3"/>
    <x v="5"/>
    <s v="Ninguna"/>
    <x v="46"/>
    <n v="36"/>
    <n v="93"/>
    <n v="0.38709677419354838"/>
  </r>
  <r>
    <x v="375"/>
    <n v="16"/>
    <s v="Plato_14"/>
    <s v="Descripción del Plato_14"/>
    <n v="14"/>
    <n v="23"/>
    <n v="2"/>
    <x v="19"/>
    <s v="Sin cebolla"/>
    <x v="26"/>
    <n v="18"/>
    <n v="46"/>
    <n v="0.39130434782608697"/>
  </r>
  <r>
    <x v="376"/>
    <n v="5"/>
    <s v="Plato_18"/>
    <s v="Descripción del Plato_18"/>
    <n v="20"/>
    <n v="34"/>
    <n v="2"/>
    <x v="33"/>
    <s v="Ninguna"/>
    <x v="19"/>
    <n v="28"/>
    <n v="68"/>
    <n v="0.41176470588235292"/>
  </r>
  <r>
    <x v="376"/>
    <n v="5"/>
    <s v="Plato_15"/>
    <s v="Descripción del Plato_15"/>
    <n v="19"/>
    <n v="32"/>
    <n v="1"/>
    <x v="46"/>
    <s v="Ninguna"/>
    <x v="49"/>
    <n v="13"/>
    <n v="32"/>
    <n v="0.40625"/>
  </r>
  <r>
    <x v="377"/>
    <n v="3"/>
    <s v="Plato_2"/>
    <s v="Descripción del Plato_2"/>
    <n v="18"/>
    <n v="30"/>
    <n v="1"/>
    <x v="30"/>
    <s v="Sin cebolla"/>
    <x v="16"/>
    <n v="12"/>
    <n v="30"/>
    <n v="0.4"/>
  </r>
  <r>
    <x v="377"/>
    <n v="3"/>
    <s v="Plato_12"/>
    <s v="Descripción del Plato_12"/>
    <n v="11"/>
    <n v="19"/>
    <n v="1"/>
    <x v="49"/>
    <s v="Sin cebolla"/>
    <x v="9"/>
    <n v="8"/>
    <n v="19"/>
    <n v="0.42105263157894735"/>
  </r>
  <r>
    <x v="378"/>
    <n v="4"/>
    <s v="Plato_8"/>
    <s v="Descripción del Plato_8"/>
    <n v="21"/>
    <n v="35"/>
    <n v="2"/>
    <x v="21"/>
    <s v="Ninguna"/>
    <x v="10"/>
    <n v="28"/>
    <n v="70"/>
    <n v="0.4"/>
  </r>
  <r>
    <x v="379"/>
    <n v="5"/>
    <s v="Plato_11"/>
    <s v="Descripción del Plato_11"/>
    <n v="20"/>
    <n v="33"/>
    <n v="3"/>
    <x v="27"/>
    <s v="Ninguna"/>
    <x v="7"/>
    <n v="39"/>
    <n v="99"/>
    <n v="0.39393939393939392"/>
  </r>
  <r>
    <x v="379"/>
    <n v="5"/>
    <s v="Plato_12"/>
    <s v="Descripción del Plato_12"/>
    <n v="11"/>
    <n v="19"/>
    <n v="2"/>
    <x v="37"/>
    <s v="Ninguna"/>
    <x v="44"/>
    <n v="16"/>
    <n v="38"/>
    <n v="0.42105263157894735"/>
  </r>
  <r>
    <x v="380"/>
    <n v="4"/>
    <s v="Plato_10"/>
    <s v="Descripción del Plato_10"/>
    <n v="15"/>
    <n v="26"/>
    <n v="3"/>
    <x v="37"/>
    <s v="Ninguna"/>
    <x v="31"/>
    <n v="33"/>
    <n v="78"/>
    <n v="0.42307692307692307"/>
  </r>
  <r>
    <x v="380"/>
    <n v="4"/>
    <s v="Plato_11"/>
    <s v="Descripción del Plato_11"/>
    <n v="20"/>
    <n v="33"/>
    <n v="2"/>
    <x v="43"/>
    <s v="Ninguna"/>
    <x v="13"/>
    <n v="26"/>
    <n v="66"/>
    <n v="0.39393939393939392"/>
  </r>
  <r>
    <x v="381"/>
    <n v="20"/>
    <s v="Plato_9"/>
    <s v="Descripción del Plato_9"/>
    <n v="17"/>
    <n v="29"/>
    <n v="3"/>
    <x v="7"/>
    <s v="Sin cebolla"/>
    <x v="23"/>
    <n v="36"/>
    <n v="87"/>
    <n v="0.41379310344827586"/>
  </r>
  <r>
    <x v="382"/>
    <n v="6"/>
    <s v="Plato_19"/>
    <s v="Descripción del Plato_19"/>
    <n v="22"/>
    <n v="36"/>
    <n v="3"/>
    <x v="4"/>
    <s v="Sin cebolla"/>
    <x v="12"/>
    <n v="42"/>
    <n v="108"/>
    <n v="0.3888888888888889"/>
  </r>
  <r>
    <x v="383"/>
    <n v="1"/>
    <s v="Plato_4"/>
    <s v="Descripción del Plato_4"/>
    <n v="10"/>
    <n v="18"/>
    <n v="2"/>
    <x v="13"/>
    <s v="Ninguna"/>
    <x v="5"/>
    <n v="16"/>
    <n v="36"/>
    <n v="0.44444444444444442"/>
  </r>
  <r>
    <x v="383"/>
    <n v="1"/>
    <s v="Plato_12"/>
    <s v="Descripción del Plato_12"/>
    <n v="11"/>
    <n v="19"/>
    <n v="3"/>
    <x v="37"/>
    <s v="Sin cebolla"/>
    <x v="36"/>
    <n v="24"/>
    <n v="57"/>
    <n v="0.42105263157894735"/>
  </r>
  <r>
    <x v="383"/>
    <n v="1"/>
    <s v="Plato_6"/>
    <s v="Descripción del Plato_6"/>
    <n v="16"/>
    <n v="27"/>
    <n v="1"/>
    <x v="14"/>
    <s v="Sin cebolla"/>
    <x v="3"/>
    <n v="11"/>
    <n v="27"/>
    <n v="0.40740740740740738"/>
  </r>
  <r>
    <x v="384"/>
    <n v="6"/>
    <s v="Plato_2"/>
    <s v="Descripción del Plato_2"/>
    <n v="18"/>
    <n v="30"/>
    <n v="2"/>
    <x v="39"/>
    <s v="Ninguna"/>
    <x v="22"/>
    <n v="24"/>
    <n v="60"/>
    <n v="0.4"/>
  </r>
  <r>
    <x v="385"/>
    <n v="5"/>
    <s v="Plato_11"/>
    <s v="Descripción del Plato_11"/>
    <n v="20"/>
    <n v="33"/>
    <n v="3"/>
    <x v="22"/>
    <s v="Sin cebolla"/>
    <x v="7"/>
    <n v="39"/>
    <n v="99"/>
    <n v="0.39393939393939392"/>
  </r>
  <r>
    <x v="386"/>
    <n v="6"/>
    <s v="Plato_17"/>
    <s v="Descripción del Plato_17"/>
    <n v="19"/>
    <n v="31"/>
    <n v="3"/>
    <x v="40"/>
    <s v="Sin cebolla"/>
    <x v="46"/>
    <n v="36"/>
    <n v="93"/>
    <n v="0.38709677419354838"/>
  </r>
  <r>
    <x v="387"/>
    <n v="18"/>
    <s v="Plato_17"/>
    <s v="Descripción del Plato_17"/>
    <n v="19"/>
    <n v="31"/>
    <n v="2"/>
    <x v="53"/>
    <s v="Sin cebolla"/>
    <x v="42"/>
    <n v="24"/>
    <n v="62"/>
    <n v="0.38709677419354838"/>
  </r>
  <r>
    <x v="387"/>
    <n v="18"/>
    <s v="Plato_19"/>
    <s v="Descripción del Plato_19"/>
    <n v="22"/>
    <n v="36"/>
    <n v="2"/>
    <x v="45"/>
    <s v="Ninguna"/>
    <x v="47"/>
    <n v="28"/>
    <n v="72"/>
    <n v="0.3888888888888889"/>
  </r>
  <r>
    <x v="387"/>
    <n v="18"/>
    <s v="Plato_9"/>
    <s v="Descripción del Plato_9"/>
    <n v="17"/>
    <n v="29"/>
    <n v="2"/>
    <x v="15"/>
    <s v="Sin cebolla"/>
    <x v="6"/>
    <n v="24"/>
    <n v="58"/>
    <n v="0.41379310344827586"/>
  </r>
  <r>
    <x v="387"/>
    <n v="18"/>
    <s v="Plato_11"/>
    <s v="Descripción del Plato_11"/>
    <n v="20"/>
    <n v="33"/>
    <n v="3"/>
    <x v="2"/>
    <s v="Sin cebolla"/>
    <x v="7"/>
    <n v="39"/>
    <n v="99"/>
    <n v="0.39393939393939392"/>
  </r>
  <r>
    <x v="388"/>
    <n v="19"/>
    <s v="Plato_11"/>
    <s v="Descripción del Plato_11"/>
    <n v="20"/>
    <n v="33"/>
    <n v="1"/>
    <x v="18"/>
    <s v="Ninguna"/>
    <x v="25"/>
    <n v="13"/>
    <n v="33"/>
    <n v="0.39393939393939392"/>
  </r>
  <r>
    <x v="389"/>
    <n v="9"/>
    <s v="Plato_5"/>
    <s v="Descripción del Plato_5"/>
    <n v="13"/>
    <n v="22"/>
    <n v="2"/>
    <x v="53"/>
    <s v="Sin cebolla"/>
    <x v="51"/>
    <n v="18"/>
    <n v="44"/>
    <n v="0.40909090909090912"/>
  </r>
  <r>
    <x v="389"/>
    <n v="9"/>
    <s v="Plato_10"/>
    <s v="Descripción del Plato_10"/>
    <n v="15"/>
    <n v="26"/>
    <n v="3"/>
    <x v="33"/>
    <s v="Sin cebolla"/>
    <x v="31"/>
    <n v="33"/>
    <n v="78"/>
    <n v="0.42307692307692307"/>
  </r>
  <r>
    <x v="389"/>
    <n v="9"/>
    <s v="Plato_13"/>
    <s v="Descripción del Plato_13"/>
    <n v="13"/>
    <n v="21"/>
    <n v="1"/>
    <x v="52"/>
    <s v="Sin cebolla"/>
    <x v="45"/>
    <n v="8"/>
    <n v="21"/>
    <n v="0.38095238095238093"/>
  </r>
  <r>
    <x v="390"/>
    <n v="15"/>
    <s v="Plato_5"/>
    <s v="Descripción del Plato_5"/>
    <n v="13"/>
    <n v="22"/>
    <n v="1"/>
    <x v="37"/>
    <s v="Ninguna"/>
    <x v="48"/>
    <n v="9"/>
    <n v="22"/>
    <n v="0.40909090909090912"/>
  </r>
  <r>
    <x v="391"/>
    <n v="14"/>
    <s v="Plato_15"/>
    <s v="Descripción del Plato_15"/>
    <n v="19"/>
    <n v="32"/>
    <n v="3"/>
    <x v="9"/>
    <s v="Ninguna"/>
    <x v="18"/>
    <n v="39"/>
    <n v="96"/>
    <n v="0.40625"/>
  </r>
  <r>
    <x v="391"/>
    <n v="14"/>
    <s v="Plato_7"/>
    <s v="Descripción del Plato_7"/>
    <n v="14"/>
    <n v="24"/>
    <n v="1"/>
    <x v="45"/>
    <s v="Sin cebolla"/>
    <x v="17"/>
    <n v="10"/>
    <n v="24"/>
    <n v="0.41666666666666669"/>
  </r>
  <r>
    <x v="392"/>
    <n v="13"/>
    <s v="Plato_12"/>
    <s v="Descripción del Plato_12"/>
    <n v="11"/>
    <n v="19"/>
    <n v="2"/>
    <x v="22"/>
    <s v="Ninguna"/>
    <x v="44"/>
    <n v="16"/>
    <n v="38"/>
    <n v="0.42105263157894735"/>
  </r>
  <r>
    <x v="392"/>
    <n v="13"/>
    <s v="Plato_8"/>
    <s v="Descripción del Plato_8"/>
    <n v="21"/>
    <n v="35"/>
    <n v="3"/>
    <x v="8"/>
    <s v="Ninguna"/>
    <x v="28"/>
    <n v="42"/>
    <n v="105"/>
    <n v="0.4"/>
  </r>
  <r>
    <x v="392"/>
    <n v="13"/>
    <s v="Plato_13"/>
    <s v="Descripción del Plato_13"/>
    <n v="13"/>
    <n v="21"/>
    <n v="1"/>
    <x v="31"/>
    <s v="Sin cebolla"/>
    <x v="45"/>
    <n v="8"/>
    <n v="21"/>
    <n v="0.38095238095238093"/>
  </r>
  <r>
    <x v="392"/>
    <n v="13"/>
    <s v="Plato_5"/>
    <s v="Descripción del Plato_5"/>
    <n v="13"/>
    <n v="22"/>
    <n v="2"/>
    <x v="13"/>
    <s v="Sin cebolla"/>
    <x v="51"/>
    <n v="18"/>
    <n v="44"/>
    <n v="0.40909090909090912"/>
  </r>
  <r>
    <x v="393"/>
    <n v="17"/>
    <s v="Plato_7"/>
    <s v="Descripción del Plato_7"/>
    <n v="14"/>
    <n v="24"/>
    <n v="2"/>
    <x v="19"/>
    <s v="Ninguna"/>
    <x v="0"/>
    <n v="20"/>
    <n v="48"/>
    <n v="0.41666666666666669"/>
  </r>
  <r>
    <x v="393"/>
    <n v="17"/>
    <s v="Plato_9"/>
    <s v="Descripción del Plato_9"/>
    <n v="17"/>
    <n v="29"/>
    <n v="1"/>
    <x v="35"/>
    <s v="Sin cebolla"/>
    <x v="30"/>
    <n v="12"/>
    <n v="29"/>
    <n v="0.41379310344827586"/>
  </r>
  <r>
    <x v="394"/>
    <n v="2"/>
    <s v="Plato_12"/>
    <s v="Descripción del Plato_12"/>
    <n v="11"/>
    <n v="19"/>
    <n v="2"/>
    <x v="10"/>
    <s v="Ninguna"/>
    <x v="44"/>
    <n v="16"/>
    <n v="38"/>
    <n v="0.42105263157894735"/>
  </r>
  <r>
    <x v="395"/>
    <n v="11"/>
    <s v="Plato_3"/>
    <s v="Descripción del Plato_3"/>
    <n v="12"/>
    <n v="20"/>
    <n v="1"/>
    <x v="15"/>
    <s v="Sin cebolla"/>
    <x v="24"/>
    <n v="8"/>
    <n v="20"/>
    <n v="0.4"/>
  </r>
  <r>
    <x v="395"/>
    <n v="11"/>
    <s v="Plato_13"/>
    <s v="Descripción del Plato_13"/>
    <n v="13"/>
    <n v="21"/>
    <n v="3"/>
    <x v="13"/>
    <s v="Sin cebolla"/>
    <x v="27"/>
    <n v="24"/>
    <n v="63"/>
    <n v="0.38095238095238093"/>
  </r>
  <r>
    <x v="396"/>
    <n v="4"/>
    <s v="Plato_6"/>
    <s v="Descripción del Plato_6"/>
    <n v="16"/>
    <n v="27"/>
    <n v="2"/>
    <x v="16"/>
    <s v="Sin cebolla"/>
    <x v="50"/>
    <n v="22"/>
    <n v="54"/>
    <n v="0.40740740740740738"/>
  </r>
  <r>
    <x v="396"/>
    <n v="4"/>
    <s v="Plato_17"/>
    <s v="Descripción del Plato_17"/>
    <n v="19"/>
    <n v="31"/>
    <n v="3"/>
    <x v="23"/>
    <s v="Sin cebolla"/>
    <x v="46"/>
    <n v="36"/>
    <n v="93"/>
    <n v="0.38709677419354838"/>
  </r>
  <r>
    <x v="397"/>
    <n v="9"/>
    <s v="Plato_16"/>
    <s v="Descripción del Plato_16"/>
    <n v="16"/>
    <n v="28"/>
    <n v="2"/>
    <x v="29"/>
    <s v="Ninguna"/>
    <x v="14"/>
    <n v="24"/>
    <n v="56"/>
    <n v="0.42857142857142855"/>
  </r>
  <r>
    <x v="397"/>
    <n v="9"/>
    <s v="Plato_11"/>
    <s v="Descripción del Plato_11"/>
    <n v="20"/>
    <n v="33"/>
    <n v="2"/>
    <x v="42"/>
    <s v="Sin cebolla"/>
    <x v="13"/>
    <n v="26"/>
    <n v="66"/>
    <n v="0.39393939393939392"/>
  </r>
  <r>
    <x v="398"/>
    <n v="7"/>
    <s v="Plato_11"/>
    <s v="Descripción del Plato_11"/>
    <n v="20"/>
    <n v="33"/>
    <n v="3"/>
    <x v="32"/>
    <s v="Ninguna"/>
    <x v="7"/>
    <n v="39"/>
    <n v="99"/>
    <n v="0.39393939393939392"/>
  </r>
  <r>
    <x v="398"/>
    <n v="7"/>
    <s v="Plato_19"/>
    <s v="Descripción del Plato_19"/>
    <n v="22"/>
    <n v="36"/>
    <n v="3"/>
    <x v="34"/>
    <s v="Sin cebolla"/>
    <x v="12"/>
    <n v="42"/>
    <n v="108"/>
    <n v="0.3888888888888889"/>
  </r>
  <r>
    <x v="399"/>
    <n v="9"/>
    <s v="Plato_20"/>
    <s v="Descripción del Plato_20"/>
    <n v="25"/>
    <n v="40"/>
    <n v="2"/>
    <x v="52"/>
    <s v="Ninguna"/>
    <x v="20"/>
    <n v="30"/>
    <n v="80"/>
    <n v="0.375"/>
  </r>
  <r>
    <x v="399"/>
    <n v="9"/>
    <s v="Plato_16"/>
    <s v="Descripción del Plato_16"/>
    <n v="16"/>
    <n v="28"/>
    <n v="2"/>
    <x v="33"/>
    <s v="Ninguna"/>
    <x v="14"/>
    <n v="24"/>
    <n v="56"/>
    <n v="0.42857142857142855"/>
  </r>
  <r>
    <x v="399"/>
    <n v="9"/>
    <s v="Plato_17"/>
    <s v="Descripción del Plato_17"/>
    <n v="19"/>
    <n v="31"/>
    <n v="2"/>
    <x v="25"/>
    <s v="Sin cebolla"/>
    <x v="42"/>
    <n v="24"/>
    <n v="62"/>
    <n v="0.38709677419354838"/>
  </r>
  <r>
    <x v="400"/>
    <n v="16"/>
    <s v="Plato_13"/>
    <s v="Descripción del Plato_13"/>
    <n v="13"/>
    <n v="21"/>
    <n v="2"/>
    <x v="31"/>
    <s v="Ninguna"/>
    <x v="39"/>
    <n v="16"/>
    <n v="42"/>
    <n v="0.38095238095238093"/>
  </r>
  <r>
    <x v="401"/>
    <n v="18"/>
    <s v="Plato_1"/>
    <s v="Descripción del Plato_1"/>
    <n v="15"/>
    <n v="25"/>
    <n v="2"/>
    <x v="51"/>
    <s v="Sin cebolla"/>
    <x v="32"/>
    <n v="20"/>
    <n v="50"/>
    <n v="0.4"/>
  </r>
  <r>
    <x v="401"/>
    <n v="18"/>
    <s v="Plato_12"/>
    <s v="Descripción del Plato_12"/>
    <n v="11"/>
    <n v="19"/>
    <n v="3"/>
    <x v="50"/>
    <s v="Sin cebolla"/>
    <x v="36"/>
    <n v="24"/>
    <n v="57"/>
    <n v="0.42105263157894735"/>
  </r>
  <r>
    <x v="401"/>
    <n v="18"/>
    <s v="Plato_5"/>
    <s v="Descripción del Plato_5"/>
    <n v="13"/>
    <n v="22"/>
    <n v="2"/>
    <x v="42"/>
    <s v="Ninguna"/>
    <x v="51"/>
    <n v="18"/>
    <n v="44"/>
    <n v="0.40909090909090912"/>
  </r>
  <r>
    <x v="402"/>
    <n v="14"/>
    <s v="Plato_5"/>
    <s v="Descripción del Plato_5"/>
    <n v="13"/>
    <n v="22"/>
    <n v="3"/>
    <x v="9"/>
    <s v="Ninguna"/>
    <x v="13"/>
    <n v="27"/>
    <n v="66"/>
    <n v="0.40909090909090912"/>
  </r>
  <r>
    <x v="402"/>
    <n v="14"/>
    <s v="Plato_4"/>
    <s v="Descripción del Plato_4"/>
    <n v="10"/>
    <n v="18"/>
    <n v="2"/>
    <x v="19"/>
    <s v="Sin cebolla"/>
    <x v="5"/>
    <n v="16"/>
    <n v="36"/>
    <n v="0.44444444444444442"/>
  </r>
  <r>
    <x v="402"/>
    <n v="14"/>
    <s v="Plato_15"/>
    <s v="Descripción del Plato_15"/>
    <n v="19"/>
    <n v="32"/>
    <n v="2"/>
    <x v="10"/>
    <s v="Sin cebolla"/>
    <x v="11"/>
    <n v="26"/>
    <n v="64"/>
    <n v="0.40625"/>
  </r>
  <r>
    <x v="402"/>
    <n v="14"/>
    <s v="Plato_7"/>
    <s v="Descripción del Plato_7"/>
    <n v="14"/>
    <n v="24"/>
    <n v="1"/>
    <x v="41"/>
    <s v="Sin cebolla"/>
    <x v="17"/>
    <n v="10"/>
    <n v="24"/>
    <n v="0.41666666666666669"/>
  </r>
  <r>
    <x v="403"/>
    <n v="17"/>
    <s v="Plato_13"/>
    <s v="Descripción del Plato_13"/>
    <n v="13"/>
    <n v="21"/>
    <n v="2"/>
    <x v="31"/>
    <s v="Ninguna"/>
    <x v="39"/>
    <n v="16"/>
    <n v="42"/>
    <n v="0.38095238095238093"/>
  </r>
  <r>
    <x v="403"/>
    <n v="17"/>
    <s v="Plato_3"/>
    <s v="Descripción del Plato_3"/>
    <n v="12"/>
    <n v="20"/>
    <n v="1"/>
    <x v="47"/>
    <s v="Sin cebolla"/>
    <x v="24"/>
    <n v="8"/>
    <n v="20"/>
    <n v="0.4"/>
  </r>
  <r>
    <x v="403"/>
    <n v="17"/>
    <s v="Plato_20"/>
    <s v="Descripción del Plato_20"/>
    <n v="25"/>
    <n v="40"/>
    <n v="3"/>
    <x v="50"/>
    <s v="Sin cebolla"/>
    <x v="15"/>
    <n v="45"/>
    <n v="120"/>
    <n v="0.375"/>
  </r>
  <r>
    <x v="404"/>
    <n v="5"/>
    <s v="Plato_10"/>
    <s v="Descripción del Plato_10"/>
    <n v="15"/>
    <n v="26"/>
    <n v="1"/>
    <x v="54"/>
    <s v="Sin cebolla"/>
    <x v="40"/>
    <n v="11"/>
    <n v="26"/>
    <n v="0.42307692307692307"/>
  </r>
  <r>
    <x v="404"/>
    <n v="5"/>
    <s v="Plato_20"/>
    <s v="Descripción del Plato_20"/>
    <n v="25"/>
    <n v="40"/>
    <n v="1"/>
    <x v="20"/>
    <s v="Ninguna"/>
    <x v="4"/>
    <n v="15"/>
    <n v="40"/>
    <n v="0.375"/>
  </r>
  <r>
    <x v="404"/>
    <n v="5"/>
    <s v="Plato_3"/>
    <s v="Descripción del Plato_3"/>
    <n v="12"/>
    <n v="20"/>
    <n v="2"/>
    <x v="33"/>
    <s v="Sin cebolla"/>
    <x v="4"/>
    <n v="16"/>
    <n v="40"/>
    <n v="0.4"/>
  </r>
  <r>
    <x v="405"/>
    <n v="14"/>
    <s v="Plato_3"/>
    <s v="Descripción del Plato_3"/>
    <n v="12"/>
    <n v="20"/>
    <n v="3"/>
    <x v="21"/>
    <s v="Ninguna"/>
    <x v="22"/>
    <n v="24"/>
    <n v="60"/>
    <n v="0.4"/>
  </r>
  <r>
    <x v="405"/>
    <n v="14"/>
    <s v="Plato_8"/>
    <s v="Descripción del Plato_8"/>
    <n v="21"/>
    <n v="35"/>
    <n v="2"/>
    <x v="44"/>
    <s v="Ninguna"/>
    <x v="10"/>
    <n v="28"/>
    <n v="70"/>
    <n v="0.4"/>
  </r>
  <r>
    <x v="405"/>
    <n v="14"/>
    <s v="Plato_1"/>
    <s v="Descripción del Plato_1"/>
    <n v="15"/>
    <n v="25"/>
    <n v="1"/>
    <x v="41"/>
    <s v="Sin cebolla"/>
    <x v="53"/>
    <n v="10"/>
    <n v="25"/>
    <n v="0.4"/>
  </r>
  <r>
    <x v="406"/>
    <n v="4"/>
    <s v="Plato_3"/>
    <s v="Descripción del Plato_3"/>
    <n v="12"/>
    <n v="20"/>
    <n v="3"/>
    <x v="1"/>
    <s v="Ninguna"/>
    <x v="22"/>
    <n v="24"/>
    <n v="60"/>
    <n v="0.4"/>
  </r>
  <r>
    <x v="406"/>
    <n v="4"/>
    <s v="Plato_8"/>
    <s v="Descripción del Plato_8"/>
    <n v="21"/>
    <n v="35"/>
    <n v="1"/>
    <x v="40"/>
    <s v="Sin cebolla"/>
    <x v="29"/>
    <n v="14"/>
    <n v="35"/>
    <n v="0.4"/>
  </r>
  <r>
    <x v="407"/>
    <n v="17"/>
    <s v="Plato_1"/>
    <s v="Descripción del Plato_1"/>
    <n v="15"/>
    <n v="25"/>
    <n v="1"/>
    <x v="27"/>
    <s v="Sin cebolla"/>
    <x v="53"/>
    <n v="10"/>
    <n v="25"/>
    <n v="0.4"/>
  </r>
  <r>
    <x v="407"/>
    <n v="17"/>
    <s v="Plato_7"/>
    <s v="Descripción del Plato_7"/>
    <n v="14"/>
    <n v="24"/>
    <n v="3"/>
    <x v="11"/>
    <s v="Ninguna"/>
    <x v="47"/>
    <n v="30"/>
    <n v="72"/>
    <n v="0.41666666666666669"/>
  </r>
  <r>
    <x v="407"/>
    <n v="17"/>
    <s v="Plato_18"/>
    <s v="Descripción del Plato_18"/>
    <n v="20"/>
    <n v="34"/>
    <n v="1"/>
    <x v="45"/>
    <s v="Sin cebolla"/>
    <x v="38"/>
    <n v="14"/>
    <n v="34"/>
    <n v="0.41176470588235292"/>
  </r>
  <r>
    <x v="408"/>
    <n v="15"/>
    <s v="Plato_13"/>
    <s v="Descripción del Plato_13"/>
    <n v="13"/>
    <n v="21"/>
    <n v="3"/>
    <x v="20"/>
    <s v="Sin cebolla"/>
    <x v="27"/>
    <n v="24"/>
    <n v="63"/>
    <n v="0.38095238095238093"/>
  </r>
  <r>
    <x v="408"/>
    <n v="15"/>
    <s v="Plato_20"/>
    <s v="Descripción del Plato_20"/>
    <n v="25"/>
    <n v="40"/>
    <n v="1"/>
    <x v="26"/>
    <s v="Ninguna"/>
    <x v="4"/>
    <n v="15"/>
    <n v="40"/>
    <n v="0.375"/>
  </r>
  <r>
    <x v="408"/>
    <n v="15"/>
    <s v="Plato_16"/>
    <s v="Descripción del Plato_16"/>
    <n v="16"/>
    <n v="28"/>
    <n v="1"/>
    <x v="36"/>
    <s v="Ninguna"/>
    <x v="21"/>
    <n v="12"/>
    <n v="28"/>
    <n v="0.42857142857142855"/>
  </r>
  <r>
    <x v="408"/>
    <n v="15"/>
    <s v="Plato_7"/>
    <s v="Descripción del Plato_7"/>
    <n v="14"/>
    <n v="24"/>
    <n v="3"/>
    <x v="50"/>
    <s v="Ninguna"/>
    <x v="47"/>
    <n v="30"/>
    <n v="72"/>
    <n v="0.41666666666666669"/>
  </r>
  <r>
    <x v="409"/>
    <n v="1"/>
    <s v="Plato_3"/>
    <s v="Descripción del Plato_3"/>
    <n v="12"/>
    <n v="20"/>
    <n v="1"/>
    <x v="29"/>
    <s v="Sin cebolla"/>
    <x v="24"/>
    <n v="8"/>
    <n v="20"/>
    <n v="0.4"/>
  </r>
  <r>
    <x v="409"/>
    <n v="1"/>
    <s v="Plato_19"/>
    <s v="Descripción del Plato_19"/>
    <n v="22"/>
    <n v="36"/>
    <n v="1"/>
    <x v="54"/>
    <s v="Ninguna"/>
    <x v="5"/>
    <n v="14"/>
    <n v="36"/>
    <n v="0.3888888888888889"/>
  </r>
  <r>
    <x v="410"/>
    <n v="3"/>
    <s v="Plato_20"/>
    <s v="Descripción del Plato_20"/>
    <n v="25"/>
    <n v="40"/>
    <n v="3"/>
    <x v="6"/>
    <s v="Sin cebolla"/>
    <x v="15"/>
    <n v="45"/>
    <n v="120"/>
    <n v="0.375"/>
  </r>
  <r>
    <x v="410"/>
    <n v="3"/>
    <s v="Plato_4"/>
    <s v="Descripción del Plato_4"/>
    <n v="10"/>
    <n v="18"/>
    <n v="1"/>
    <x v="46"/>
    <s v="Ninguna"/>
    <x v="34"/>
    <n v="8"/>
    <n v="18"/>
    <n v="0.44444444444444442"/>
  </r>
  <r>
    <x v="410"/>
    <n v="3"/>
    <s v="Plato_6"/>
    <s v="Descripción del Plato_6"/>
    <n v="16"/>
    <n v="27"/>
    <n v="3"/>
    <x v="4"/>
    <s v="Ninguna"/>
    <x v="37"/>
    <n v="33"/>
    <n v="81"/>
    <n v="0.40740740740740738"/>
  </r>
  <r>
    <x v="411"/>
    <n v="11"/>
    <s v="Plato_17"/>
    <s v="Descripción del Plato_17"/>
    <n v="19"/>
    <n v="31"/>
    <n v="3"/>
    <x v="28"/>
    <s v="Sin cebolla"/>
    <x v="46"/>
    <n v="36"/>
    <n v="93"/>
    <n v="0.38709677419354838"/>
  </r>
  <r>
    <x v="412"/>
    <n v="13"/>
    <s v="Plato_8"/>
    <s v="Descripción del Plato_8"/>
    <n v="21"/>
    <n v="35"/>
    <n v="1"/>
    <x v="43"/>
    <s v="Sin cebolla"/>
    <x v="29"/>
    <n v="14"/>
    <n v="35"/>
    <n v="0.4"/>
  </r>
  <r>
    <x v="413"/>
    <n v="14"/>
    <s v="Plato_11"/>
    <s v="Descripción del Plato_11"/>
    <n v="20"/>
    <n v="33"/>
    <n v="1"/>
    <x v="25"/>
    <s v="Ninguna"/>
    <x v="25"/>
    <n v="13"/>
    <n v="33"/>
    <n v="0.39393939393939392"/>
  </r>
  <r>
    <x v="414"/>
    <n v="14"/>
    <s v="Plato_6"/>
    <s v="Descripción del Plato_6"/>
    <n v="16"/>
    <n v="27"/>
    <n v="2"/>
    <x v="1"/>
    <s v="Ninguna"/>
    <x v="50"/>
    <n v="22"/>
    <n v="54"/>
    <n v="0.40740740740740738"/>
  </r>
  <r>
    <x v="414"/>
    <n v="14"/>
    <s v="Plato_18"/>
    <s v="Descripción del Plato_18"/>
    <n v="20"/>
    <n v="34"/>
    <n v="2"/>
    <x v="51"/>
    <s v="Sin cebolla"/>
    <x v="19"/>
    <n v="28"/>
    <n v="68"/>
    <n v="0.41176470588235292"/>
  </r>
  <r>
    <x v="414"/>
    <n v="14"/>
    <s v="Plato_19"/>
    <s v="Descripción del Plato_19"/>
    <n v="22"/>
    <n v="36"/>
    <n v="1"/>
    <x v="38"/>
    <s v="Ninguna"/>
    <x v="5"/>
    <n v="14"/>
    <n v="36"/>
    <n v="0.3888888888888889"/>
  </r>
  <r>
    <x v="415"/>
    <n v="20"/>
    <s v="Plato_1"/>
    <s v="Descripción del Plato_1"/>
    <n v="15"/>
    <n v="25"/>
    <n v="1"/>
    <x v="4"/>
    <s v="Sin cebolla"/>
    <x v="53"/>
    <n v="10"/>
    <n v="25"/>
    <n v="0.4"/>
  </r>
  <r>
    <x v="416"/>
    <n v="7"/>
    <s v="Plato_9"/>
    <s v="Descripción del Plato_9"/>
    <n v="17"/>
    <n v="29"/>
    <n v="1"/>
    <x v="8"/>
    <s v="Ninguna"/>
    <x v="30"/>
    <n v="12"/>
    <n v="29"/>
    <n v="0.41379310344827586"/>
  </r>
  <r>
    <x v="416"/>
    <n v="7"/>
    <s v="Plato_20"/>
    <s v="Descripción del Plato_20"/>
    <n v="25"/>
    <n v="40"/>
    <n v="1"/>
    <x v="9"/>
    <s v="Ninguna"/>
    <x v="4"/>
    <n v="15"/>
    <n v="40"/>
    <n v="0.375"/>
  </r>
  <r>
    <x v="416"/>
    <n v="7"/>
    <s v="Plato_12"/>
    <s v="Descripción del Plato_12"/>
    <n v="11"/>
    <n v="19"/>
    <n v="1"/>
    <x v="51"/>
    <s v="Sin cebolla"/>
    <x v="9"/>
    <n v="8"/>
    <n v="19"/>
    <n v="0.42105263157894735"/>
  </r>
  <r>
    <x v="416"/>
    <n v="7"/>
    <s v="Plato_6"/>
    <s v="Descripción del Plato_6"/>
    <n v="16"/>
    <n v="27"/>
    <n v="2"/>
    <x v="3"/>
    <s v="Sin cebolla"/>
    <x v="50"/>
    <n v="22"/>
    <n v="54"/>
    <n v="0.40740740740740738"/>
  </r>
  <r>
    <x v="417"/>
    <n v="17"/>
    <s v="Plato_1"/>
    <s v="Descripción del Plato_1"/>
    <n v="15"/>
    <n v="25"/>
    <n v="1"/>
    <x v="32"/>
    <s v="Ninguna"/>
    <x v="53"/>
    <n v="10"/>
    <n v="25"/>
    <n v="0.4"/>
  </r>
  <r>
    <x v="417"/>
    <n v="17"/>
    <s v="Plato_17"/>
    <s v="Descripción del Plato_17"/>
    <n v="19"/>
    <n v="31"/>
    <n v="3"/>
    <x v="41"/>
    <s v="Sin cebolla"/>
    <x v="46"/>
    <n v="36"/>
    <n v="93"/>
    <n v="0.38709677419354838"/>
  </r>
  <r>
    <x v="418"/>
    <n v="11"/>
    <s v="Plato_18"/>
    <s v="Descripción del Plato_18"/>
    <n v="20"/>
    <n v="34"/>
    <n v="1"/>
    <x v="49"/>
    <s v="Sin cebolla"/>
    <x v="38"/>
    <n v="14"/>
    <n v="34"/>
    <n v="0.41176470588235292"/>
  </r>
  <r>
    <x v="418"/>
    <n v="11"/>
    <s v="Plato_11"/>
    <s v="Descripción del Plato_11"/>
    <n v="20"/>
    <n v="33"/>
    <n v="1"/>
    <x v="28"/>
    <s v="Ninguna"/>
    <x v="25"/>
    <n v="13"/>
    <n v="33"/>
    <n v="0.39393939393939392"/>
  </r>
  <r>
    <x v="419"/>
    <n v="18"/>
    <s v="Plato_18"/>
    <s v="Descripción del Plato_18"/>
    <n v="20"/>
    <n v="34"/>
    <n v="2"/>
    <x v="46"/>
    <s v="Ninguna"/>
    <x v="19"/>
    <n v="28"/>
    <n v="68"/>
    <n v="0.41176470588235292"/>
  </r>
  <r>
    <x v="419"/>
    <n v="18"/>
    <s v="Plato_3"/>
    <s v="Descripción del Plato_3"/>
    <n v="12"/>
    <n v="20"/>
    <n v="3"/>
    <x v="16"/>
    <s v="Ninguna"/>
    <x v="22"/>
    <n v="24"/>
    <n v="60"/>
    <n v="0.4"/>
  </r>
  <r>
    <x v="419"/>
    <n v="18"/>
    <s v="Plato_1"/>
    <s v="Descripción del Plato_1"/>
    <n v="15"/>
    <n v="25"/>
    <n v="2"/>
    <x v="52"/>
    <s v="Ninguna"/>
    <x v="32"/>
    <n v="20"/>
    <n v="50"/>
    <n v="0.4"/>
  </r>
  <r>
    <x v="419"/>
    <n v="18"/>
    <s v="Plato_15"/>
    <s v="Descripción del Plato_15"/>
    <n v="19"/>
    <n v="32"/>
    <n v="2"/>
    <x v="3"/>
    <s v="Ninguna"/>
    <x v="11"/>
    <n v="26"/>
    <n v="64"/>
    <n v="0.40625"/>
  </r>
  <r>
    <x v="420"/>
    <n v="10"/>
    <s v="Plato_17"/>
    <s v="Descripción del Plato_17"/>
    <n v="19"/>
    <n v="31"/>
    <n v="1"/>
    <x v="40"/>
    <s v="Sin cebolla"/>
    <x v="2"/>
    <n v="12"/>
    <n v="31"/>
    <n v="0.38709677419354838"/>
  </r>
  <r>
    <x v="420"/>
    <n v="10"/>
    <s v="Plato_4"/>
    <s v="Descripción del Plato_4"/>
    <n v="10"/>
    <n v="18"/>
    <n v="3"/>
    <x v="47"/>
    <s v="Sin cebolla"/>
    <x v="50"/>
    <n v="24"/>
    <n v="54"/>
    <n v="0.44444444444444442"/>
  </r>
  <r>
    <x v="421"/>
    <n v="12"/>
    <s v="Plato_10"/>
    <s v="Descripción del Plato_10"/>
    <n v="15"/>
    <n v="26"/>
    <n v="2"/>
    <x v="49"/>
    <s v="Sin cebolla"/>
    <x v="43"/>
    <n v="22"/>
    <n v="52"/>
    <n v="0.42307692307692307"/>
  </r>
  <r>
    <x v="421"/>
    <n v="12"/>
    <s v="Plato_19"/>
    <s v="Descripción del Plato_19"/>
    <n v="22"/>
    <n v="36"/>
    <n v="1"/>
    <x v="5"/>
    <s v="Ninguna"/>
    <x v="5"/>
    <n v="14"/>
    <n v="36"/>
    <n v="0.3888888888888889"/>
  </r>
  <r>
    <x v="422"/>
    <n v="4"/>
    <s v="Plato_16"/>
    <s v="Descripción del Plato_16"/>
    <n v="16"/>
    <n v="28"/>
    <n v="2"/>
    <x v="18"/>
    <s v="Ninguna"/>
    <x v="14"/>
    <n v="24"/>
    <n v="56"/>
    <n v="0.42857142857142855"/>
  </r>
  <r>
    <x v="422"/>
    <n v="4"/>
    <s v="Plato_15"/>
    <s v="Descripción del Plato_15"/>
    <n v="19"/>
    <n v="32"/>
    <n v="3"/>
    <x v="49"/>
    <s v="Sin cebolla"/>
    <x v="18"/>
    <n v="39"/>
    <n v="96"/>
    <n v="0.40625"/>
  </r>
  <r>
    <x v="423"/>
    <n v="13"/>
    <s v="Plato_5"/>
    <s v="Descripción del Plato_5"/>
    <n v="13"/>
    <n v="22"/>
    <n v="3"/>
    <x v="26"/>
    <s v="Ninguna"/>
    <x v="13"/>
    <n v="27"/>
    <n v="66"/>
    <n v="0.40909090909090912"/>
  </r>
  <r>
    <x v="423"/>
    <n v="13"/>
    <s v="Plato_6"/>
    <s v="Descripción del Plato_6"/>
    <n v="16"/>
    <n v="27"/>
    <n v="3"/>
    <x v="32"/>
    <s v="Sin cebolla"/>
    <x v="37"/>
    <n v="33"/>
    <n v="81"/>
    <n v="0.40740740740740738"/>
  </r>
  <r>
    <x v="424"/>
    <n v="18"/>
    <s v="Plato_12"/>
    <s v="Descripción del Plato_12"/>
    <n v="11"/>
    <n v="19"/>
    <n v="1"/>
    <x v="52"/>
    <s v="Sin cebolla"/>
    <x v="9"/>
    <n v="8"/>
    <n v="19"/>
    <n v="0.42105263157894735"/>
  </r>
  <r>
    <x v="425"/>
    <n v="5"/>
    <s v="Plato_11"/>
    <s v="Descripción del Plato_11"/>
    <n v="20"/>
    <n v="33"/>
    <n v="1"/>
    <x v="10"/>
    <s v="Sin cebolla"/>
    <x v="25"/>
    <n v="13"/>
    <n v="33"/>
    <n v="0.39393939393939392"/>
  </r>
  <r>
    <x v="425"/>
    <n v="5"/>
    <s v="Plato_16"/>
    <s v="Descripción del Plato_16"/>
    <n v="16"/>
    <n v="28"/>
    <n v="2"/>
    <x v="25"/>
    <s v="Sin cebolla"/>
    <x v="14"/>
    <n v="24"/>
    <n v="56"/>
    <n v="0.42857142857142855"/>
  </r>
  <r>
    <x v="425"/>
    <n v="5"/>
    <s v="Plato_1"/>
    <s v="Descripción del Plato_1"/>
    <n v="15"/>
    <n v="25"/>
    <n v="2"/>
    <x v="8"/>
    <s v="Ninguna"/>
    <x v="32"/>
    <n v="20"/>
    <n v="50"/>
    <n v="0.4"/>
  </r>
  <r>
    <x v="425"/>
    <n v="5"/>
    <s v="Plato_19"/>
    <s v="Descripción del Plato_19"/>
    <n v="22"/>
    <n v="36"/>
    <n v="3"/>
    <x v="36"/>
    <s v="Sin cebolla"/>
    <x v="12"/>
    <n v="42"/>
    <n v="108"/>
    <n v="0.3888888888888889"/>
  </r>
  <r>
    <x v="426"/>
    <n v="2"/>
    <s v="Plato_1"/>
    <s v="Descripción del Plato_1"/>
    <n v="15"/>
    <n v="25"/>
    <n v="3"/>
    <x v="3"/>
    <s v="Sin cebolla"/>
    <x v="41"/>
    <n v="30"/>
    <n v="75"/>
    <n v="0.4"/>
  </r>
  <r>
    <x v="426"/>
    <n v="2"/>
    <s v="Plato_8"/>
    <s v="Descripción del Plato_8"/>
    <n v="21"/>
    <n v="35"/>
    <n v="2"/>
    <x v="53"/>
    <s v="Ninguna"/>
    <x v="10"/>
    <n v="28"/>
    <n v="70"/>
    <n v="0.4"/>
  </r>
  <r>
    <x v="426"/>
    <n v="2"/>
    <s v="Plato_14"/>
    <s v="Descripción del Plato_14"/>
    <n v="14"/>
    <n v="23"/>
    <n v="1"/>
    <x v="18"/>
    <s v="Sin cebolla"/>
    <x v="33"/>
    <n v="9"/>
    <n v="23"/>
    <n v="0.39130434782608697"/>
  </r>
  <r>
    <x v="426"/>
    <n v="2"/>
    <s v="Plato_12"/>
    <s v="Descripción del Plato_12"/>
    <n v="11"/>
    <n v="19"/>
    <n v="2"/>
    <x v="44"/>
    <s v="Ninguna"/>
    <x v="44"/>
    <n v="16"/>
    <n v="38"/>
    <n v="0.42105263157894735"/>
  </r>
  <r>
    <x v="427"/>
    <n v="7"/>
    <s v="Plato_20"/>
    <s v="Descripción del Plato_20"/>
    <n v="25"/>
    <n v="40"/>
    <n v="1"/>
    <x v="25"/>
    <s v="Ninguna"/>
    <x v="4"/>
    <n v="15"/>
    <n v="40"/>
    <n v="0.375"/>
  </r>
  <r>
    <x v="427"/>
    <n v="7"/>
    <s v="Plato_14"/>
    <s v="Descripción del Plato_14"/>
    <n v="14"/>
    <n v="23"/>
    <n v="1"/>
    <x v="34"/>
    <s v="Ninguna"/>
    <x v="33"/>
    <n v="9"/>
    <n v="23"/>
    <n v="0.39130434782608697"/>
  </r>
  <r>
    <x v="427"/>
    <n v="7"/>
    <s v="Plato_1"/>
    <s v="Descripción del Plato_1"/>
    <n v="15"/>
    <n v="25"/>
    <n v="2"/>
    <x v="24"/>
    <s v="Ninguna"/>
    <x v="32"/>
    <n v="20"/>
    <n v="50"/>
    <n v="0.4"/>
  </r>
  <r>
    <x v="427"/>
    <n v="7"/>
    <s v="Plato_17"/>
    <s v="Descripción del Plato_17"/>
    <n v="19"/>
    <n v="31"/>
    <n v="2"/>
    <x v="36"/>
    <s v="Ninguna"/>
    <x v="42"/>
    <n v="24"/>
    <n v="62"/>
    <n v="0.38709677419354838"/>
  </r>
  <r>
    <x v="428"/>
    <n v="8"/>
    <s v="Plato_10"/>
    <s v="Descripción del Plato_10"/>
    <n v="15"/>
    <n v="26"/>
    <n v="3"/>
    <x v="5"/>
    <s v="Ninguna"/>
    <x v="31"/>
    <n v="33"/>
    <n v="78"/>
    <n v="0.42307692307692307"/>
  </r>
  <r>
    <x v="429"/>
    <n v="7"/>
    <s v="Plato_1"/>
    <s v="Descripción del Plato_1"/>
    <n v="15"/>
    <n v="25"/>
    <n v="1"/>
    <x v="14"/>
    <s v="Ninguna"/>
    <x v="53"/>
    <n v="10"/>
    <n v="25"/>
    <n v="0.4"/>
  </r>
  <r>
    <x v="430"/>
    <n v="15"/>
    <s v="Plato_2"/>
    <s v="Descripción del Plato_2"/>
    <n v="18"/>
    <n v="30"/>
    <n v="2"/>
    <x v="31"/>
    <s v="Ninguna"/>
    <x v="22"/>
    <n v="24"/>
    <n v="60"/>
    <n v="0.4"/>
  </r>
  <r>
    <x v="431"/>
    <n v="10"/>
    <s v="Plato_3"/>
    <s v="Descripción del Plato_3"/>
    <n v="12"/>
    <n v="20"/>
    <n v="3"/>
    <x v="51"/>
    <s v="Sin cebolla"/>
    <x v="22"/>
    <n v="24"/>
    <n v="60"/>
    <n v="0.4"/>
  </r>
  <r>
    <x v="431"/>
    <n v="10"/>
    <s v="Plato_13"/>
    <s v="Descripción del Plato_13"/>
    <n v="13"/>
    <n v="21"/>
    <n v="1"/>
    <x v="5"/>
    <s v="Ninguna"/>
    <x v="45"/>
    <n v="8"/>
    <n v="21"/>
    <n v="0.38095238095238093"/>
  </r>
  <r>
    <x v="431"/>
    <n v="10"/>
    <s v="Plato_16"/>
    <s v="Descripción del Plato_16"/>
    <n v="16"/>
    <n v="28"/>
    <n v="1"/>
    <x v="15"/>
    <s v="Ninguna"/>
    <x v="21"/>
    <n v="12"/>
    <n v="28"/>
    <n v="0.42857142857142855"/>
  </r>
  <r>
    <x v="432"/>
    <n v="10"/>
    <s v="Plato_2"/>
    <s v="Descripción del Plato_2"/>
    <n v="18"/>
    <n v="30"/>
    <n v="1"/>
    <x v="44"/>
    <s v="Sin cebolla"/>
    <x v="16"/>
    <n v="12"/>
    <n v="30"/>
    <n v="0.4"/>
  </r>
  <r>
    <x v="432"/>
    <n v="10"/>
    <s v="Plato_7"/>
    <s v="Descripción del Plato_7"/>
    <n v="14"/>
    <n v="24"/>
    <n v="3"/>
    <x v="40"/>
    <s v="Ninguna"/>
    <x v="47"/>
    <n v="30"/>
    <n v="72"/>
    <n v="0.41666666666666669"/>
  </r>
  <r>
    <x v="433"/>
    <n v="15"/>
    <s v="Plato_10"/>
    <s v="Descripción del Plato_10"/>
    <n v="15"/>
    <n v="26"/>
    <n v="2"/>
    <x v="13"/>
    <s v="Ninguna"/>
    <x v="43"/>
    <n v="22"/>
    <n v="52"/>
    <n v="0.42307692307692307"/>
  </r>
  <r>
    <x v="433"/>
    <n v="15"/>
    <s v="Plato_5"/>
    <s v="Descripción del Plato_5"/>
    <n v="13"/>
    <n v="22"/>
    <n v="2"/>
    <x v="1"/>
    <s v="Sin cebolla"/>
    <x v="51"/>
    <n v="18"/>
    <n v="44"/>
    <n v="0.40909090909090912"/>
  </r>
  <r>
    <x v="434"/>
    <n v="17"/>
    <s v="Plato_10"/>
    <s v="Descripción del Plato_10"/>
    <n v="15"/>
    <n v="26"/>
    <n v="2"/>
    <x v="30"/>
    <s v="Ninguna"/>
    <x v="43"/>
    <n v="22"/>
    <n v="52"/>
    <n v="0.42307692307692307"/>
  </r>
  <r>
    <x v="434"/>
    <n v="17"/>
    <s v="Plato_13"/>
    <s v="Descripción del Plato_13"/>
    <n v="13"/>
    <n v="21"/>
    <n v="2"/>
    <x v="35"/>
    <s v="Ninguna"/>
    <x v="39"/>
    <n v="16"/>
    <n v="42"/>
    <n v="0.38095238095238093"/>
  </r>
  <r>
    <x v="434"/>
    <n v="17"/>
    <s v="Plato_2"/>
    <s v="Descripción del Plato_2"/>
    <n v="18"/>
    <n v="30"/>
    <n v="2"/>
    <x v="41"/>
    <s v="Sin cebolla"/>
    <x v="22"/>
    <n v="24"/>
    <n v="60"/>
    <n v="0.4"/>
  </r>
  <r>
    <x v="435"/>
    <n v="10"/>
    <s v="Plato_16"/>
    <s v="Descripción del Plato_16"/>
    <n v="16"/>
    <n v="28"/>
    <n v="2"/>
    <x v="32"/>
    <s v="Sin cebolla"/>
    <x v="14"/>
    <n v="24"/>
    <n v="56"/>
    <n v="0.42857142857142855"/>
  </r>
  <r>
    <x v="436"/>
    <n v="16"/>
    <s v="Plato_8"/>
    <s v="Descripción del Plato_8"/>
    <n v="21"/>
    <n v="35"/>
    <n v="2"/>
    <x v="2"/>
    <s v="Sin cebolla"/>
    <x v="10"/>
    <n v="28"/>
    <n v="70"/>
    <n v="0.4"/>
  </r>
  <r>
    <x v="437"/>
    <n v="2"/>
    <s v="Plato_11"/>
    <s v="Descripción del Plato_11"/>
    <n v="20"/>
    <n v="33"/>
    <n v="1"/>
    <x v="2"/>
    <s v="Sin cebolla"/>
    <x v="25"/>
    <n v="13"/>
    <n v="33"/>
    <n v="0.39393939393939392"/>
  </r>
  <r>
    <x v="438"/>
    <n v="15"/>
    <s v="Plato_11"/>
    <s v="Descripción del Plato_11"/>
    <n v="20"/>
    <n v="33"/>
    <n v="3"/>
    <x v="37"/>
    <s v="Ninguna"/>
    <x v="7"/>
    <n v="39"/>
    <n v="99"/>
    <n v="0.39393939393939392"/>
  </r>
  <r>
    <x v="438"/>
    <n v="15"/>
    <s v="Plato_10"/>
    <s v="Descripción del Plato_10"/>
    <n v="15"/>
    <n v="26"/>
    <n v="3"/>
    <x v="50"/>
    <s v="Sin cebolla"/>
    <x v="31"/>
    <n v="33"/>
    <n v="78"/>
    <n v="0.42307692307692307"/>
  </r>
  <r>
    <x v="439"/>
    <n v="13"/>
    <s v="Plato_14"/>
    <s v="Descripción del Plato_14"/>
    <n v="14"/>
    <n v="23"/>
    <n v="2"/>
    <x v="6"/>
    <s v="Ninguna"/>
    <x v="26"/>
    <n v="18"/>
    <n v="46"/>
    <n v="0.39130434782608697"/>
  </r>
  <r>
    <x v="439"/>
    <n v="13"/>
    <s v="Plato_12"/>
    <s v="Descripción del Plato_12"/>
    <n v="11"/>
    <n v="19"/>
    <n v="2"/>
    <x v="4"/>
    <s v="Ninguna"/>
    <x v="44"/>
    <n v="16"/>
    <n v="38"/>
    <n v="0.42105263157894735"/>
  </r>
  <r>
    <x v="440"/>
    <n v="13"/>
    <s v="Plato_8"/>
    <s v="Descripción del Plato_8"/>
    <n v="21"/>
    <n v="35"/>
    <n v="3"/>
    <x v="7"/>
    <s v="Ninguna"/>
    <x v="28"/>
    <n v="42"/>
    <n v="105"/>
    <n v="0.4"/>
  </r>
  <r>
    <x v="440"/>
    <n v="13"/>
    <s v="Plato_10"/>
    <s v="Descripción del Plato_10"/>
    <n v="15"/>
    <n v="26"/>
    <n v="3"/>
    <x v="6"/>
    <s v="Sin cebolla"/>
    <x v="31"/>
    <n v="33"/>
    <n v="78"/>
    <n v="0.42307692307692307"/>
  </r>
  <r>
    <x v="441"/>
    <n v="15"/>
    <s v="Plato_18"/>
    <s v="Descripción del Plato_18"/>
    <n v="20"/>
    <n v="34"/>
    <n v="3"/>
    <x v="50"/>
    <s v="Sin cebolla"/>
    <x v="35"/>
    <n v="42"/>
    <n v="102"/>
    <n v="0.41176470588235292"/>
  </r>
  <r>
    <x v="441"/>
    <n v="15"/>
    <s v="Plato_1"/>
    <s v="Descripción del Plato_1"/>
    <n v="15"/>
    <n v="25"/>
    <n v="1"/>
    <x v="28"/>
    <s v="Ninguna"/>
    <x v="53"/>
    <n v="10"/>
    <n v="25"/>
    <n v="0.4"/>
  </r>
  <r>
    <x v="441"/>
    <n v="15"/>
    <s v="Plato_19"/>
    <s v="Descripción del Plato_19"/>
    <n v="22"/>
    <n v="36"/>
    <n v="3"/>
    <x v="32"/>
    <s v="Ninguna"/>
    <x v="12"/>
    <n v="42"/>
    <n v="108"/>
    <n v="0.3888888888888889"/>
  </r>
  <r>
    <x v="442"/>
    <n v="4"/>
    <s v="Plato_14"/>
    <s v="Descripción del Plato_14"/>
    <n v="14"/>
    <n v="23"/>
    <n v="1"/>
    <x v="48"/>
    <s v="Ninguna"/>
    <x v="33"/>
    <n v="9"/>
    <n v="23"/>
    <n v="0.39130434782608697"/>
  </r>
  <r>
    <x v="442"/>
    <n v="4"/>
    <s v="Plato_15"/>
    <s v="Descripción del Plato_15"/>
    <n v="19"/>
    <n v="32"/>
    <n v="1"/>
    <x v="53"/>
    <s v="Ninguna"/>
    <x v="49"/>
    <n v="13"/>
    <n v="32"/>
    <n v="0.40625"/>
  </r>
  <r>
    <x v="442"/>
    <n v="4"/>
    <s v="Plato_10"/>
    <s v="Descripción del Plato_10"/>
    <n v="15"/>
    <n v="26"/>
    <n v="3"/>
    <x v="41"/>
    <s v="Ninguna"/>
    <x v="31"/>
    <n v="33"/>
    <n v="78"/>
    <n v="0.42307692307692307"/>
  </r>
  <r>
    <x v="442"/>
    <n v="4"/>
    <s v="Plato_16"/>
    <s v="Descripción del Plato_16"/>
    <n v="16"/>
    <n v="28"/>
    <n v="3"/>
    <x v="40"/>
    <s v="Ninguna"/>
    <x v="8"/>
    <n v="36"/>
    <n v="84"/>
    <n v="0.42857142857142855"/>
  </r>
  <r>
    <x v="443"/>
    <n v="8"/>
    <s v="Plato_14"/>
    <s v="Descripción del Plato_14"/>
    <n v="14"/>
    <n v="23"/>
    <n v="1"/>
    <x v="1"/>
    <s v="Sin cebolla"/>
    <x v="33"/>
    <n v="9"/>
    <n v="23"/>
    <n v="0.39130434782608697"/>
  </r>
  <r>
    <x v="443"/>
    <n v="8"/>
    <s v="Plato_7"/>
    <s v="Descripción del Plato_7"/>
    <n v="14"/>
    <n v="24"/>
    <n v="3"/>
    <x v="14"/>
    <s v="Sin cebolla"/>
    <x v="47"/>
    <n v="30"/>
    <n v="72"/>
    <n v="0.41666666666666669"/>
  </r>
  <r>
    <x v="444"/>
    <n v="6"/>
    <s v="Plato_6"/>
    <s v="Descripción del Plato_6"/>
    <n v="16"/>
    <n v="27"/>
    <n v="3"/>
    <x v="13"/>
    <s v="Ninguna"/>
    <x v="37"/>
    <n v="33"/>
    <n v="81"/>
    <n v="0.40740740740740738"/>
  </r>
  <r>
    <x v="445"/>
    <n v="12"/>
    <s v="Plato_13"/>
    <s v="Descripción del Plato_13"/>
    <n v="13"/>
    <n v="21"/>
    <n v="1"/>
    <x v="10"/>
    <s v="Sin cebolla"/>
    <x v="45"/>
    <n v="8"/>
    <n v="21"/>
    <n v="0.38095238095238093"/>
  </r>
  <r>
    <x v="446"/>
    <n v="8"/>
    <s v="Plato_3"/>
    <s v="Descripción del Plato_3"/>
    <n v="12"/>
    <n v="20"/>
    <n v="2"/>
    <x v="50"/>
    <s v="Sin cebolla"/>
    <x v="4"/>
    <n v="16"/>
    <n v="40"/>
    <n v="0.4"/>
  </r>
  <r>
    <x v="446"/>
    <n v="8"/>
    <s v="Plato_12"/>
    <s v="Descripción del Plato_12"/>
    <n v="11"/>
    <n v="19"/>
    <n v="3"/>
    <x v="29"/>
    <s v="Sin cebolla"/>
    <x v="36"/>
    <n v="24"/>
    <n v="57"/>
    <n v="0.42105263157894735"/>
  </r>
  <r>
    <x v="446"/>
    <n v="8"/>
    <s v="Plato_16"/>
    <s v="Descripción del Plato_16"/>
    <n v="16"/>
    <n v="28"/>
    <n v="3"/>
    <x v="49"/>
    <s v="Ninguna"/>
    <x v="8"/>
    <n v="36"/>
    <n v="84"/>
    <n v="0.42857142857142855"/>
  </r>
  <r>
    <x v="447"/>
    <n v="4"/>
    <s v="Plato_12"/>
    <s v="Descripción del Plato_12"/>
    <n v="11"/>
    <n v="19"/>
    <n v="2"/>
    <x v="13"/>
    <s v="Sin cebolla"/>
    <x v="44"/>
    <n v="16"/>
    <n v="38"/>
    <n v="0.42105263157894735"/>
  </r>
  <r>
    <x v="447"/>
    <n v="4"/>
    <s v="Plato_11"/>
    <s v="Descripción del Plato_11"/>
    <n v="20"/>
    <n v="33"/>
    <n v="3"/>
    <x v="22"/>
    <s v="Sin cebolla"/>
    <x v="7"/>
    <n v="39"/>
    <n v="99"/>
    <n v="0.39393939393939392"/>
  </r>
  <r>
    <x v="448"/>
    <n v="3"/>
    <s v="Plato_15"/>
    <s v="Descripción del Plato_15"/>
    <n v="19"/>
    <n v="32"/>
    <n v="2"/>
    <x v="46"/>
    <s v="Sin cebolla"/>
    <x v="11"/>
    <n v="26"/>
    <n v="64"/>
    <n v="0.40625"/>
  </r>
  <r>
    <x v="449"/>
    <n v="9"/>
    <s v="Plato_4"/>
    <s v="Descripción del Plato_4"/>
    <n v="10"/>
    <n v="18"/>
    <n v="2"/>
    <x v="33"/>
    <s v="Sin cebolla"/>
    <x v="5"/>
    <n v="16"/>
    <n v="36"/>
    <n v="0.44444444444444442"/>
  </r>
  <r>
    <x v="449"/>
    <n v="9"/>
    <s v="Plato_19"/>
    <s v="Descripción del Plato_19"/>
    <n v="22"/>
    <n v="36"/>
    <n v="1"/>
    <x v="42"/>
    <s v="Ninguna"/>
    <x v="5"/>
    <n v="14"/>
    <n v="36"/>
    <n v="0.3888888888888889"/>
  </r>
  <r>
    <x v="450"/>
    <n v="3"/>
    <s v="Plato_8"/>
    <s v="Descripción del Plato_8"/>
    <n v="21"/>
    <n v="35"/>
    <n v="1"/>
    <x v="8"/>
    <s v="Sin cebolla"/>
    <x v="29"/>
    <n v="14"/>
    <n v="35"/>
    <n v="0.4"/>
  </r>
  <r>
    <x v="450"/>
    <n v="3"/>
    <s v="Plato_14"/>
    <s v="Descripción del Plato_14"/>
    <n v="14"/>
    <n v="23"/>
    <n v="1"/>
    <x v="54"/>
    <s v="Sin cebolla"/>
    <x v="33"/>
    <n v="9"/>
    <n v="23"/>
    <n v="0.39130434782608697"/>
  </r>
  <r>
    <x v="450"/>
    <n v="3"/>
    <s v="Plato_18"/>
    <s v="Descripción del Plato_18"/>
    <n v="20"/>
    <n v="34"/>
    <n v="1"/>
    <x v="38"/>
    <s v="Ninguna"/>
    <x v="38"/>
    <n v="14"/>
    <n v="34"/>
    <n v="0.41176470588235292"/>
  </r>
  <r>
    <x v="451"/>
    <n v="9"/>
    <s v="Plato_17"/>
    <s v="Descripción del Plato_17"/>
    <n v="19"/>
    <n v="31"/>
    <n v="3"/>
    <x v="47"/>
    <s v="Ninguna"/>
    <x v="46"/>
    <n v="36"/>
    <n v="93"/>
    <n v="0.38709677419354838"/>
  </r>
  <r>
    <x v="451"/>
    <n v="9"/>
    <s v="Plato_5"/>
    <s v="Descripción del Plato_5"/>
    <n v="13"/>
    <n v="22"/>
    <n v="2"/>
    <x v="52"/>
    <s v="Ninguna"/>
    <x v="51"/>
    <n v="18"/>
    <n v="44"/>
    <n v="0.40909090909090912"/>
  </r>
  <r>
    <x v="451"/>
    <n v="9"/>
    <s v="Plato_13"/>
    <s v="Descripción del Plato_13"/>
    <n v="13"/>
    <n v="21"/>
    <n v="1"/>
    <x v="35"/>
    <s v="Sin cebolla"/>
    <x v="45"/>
    <n v="8"/>
    <n v="21"/>
    <n v="0.38095238095238093"/>
  </r>
  <r>
    <x v="452"/>
    <n v="6"/>
    <s v="Plato_18"/>
    <s v="Descripción del Plato_18"/>
    <n v="20"/>
    <n v="34"/>
    <n v="1"/>
    <x v="35"/>
    <s v="Ninguna"/>
    <x v="38"/>
    <n v="14"/>
    <n v="34"/>
    <n v="0.41176470588235292"/>
  </r>
  <r>
    <x v="452"/>
    <n v="6"/>
    <s v="Plato_15"/>
    <s v="Descripción del Plato_15"/>
    <n v="19"/>
    <n v="32"/>
    <n v="3"/>
    <x v="27"/>
    <s v="Ninguna"/>
    <x v="18"/>
    <n v="39"/>
    <n v="96"/>
    <n v="0.40625"/>
  </r>
  <r>
    <x v="453"/>
    <n v="1"/>
    <s v="Plato_6"/>
    <s v="Descripción del Plato_6"/>
    <n v="16"/>
    <n v="27"/>
    <n v="2"/>
    <x v="14"/>
    <s v="Ninguna"/>
    <x v="50"/>
    <n v="22"/>
    <n v="54"/>
    <n v="0.40740740740740738"/>
  </r>
  <r>
    <x v="453"/>
    <n v="1"/>
    <s v="Plato_12"/>
    <s v="Descripción del Plato_12"/>
    <n v="11"/>
    <n v="19"/>
    <n v="3"/>
    <x v="40"/>
    <s v="Sin cebolla"/>
    <x v="36"/>
    <n v="24"/>
    <n v="57"/>
    <n v="0.42105263157894735"/>
  </r>
  <r>
    <x v="453"/>
    <n v="1"/>
    <s v="Plato_19"/>
    <s v="Descripción del Plato_19"/>
    <n v="22"/>
    <n v="36"/>
    <n v="2"/>
    <x v="35"/>
    <s v="Sin cebolla"/>
    <x v="47"/>
    <n v="28"/>
    <n v="72"/>
    <n v="0.3888888888888889"/>
  </r>
  <r>
    <x v="453"/>
    <n v="1"/>
    <s v="Plato_1"/>
    <s v="Descripción del Plato_1"/>
    <n v="15"/>
    <n v="25"/>
    <n v="2"/>
    <x v="20"/>
    <s v="Ninguna"/>
    <x v="32"/>
    <n v="20"/>
    <n v="50"/>
    <n v="0.4"/>
  </r>
  <r>
    <x v="454"/>
    <n v="12"/>
    <s v="Plato_7"/>
    <s v="Descripción del Plato_7"/>
    <n v="14"/>
    <n v="24"/>
    <n v="2"/>
    <x v="11"/>
    <s v="Ninguna"/>
    <x v="0"/>
    <n v="20"/>
    <n v="48"/>
    <n v="0.41666666666666669"/>
  </r>
  <r>
    <x v="455"/>
    <n v="13"/>
    <s v="Plato_20"/>
    <s v="Descripción del Plato_20"/>
    <n v="25"/>
    <n v="40"/>
    <n v="2"/>
    <x v="36"/>
    <s v="Sin cebolla"/>
    <x v="20"/>
    <n v="30"/>
    <n v="80"/>
    <n v="0.375"/>
  </r>
  <r>
    <x v="455"/>
    <n v="13"/>
    <s v="Plato_18"/>
    <s v="Descripción del Plato_18"/>
    <n v="20"/>
    <n v="34"/>
    <n v="2"/>
    <x v="18"/>
    <s v="Ninguna"/>
    <x v="19"/>
    <n v="28"/>
    <n v="68"/>
    <n v="0.41176470588235292"/>
  </r>
  <r>
    <x v="456"/>
    <n v="18"/>
    <s v="Plato_11"/>
    <s v="Descripción del Plato_11"/>
    <n v="20"/>
    <n v="33"/>
    <n v="3"/>
    <x v="26"/>
    <s v="Sin cebolla"/>
    <x v="7"/>
    <n v="39"/>
    <n v="99"/>
    <n v="0.39393939393939392"/>
  </r>
  <r>
    <x v="456"/>
    <n v="18"/>
    <s v="Plato_12"/>
    <s v="Descripción del Plato_12"/>
    <n v="11"/>
    <n v="19"/>
    <n v="2"/>
    <x v="12"/>
    <s v="Sin cebolla"/>
    <x v="44"/>
    <n v="16"/>
    <n v="38"/>
    <n v="0.42105263157894735"/>
  </r>
  <r>
    <x v="457"/>
    <n v="4"/>
    <s v="Plato_16"/>
    <s v="Descripción del Plato_16"/>
    <n v="16"/>
    <n v="28"/>
    <n v="2"/>
    <x v="11"/>
    <s v="Sin cebolla"/>
    <x v="14"/>
    <n v="24"/>
    <n v="56"/>
    <n v="0.42857142857142855"/>
  </r>
  <r>
    <x v="457"/>
    <n v="4"/>
    <s v="Plato_18"/>
    <s v="Descripción del Plato_18"/>
    <n v="20"/>
    <n v="34"/>
    <n v="3"/>
    <x v="52"/>
    <s v="Ninguna"/>
    <x v="35"/>
    <n v="42"/>
    <n v="102"/>
    <n v="0.41176470588235292"/>
  </r>
  <r>
    <x v="457"/>
    <n v="4"/>
    <s v="Plato_11"/>
    <s v="Descripción del Plato_11"/>
    <n v="20"/>
    <n v="33"/>
    <n v="2"/>
    <x v="21"/>
    <s v="Ninguna"/>
    <x v="13"/>
    <n v="26"/>
    <n v="66"/>
    <n v="0.39393939393939392"/>
  </r>
  <r>
    <x v="457"/>
    <n v="4"/>
    <s v="Plato_5"/>
    <s v="Descripción del Plato_5"/>
    <n v="13"/>
    <n v="22"/>
    <n v="2"/>
    <x v="20"/>
    <s v="Ninguna"/>
    <x v="51"/>
    <n v="18"/>
    <n v="44"/>
    <n v="0.40909090909090912"/>
  </r>
  <r>
    <x v="458"/>
    <n v="20"/>
    <s v="Plato_16"/>
    <s v="Descripción del Plato_16"/>
    <n v="16"/>
    <n v="28"/>
    <n v="3"/>
    <x v="48"/>
    <s v="Ninguna"/>
    <x v="8"/>
    <n v="36"/>
    <n v="84"/>
    <n v="0.42857142857142855"/>
  </r>
  <r>
    <x v="459"/>
    <n v="19"/>
    <s v="Plato_16"/>
    <s v="Descripción del Plato_16"/>
    <n v="16"/>
    <n v="28"/>
    <n v="1"/>
    <x v="22"/>
    <s v="Sin cebolla"/>
    <x v="21"/>
    <n v="12"/>
    <n v="28"/>
    <n v="0.42857142857142855"/>
  </r>
  <r>
    <x v="459"/>
    <n v="19"/>
    <s v="Plato_10"/>
    <s v="Descripción del Plato_10"/>
    <n v="15"/>
    <n v="26"/>
    <n v="1"/>
    <x v="10"/>
    <s v="Sin cebolla"/>
    <x v="40"/>
    <n v="11"/>
    <n v="26"/>
    <n v="0.42307692307692307"/>
  </r>
  <r>
    <x v="459"/>
    <n v="19"/>
    <s v="Plato_1"/>
    <s v="Descripción del Plato_1"/>
    <n v="15"/>
    <n v="25"/>
    <n v="2"/>
    <x v="26"/>
    <s v="Ninguna"/>
    <x v="32"/>
    <n v="20"/>
    <n v="50"/>
    <n v="0.4"/>
  </r>
  <r>
    <x v="459"/>
    <n v="19"/>
    <s v="Plato_7"/>
    <s v="Descripción del Plato_7"/>
    <n v="14"/>
    <n v="24"/>
    <n v="3"/>
    <x v="46"/>
    <s v="Ninguna"/>
    <x v="47"/>
    <n v="30"/>
    <n v="72"/>
    <n v="0.41666666666666669"/>
  </r>
  <r>
    <x v="460"/>
    <n v="4"/>
    <s v="Plato_8"/>
    <s v="Descripción del Plato_8"/>
    <n v="21"/>
    <n v="35"/>
    <n v="2"/>
    <x v="25"/>
    <s v="Sin cebolla"/>
    <x v="10"/>
    <n v="28"/>
    <n v="70"/>
    <n v="0.4"/>
  </r>
  <r>
    <x v="460"/>
    <n v="4"/>
    <s v="Plato_9"/>
    <s v="Descripción del Plato_9"/>
    <n v="17"/>
    <n v="29"/>
    <n v="1"/>
    <x v="52"/>
    <s v="Ninguna"/>
    <x v="30"/>
    <n v="12"/>
    <n v="29"/>
    <n v="0.41379310344827586"/>
  </r>
  <r>
    <x v="461"/>
    <n v="9"/>
    <s v="Plato_11"/>
    <s v="Descripción del Plato_11"/>
    <n v="20"/>
    <n v="33"/>
    <n v="3"/>
    <x v="11"/>
    <s v="Ninguna"/>
    <x v="7"/>
    <n v="39"/>
    <n v="99"/>
    <n v="0.39393939393939392"/>
  </r>
  <r>
    <x v="462"/>
    <n v="7"/>
    <s v="Plato_17"/>
    <s v="Descripción del Plato_17"/>
    <n v="19"/>
    <n v="31"/>
    <n v="3"/>
    <x v="30"/>
    <s v="Sin cebolla"/>
    <x v="46"/>
    <n v="36"/>
    <n v="93"/>
    <n v="0.38709677419354838"/>
  </r>
  <r>
    <x v="463"/>
    <n v="16"/>
    <s v="Plato_10"/>
    <s v="Descripción del Plato_10"/>
    <n v="15"/>
    <n v="26"/>
    <n v="3"/>
    <x v="29"/>
    <s v="Sin cebolla"/>
    <x v="31"/>
    <n v="33"/>
    <n v="78"/>
    <n v="0.42307692307692307"/>
  </r>
  <r>
    <x v="463"/>
    <n v="16"/>
    <s v="Plato_6"/>
    <s v="Descripción del Plato_6"/>
    <n v="16"/>
    <n v="27"/>
    <n v="2"/>
    <x v="18"/>
    <s v="Ninguna"/>
    <x v="50"/>
    <n v="22"/>
    <n v="54"/>
    <n v="0.40740740740740738"/>
  </r>
  <r>
    <x v="463"/>
    <n v="16"/>
    <s v="Plato_5"/>
    <s v="Descripción del Plato_5"/>
    <n v="13"/>
    <n v="22"/>
    <n v="1"/>
    <x v="16"/>
    <s v="Ninguna"/>
    <x v="48"/>
    <n v="9"/>
    <n v="22"/>
    <n v="0.40909090909090912"/>
  </r>
  <r>
    <x v="464"/>
    <n v="4"/>
    <s v="Plato_1"/>
    <s v="Descripción del Plato_1"/>
    <n v="15"/>
    <n v="25"/>
    <n v="3"/>
    <x v="45"/>
    <s v="Ninguna"/>
    <x v="41"/>
    <n v="30"/>
    <n v="75"/>
    <n v="0.4"/>
  </r>
  <r>
    <x v="464"/>
    <n v="4"/>
    <s v="Plato_14"/>
    <s v="Descripción del Plato_14"/>
    <n v="14"/>
    <n v="23"/>
    <n v="2"/>
    <x v="8"/>
    <s v="Sin cebolla"/>
    <x v="26"/>
    <n v="18"/>
    <n v="46"/>
    <n v="0.39130434782608697"/>
  </r>
  <r>
    <x v="465"/>
    <n v="4"/>
    <s v="Plato_5"/>
    <s v="Descripción del Plato_5"/>
    <n v="13"/>
    <n v="22"/>
    <n v="1"/>
    <x v="29"/>
    <s v="Sin cebolla"/>
    <x v="48"/>
    <n v="9"/>
    <n v="22"/>
    <n v="0.40909090909090912"/>
  </r>
  <r>
    <x v="465"/>
    <n v="4"/>
    <s v="Plato_2"/>
    <s v="Descripción del Plato_2"/>
    <n v="18"/>
    <n v="30"/>
    <n v="3"/>
    <x v="53"/>
    <s v="Ninguna"/>
    <x v="1"/>
    <n v="36"/>
    <n v="90"/>
    <n v="0.4"/>
  </r>
  <r>
    <x v="465"/>
    <n v="4"/>
    <s v="Plato_16"/>
    <s v="Descripción del Plato_16"/>
    <n v="16"/>
    <n v="28"/>
    <n v="1"/>
    <x v="26"/>
    <s v="Ninguna"/>
    <x v="21"/>
    <n v="12"/>
    <n v="28"/>
    <n v="0.42857142857142855"/>
  </r>
  <r>
    <x v="466"/>
    <n v="15"/>
    <s v="Plato_11"/>
    <s v="Descripción del Plato_11"/>
    <n v="20"/>
    <n v="33"/>
    <n v="3"/>
    <x v="33"/>
    <s v="Ninguna"/>
    <x v="7"/>
    <n v="39"/>
    <n v="99"/>
    <n v="0.39393939393939392"/>
  </r>
  <r>
    <x v="466"/>
    <n v="15"/>
    <s v="Plato_5"/>
    <s v="Descripción del Plato_5"/>
    <n v="13"/>
    <n v="22"/>
    <n v="2"/>
    <x v="23"/>
    <s v="Ninguna"/>
    <x v="51"/>
    <n v="18"/>
    <n v="44"/>
    <n v="0.40909090909090912"/>
  </r>
  <r>
    <x v="467"/>
    <n v="14"/>
    <s v="Plato_12"/>
    <s v="Descripción del Plato_12"/>
    <n v="11"/>
    <n v="19"/>
    <n v="2"/>
    <x v="25"/>
    <s v="Sin cebolla"/>
    <x v="44"/>
    <n v="16"/>
    <n v="38"/>
    <n v="0.42105263157894735"/>
  </r>
  <r>
    <x v="467"/>
    <n v="14"/>
    <s v="Plato_3"/>
    <s v="Descripción del Plato_3"/>
    <n v="12"/>
    <n v="20"/>
    <n v="2"/>
    <x v="51"/>
    <s v="Sin cebolla"/>
    <x v="4"/>
    <n v="16"/>
    <n v="40"/>
    <n v="0.4"/>
  </r>
  <r>
    <x v="467"/>
    <n v="14"/>
    <s v="Plato_16"/>
    <s v="Descripción del Plato_16"/>
    <n v="16"/>
    <n v="28"/>
    <n v="1"/>
    <x v="4"/>
    <s v="Sin cebolla"/>
    <x v="21"/>
    <n v="12"/>
    <n v="28"/>
    <n v="0.42857142857142855"/>
  </r>
  <r>
    <x v="468"/>
    <n v="1"/>
    <s v="Plato_8"/>
    <s v="Descripción del Plato_8"/>
    <n v="21"/>
    <n v="35"/>
    <n v="3"/>
    <x v="39"/>
    <s v="Sin cebolla"/>
    <x v="28"/>
    <n v="42"/>
    <n v="105"/>
    <n v="0.4"/>
  </r>
  <r>
    <x v="468"/>
    <n v="1"/>
    <s v="Plato_15"/>
    <s v="Descripción del Plato_15"/>
    <n v="19"/>
    <n v="32"/>
    <n v="1"/>
    <x v="20"/>
    <s v="Ninguna"/>
    <x v="49"/>
    <n v="13"/>
    <n v="32"/>
    <n v="0.40625"/>
  </r>
  <r>
    <x v="469"/>
    <n v="17"/>
    <s v="Plato_7"/>
    <s v="Descripción del Plato_7"/>
    <n v="14"/>
    <n v="24"/>
    <n v="1"/>
    <x v="20"/>
    <s v="Ninguna"/>
    <x v="17"/>
    <n v="10"/>
    <n v="24"/>
    <n v="0.41666666666666669"/>
  </r>
  <r>
    <x v="469"/>
    <n v="17"/>
    <s v="Plato_4"/>
    <s v="Descripción del Plato_4"/>
    <n v="10"/>
    <n v="18"/>
    <n v="3"/>
    <x v="52"/>
    <s v="Ninguna"/>
    <x v="50"/>
    <n v="24"/>
    <n v="54"/>
    <n v="0.44444444444444442"/>
  </r>
  <r>
    <x v="470"/>
    <n v="7"/>
    <s v="Plato_8"/>
    <s v="Descripción del Plato_8"/>
    <n v="21"/>
    <n v="35"/>
    <n v="3"/>
    <x v="28"/>
    <s v="Ninguna"/>
    <x v="28"/>
    <n v="42"/>
    <n v="105"/>
    <n v="0.4"/>
  </r>
  <r>
    <x v="471"/>
    <n v="20"/>
    <s v="Plato_8"/>
    <s v="Descripción del Plato_8"/>
    <n v="21"/>
    <n v="35"/>
    <n v="2"/>
    <x v="35"/>
    <s v="Ninguna"/>
    <x v="10"/>
    <n v="28"/>
    <n v="70"/>
    <n v="0.4"/>
  </r>
  <r>
    <x v="471"/>
    <n v="20"/>
    <s v="Plato_5"/>
    <s v="Descripción del Plato_5"/>
    <n v="13"/>
    <n v="22"/>
    <n v="2"/>
    <x v="15"/>
    <s v="Sin cebolla"/>
    <x v="51"/>
    <n v="18"/>
    <n v="44"/>
    <n v="0.40909090909090912"/>
  </r>
  <r>
    <x v="472"/>
    <n v="13"/>
    <s v="Plato_5"/>
    <s v="Descripción del Plato_5"/>
    <n v="13"/>
    <n v="22"/>
    <n v="2"/>
    <x v="2"/>
    <s v="Sin cebolla"/>
    <x v="51"/>
    <n v="18"/>
    <n v="44"/>
    <n v="0.40909090909090912"/>
  </r>
  <r>
    <x v="472"/>
    <n v="13"/>
    <s v="Plato_8"/>
    <s v="Descripción del Plato_8"/>
    <n v="21"/>
    <n v="35"/>
    <n v="1"/>
    <x v="16"/>
    <s v="Ninguna"/>
    <x v="29"/>
    <n v="14"/>
    <n v="35"/>
    <n v="0.4"/>
  </r>
  <r>
    <x v="473"/>
    <n v="2"/>
    <s v="Plato_18"/>
    <s v="Descripción del Plato_18"/>
    <n v="20"/>
    <n v="34"/>
    <n v="1"/>
    <x v="41"/>
    <s v="Sin cebolla"/>
    <x v="38"/>
    <n v="14"/>
    <n v="34"/>
    <n v="0.41176470588235292"/>
  </r>
  <r>
    <x v="473"/>
    <n v="2"/>
    <s v="Plato_9"/>
    <s v="Descripción del Plato_9"/>
    <n v="17"/>
    <n v="29"/>
    <n v="1"/>
    <x v="45"/>
    <s v="Ninguna"/>
    <x v="30"/>
    <n v="12"/>
    <n v="29"/>
    <n v="0.41379310344827586"/>
  </r>
  <r>
    <x v="473"/>
    <n v="2"/>
    <s v="Plato_17"/>
    <s v="Descripción del Plato_17"/>
    <n v="19"/>
    <n v="31"/>
    <n v="1"/>
    <x v="3"/>
    <s v="Sin cebolla"/>
    <x v="2"/>
    <n v="12"/>
    <n v="31"/>
    <n v="0.38709677419354838"/>
  </r>
  <r>
    <x v="473"/>
    <n v="2"/>
    <s v="Plato_16"/>
    <s v="Descripción del Plato_16"/>
    <n v="16"/>
    <n v="28"/>
    <n v="3"/>
    <x v="37"/>
    <s v="Ninguna"/>
    <x v="8"/>
    <n v="36"/>
    <n v="84"/>
    <n v="0.42857142857142855"/>
  </r>
  <r>
    <x v="474"/>
    <n v="18"/>
    <s v="Plato_7"/>
    <s v="Descripción del Plato_7"/>
    <n v="14"/>
    <n v="24"/>
    <n v="3"/>
    <x v="42"/>
    <s v="Sin cebolla"/>
    <x v="47"/>
    <n v="30"/>
    <n v="72"/>
    <n v="0.41666666666666669"/>
  </r>
  <r>
    <x v="474"/>
    <n v="18"/>
    <s v="Plato_18"/>
    <s v="Descripción del Plato_18"/>
    <n v="20"/>
    <n v="34"/>
    <n v="3"/>
    <x v="30"/>
    <s v="Sin cebolla"/>
    <x v="35"/>
    <n v="42"/>
    <n v="102"/>
    <n v="0.41176470588235292"/>
  </r>
  <r>
    <x v="475"/>
    <n v="13"/>
    <s v="Plato_7"/>
    <s v="Descripción del Plato_7"/>
    <n v="14"/>
    <n v="24"/>
    <n v="2"/>
    <x v="41"/>
    <s v="Sin cebolla"/>
    <x v="0"/>
    <n v="20"/>
    <n v="48"/>
    <n v="0.41666666666666669"/>
  </r>
  <r>
    <x v="475"/>
    <n v="13"/>
    <s v="Plato_18"/>
    <s v="Descripción del Plato_18"/>
    <n v="20"/>
    <n v="34"/>
    <n v="1"/>
    <x v="3"/>
    <s v="Ninguna"/>
    <x v="38"/>
    <n v="14"/>
    <n v="34"/>
    <n v="0.41176470588235292"/>
  </r>
  <r>
    <x v="475"/>
    <n v="13"/>
    <s v="Plato_15"/>
    <s v="Descripción del Plato_15"/>
    <n v="19"/>
    <n v="32"/>
    <n v="3"/>
    <x v="19"/>
    <s v="Sin cebolla"/>
    <x v="18"/>
    <n v="39"/>
    <n v="96"/>
    <n v="0.40625"/>
  </r>
  <r>
    <x v="475"/>
    <n v="13"/>
    <s v="Plato_20"/>
    <s v="Descripción del Plato_20"/>
    <n v="25"/>
    <n v="40"/>
    <n v="1"/>
    <x v="42"/>
    <s v="Ninguna"/>
    <x v="4"/>
    <n v="15"/>
    <n v="40"/>
    <n v="0.375"/>
  </r>
  <r>
    <x v="476"/>
    <n v="8"/>
    <s v="Plato_18"/>
    <s v="Descripción del Plato_18"/>
    <n v="20"/>
    <n v="34"/>
    <n v="2"/>
    <x v="3"/>
    <s v="Sin cebolla"/>
    <x v="19"/>
    <n v="28"/>
    <n v="68"/>
    <n v="0.41176470588235292"/>
  </r>
  <r>
    <x v="476"/>
    <n v="8"/>
    <s v="Plato_14"/>
    <s v="Descripción del Plato_14"/>
    <n v="14"/>
    <n v="23"/>
    <n v="2"/>
    <x v="33"/>
    <s v="Sin cebolla"/>
    <x v="26"/>
    <n v="18"/>
    <n v="46"/>
    <n v="0.39130434782608697"/>
  </r>
  <r>
    <x v="476"/>
    <n v="8"/>
    <s v="Plato_7"/>
    <s v="Descripción del Plato_7"/>
    <n v="14"/>
    <n v="24"/>
    <n v="2"/>
    <x v="36"/>
    <s v="Sin cebolla"/>
    <x v="0"/>
    <n v="20"/>
    <n v="48"/>
    <n v="0.41666666666666669"/>
  </r>
  <r>
    <x v="476"/>
    <n v="8"/>
    <s v="Plato_13"/>
    <s v="Descripción del Plato_13"/>
    <n v="13"/>
    <n v="21"/>
    <n v="2"/>
    <x v="42"/>
    <s v="Ninguna"/>
    <x v="39"/>
    <n v="16"/>
    <n v="42"/>
    <n v="0.38095238095238093"/>
  </r>
  <r>
    <x v="477"/>
    <n v="7"/>
    <s v="Plato_2"/>
    <s v="Descripción del Plato_2"/>
    <n v="18"/>
    <n v="30"/>
    <n v="2"/>
    <x v="7"/>
    <s v="Sin cebolla"/>
    <x v="22"/>
    <n v="24"/>
    <n v="60"/>
    <n v="0.4"/>
  </r>
  <r>
    <x v="477"/>
    <n v="7"/>
    <s v="Plato_9"/>
    <s v="Descripción del Plato_9"/>
    <n v="17"/>
    <n v="29"/>
    <n v="2"/>
    <x v="6"/>
    <s v="Sin cebolla"/>
    <x v="6"/>
    <n v="24"/>
    <n v="58"/>
    <n v="0.41379310344827586"/>
  </r>
  <r>
    <x v="478"/>
    <n v="1"/>
    <s v="Plato_4"/>
    <s v="Descripción del Plato_4"/>
    <n v="10"/>
    <n v="18"/>
    <n v="1"/>
    <x v="32"/>
    <s v="Ninguna"/>
    <x v="34"/>
    <n v="8"/>
    <n v="18"/>
    <n v="0.44444444444444442"/>
  </r>
  <r>
    <x v="478"/>
    <n v="1"/>
    <s v="Plato_18"/>
    <s v="Descripción del Plato_18"/>
    <n v="20"/>
    <n v="34"/>
    <n v="1"/>
    <x v="25"/>
    <s v="Sin cebolla"/>
    <x v="38"/>
    <n v="14"/>
    <n v="34"/>
    <n v="0.41176470588235292"/>
  </r>
  <r>
    <x v="479"/>
    <n v="1"/>
    <s v="Plato_8"/>
    <s v="Descripción del Plato_8"/>
    <n v="21"/>
    <n v="35"/>
    <n v="3"/>
    <x v="28"/>
    <s v="Sin cebolla"/>
    <x v="28"/>
    <n v="42"/>
    <n v="105"/>
    <n v="0.4"/>
  </r>
  <r>
    <x v="479"/>
    <n v="1"/>
    <s v="Plato_6"/>
    <s v="Descripción del Plato_6"/>
    <n v="16"/>
    <n v="27"/>
    <n v="2"/>
    <x v="10"/>
    <s v="Ninguna"/>
    <x v="50"/>
    <n v="22"/>
    <n v="54"/>
    <n v="0.40740740740740738"/>
  </r>
  <r>
    <x v="480"/>
    <n v="9"/>
    <s v="Plato_10"/>
    <s v="Descripción del Plato_10"/>
    <n v="15"/>
    <n v="26"/>
    <n v="2"/>
    <x v="27"/>
    <s v="Sin cebolla"/>
    <x v="43"/>
    <n v="22"/>
    <n v="52"/>
    <n v="0.42307692307692307"/>
  </r>
  <r>
    <x v="481"/>
    <n v="9"/>
    <s v="Plato_13"/>
    <s v="Descripción del Plato_13"/>
    <n v="13"/>
    <n v="21"/>
    <n v="3"/>
    <x v="42"/>
    <s v="Sin cebolla"/>
    <x v="27"/>
    <n v="24"/>
    <n v="63"/>
    <n v="0.38095238095238093"/>
  </r>
  <r>
    <x v="482"/>
    <n v="2"/>
    <s v="Plato_6"/>
    <s v="Descripción del Plato_6"/>
    <n v="16"/>
    <n v="27"/>
    <n v="3"/>
    <x v="47"/>
    <s v="Ninguna"/>
    <x v="37"/>
    <n v="33"/>
    <n v="81"/>
    <n v="0.40740740740740738"/>
  </r>
  <r>
    <x v="483"/>
    <n v="18"/>
    <s v="Plato_1"/>
    <s v="Descripción del Plato_1"/>
    <n v="15"/>
    <n v="25"/>
    <n v="3"/>
    <x v="3"/>
    <s v="Sin cebolla"/>
    <x v="41"/>
    <n v="30"/>
    <n v="75"/>
    <n v="0.4"/>
  </r>
  <r>
    <x v="484"/>
    <n v="6"/>
    <s v="Plato_7"/>
    <s v="Descripción del Plato_7"/>
    <n v="14"/>
    <n v="24"/>
    <n v="3"/>
    <x v="8"/>
    <s v="Ninguna"/>
    <x v="47"/>
    <n v="30"/>
    <n v="72"/>
    <n v="0.41666666666666669"/>
  </r>
  <r>
    <x v="484"/>
    <n v="6"/>
    <s v="Plato_19"/>
    <s v="Descripción del Plato_19"/>
    <n v="22"/>
    <n v="36"/>
    <n v="2"/>
    <x v="44"/>
    <s v="Ninguna"/>
    <x v="47"/>
    <n v="28"/>
    <n v="72"/>
    <n v="0.3888888888888889"/>
  </r>
  <r>
    <x v="485"/>
    <n v="15"/>
    <s v="Plato_19"/>
    <s v="Descripción del Plato_19"/>
    <n v="22"/>
    <n v="36"/>
    <n v="2"/>
    <x v="49"/>
    <s v="Ninguna"/>
    <x v="47"/>
    <n v="28"/>
    <n v="72"/>
    <n v="0.3888888888888889"/>
  </r>
  <r>
    <x v="485"/>
    <n v="15"/>
    <s v="Plato_3"/>
    <s v="Descripción del Plato_3"/>
    <n v="12"/>
    <n v="20"/>
    <n v="1"/>
    <x v="17"/>
    <s v="Ninguna"/>
    <x v="24"/>
    <n v="8"/>
    <n v="20"/>
    <n v="0.4"/>
  </r>
  <r>
    <x v="485"/>
    <n v="15"/>
    <s v="Plato_18"/>
    <s v="Descripción del Plato_18"/>
    <n v="20"/>
    <n v="34"/>
    <n v="1"/>
    <x v="4"/>
    <s v="Ninguna"/>
    <x v="38"/>
    <n v="14"/>
    <n v="34"/>
    <n v="0.41176470588235292"/>
  </r>
  <r>
    <x v="485"/>
    <n v="15"/>
    <s v="Plato_7"/>
    <s v="Descripción del Plato_7"/>
    <n v="14"/>
    <n v="24"/>
    <n v="1"/>
    <x v="18"/>
    <s v="Ninguna"/>
    <x v="17"/>
    <n v="10"/>
    <n v="24"/>
    <n v="0.41666666666666669"/>
  </r>
  <r>
    <x v="486"/>
    <n v="17"/>
    <s v="Plato_18"/>
    <s v="Descripción del Plato_18"/>
    <n v="20"/>
    <n v="34"/>
    <n v="2"/>
    <x v="27"/>
    <s v="Sin cebolla"/>
    <x v="19"/>
    <n v="28"/>
    <n v="68"/>
    <n v="0.41176470588235292"/>
  </r>
  <r>
    <x v="486"/>
    <n v="17"/>
    <s v="Plato_17"/>
    <s v="Descripción del Plato_17"/>
    <n v="19"/>
    <n v="31"/>
    <n v="2"/>
    <x v="50"/>
    <s v="Sin cebolla"/>
    <x v="42"/>
    <n v="24"/>
    <n v="62"/>
    <n v="0.38709677419354838"/>
  </r>
  <r>
    <x v="486"/>
    <n v="17"/>
    <s v="Plato_5"/>
    <s v="Descripción del Plato_5"/>
    <n v="13"/>
    <n v="22"/>
    <n v="1"/>
    <x v="19"/>
    <s v="Sin cebolla"/>
    <x v="48"/>
    <n v="9"/>
    <n v="22"/>
    <n v="0.40909090909090912"/>
  </r>
  <r>
    <x v="487"/>
    <n v="10"/>
    <s v="Plato_4"/>
    <s v="Descripción del Plato_4"/>
    <n v="10"/>
    <n v="18"/>
    <n v="3"/>
    <x v="7"/>
    <s v="Ninguna"/>
    <x v="50"/>
    <n v="24"/>
    <n v="54"/>
    <n v="0.44444444444444442"/>
  </r>
  <r>
    <x v="487"/>
    <n v="10"/>
    <s v="Plato_14"/>
    <s v="Descripción del Plato_14"/>
    <n v="14"/>
    <n v="23"/>
    <n v="3"/>
    <x v="53"/>
    <s v="Ninguna"/>
    <x v="52"/>
    <n v="27"/>
    <n v="69"/>
    <n v="0.39130434782608697"/>
  </r>
  <r>
    <x v="487"/>
    <n v="10"/>
    <s v="Plato_17"/>
    <s v="Descripción del Plato_17"/>
    <n v="19"/>
    <n v="31"/>
    <n v="2"/>
    <x v="40"/>
    <s v="Sin cebolla"/>
    <x v="42"/>
    <n v="24"/>
    <n v="62"/>
    <n v="0.38709677419354838"/>
  </r>
  <r>
    <x v="488"/>
    <n v="3"/>
    <s v="Plato_20"/>
    <s v="Descripción del Plato_20"/>
    <n v="25"/>
    <n v="40"/>
    <n v="2"/>
    <x v="52"/>
    <s v="Sin cebolla"/>
    <x v="20"/>
    <n v="30"/>
    <n v="80"/>
    <n v="0.375"/>
  </r>
  <r>
    <x v="488"/>
    <n v="3"/>
    <s v="Plato_14"/>
    <s v="Descripción del Plato_14"/>
    <n v="14"/>
    <n v="23"/>
    <n v="3"/>
    <x v="21"/>
    <s v="Sin cebolla"/>
    <x v="52"/>
    <n v="27"/>
    <n v="69"/>
    <n v="0.39130434782608697"/>
  </r>
  <r>
    <x v="489"/>
    <n v="1"/>
    <s v="Plato_10"/>
    <s v="Descripción del Plato_10"/>
    <n v="15"/>
    <n v="26"/>
    <n v="3"/>
    <x v="3"/>
    <s v="Ninguna"/>
    <x v="31"/>
    <n v="33"/>
    <n v="78"/>
    <n v="0.42307692307692307"/>
  </r>
  <r>
    <x v="489"/>
    <n v="1"/>
    <s v="Plato_15"/>
    <s v="Descripción del Plato_15"/>
    <n v="19"/>
    <n v="32"/>
    <n v="1"/>
    <x v="41"/>
    <s v="Ninguna"/>
    <x v="49"/>
    <n v="13"/>
    <n v="32"/>
    <n v="0.40625"/>
  </r>
  <r>
    <x v="489"/>
    <n v="1"/>
    <s v="Plato_18"/>
    <s v="Descripción del Plato_18"/>
    <n v="20"/>
    <n v="34"/>
    <n v="3"/>
    <x v="35"/>
    <s v="Ninguna"/>
    <x v="35"/>
    <n v="42"/>
    <n v="102"/>
    <n v="0.41176470588235292"/>
  </r>
  <r>
    <x v="490"/>
    <n v="7"/>
    <s v="Plato_9"/>
    <s v="Descripción del Plato_9"/>
    <n v="17"/>
    <n v="29"/>
    <n v="2"/>
    <x v="48"/>
    <s v="Ninguna"/>
    <x v="6"/>
    <n v="24"/>
    <n v="58"/>
    <n v="0.41379310344827586"/>
  </r>
  <r>
    <x v="490"/>
    <n v="7"/>
    <s v="Plato_2"/>
    <s v="Descripción del Plato_2"/>
    <n v="18"/>
    <n v="30"/>
    <n v="2"/>
    <x v="11"/>
    <s v="Ninguna"/>
    <x v="22"/>
    <n v="24"/>
    <n v="60"/>
    <n v="0.4"/>
  </r>
  <r>
    <x v="491"/>
    <n v="4"/>
    <s v="Plato_11"/>
    <s v="Descripción del Plato_11"/>
    <n v="20"/>
    <n v="33"/>
    <n v="3"/>
    <x v="12"/>
    <s v="Ninguna"/>
    <x v="7"/>
    <n v="39"/>
    <n v="99"/>
    <n v="0.39393939393939392"/>
  </r>
  <r>
    <x v="491"/>
    <n v="4"/>
    <s v="Plato_13"/>
    <s v="Descripción del Plato_13"/>
    <n v="13"/>
    <n v="21"/>
    <n v="3"/>
    <x v="10"/>
    <s v="Ninguna"/>
    <x v="27"/>
    <n v="24"/>
    <n v="63"/>
    <n v="0.38095238095238093"/>
  </r>
  <r>
    <x v="491"/>
    <n v="4"/>
    <s v="Plato_7"/>
    <s v="Descripción del Plato_7"/>
    <n v="14"/>
    <n v="24"/>
    <n v="2"/>
    <x v="13"/>
    <s v="Ninguna"/>
    <x v="0"/>
    <n v="20"/>
    <n v="48"/>
    <n v="0.41666666666666669"/>
  </r>
  <r>
    <x v="492"/>
    <n v="2"/>
    <s v="Plato_4"/>
    <s v="Descripción del Plato_4"/>
    <n v="10"/>
    <n v="18"/>
    <n v="3"/>
    <x v="10"/>
    <s v="Sin cebolla"/>
    <x v="50"/>
    <n v="24"/>
    <n v="54"/>
    <n v="0.44444444444444442"/>
  </r>
  <r>
    <x v="493"/>
    <n v="20"/>
    <s v="Plato_15"/>
    <s v="Descripción del Plato_15"/>
    <n v="19"/>
    <n v="32"/>
    <n v="2"/>
    <x v="4"/>
    <s v="Ninguna"/>
    <x v="11"/>
    <n v="26"/>
    <n v="64"/>
    <n v="0.40625"/>
  </r>
  <r>
    <x v="493"/>
    <n v="20"/>
    <s v="Plato_19"/>
    <s v="Descripción del Plato_19"/>
    <n v="22"/>
    <n v="36"/>
    <n v="3"/>
    <x v="39"/>
    <s v="Ninguna"/>
    <x v="12"/>
    <n v="42"/>
    <n v="108"/>
    <n v="0.3888888888888889"/>
  </r>
  <r>
    <x v="494"/>
    <n v="11"/>
    <s v="Plato_20"/>
    <s v="Descripción del Plato_20"/>
    <n v="25"/>
    <n v="40"/>
    <n v="3"/>
    <x v="33"/>
    <s v="Sin cebolla"/>
    <x v="15"/>
    <n v="45"/>
    <n v="120"/>
    <n v="0.375"/>
  </r>
  <r>
    <x v="494"/>
    <n v="11"/>
    <s v="Plato_6"/>
    <s v="Descripción del Plato_6"/>
    <n v="16"/>
    <n v="27"/>
    <n v="2"/>
    <x v="4"/>
    <s v="Sin cebolla"/>
    <x v="50"/>
    <n v="22"/>
    <n v="54"/>
    <n v="0.40740740740740738"/>
  </r>
  <r>
    <x v="494"/>
    <n v="11"/>
    <s v="Plato_16"/>
    <s v="Descripción del Plato_16"/>
    <n v="16"/>
    <n v="28"/>
    <n v="2"/>
    <x v="20"/>
    <s v="Ninguna"/>
    <x v="14"/>
    <n v="24"/>
    <n v="56"/>
    <n v="0.42857142857142855"/>
  </r>
  <r>
    <x v="494"/>
    <n v="11"/>
    <s v="Plato_11"/>
    <s v="Descripción del Plato_11"/>
    <n v="20"/>
    <n v="33"/>
    <n v="1"/>
    <x v="6"/>
    <s v="Sin cebolla"/>
    <x v="25"/>
    <n v="13"/>
    <n v="33"/>
    <n v="0.39393939393939392"/>
  </r>
  <r>
    <x v="495"/>
    <n v="1"/>
    <s v="Plato_11"/>
    <s v="Descripción del Plato_11"/>
    <n v="20"/>
    <n v="33"/>
    <n v="1"/>
    <x v="52"/>
    <s v="Ninguna"/>
    <x v="25"/>
    <n v="13"/>
    <n v="33"/>
    <n v="0.39393939393939392"/>
  </r>
  <r>
    <x v="495"/>
    <n v="1"/>
    <s v="Plato_18"/>
    <s v="Descripción del Plato_18"/>
    <n v="20"/>
    <n v="34"/>
    <n v="3"/>
    <x v="8"/>
    <s v="Ninguna"/>
    <x v="35"/>
    <n v="42"/>
    <n v="102"/>
    <n v="0.41176470588235292"/>
  </r>
  <r>
    <x v="495"/>
    <n v="1"/>
    <s v="Plato_12"/>
    <s v="Descripción del Plato_12"/>
    <n v="11"/>
    <n v="19"/>
    <n v="3"/>
    <x v="54"/>
    <s v="Sin cebolla"/>
    <x v="36"/>
    <n v="24"/>
    <n v="57"/>
    <n v="0.42105263157894735"/>
  </r>
  <r>
    <x v="495"/>
    <n v="1"/>
    <s v="Plato_17"/>
    <s v="Descripción del Plato_17"/>
    <n v="19"/>
    <n v="31"/>
    <n v="1"/>
    <x v="54"/>
    <s v="Sin cebolla"/>
    <x v="2"/>
    <n v="12"/>
    <n v="31"/>
    <n v="0.38709677419354838"/>
  </r>
  <r>
    <x v="496"/>
    <n v="13"/>
    <s v="Plato_2"/>
    <s v="Descripción del Plato_2"/>
    <n v="18"/>
    <n v="30"/>
    <n v="1"/>
    <x v="21"/>
    <s v="Sin cebolla"/>
    <x v="16"/>
    <n v="12"/>
    <n v="30"/>
    <n v="0.4"/>
  </r>
  <r>
    <x v="496"/>
    <n v="13"/>
    <s v="Plato_20"/>
    <s v="Descripción del Plato_20"/>
    <n v="25"/>
    <n v="40"/>
    <n v="3"/>
    <x v="1"/>
    <s v="Sin cebolla"/>
    <x v="15"/>
    <n v="45"/>
    <n v="120"/>
    <n v="0.375"/>
  </r>
  <r>
    <x v="497"/>
    <n v="20"/>
    <s v="Plato_12"/>
    <s v="Descripción del Plato_12"/>
    <n v="11"/>
    <n v="19"/>
    <n v="1"/>
    <x v="1"/>
    <s v="Ninguna"/>
    <x v="9"/>
    <n v="8"/>
    <n v="19"/>
    <n v="0.42105263157894735"/>
  </r>
  <r>
    <x v="498"/>
    <n v="5"/>
    <s v="Plato_10"/>
    <s v="Descripción del Plato_10"/>
    <n v="15"/>
    <n v="26"/>
    <n v="3"/>
    <x v="53"/>
    <s v="Ninguna"/>
    <x v="31"/>
    <n v="33"/>
    <n v="78"/>
    <n v="0.42307692307692307"/>
  </r>
  <r>
    <x v="498"/>
    <n v="5"/>
    <s v="Plato_2"/>
    <s v="Descripción del Plato_2"/>
    <n v="18"/>
    <n v="30"/>
    <n v="1"/>
    <x v="6"/>
    <s v="Sin cebolla"/>
    <x v="16"/>
    <n v="12"/>
    <n v="30"/>
    <n v="0.4"/>
  </r>
  <r>
    <x v="498"/>
    <n v="5"/>
    <s v="Plato_1"/>
    <s v="Descripción del Plato_1"/>
    <n v="15"/>
    <n v="25"/>
    <n v="2"/>
    <x v="35"/>
    <s v="Sin cebolla"/>
    <x v="32"/>
    <n v="20"/>
    <n v="50"/>
    <n v="0.4"/>
  </r>
  <r>
    <x v="499"/>
    <n v="4"/>
    <s v="Plato_6"/>
    <s v="Descripción del Plato_6"/>
    <n v="16"/>
    <n v="27"/>
    <n v="1"/>
    <x v="39"/>
    <s v="Sin cebolla"/>
    <x v="3"/>
    <n v="11"/>
    <n v="27"/>
    <n v="0.40740740740740738"/>
  </r>
  <r>
    <x v="499"/>
    <n v="4"/>
    <s v="Plato_5"/>
    <s v="Descripción del Plato_5"/>
    <n v="13"/>
    <n v="22"/>
    <n v="3"/>
    <x v="31"/>
    <s v="Ninguna"/>
    <x v="13"/>
    <n v="27"/>
    <n v="66"/>
    <n v="0.40909090909090912"/>
  </r>
  <r>
    <x v="500"/>
    <n v="7"/>
    <s v="Plato_20"/>
    <s v="Descripción del Plato_20"/>
    <n v="25"/>
    <n v="40"/>
    <n v="1"/>
    <x v="40"/>
    <s v="Sin cebolla"/>
    <x v="4"/>
    <n v="15"/>
    <n v="40"/>
    <n v="0.375"/>
  </r>
  <r>
    <x v="500"/>
    <n v="7"/>
    <s v="Plato_13"/>
    <s v="Descripción del Plato_13"/>
    <n v="13"/>
    <n v="21"/>
    <n v="2"/>
    <x v="12"/>
    <s v="Sin cebolla"/>
    <x v="39"/>
    <n v="16"/>
    <n v="42"/>
    <n v="0.38095238095238093"/>
  </r>
  <r>
    <x v="500"/>
    <n v="7"/>
    <s v="Plato_16"/>
    <s v="Descripción del Plato_16"/>
    <n v="16"/>
    <n v="28"/>
    <n v="2"/>
    <x v="21"/>
    <s v="Ninguna"/>
    <x v="14"/>
    <n v="24"/>
    <n v="56"/>
    <n v="0.42857142857142855"/>
  </r>
  <r>
    <x v="501"/>
    <n v="5"/>
    <s v="Plato_5"/>
    <s v="Descripción del Plato_5"/>
    <n v="13"/>
    <n v="22"/>
    <n v="1"/>
    <x v="46"/>
    <s v="Ninguna"/>
    <x v="48"/>
    <n v="9"/>
    <n v="22"/>
    <n v="0.40909090909090912"/>
  </r>
  <r>
    <x v="501"/>
    <n v="5"/>
    <s v="Plato_4"/>
    <s v="Descripción del Plato_4"/>
    <n v="10"/>
    <n v="18"/>
    <n v="1"/>
    <x v="19"/>
    <s v="Ninguna"/>
    <x v="34"/>
    <n v="8"/>
    <n v="18"/>
    <n v="0.44444444444444442"/>
  </r>
  <r>
    <x v="501"/>
    <n v="5"/>
    <s v="Plato_11"/>
    <s v="Descripción del Plato_11"/>
    <n v="20"/>
    <n v="33"/>
    <n v="3"/>
    <x v="37"/>
    <s v="Sin cebolla"/>
    <x v="7"/>
    <n v="39"/>
    <n v="99"/>
    <n v="0.39393939393939392"/>
  </r>
  <r>
    <x v="502"/>
    <n v="3"/>
    <s v="Plato_20"/>
    <s v="Descripción del Plato_20"/>
    <n v="25"/>
    <n v="40"/>
    <n v="2"/>
    <x v="53"/>
    <s v="Ninguna"/>
    <x v="20"/>
    <n v="30"/>
    <n v="80"/>
    <n v="0.375"/>
  </r>
  <r>
    <x v="502"/>
    <n v="3"/>
    <s v="Plato_12"/>
    <s v="Descripción del Plato_12"/>
    <n v="11"/>
    <n v="19"/>
    <n v="3"/>
    <x v="46"/>
    <s v="Sin cebolla"/>
    <x v="36"/>
    <n v="24"/>
    <n v="57"/>
    <n v="0.42105263157894735"/>
  </r>
  <r>
    <x v="503"/>
    <n v="2"/>
    <s v="Plato_6"/>
    <s v="Descripción del Plato_6"/>
    <n v="16"/>
    <n v="27"/>
    <n v="2"/>
    <x v="17"/>
    <s v="Ninguna"/>
    <x v="50"/>
    <n v="22"/>
    <n v="54"/>
    <n v="0.40740740740740738"/>
  </r>
  <r>
    <x v="504"/>
    <n v="5"/>
    <s v="Plato_20"/>
    <s v="Descripción del Plato_20"/>
    <n v="25"/>
    <n v="40"/>
    <n v="2"/>
    <x v="44"/>
    <s v="Ninguna"/>
    <x v="20"/>
    <n v="30"/>
    <n v="80"/>
    <n v="0.375"/>
  </r>
  <r>
    <x v="504"/>
    <n v="5"/>
    <s v="Plato_1"/>
    <s v="Descripción del Plato_1"/>
    <n v="15"/>
    <n v="25"/>
    <n v="3"/>
    <x v="23"/>
    <s v="Ninguna"/>
    <x v="41"/>
    <n v="30"/>
    <n v="75"/>
    <n v="0.4"/>
  </r>
  <r>
    <x v="505"/>
    <n v="18"/>
    <s v="Plato_8"/>
    <s v="Descripción del Plato_8"/>
    <n v="21"/>
    <n v="35"/>
    <n v="2"/>
    <x v="19"/>
    <s v="Sin cebolla"/>
    <x v="10"/>
    <n v="28"/>
    <n v="70"/>
    <n v="0.4"/>
  </r>
  <r>
    <x v="506"/>
    <n v="18"/>
    <s v="Plato_18"/>
    <s v="Descripción del Plato_18"/>
    <n v="20"/>
    <n v="34"/>
    <n v="3"/>
    <x v="47"/>
    <s v="Ninguna"/>
    <x v="35"/>
    <n v="42"/>
    <n v="102"/>
    <n v="0.41176470588235292"/>
  </r>
  <r>
    <x v="506"/>
    <n v="18"/>
    <s v="Plato_19"/>
    <s v="Descripción del Plato_19"/>
    <n v="22"/>
    <n v="36"/>
    <n v="3"/>
    <x v="51"/>
    <s v="Sin cebolla"/>
    <x v="12"/>
    <n v="42"/>
    <n v="108"/>
    <n v="0.3888888888888889"/>
  </r>
  <r>
    <x v="507"/>
    <n v="6"/>
    <s v="Plato_15"/>
    <s v="Descripción del Plato_15"/>
    <n v="19"/>
    <n v="32"/>
    <n v="1"/>
    <x v="3"/>
    <s v="Sin cebolla"/>
    <x v="49"/>
    <n v="13"/>
    <n v="32"/>
    <n v="0.40625"/>
  </r>
  <r>
    <x v="508"/>
    <n v="5"/>
    <s v="Plato_20"/>
    <s v="Descripción del Plato_20"/>
    <n v="25"/>
    <n v="40"/>
    <n v="2"/>
    <x v="36"/>
    <s v="Ninguna"/>
    <x v="20"/>
    <n v="30"/>
    <n v="80"/>
    <n v="0.375"/>
  </r>
  <r>
    <x v="509"/>
    <n v="6"/>
    <s v="Plato_19"/>
    <s v="Descripción del Plato_19"/>
    <n v="22"/>
    <n v="36"/>
    <n v="1"/>
    <x v="24"/>
    <s v="Ninguna"/>
    <x v="5"/>
    <n v="14"/>
    <n v="36"/>
    <n v="0.3888888888888889"/>
  </r>
  <r>
    <x v="510"/>
    <n v="2"/>
    <s v="Plato_14"/>
    <s v="Descripción del Plato_14"/>
    <n v="14"/>
    <n v="23"/>
    <n v="3"/>
    <x v="30"/>
    <s v="Ninguna"/>
    <x v="52"/>
    <n v="27"/>
    <n v="69"/>
    <n v="0.39130434782608697"/>
  </r>
  <r>
    <x v="510"/>
    <n v="2"/>
    <s v="Plato_18"/>
    <s v="Descripción del Plato_18"/>
    <n v="20"/>
    <n v="34"/>
    <n v="2"/>
    <x v="18"/>
    <s v="Ninguna"/>
    <x v="19"/>
    <n v="28"/>
    <n v="68"/>
    <n v="0.41176470588235292"/>
  </r>
  <r>
    <x v="511"/>
    <n v="2"/>
    <s v="Plato_3"/>
    <s v="Descripción del Plato_3"/>
    <n v="12"/>
    <n v="20"/>
    <n v="1"/>
    <x v="21"/>
    <s v="Sin cebolla"/>
    <x v="24"/>
    <n v="8"/>
    <n v="20"/>
    <n v="0.4"/>
  </r>
  <r>
    <x v="511"/>
    <n v="2"/>
    <s v="Plato_19"/>
    <s v="Descripción del Plato_19"/>
    <n v="22"/>
    <n v="36"/>
    <n v="3"/>
    <x v="47"/>
    <s v="Sin cebolla"/>
    <x v="12"/>
    <n v="42"/>
    <n v="108"/>
    <n v="0.3888888888888889"/>
  </r>
  <r>
    <x v="512"/>
    <n v="8"/>
    <s v="Plato_4"/>
    <s v="Descripción del Plato_4"/>
    <n v="10"/>
    <n v="18"/>
    <n v="3"/>
    <x v="44"/>
    <s v="Sin cebolla"/>
    <x v="50"/>
    <n v="24"/>
    <n v="54"/>
    <n v="0.44444444444444442"/>
  </r>
  <r>
    <x v="513"/>
    <n v="18"/>
    <s v="Plato_10"/>
    <s v="Descripción del Plato_10"/>
    <n v="15"/>
    <n v="26"/>
    <n v="2"/>
    <x v="42"/>
    <s v="Ninguna"/>
    <x v="43"/>
    <n v="22"/>
    <n v="52"/>
    <n v="0.42307692307692307"/>
  </r>
  <r>
    <x v="513"/>
    <n v="18"/>
    <s v="Plato_12"/>
    <s v="Descripción del Plato_12"/>
    <n v="11"/>
    <n v="19"/>
    <n v="2"/>
    <x v="44"/>
    <s v="Sin cebolla"/>
    <x v="44"/>
    <n v="16"/>
    <n v="38"/>
    <n v="0.42105263157894735"/>
  </r>
  <r>
    <x v="513"/>
    <n v="18"/>
    <s v="Plato_3"/>
    <s v="Descripción del Plato_3"/>
    <n v="12"/>
    <n v="20"/>
    <n v="1"/>
    <x v="0"/>
    <s v="Sin cebolla"/>
    <x v="24"/>
    <n v="8"/>
    <n v="20"/>
    <n v="0.4"/>
  </r>
  <r>
    <x v="513"/>
    <n v="18"/>
    <s v="Plato_15"/>
    <s v="Descripción del Plato_15"/>
    <n v="19"/>
    <n v="32"/>
    <n v="2"/>
    <x v="16"/>
    <s v="Ninguna"/>
    <x v="11"/>
    <n v="26"/>
    <n v="64"/>
    <n v="0.40625"/>
  </r>
  <r>
    <x v="514"/>
    <n v="19"/>
    <s v="Plato_4"/>
    <s v="Descripción del Plato_4"/>
    <n v="10"/>
    <n v="18"/>
    <n v="1"/>
    <x v="33"/>
    <s v="Sin cebolla"/>
    <x v="34"/>
    <n v="8"/>
    <n v="18"/>
    <n v="0.44444444444444442"/>
  </r>
  <r>
    <x v="515"/>
    <n v="7"/>
    <s v="Plato_12"/>
    <s v="Descripción del Plato_12"/>
    <n v="11"/>
    <n v="19"/>
    <n v="3"/>
    <x v="26"/>
    <s v="Ninguna"/>
    <x v="36"/>
    <n v="24"/>
    <n v="57"/>
    <n v="0.42105263157894735"/>
  </r>
  <r>
    <x v="515"/>
    <n v="7"/>
    <s v="Plato_14"/>
    <s v="Descripción del Plato_14"/>
    <n v="14"/>
    <n v="23"/>
    <n v="3"/>
    <x v="22"/>
    <s v="Ninguna"/>
    <x v="52"/>
    <n v="27"/>
    <n v="69"/>
    <n v="0.39130434782608697"/>
  </r>
  <r>
    <x v="515"/>
    <n v="7"/>
    <s v="Plato_3"/>
    <s v="Descripción del Plato_3"/>
    <n v="12"/>
    <n v="20"/>
    <n v="1"/>
    <x v="30"/>
    <s v="Ninguna"/>
    <x v="24"/>
    <n v="8"/>
    <n v="20"/>
    <n v="0.4"/>
  </r>
  <r>
    <x v="516"/>
    <n v="4"/>
    <s v="Plato_7"/>
    <s v="Descripción del Plato_7"/>
    <n v="14"/>
    <n v="24"/>
    <n v="1"/>
    <x v="21"/>
    <s v="Ninguna"/>
    <x v="17"/>
    <n v="10"/>
    <n v="24"/>
    <n v="0.41666666666666669"/>
  </r>
  <r>
    <x v="516"/>
    <n v="4"/>
    <s v="Plato_12"/>
    <s v="Descripción del Plato_12"/>
    <n v="11"/>
    <n v="19"/>
    <n v="3"/>
    <x v="20"/>
    <s v="Ninguna"/>
    <x v="36"/>
    <n v="24"/>
    <n v="57"/>
    <n v="0.42105263157894735"/>
  </r>
  <r>
    <x v="516"/>
    <n v="4"/>
    <s v="Plato_5"/>
    <s v="Descripción del Plato_5"/>
    <n v="13"/>
    <n v="22"/>
    <n v="1"/>
    <x v="12"/>
    <s v="Sin cebolla"/>
    <x v="48"/>
    <n v="9"/>
    <n v="22"/>
    <n v="0.40909090909090912"/>
  </r>
  <r>
    <x v="517"/>
    <n v="5"/>
    <s v="Plato_11"/>
    <s v="Descripción del Plato_11"/>
    <n v="20"/>
    <n v="33"/>
    <n v="1"/>
    <x v="24"/>
    <s v="Ninguna"/>
    <x v="25"/>
    <n v="13"/>
    <n v="33"/>
    <n v="0.39393939393939392"/>
  </r>
  <r>
    <x v="517"/>
    <n v="5"/>
    <s v="Plato_5"/>
    <s v="Descripción del Plato_5"/>
    <n v="13"/>
    <n v="22"/>
    <n v="2"/>
    <x v="19"/>
    <s v="Sin cebolla"/>
    <x v="51"/>
    <n v="18"/>
    <n v="44"/>
    <n v="0.40909090909090912"/>
  </r>
  <r>
    <x v="518"/>
    <n v="6"/>
    <s v="Plato_6"/>
    <s v="Descripción del Plato_6"/>
    <n v="16"/>
    <n v="27"/>
    <n v="3"/>
    <x v="14"/>
    <s v="Ninguna"/>
    <x v="37"/>
    <n v="33"/>
    <n v="81"/>
    <n v="0.40740740740740738"/>
  </r>
  <r>
    <x v="518"/>
    <n v="6"/>
    <s v="Plato_20"/>
    <s v="Descripción del Plato_20"/>
    <n v="25"/>
    <n v="40"/>
    <n v="3"/>
    <x v="2"/>
    <s v="Sin cebolla"/>
    <x v="15"/>
    <n v="45"/>
    <n v="120"/>
    <n v="0.375"/>
  </r>
  <r>
    <x v="518"/>
    <n v="6"/>
    <s v="Plato_5"/>
    <s v="Descripción del Plato_5"/>
    <n v="13"/>
    <n v="22"/>
    <n v="2"/>
    <x v="44"/>
    <s v="Ninguna"/>
    <x v="51"/>
    <n v="18"/>
    <n v="44"/>
    <n v="0.40909090909090912"/>
  </r>
  <r>
    <x v="519"/>
    <n v="4"/>
    <s v="Plato_9"/>
    <s v="Descripción del Plato_9"/>
    <n v="17"/>
    <n v="29"/>
    <n v="1"/>
    <x v="34"/>
    <s v="Ninguna"/>
    <x v="30"/>
    <n v="12"/>
    <n v="29"/>
    <n v="0.41379310344827586"/>
  </r>
  <r>
    <x v="519"/>
    <n v="4"/>
    <s v="Plato_18"/>
    <s v="Descripción del Plato_18"/>
    <n v="20"/>
    <n v="34"/>
    <n v="2"/>
    <x v="42"/>
    <s v="Ninguna"/>
    <x v="19"/>
    <n v="28"/>
    <n v="68"/>
    <n v="0.41176470588235292"/>
  </r>
  <r>
    <x v="519"/>
    <n v="4"/>
    <s v="Plato_17"/>
    <s v="Descripción del Plato_17"/>
    <n v="19"/>
    <n v="31"/>
    <n v="3"/>
    <x v="39"/>
    <s v="Sin cebolla"/>
    <x v="46"/>
    <n v="36"/>
    <n v="93"/>
    <n v="0.38709677419354838"/>
  </r>
  <r>
    <x v="519"/>
    <n v="4"/>
    <s v="Plato_2"/>
    <s v="Descripción del Plato_2"/>
    <n v="18"/>
    <n v="30"/>
    <n v="3"/>
    <x v="1"/>
    <s v="Ninguna"/>
    <x v="1"/>
    <n v="36"/>
    <n v="90"/>
    <n v="0.4"/>
  </r>
  <r>
    <x v="520"/>
    <n v="18"/>
    <s v="Plato_1"/>
    <s v="Descripción del Plato_1"/>
    <n v="15"/>
    <n v="25"/>
    <n v="2"/>
    <x v="53"/>
    <s v="Sin cebolla"/>
    <x v="32"/>
    <n v="20"/>
    <n v="50"/>
    <n v="0.4"/>
  </r>
  <r>
    <x v="520"/>
    <n v="18"/>
    <s v="Plato_9"/>
    <s v="Descripción del Plato_9"/>
    <n v="17"/>
    <n v="29"/>
    <n v="2"/>
    <x v="40"/>
    <s v="Ninguna"/>
    <x v="6"/>
    <n v="24"/>
    <n v="58"/>
    <n v="0.41379310344827586"/>
  </r>
  <r>
    <x v="520"/>
    <n v="18"/>
    <s v="Plato_18"/>
    <s v="Descripción del Plato_18"/>
    <n v="20"/>
    <n v="34"/>
    <n v="3"/>
    <x v="42"/>
    <s v="Sin cebolla"/>
    <x v="35"/>
    <n v="42"/>
    <n v="102"/>
    <n v="0.41176470588235292"/>
  </r>
  <r>
    <x v="521"/>
    <n v="2"/>
    <s v="Plato_16"/>
    <s v="Descripción del Plato_16"/>
    <n v="16"/>
    <n v="28"/>
    <n v="3"/>
    <x v="36"/>
    <s v="Sin cebolla"/>
    <x v="8"/>
    <n v="36"/>
    <n v="84"/>
    <n v="0.42857142857142855"/>
  </r>
  <r>
    <x v="522"/>
    <n v="4"/>
    <s v="Plato_6"/>
    <s v="Descripción del Plato_6"/>
    <n v="16"/>
    <n v="27"/>
    <n v="3"/>
    <x v="2"/>
    <s v="Ninguna"/>
    <x v="37"/>
    <n v="33"/>
    <n v="81"/>
    <n v="0.40740740740740738"/>
  </r>
  <r>
    <x v="523"/>
    <n v="16"/>
    <s v="Plato_5"/>
    <s v="Descripción del Plato_5"/>
    <n v="13"/>
    <n v="22"/>
    <n v="1"/>
    <x v="34"/>
    <s v="Sin cebolla"/>
    <x v="48"/>
    <n v="9"/>
    <n v="22"/>
    <n v="0.40909090909090912"/>
  </r>
  <r>
    <x v="523"/>
    <n v="16"/>
    <s v="Plato_6"/>
    <s v="Descripción del Plato_6"/>
    <n v="16"/>
    <n v="27"/>
    <n v="2"/>
    <x v="12"/>
    <s v="Ninguna"/>
    <x v="50"/>
    <n v="22"/>
    <n v="54"/>
    <n v="0.40740740740740738"/>
  </r>
  <r>
    <x v="524"/>
    <n v="16"/>
    <s v="Plato_14"/>
    <s v="Descripción del Plato_14"/>
    <n v="14"/>
    <n v="23"/>
    <n v="3"/>
    <x v="8"/>
    <s v="Sin cebolla"/>
    <x v="52"/>
    <n v="27"/>
    <n v="69"/>
    <n v="0.39130434782608697"/>
  </r>
  <r>
    <x v="524"/>
    <n v="16"/>
    <s v="Plato_8"/>
    <s v="Descripción del Plato_8"/>
    <n v="21"/>
    <n v="35"/>
    <n v="1"/>
    <x v="30"/>
    <s v="Ninguna"/>
    <x v="29"/>
    <n v="14"/>
    <n v="35"/>
    <n v="0.4"/>
  </r>
  <r>
    <x v="524"/>
    <n v="16"/>
    <s v="Plato_17"/>
    <s v="Descripción del Plato_17"/>
    <n v="19"/>
    <n v="31"/>
    <n v="3"/>
    <x v="22"/>
    <s v="Sin cebolla"/>
    <x v="46"/>
    <n v="36"/>
    <n v="93"/>
    <n v="0.38709677419354838"/>
  </r>
  <r>
    <x v="525"/>
    <n v="4"/>
    <s v="Plato_11"/>
    <s v="Descripción del Plato_11"/>
    <n v="20"/>
    <n v="33"/>
    <n v="1"/>
    <x v="39"/>
    <s v="Ninguna"/>
    <x v="25"/>
    <n v="13"/>
    <n v="33"/>
    <n v="0.39393939393939392"/>
  </r>
  <r>
    <x v="526"/>
    <n v="19"/>
    <s v="Plato_6"/>
    <s v="Descripción del Plato_6"/>
    <n v="16"/>
    <n v="27"/>
    <n v="2"/>
    <x v="15"/>
    <s v="Ninguna"/>
    <x v="50"/>
    <n v="22"/>
    <n v="54"/>
    <n v="0.40740740740740738"/>
  </r>
  <r>
    <x v="527"/>
    <n v="14"/>
    <s v="Plato_3"/>
    <s v="Descripción del Plato_3"/>
    <n v="12"/>
    <n v="20"/>
    <n v="1"/>
    <x v="50"/>
    <s v="Ninguna"/>
    <x v="24"/>
    <n v="8"/>
    <n v="20"/>
    <n v="0.4"/>
  </r>
  <r>
    <x v="527"/>
    <n v="14"/>
    <s v="Plato_20"/>
    <s v="Descripción del Plato_20"/>
    <n v="25"/>
    <n v="40"/>
    <n v="1"/>
    <x v="36"/>
    <s v="Ninguna"/>
    <x v="4"/>
    <n v="15"/>
    <n v="40"/>
    <n v="0.375"/>
  </r>
  <r>
    <x v="527"/>
    <n v="14"/>
    <s v="Plato_4"/>
    <s v="Descripción del Plato_4"/>
    <n v="10"/>
    <n v="18"/>
    <n v="1"/>
    <x v="32"/>
    <s v="Sin cebolla"/>
    <x v="34"/>
    <n v="8"/>
    <n v="18"/>
    <n v="0.44444444444444442"/>
  </r>
  <r>
    <x v="528"/>
    <n v="1"/>
    <s v="Plato_18"/>
    <s v="Descripción del Plato_18"/>
    <n v="20"/>
    <n v="34"/>
    <n v="1"/>
    <x v="18"/>
    <s v="Sin cebolla"/>
    <x v="38"/>
    <n v="14"/>
    <n v="34"/>
    <n v="0.41176470588235292"/>
  </r>
  <r>
    <x v="528"/>
    <n v="1"/>
    <s v="Plato_19"/>
    <s v="Descripción del Plato_19"/>
    <n v="22"/>
    <n v="36"/>
    <n v="2"/>
    <x v="2"/>
    <s v="Ninguna"/>
    <x v="47"/>
    <n v="28"/>
    <n v="72"/>
    <n v="0.3888888888888889"/>
  </r>
  <r>
    <x v="528"/>
    <n v="1"/>
    <s v="Plato_14"/>
    <s v="Descripción del Plato_14"/>
    <n v="14"/>
    <n v="23"/>
    <n v="2"/>
    <x v="5"/>
    <s v="Sin cebolla"/>
    <x v="26"/>
    <n v="18"/>
    <n v="46"/>
    <n v="0.39130434782608697"/>
  </r>
  <r>
    <x v="528"/>
    <n v="1"/>
    <s v="Plato_16"/>
    <s v="Descripción del Plato_16"/>
    <n v="16"/>
    <n v="28"/>
    <n v="2"/>
    <x v="41"/>
    <s v="Ninguna"/>
    <x v="14"/>
    <n v="24"/>
    <n v="56"/>
    <n v="0.42857142857142855"/>
  </r>
  <r>
    <x v="529"/>
    <n v="7"/>
    <s v="Plato_4"/>
    <s v="Descripción del Plato_4"/>
    <n v="10"/>
    <n v="18"/>
    <n v="3"/>
    <x v="45"/>
    <s v="Sin cebolla"/>
    <x v="50"/>
    <n v="24"/>
    <n v="54"/>
    <n v="0.44444444444444442"/>
  </r>
  <r>
    <x v="529"/>
    <n v="7"/>
    <s v="Plato_16"/>
    <s v="Descripción del Plato_16"/>
    <n v="16"/>
    <n v="28"/>
    <n v="2"/>
    <x v="29"/>
    <s v="Sin cebolla"/>
    <x v="14"/>
    <n v="24"/>
    <n v="56"/>
    <n v="0.42857142857142855"/>
  </r>
  <r>
    <x v="529"/>
    <n v="7"/>
    <s v="Plato_1"/>
    <s v="Descripción del Plato_1"/>
    <n v="15"/>
    <n v="25"/>
    <n v="2"/>
    <x v="17"/>
    <s v="Ninguna"/>
    <x v="32"/>
    <n v="20"/>
    <n v="50"/>
    <n v="0.4"/>
  </r>
  <r>
    <x v="530"/>
    <n v="9"/>
    <s v="Plato_13"/>
    <s v="Descripción del Plato_13"/>
    <n v="13"/>
    <n v="21"/>
    <n v="3"/>
    <x v="54"/>
    <s v="Ninguna"/>
    <x v="27"/>
    <n v="24"/>
    <n v="63"/>
    <n v="0.38095238095238093"/>
  </r>
  <r>
    <x v="530"/>
    <n v="9"/>
    <s v="Plato_20"/>
    <s v="Descripción del Plato_20"/>
    <n v="25"/>
    <n v="40"/>
    <n v="1"/>
    <x v="26"/>
    <s v="Ninguna"/>
    <x v="4"/>
    <n v="15"/>
    <n v="40"/>
    <n v="0.375"/>
  </r>
  <r>
    <x v="530"/>
    <n v="9"/>
    <s v="Plato_4"/>
    <s v="Descripción del Plato_4"/>
    <n v="10"/>
    <n v="18"/>
    <n v="3"/>
    <x v="44"/>
    <s v="Sin cebolla"/>
    <x v="50"/>
    <n v="24"/>
    <n v="54"/>
    <n v="0.44444444444444442"/>
  </r>
  <r>
    <x v="530"/>
    <n v="9"/>
    <s v="Plato_9"/>
    <s v="Descripción del Plato_9"/>
    <n v="17"/>
    <n v="29"/>
    <n v="3"/>
    <x v="23"/>
    <s v="Sin cebolla"/>
    <x v="23"/>
    <n v="36"/>
    <n v="87"/>
    <n v="0.41379310344827586"/>
  </r>
  <r>
    <x v="531"/>
    <n v="13"/>
    <s v="Plato_13"/>
    <s v="Descripción del Plato_13"/>
    <n v="13"/>
    <n v="21"/>
    <n v="1"/>
    <x v="18"/>
    <s v="Sin cebolla"/>
    <x v="45"/>
    <n v="8"/>
    <n v="21"/>
    <n v="0.38095238095238093"/>
  </r>
  <r>
    <x v="531"/>
    <n v="13"/>
    <s v="Plato_10"/>
    <s v="Descripción del Plato_10"/>
    <n v="15"/>
    <n v="26"/>
    <n v="2"/>
    <x v="52"/>
    <s v="Ninguna"/>
    <x v="43"/>
    <n v="22"/>
    <n v="52"/>
    <n v="0.42307692307692307"/>
  </r>
  <r>
    <x v="531"/>
    <n v="13"/>
    <s v="Plato_15"/>
    <s v="Descripción del Plato_15"/>
    <n v="19"/>
    <n v="32"/>
    <n v="2"/>
    <x v="49"/>
    <s v="Sin cebolla"/>
    <x v="11"/>
    <n v="26"/>
    <n v="64"/>
    <n v="0.40625"/>
  </r>
  <r>
    <x v="532"/>
    <n v="1"/>
    <s v="Plato_3"/>
    <s v="Descripción del Plato_3"/>
    <n v="12"/>
    <n v="20"/>
    <n v="1"/>
    <x v="3"/>
    <s v="Ninguna"/>
    <x v="24"/>
    <n v="8"/>
    <n v="20"/>
    <n v="0.4"/>
  </r>
  <r>
    <x v="532"/>
    <n v="1"/>
    <s v="Plato_13"/>
    <s v="Descripción del Plato_13"/>
    <n v="13"/>
    <n v="21"/>
    <n v="1"/>
    <x v="30"/>
    <s v="Sin cebolla"/>
    <x v="45"/>
    <n v="8"/>
    <n v="21"/>
    <n v="0.38095238095238093"/>
  </r>
  <r>
    <x v="533"/>
    <n v="1"/>
    <s v="Plato_7"/>
    <s v="Descripción del Plato_7"/>
    <n v="14"/>
    <n v="24"/>
    <n v="2"/>
    <x v="44"/>
    <s v="Sin cebolla"/>
    <x v="0"/>
    <n v="20"/>
    <n v="48"/>
    <n v="0.41666666666666669"/>
  </r>
  <r>
    <x v="533"/>
    <n v="1"/>
    <s v="Plato_9"/>
    <s v="Descripción del Plato_9"/>
    <n v="17"/>
    <n v="29"/>
    <n v="1"/>
    <x v="16"/>
    <s v="Sin cebolla"/>
    <x v="30"/>
    <n v="12"/>
    <n v="29"/>
    <n v="0.41379310344827586"/>
  </r>
  <r>
    <x v="533"/>
    <n v="1"/>
    <s v="Plato_8"/>
    <s v="Descripción del Plato_8"/>
    <n v="21"/>
    <n v="35"/>
    <n v="2"/>
    <x v="16"/>
    <s v="Ninguna"/>
    <x v="10"/>
    <n v="28"/>
    <n v="70"/>
    <n v="0.4"/>
  </r>
  <r>
    <x v="534"/>
    <n v="15"/>
    <s v="Plato_20"/>
    <s v="Descripción del Plato_20"/>
    <n v="25"/>
    <n v="40"/>
    <n v="3"/>
    <x v="24"/>
    <s v="Sin cebolla"/>
    <x v="15"/>
    <n v="45"/>
    <n v="120"/>
    <n v="0.375"/>
  </r>
  <r>
    <x v="534"/>
    <n v="15"/>
    <s v="Plato_9"/>
    <s v="Descripción del Plato_9"/>
    <n v="17"/>
    <n v="29"/>
    <n v="3"/>
    <x v="4"/>
    <s v="Ninguna"/>
    <x v="23"/>
    <n v="36"/>
    <n v="87"/>
    <n v="0.41379310344827586"/>
  </r>
  <r>
    <x v="534"/>
    <n v="15"/>
    <s v="Plato_7"/>
    <s v="Descripción del Plato_7"/>
    <n v="14"/>
    <n v="24"/>
    <n v="2"/>
    <x v="35"/>
    <s v="Ninguna"/>
    <x v="0"/>
    <n v="20"/>
    <n v="48"/>
    <n v="0.41666666666666669"/>
  </r>
  <r>
    <x v="534"/>
    <n v="15"/>
    <s v="Plato_13"/>
    <s v="Descripción del Plato_13"/>
    <n v="13"/>
    <n v="21"/>
    <n v="1"/>
    <x v="30"/>
    <s v="Ninguna"/>
    <x v="45"/>
    <n v="8"/>
    <n v="21"/>
    <n v="0.38095238095238093"/>
  </r>
  <r>
    <x v="535"/>
    <n v="9"/>
    <s v="Plato_4"/>
    <s v="Descripción del Plato_4"/>
    <n v="10"/>
    <n v="18"/>
    <n v="1"/>
    <x v="50"/>
    <s v="Sin cebolla"/>
    <x v="34"/>
    <n v="8"/>
    <n v="18"/>
    <n v="0.44444444444444442"/>
  </r>
  <r>
    <x v="535"/>
    <n v="9"/>
    <s v="Plato_9"/>
    <s v="Descripción del Plato_9"/>
    <n v="17"/>
    <n v="29"/>
    <n v="2"/>
    <x v="53"/>
    <s v="Ninguna"/>
    <x v="6"/>
    <n v="24"/>
    <n v="58"/>
    <n v="0.41379310344827586"/>
  </r>
  <r>
    <x v="535"/>
    <n v="9"/>
    <s v="Plato_14"/>
    <s v="Descripción del Plato_14"/>
    <n v="14"/>
    <n v="23"/>
    <n v="2"/>
    <x v="25"/>
    <s v="Ninguna"/>
    <x v="26"/>
    <n v="18"/>
    <n v="46"/>
    <n v="0.39130434782608697"/>
  </r>
  <r>
    <x v="535"/>
    <n v="9"/>
    <s v="Plato_2"/>
    <s v="Descripción del Plato_2"/>
    <n v="18"/>
    <n v="30"/>
    <n v="3"/>
    <x v="46"/>
    <s v="Ninguna"/>
    <x v="1"/>
    <n v="36"/>
    <n v="90"/>
    <n v="0.4"/>
  </r>
  <r>
    <x v="536"/>
    <n v="18"/>
    <s v="Plato_13"/>
    <s v="Descripción del Plato_13"/>
    <n v="13"/>
    <n v="21"/>
    <n v="3"/>
    <x v="42"/>
    <s v="Sin cebolla"/>
    <x v="27"/>
    <n v="24"/>
    <n v="63"/>
    <n v="0.38095238095238093"/>
  </r>
  <r>
    <x v="537"/>
    <n v="14"/>
    <s v="Plato_2"/>
    <s v="Descripción del Plato_2"/>
    <n v="18"/>
    <n v="30"/>
    <n v="1"/>
    <x v="41"/>
    <s v="Sin cebolla"/>
    <x v="16"/>
    <n v="12"/>
    <n v="30"/>
    <n v="0.4"/>
  </r>
  <r>
    <x v="537"/>
    <n v="14"/>
    <s v="Plato_14"/>
    <s v="Descripción del Plato_14"/>
    <n v="14"/>
    <n v="23"/>
    <n v="1"/>
    <x v="38"/>
    <s v="Ninguna"/>
    <x v="33"/>
    <n v="9"/>
    <n v="23"/>
    <n v="0.39130434782608697"/>
  </r>
  <r>
    <x v="537"/>
    <n v="14"/>
    <s v="Plato_11"/>
    <s v="Descripción del Plato_11"/>
    <n v="20"/>
    <n v="33"/>
    <n v="1"/>
    <x v="27"/>
    <s v="Sin cebolla"/>
    <x v="25"/>
    <n v="13"/>
    <n v="33"/>
    <n v="0.39393939393939392"/>
  </r>
  <r>
    <x v="537"/>
    <n v="14"/>
    <s v="Plato_16"/>
    <s v="Descripción del Plato_16"/>
    <n v="16"/>
    <n v="28"/>
    <n v="2"/>
    <x v="34"/>
    <s v="Ninguna"/>
    <x v="14"/>
    <n v="24"/>
    <n v="56"/>
    <n v="0.42857142857142855"/>
  </r>
  <r>
    <x v="538"/>
    <n v="18"/>
    <s v="Plato_2"/>
    <s v="Descripción del Plato_2"/>
    <n v="18"/>
    <n v="30"/>
    <n v="3"/>
    <x v="26"/>
    <s v="Sin cebolla"/>
    <x v="1"/>
    <n v="36"/>
    <n v="90"/>
    <n v="0.4"/>
  </r>
  <r>
    <x v="538"/>
    <n v="18"/>
    <s v="Plato_6"/>
    <s v="Descripción del Plato_6"/>
    <n v="16"/>
    <n v="27"/>
    <n v="1"/>
    <x v="22"/>
    <s v="Sin cebolla"/>
    <x v="3"/>
    <n v="11"/>
    <n v="27"/>
    <n v="0.40740740740740738"/>
  </r>
  <r>
    <x v="538"/>
    <n v="18"/>
    <s v="Plato_9"/>
    <s v="Descripción del Plato_9"/>
    <n v="17"/>
    <n v="29"/>
    <n v="3"/>
    <x v="40"/>
    <s v="Ninguna"/>
    <x v="23"/>
    <n v="36"/>
    <n v="87"/>
    <n v="0.41379310344827586"/>
  </r>
  <r>
    <x v="538"/>
    <n v="18"/>
    <s v="Plato_4"/>
    <s v="Descripción del Plato_4"/>
    <n v="10"/>
    <n v="18"/>
    <n v="2"/>
    <x v="52"/>
    <s v="Ninguna"/>
    <x v="5"/>
    <n v="16"/>
    <n v="36"/>
    <n v="0.44444444444444442"/>
  </r>
  <r>
    <x v="539"/>
    <n v="6"/>
    <s v="Plato_4"/>
    <s v="Descripción del Plato_4"/>
    <n v="10"/>
    <n v="18"/>
    <n v="3"/>
    <x v="36"/>
    <s v="Ninguna"/>
    <x v="50"/>
    <n v="24"/>
    <n v="54"/>
    <n v="0.44444444444444442"/>
  </r>
  <r>
    <x v="539"/>
    <n v="6"/>
    <s v="Plato_8"/>
    <s v="Descripción del Plato_8"/>
    <n v="21"/>
    <n v="35"/>
    <n v="2"/>
    <x v="37"/>
    <s v="Ninguna"/>
    <x v="10"/>
    <n v="28"/>
    <n v="70"/>
    <n v="0.4"/>
  </r>
  <r>
    <x v="540"/>
    <n v="19"/>
    <s v="Plato_12"/>
    <s v="Descripción del Plato_12"/>
    <n v="11"/>
    <n v="19"/>
    <n v="2"/>
    <x v="15"/>
    <s v="Ninguna"/>
    <x v="44"/>
    <n v="16"/>
    <n v="38"/>
    <n v="0.42105263157894735"/>
  </r>
  <r>
    <x v="540"/>
    <n v="19"/>
    <s v="Plato_11"/>
    <s v="Descripción del Plato_11"/>
    <n v="20"/>
    <n v="33"/>
    <n v="2"/>
    <x v="42"/>
    <s v="Ninguna"/>
    <x v="13"/>
    <n v="26"/>
    <n v="66"/>
    <n v="0.39393939393939392"/>
  </r>
  <r>
    <x v="540"/>
    <n v="19"/>
    <s v="Plato_9"/>
    <s v="Descripción del Plato_9"/>
    <n v="17"/>
    <n v="29"/>
    <n v="1"/>
    <x v="37"/>
    <s v="Ninguna"/>
    <x v="30"/>
    <n v="12"/>
    <n v="29"/>
    <n v="0.41379310344827586"/>
  </r>
  <r>
    <x v="540"/>
    <n v="19"/>
    <s v="Plato_14"/>
    <s v="Descripción del Plato_14"/>
    <n v="14"/>
    <n v="23"/>
    <n v="3"/>
    <x v="45"/>
    <s v="Ninguna"/>
    <x v="52"/>
    <n v="27"/>
    <n v="69"/>
    <n v="0.39130434782608697"/>
  </r>
  <r>
    <x v="541"/>
    <n v="9"/>
    <s v="Plato_18"/>
    <s v="Descripción del Plato_18"/>
    <n v="20"/>
    <n v="34"/>
    <n v="2"/>
    <x v="9"/>
    <s v="Sin cebolla"/>
    <x v="19"/>
    <n v="28"/>
    <n v="68"/>
    <n v="0.41176470588235292"/>
  </r>
  <r>
    <x v="541"/>
    <n v="9"/>
    <s v="Plato_10"/>
    <s v="Descripción del Plato_10"/>
    <n v="15"/>
    <n v="26"/>
    <n v="1"/>
    <x v="34"/>
    <s v="Ninguna"/>
    <x v="40"/>
    <n v="11"/>
    <n v="26"/>
    <n v="0.42307692307692307"/>
  </r>
  <r>
    <x v="541"/>
    <n v="9"/>
    <s v="Plato_6"/>
    <s v="Descripción del Plato_6"/>
    <n v="16"/>
    <n v="27"/>
    <n v="2"/>
    <x v="53"/>
    <s v="Sin cebolla"/>
    <x v="50"/>
    <n v="22"/>
    <n v="54"/>
    <n v="0.40740740740740738"/>
  </r>
  <r>
    <x v="542"/>
    <n v="19"/>
    <s v="Plato_16"/>
    <s v="Descripción del Plato_16"/>
    <n v="16"/>
    <n v="28"/>
    <n v="2"/>
    <x v="5"/>
    <s v="Sin cebolla"/>
    <x v="14"/>
    <n v="24"/>
    <n v="56"/>
    <n v="0.42857142857142855"/>
  </r>
  <r>
    <x v="542"/>
    <n v="19"/>
    <s v="Plato_6"/>
    <s v="Descripción del Plato_6"/>
    <n v="16"/>
    <n v="27"/>
    <n v="2"/>
    <x v="19"/>
    <s v="Ninguna"/>
    <x v="50"/>
    <n v="22"/>
    <n v="54"/>
    <n v="0.40740740740740738"/>
  </r>
  <r>
    <x v="542"/>
    <n v="19"/>
    <s v="Plato_15"/>
    <s v="Descripción del Plato_15"/>
    <n v="19"/>
    <n v="32"/>
    <n v="3"/>
    <x v="35"/>
    <s v="Sin cebolla"/>
    <x v="18"/>
    <n v="39"/>
    <n v="96"/>
    <n v="0.40625"/>
  </r>
  <r>
    <x v="543"/>
    <n v="7"/>
    <s v="Plato_8"/>
    <s v="Descripción del Plato_8"/>
    <n v="21"/>
    <n v="35"/>
    <n v="2"/>
    <x v="24"/>
    <s v="Ninguna"/>
    <x v="10"/>
    <n v="28"/>
    <n v="70"/>
    <n v="0.4"/>
  </r>
  <r>
    <x v="544"/>
    <n v="20"/>
    <s v="Plato_11"/>
    <s v="Descripción del Plato_11"/>
    <n v="20"/>
    <n v="33"/>
    <n v="3"/>
    <x v="28"/>
    <s v="Sin cebolla"/>
    <x v="7"/>
    <n v="39"/>
    <n v="99"/>
    <n v="0.39393939393939392"/>
  </r>
  <r>
    <x v="544"/>
    <n v="20"/>
    <s v="Plato_17"/>
    <s v="Descripción del Plato_17"/>
    <n v="19"/>
    <n v="31"/>
    <n v="1"/>
    <x v="35"/>
    <s v="Sin cebolla"/>
    <x v="2"/>
    <n v="12"/>
    <n v="31"/>
    <n v="0.38709677419354838"/>
  </r>
  <r>
    <x v="545"/>
    <n v="5"/>
    <s v="Plato_15"/>
    <s v="Descripción del Plato_15"/>
    <n v="19"/>
    <n v="32"/>
    <n v="2"/>
    <x v="46"/>
    <s v="Sin cebolla"/>
    <x v="11"/>
    <n v="26"/>
    <n v="64"/>
    <n v="0.40625"/>
  </r>
  <r>
    <x v="545"/>
    <n v="5"/>
    <s v="Plato_16"/>
    <s v="Descripción del Plato_16"/>
    <n v="16"/>
    <n v="28"/>
    <n v="1"/>
    <x v="27"/>
    <s v="Sin cebolla"/>
    <x v="21"/>
    <n v="12"/>
    <n v="28"/>
    <n v="0.42857142857142855"/>
  </r>
  <r>
    <x v="546"/>
    <n v="9"/>
    <s v="Plato_17"/>
    <s v="Descripción del Plato_17"/>
    <n v="19"/>
    <n v="31"/>
    <n v="3"/>
    <x v="33"/>
    <s v="Ninguna"/>
    <x v="46"/>
    <n v="36"/>
    <n v="93"/>
    <n v="0.38709677419354838"/>
  </r>
  <r>
    <x v="546"/>
    <n v="9"/>
    <s v="Plato_11"/>
    <s v="Descripción del Plato_11"/>
    <n v="20"/>
    <n v="33"/>
    <n v="3"/>
    <x v="7"/>
    <s v="Sin cebolla"/>
    <x v="7"/>
    <n v="39"/>
    <n v="99"/>
    <n v="0.39393939393939392"/>
  </r>
  <r>
    <x v="546"/>
    <n v="9"/>
    <s v="Plato_8"/>
    <s v="Descripción del Plato_8"/>
    <n v="21"/>
    <n v="35"/>
    <n v="1"/>
    <x v="48"/>
    <s v="Sin cebolla"/>
    <x v="29"/>
    <n v="14"/>
    <n v="35"/>
    <n v="0.4"/>
  </r>
  <r>
    <x v="547"/>
    <n v="4"/>
    <s v="Plato_18"/>
    <s v="Descripción del Plato_18"/>
    <n v="20"/>
    <n v="34"/>
    <n v="1"/>
    <x v="27"/>
    <s v="Sin cebolla"/>
    <x v="38"/>
    <n v="14"/>
    <n v="34"/>
    <n v="0.41176470588235292"/>
  </r>
  <r>
    <x v="547"/>
    <n v="4"/>
    <s v="Plato_17"/>
    <s v="Descripción del Plato_17"/>
    <n v="19"/>
    <n v="31"/>
    <n v="2"/>
    <x v="24"/>
    <s v="Sin cebolla"/>
    <x v="42"/>
    <n v="24"/>
    <n v="62"/>
    <n v="0.38709677419354838"/>
  </r>
  <r>
    <x v="548"/>
    <n v="12"/>
    <s v="Plato_1"/>
    <s v="Descripción del Plato_1"/>
    <n v="15"/>
    <n v="25"/>
    <n v="1"/>
    <x v="17"/>
    <s v="Ninguna"/>
    <x v="53"/>
    <n v="10"/>
    <n v="25"/>
    <n v="0.4"/>
  </r>
  <r>
    <x v="548"/>
    <n v="12"/>
    <s v="Plato_8"/>
    <s v="Descripción del Plato_8"/>
    <n v="21"/>
    <n v="35"/>
    <n v="1"/>
    <x v="31"/>
    <s v="Sin cebolla"/>
    <x v="29"/>
    <n v="14"/>
    <n v="35"/>
    <n v="0.4"/>
  </r>
  <r>
    <x v="548"/>
    <n v="12"/>
    <s v="Plato_18"/>
    <s v="Descripción del Plato_18"/>
    <n v="20"/>
    <n v="34"/>
    <n v="3"/>
    <x v="23"/>
    <s v="Ninguna"/>
    <x v="35"/>
    <n v="42"/>
    <n v="102"/>
    <n v="0.41176470588235292"/>
  </r>
  <r>
    <x v="549"/>
    <n v="1"/>
    <s v="Plato_2"/>
    <s v="Descripción del Plato_2"/>
    <n v="18"/>
    <n v="30"/>
    <n v="2"/>
    <x v="52"/>
    <s v="Sin cebolla"/>
    <x v="22"/>
    <n v="24"/>
    <n v="60"/>
    <n v="0.4"/>
  </r>
  <r>
    <x v="549"/>
    <n v="1"/>
    <s v="Plato_7"/>
    <s v="Descripción del Plato_7"/>
    <n v="14"/>
    <n v="24"/>
    <n v="1"/>
    <x v="19"/>
    <s v="Ninguna"/>
    <x v="17"/>
    <n v="10"/>
    <n v="24"/>
    <n v="0.41666666666666669"/>
  </r>
  <r>
    <x v="549"/>
    <n v="1"/>
    <s v="Plato_3"/>
    <s v="Descripción del Plato_3"/>
    <n v="12"/>
    <n v="20"/>
    <n v="2"/>
    <x v="18"/>
    <s v="Ninguna"/>
    <x v="4"/>
    <n v="16"/>
    <n v="40"/>
    <n v="0.4"/>
  </r>
  <r>
    <x v="550"/>
    <n v="4"/>
    <s v="Plato_2"/>
    <s v="Descripción del Plato_2"/>
    <n v="18"/>
    <n v="30"/>
    <n v="1"/>
    <x v="1"/>
    <s v="Sin cebolla"/>
    <x v="16"/>
    <n v="12"/>
    <n v="30"/>
    <n v="0.4"/>
  </r>
  <r>
    <x v="550"/>
    <n v="4"/>
    <s v="Plato_3"/>
    <s v="Descripción del Plato_3"/>
    <n v="12"/>
    <n v="20"/>
    <n v="3"/>
    <x v="11"/>
    <s v="Ninguna"/>
    <x v="22"/>
    <n v="24"/>
    <n v="60"/>
    <n v="0.4"/>
  </r>
  <r>
    <x v="550"/>
    <n v="4"/>
    <s v="Plato_4"/>
    <s v="Descripción del Plato_4"/>
    <n v="10"/>
    <n v="18"/>
    <n v="1"/>
    <x v="50"/>
    <s v="Ninguna"/>
    <x v="34"/>
    <n v="8"/>
    <n v="18"/>
    <n v="0.44444444444444442"/>
  </r>
  <r>
    <x v="550"/>
    <n v="4"/>
    <s v="Plato_13"/>
    <s v="Descripción del Plato_13"/>
    <n v="13"/>
    <n v="21"/>
    <n v="3"/>
    <x v="2"/>
    <s v="Sin cebolla"/>
    <x v="27"/>
    <n v="24"/>
    <n v="63"/>
    <n v="0.38095238095238093"/>
  </r>
  <r>
    <x v="551"/>
    <n v="11"/>
    <s v="Plato_20"/>
    <s v="Descripción del Plato_20"/>
    <n v="25"/>
    <n v="40"/>
    <n v="3"/>
    <x v="13"/>
    <s v="Sin cebolla"/>
    <x v="15"/>
    <n v="45"/>
    <n v="120"/>
    <n v="0.375"/>
  </r>
  <r>
    <x v="551"/>
    <n v="11"/>
    <s v="Plato_13"/>
    <s v="Descripción del Plato_13"/>
    <n v="13"/>
    <n v="21"/>
    <n v="3"/>
    <x v="28"/>
    <s v="Sin cebolla"/>
    <x v="27"/>
    <n v="24"/>
    <n v="63"/>
    <n v="0.38095238095238093"/>
  </r>
  <r>
    <x v="551"/>
    <n v="11"/>
    <s v="Plato_3"/>
    <s v="Descripción del Plato_3"/>
    <n v="12"/>
    <n v="20"/>
    <n v="3"/>
    <x v="1"/>
    <s v="Sin cebolla"/>
    <x v="22"/>
    <n v="24"/>
    <n v="60"/>
    <n v="0.4"/>
  </r>
  <r>
    <x v="552"/>
    <n v="14"/>
    <s v="Plato_2"/>
    <s v="Descripción del Plato_2"/>
    <n v="18"/>
    <n v="30"/>
    <n v="3"/>
    <x v="13"/>
    <s v="Sin cebolla"/>
    <x v="1"/>
    <n v="36"/>
    <n v="90"/>
    <n v="0.4"/>
  </r>
  <r>
    <x v="552"/>
    <n v="14"/>
    <s v="Plato_1"/>
    <s v="Descripción del Plato_1"/>
    <n v="15"/>
    <n v="25"/>
    <n v="2"/>
    <x v="44"/>
    <s v="Ninguna"/>
    <x v="32"/>
    <n v="20"/>
    <n v="50"/>
    <n v="0.4"/>
  </r>
  <r>
    <x v="552"/>
    <n v="14"/>
    <s v="Plato_5"/>
    <s v="Descripción del Plato_5"/>
    <n v="13"/>
    <n v="22"/>
    <n v="2"/>
    <x v="7"/>
    <s v="Ninguna"/>
    <x v="51"/>
    <n v="18"/>
    <n v="44"/>
    <n v="0.40909090909090912"/>
  </r>
  <r>
    <x v="552"/>
    <n v="14"/>
    <s v="Plato_12"/>
    <s v="Descripción del Plato_12"/>
    <n v="11"/>
    <n v="19"/>
    <n v="1"/>
    <x v="35"/>
    <s v="Sin cebolla"/>
    <x v="9"/>
    <n v="8"/>
    <n v="19"/>
    <n v="0.42105263157894735"/>
  </r>
  <r>
    <x v="553"/>
    <n v="10"/>
    <s v="Plato_14"/>
    <s v="Descripción del Plato_14"/>
    <n v="14"/>
    <n v="23"/>
    <n v="2"/>
    <x v="41"/>
    <s v="Sin cebolla"/>
    <x v="26"/>
    <n v="18"/>
    <n v="46"/>
    <n v="0.39130434782608697"/>
  </r>
  <r>
    <x v="553"/>
    <n v="10"/>
    <s v="Plato_20"/>
    <s v="Descripción del Plato_20"/>
    <n v="25"/>
    <n v="40"/>
    <n v="3"/>
    <x v="51"/>
    <s v="Ninguna"/>
    <x v="15"/>
    <n v="45"/>
    <n v="120"/>
    <n v="0.375"/>
  </r>
  <r>
    <x v="554"/>
    <n v="20"/>
    <s v="Plato_2"/>
    <s v="Descripción del Plato_2"/>
    <n v="18"/>
    <n v="30"/>
    <n v="1"/>
    <x v="34"/>
    <s v="Ninguna"/>
    <x v="16"/>
    <n v="12"/>
    <n v="30"/>
    <n v="0.4"/>
  </r>
  <r>
    <x v="555"/>
    <n v="9"/>
    <s v="Plato_5"/>
    <s v="Descripción del Plato_5"/>
    <n v="13"/>
    <n v="22"/>
    <n v="1"/>
    <x v="6"/>
    <s v="Ninguna"/>
    <x v="48"/>
    <n v="9"/>
    <n v="22"/>
    <n v="0.40909090909090912"/>
  </r>
  <r>
    <x v="555"/>
    <n v="9"/>
    <s v="Plato_4"/>
    <s v="Descripción del Plato_4"/>
    <n v="10"/>
    <n v="18"/>
    <n v="3"/>
    <x v="48"/>
    <s v="Sin cebolla"/>
    <x v="50"/>
    <n v="24"/>
    <n v="54"/>
    <n v="0.44444444444444442"/>
  </r>
  <r>
    <x v="556"/>
    <n v="7"/>
    <s v="Plato_15"/>
    <s v="Descripción del Plato_15"/>
    <n v="19"/>
    <n v="32"/>
    <n v="2"/>
    <x v="36"/>
    <s v="Sin cebolla"/>
    <x v="11"/>
    <n v="26"/>
    <n v="64"/>
    <n v="0.40625"/>
  </r>
  <r>
    <x v="556"/>
    <n v="7"/>
    <s v="Plato_13"/>
    <s v="Descripción del Plato_13"/>
    <n v="13"/>
    <n v="21"/>
    <n v="3"/>
    <x v="39"/>
    <s v="Sin cebolla"/>
    <x v="27"/>
    <n v="24"/>
    <n v="63"/>
    <n v="0.38095238095238093"/>
  </r>
  <r>
    <x v="556"/>
    <n v="7"/>
    <s v="Plato_1"/>
    <s v="Descripción del Plato_1"/>
    <n v="15"/>
    <n v="25"/>
    <n v="2"/>
    <x v="25"/>
    <s v="Ninguna"/>
    <x v="32"/>
    <n v="20"/>
    <n v="50"/>
    <n v="0.4"/>
  </r>
  <r>
    <x v="557"/>
    <n v="6"/>
    <s v="Plato_15"/>
    <s v="Descripción del Plato_15"/>
    <n v="19"/>
    <n v="32"/>
    <n v="3"/>
    <x v="44"/>
    <s v="Ninguna"/>
    <x v="18"/>
    <n v="39"/>
    <n v="96"/>
    <n v="0.40625"/>
  </r>
  <r>
    <x v="557"/>
    <n v="6"/>
    <s v="Plato_1"/>
    <s v="Descripción del Plato_1"/>
    <n v="15"/>
    <n v="25"/>
    <n v="2"/>
    <x v="7"/>
    <s v="Sin cebolla"/>
    <x v="32"/>
    <n v="20"/>
    <n v="50"/>
    <n v="0.4"/>
  </r>
  <r>
    <x v="557"/>
    <n v="6"/>
    <s v="Plato_11"/>
    <s v="Descripción del Plato_11"/>
    <n v="20"/>
    <n v="33"/>
    <n v="1"/>
    <x v="28"/>
    <s v="Ninguna"/>
    <x v="25"/>
    <n v="13"/>
    <n v="33"/>
    <n v="0.39393939393939392"/>
  </r>
  <r>
    <x v="558"/>
    <n v="11"/>
    <s v="Plato_11"/>
    <s v="Descripción del Plato_11"/>
    <n v="20"/>
    <n v="33"/>
    <n v="3"/>
    <x v="54"/>
    <s v="Sin cebolla"/>
    <x v="7"/>
    <n v="39"/>
    <n v="99"/>
    <n v="0.39393939393939392"/>
  </r>
  <r>
    <x v="559"/>
    <n v="6"/>
    <s v="Plato_4"/>
    <s v="Descripción del Plato_4"/>
    <n v="10"/>
    <n v="18"/>
    <n v="2"/>
    <x v="6"/>
    <s v="Sin cebolla"/>
    <x v="5"/>
    <n v="16"/>
    <n v="36"/>
    <n v="0.44444444444444442"/>
  </r>
  <r>
    <x v="559"/>
    <n v="6"/>
    <s v="Plato_1"/>
    <s v="Descripción del Plato_1"/>
    <n v="15"/>
    <n v="25"/>
    <n v="3"/>
    <x v="43"/>
    <s v="Sin cebolla"/>
    <x v="41"/>
    <n v="30"/>
    <n v="75"/>
    <n v="0.4"/>
  </r>
  <r>
    <x v="560"/>
    <n v="4"/>
    <s v="Plato_4"/>
    <s v="Descripción del Plato_4"/>
    <n v="10"/>
    <n v="18"/>
    <n v="1"/>
    <x v="44"/>
    <s v="Sin cebolla"/>
    <x v="34"/>
    <n v="8"/>
    <n v="18"/>
    <n v="0.44444444444444442"/>
  </r>
  <r>
    <x v="560"/>
    <n v="4"/>
    <s v="Plato_14"/>
    <s v="Descripción del Plato_14"/>
    <n v="14"/>
    <n v="23"/>
    <n v="2"/>
    <x v="10"/>
    <s v="Sin cebolla"/>
    <x v="26"/>
    <n v="18"/>
    <n v="46"/>
    <n v="0.39130434782608697"/>
  </r>
  <r>
    <x v="561"/>
    <n v="20"/>
    <s v="Plato_20"/>
    <s v="Descripción del Plato_20"/>
    <n v="25"/>
    <n v="40"/>
    <n v="3"/>
    <x v="54"/>
    <s v="Ninguna"/>
    <x v="15"/>
    <n v="45"/>
    <n v="120"/>
    <n v="0.375"/>
  </r>
  <r>
    <x v="561"/>
    <n v="20"/>
    <s v="Plato_9"/>
    <s v="Descripción del Plato_9"/>
    <n v="17"/>
    <n v="29"/>
    <n v="2"/>
    <x v="49"/>
    <s v="Ninguna"/>
    <x v="6"/>
    <n v="24"/>
    <n v="58"/>
    <n v="0.41379310344827586"/>
  </r>
  <r>
    <x v="561"/>
    <n v="20"/>
    <s v="Plato_7"/>
    <s v="Descripción del Plato_7"/>
    <n v="14"/>
    <n v="24"/>
    <n v="2"/>
    <x v="39"/>
    <s v="Ninguna"/>
    <x v="0"/>
    <n v="20"/>
    <n v="48"/>
    <n v="0.41666666666666669"/>
  </r>
  <r>
    <x v="561"/>
    <n v="20"/>
    <s v="Plato_17"/>
    <s v="Descripción del Plato_17"/>
    <n v="19"/>
    <n v="31"/>
    <n v="2"/>
    <x v="35"/>
    <s v="Sin cebolla"/>
    <x v="42"/>
    <n v="24"/>
    <n v="62"/>
    <n v="0.38709677419354838"/>
  </r>
  <r>
    <x v="562"/>
    <n v="12"/>
    <s v="Plato_6"/>
    <s v="Descripción del Plato_6"/>
    <n v="16"/>
    <n v="27"/>
    <n v="2"/>
    <x v="45"/>
    <s v="Sin cebolla"/>
    <x v="50"/>
    <n v="22"/>
    <n v="54"/>
    <n v="0.40740740740740738"/>
  </r>
  <r>
    <x v="563"/>
    <n v="9"/>
    <s v="Plato_19"/>
    <s v="Descripción del Plato_19"/>
    <n v="22"/>
    <n v="36"/>
    <n v="1"/>
    <x v="49"/>
    <s v="Sin cebolla"/>
    <x v="5"/>
    <n v="14"/>
    <n v="36"/>
    <n v="0.3888888888888889"/>
  </r>
  <r>
    <x v="563"/>
    <n v="9"/>
    <s v="Plato_20"/>
    <s v="Descripción del Plato_20"/>
    <n v="25"/>
    <n v="40"/>
    <n v="2"/>
    <x v="6"/>
    <s v="Sin cebolla"/>
    <x v="20"/>
    <n v="30"/>
    <n v="80"/>
    <n v="0.375"/>
  </r>
  <r>
    <x v="563"/>
    <n v="9"/>
    <s v="Plato_3"/>
    <s v="Descripción del Plato_3"/>
    <n v="12"/>
    <n v="20"/>
    <n v="2"/>
    <x v="11"/>
    <s v="Sin cebolla"/>
    <x v="4"/>
    <n v="16"/>
    <n v="40"/>
    <n v="0.4"/>
  </r>
  <r>
    <x v="564"/>
    <n v="3"/>
    <s v="Plato_15"/>
    <s v="Descripción del Plato_15"/>
    <n v="19"/>
    <n v="32"/>
    <n v="3"/>
    <x v="17"/>
    <s v="Ninguna"/>
    <x v="18"/>
    <n v="39"/>
    <n v="96"/>
    <n v="0.40625"/>
  </r>
  <r>
    <x v="564"/>
    <n v="3"/>
    <s v="Plato_4"/>
    <s v="Descripción del Plato_4"/>
    <n v="10"/>
    <n v="18"/>
    <n v="3"/>
    <x v="47"/>
    <s v="Sin cebolla"/>
    <x v="50"/>
    <n v="24"/>
    <n v="54"/>
    <n v="0.44444444444444442"/>
  </r>
  <r>
    <x v="564"/>
    <n v="3"/>
    <s v="Plato_11"/>
    <s v="Descripción del Plato_11"/>
    <n v="20"/>
    <n v="33"/>
    <n v="2"/>
    <x v="42"/>
    <s v="Sin cebolla"/>
    <x v="13"/>
    <n v="26"/>
    <n v="66"/>
    <n v="0.39393939393939392"/>
  </r>
  <r>
    <x v="564"/>
    <n v="3"/>
    <s v="Plato_8"/>
    <s v="Descripción del Plato_8"/>
    <n v="21"/>
    <n v="35"/>
    <n v="1"/>
    <x v="19"/>
    <s v="Sin cebolla"/>
    <x v="29"/>
    <n v="14"/>
    <n v="35"/>
    <n v="0.4"/>
  </r>
  <r>
    <x v="565"/>
    <n v="4"/>
    <s v="Plato_10"/>
    <s v="Descripción del Plato_10"/>
    <n v="15"/>
    <n v="26"/>
    <n v="3"/>
    <x v="44"/>
    <s v="Ninguna"/>
    <x v="31"/>
    <n v="33"/>
    <n v="78"/>
    <n v="0.42307692307692307"/>
  </r>
  <r>
    <x v="566"/>
    <n v="15"/>
    <s v="Plato_16"/>
    <s v="Descripción del Plato_16"/>
    <n v="16"/>
    <n v="28"/>
    <n v="2"/>
    <x v="4"/>
    <s v="Ninguna"/>
    <x v="14"/>
    <n v="24"/>
    <n v="56"/>
    <n v="0.42857142857142855"/>
  </r>
  <r>
    <x v="566"/>
    <n v="15"/>
    <s v="Plato_11"/>
    <s v="Descripción del Plato_11"/>
    <n v="20"/>
    <n v="33"/>
    <n v="2"/>
    <x v="3"/>
    <s v="Sin cebolla"/>
    <x v="13"/>
    <n v="26"/>
    <n v="66"/>
    <n v="0.39393939393939392"/>
  </r>
  <r>
    <x v="566"/>
    <n v="15"/>
    <s v="Plato_18"/>
    <s v="Descripción del Plato_18"/>
    <n v="20"/>
    <n v="34"/>
    <n v="2"/>
    <x v="40"/>
    <s v="Ninguna"/>
    <x v="19"/>
    <n v="28"/>
    <n v="68"/>
    <n v="0.41176470588235292"/>
  </r>
  <r>
    <x v="566"/>
    <n v="15"/>
    <s v="Plato_13"/>
    <s v="Descripción del Plato_13"/>
    <n v="13"/>
    <n v="21"/>
    <n v="3"/>
    <x v="54"/>
    <s v="Sin cebolla"/>
    <x v="27"/>
    <n v="24"/>
    <n v="63"/>
    <n v="0.38095238095238093"/>
  </r>
  <r>
    <x v="567"/>
    <n v="5"/>
    <s v="Plato_18"/>
    <s v="Descripción del Plato_18"/>
    <n v="20"/>
    <n v="34"/>
    <n v="3"/>
    <x v="22"/>
    <s v="Ninguna"/>
    <x v="35"/>
    <n v="42"/>
    <n v="102"/>
    <n v="0.41176470588235292"/>
  </r>
  <r>
    <x v="567"/>
    <n v="5"/>
    <s v="Plato_20"/>
    <s v="Descripción del Plato_20"/>
    <n v="25"/>
    <n v="40"/>
    <n v="2"/>
    <x v="20"/>
    <s v="Sin cebolla"/>
    <x v="20"/>
    <n v="30"/>
    <n v="80"/>
    <n v="0.375"/>
  </r>
  <r>
    <x v="568"/>
    <n v="12"/>
    <s v="Plato_18"/>
    <s v="Descripción del Plato_18"/>
    <n v="20"/>
    <n v="34"/>
    <n v="2"/>
    <x v="13"/>
    <s v="Ninguna"/>
    <x v="19"/>
    <n v="28"/>
    <n v="68"/>
    <n v="0.41176470588235292"/>
  </r>
  <r>
    <x v="568"/>
    <n v="12"/>
    <s v="Plato_13"/>
    <s v="Descripción del Plato_13"/>
    <n v="13"/>
    <n v="21"/>
    <n v="3"/>
    <x v="1"/>
    <s v="Sin cebolla"/>
    <x v="27"/>
    <n v="24"/>
    <n v="63"/>
    <n v="0.38095238095238093"/>
  </r>
  <r>
    <x v="569"/>
    <n v="1"/>
    <s v="Plato_11"/>
    <s v="Descripción del Plato_11"/>
    <n v="20"/>
    <n v="33"/>
    <n v="1"/>
    <x v="25"/>
    <s v="Ninguna"/>
    <x v="25"/>
    <n v="13"/>
    <n v="33"/>
    <n v="0.39393939393939392"/>
  </r>
  <r>
    <x v="569"/>
    <n v="1"/>
    <s v="Plato_10"/>
    <s v="Descripción del Plato_10"/>
    <n v="15"/>
    <n v="26"/>
    <n v="2"/>
    <x v="10"/>
    <s v="Sin cebolla"/>
    <x v="43"/>
    <n v="22"/>
    <n v="52"/>
    <n v="0.42307692307692307"/>
  </r>
  <r>
    <x v="570"/>
    <n v="15"/>
    <s v="Plato_6"/>
    <s v="Descripción del Plato_6"/>
    <n v="16"/>
    <n v="27"/>
    <n v="2"/>
    <x v="13"/>
    <s v="Ninguna"/>
    <x v="50"/>
    <n v="22"/>
    <n v="54"/>
    <n v="0.40740740740740738"/>
  </r>
  <r>
    <x v="571"/>
    <n v="19"/>
    <s v="Plato_2"/>
    <s v="Descripción del Plato_2"/>
    <n v="18"/>
    <n v="30"/>
    <n v="1"/>
    <x v="3"/>
    <s v="Sin cebolla"/>
    <x v="16"/>
    <n v="12"/>
    <n v="30"/>
    <n v="0.4"/>
  </r>
  <r>
    <x v="571"/>
    <n v="19"/>
    <s v="Plato_5"/>
    <s v="Descripción del Plato_5"/>
    <n v="13"/>
    <n v="22"/>
    <n v="2"/>
    <x v="16"/>
    <s v="Sin cebolla"/>
    <x v="51"/>
    <n v="18"/>
    <n v="44"/>
    <n v="0.40909090909090912"/>
  </r>
  <r>
    <x v="572"/>
    <n v="7"/>
    <s v="Plato_13"/>
    <s v="Descripción del Plato_13"/>
    <n v="13"/>
    <n v="21"/>
    <n v="3"/>
    <x v="54"/>
    <s v="Ninguna"/>
    <x v="27"/>
    <n v="24"/>
    <n v="63"/>
    <n v="0.38095238095238093"/>
  </r>
  <r>
    <x v="572"/>
    <n v="7"/>
    <s v="Plato_18"/>
    <s v="Descripción del Plato_18"/>
    <n v="20"/>
    <n v="34"/>
    <n v="3"/>
    <x v="52"/>
    <s v="Sin cebolla"/>
    <x v="35"/>
    <n v="42"/>
    <n v="102"/>
    <n v="0.41176470588235292"/>
  </r>
  <r>
    <x v="573"/>
    <n v="20"/>
    <s v="Plato_10"/>
    <s v="Descripción del Plato_10"/>
    <n v="15"/>
    <n v="26"/>
    <n v="3"/>
    <x v="29"/>
    <s v="Sin cebolla"/>
    <x v="31"/>
    <n v="33"/>
    <n v="78"/>
    <n v="0.42307692307692307"/>
  </r>
  <r>
    <x v="573"/>
    <n v="20"/>
    <s v="Plato_19"/>
    <s v="Descripción del Plato_19"/>
    <n v="22"/>
    <n v="36"/>
    <n v="2"/>
    <x v="22"/>
    <s v="Ninguna"/>
    <x v="47"/>
    <n v="28"/>
    <n v="72"/>
    <n v="0.3888888888888889"/>
  </r>
  <r>
    <x v="573"/>
    <n v="20"/>
    <s v="Plato_4"/>
    <s v="Descripción del Plato_4"/>
    <n v="10"/>
    <n v="18"/>
    <n v="2"/>
    <x v="45"/>
    <s v="Sin cebolla"/>
    <x v="5"/>
    <n v="16"/>
    <n v="36"/>
    <n v="0.44444444444444442"/>
  </r>
  <r>
    <x v="573"/>
    <n v="20"/>
    <s v="Plato_13"/>
    <s v="Descripción del Plato_13"/>
    <n v="13"/>
    <n v="21"/>
    <n v="1"/>
    <x v="54"/>
    <s v="Sin cebolla"/>
    <x v="45"/>
    <n v="8"/>
    <n v="21"/>
    <n v="0.38095238095238093"/>
  </r>
  <r>
    <x v="574"/>
    <n v="15"/>
    <s v="Plato_4"/>
    <s v="Descripción del Plato_4"/>
    <n v="10"/>
    <n v="18"/>
    <n v="1"/>
    <x v="20"/>
    <s v="Ninguna"/>
    <x v="34"/>
    <n v="8"/>
    <n v="18"/>
    <n v="0.44444444444444442"/>
  </r>
  <r>
    <x v="575"/>
    <n v="9"/>
    <s v="Plato_11"/>
    <s v="Descripción del Plato_11"/>
    <n v="20"/>
    <n v="33"/>
    <n v="1"/>
    <x v="34"/>
    <s v="Ninguna"/>
    <x v="25"/>
    <n v="13"/>
    <n v="33"/>
    <n v="0.39393939393939392"/>
  </r>
  <r>
    <x v="575"/>
    <n v="9"/>
    <s v="Plato_17"/>
    <s v="Descripción del Plato_17"/>
    <n v="19"/>
    <n v="31"/>
    <n v="3"/>
    <x v="1"/>
    <s v="Ninguna"/>
    <x v="46"/>
    <n v="36"/>
    <n v="93"/>
    <n v="0.38709677419354838"/>
  </r>
  <r>
    <x v="575"/>
    <n v="9"/>
    <s v="Plato_19"/>
    <s v="Descripción del Plato_19"/>
    <n v="22"/>
    <n v="36"/>
    <n v="3"/>
    <x v="45"/>
    <s v="Sin cebolla"/>
    <x v="12"/>
    <n v="42"/>
    <n v="108"/>
    <n v="0.3888888888888889"/>
  </r>
  <r>
    <x v="576"/>
    <n v="5"/>
    <s v="Plato_4"/>
    <s v="Descripción del Plato_4"/>
    <n v="10"/>
    <n v="18"/>
    <n v="1"/>
    <x v="16"/>
    <s v="Sin cebolla"/>
    <x v="34"/>
    <n v="8"/>
    <n v="18"/>
    <n v="0.44444444444444442"/>
  </r>
  <r>
    <x v="576"/>
    <n v="5"/>
    <s v="Plato_5"/>
    <s v="Descripción del Plato_5"/>
    <n v="13"/>
    <n v="22"/>
    <n v="1"/>
    <x v="12"/>
    <s v="Ninguna"/>
    <x v="48"/>
    <n v="9"/>
    <n v="22"/>
    <n v="0.40909090909090912"/>
  </r>
  <r>
    <x v="577"/>
    <n v="11"/>
    <s v="Plato_2"/>
    <s v="Descripción del Plato_2"/>
    <n v="18"/>
    <n v="30"/>
    <n v="3"/>
    <x v="20"/>
    <s v="Ninguna"/>
    <x v="1"/>
    <n v="36"/>
    <n v="90"/>
    <n v="0.4"/>
  </r>
  <r>
    <x v="578"/>
    <n v="9"/>
    <s v="Plato_1"/>
    <s v="Descripción del Plato_1"/>
    <n v="15"/>
    <n v="25"/>
    <n v="2"/>
    <x v="24"/>
    <s v="Ninguna"/>
    <x v="32"/>
    <n v="20"/>
    <n v="50"/>
    <n v="0.4"/>
  </r>
  <r>
    <x v="579"/>
    <n v="10"/>
    <s v="Plato_11"/>
    <s v="Descripción del Plato_11"/>
    <n v="20"/>
    <n v="33"/>
    <n v="1"/>
    <x v="48"/>
    <s v="Ninguna"/>
    <x v="25"/>
    <n v="13"/>
    <n v="33"/>
    <n v="0.39393939393939392"/>
  </r>
  <r>
    <x v="580"/>
    <n v="18"/>
    <s v="Plato_11"/>
    <s v="Descripción del Plato_11"/>
    <n v="20"/>
    <n v="33"/>
    <n v="1"/>
    <x v="12"/>
    <s v="Ninguna"/>
    <x v="25"/>
    <n v="13"/>
    <n v="33"/>
    <n v="0.39393939393939392"/>
  </r>
  <r>
    <x v="580"/>
    <n v="18"/>
    <s v="Plato_2"/>
    <s v="Descripción del Plato_2"/>
    <n v="18"/>
    <n v="30"/>
    <n v="3"/>
    <x v="22"/>
    <s v="Ninguna"/>
    <x v="1"/>
    <n v="36"/>
    <n v="90"/>
    <n v="0.4"/>
  </r>
  <r>
    <x v="581"/>
    <n v="3"/>
    <s v="Plato_6"/>
    <s v="Descripción del Plato_6"/>
    <n v="16"/>
    <n v="27"/>
    <n v="2"/>
    <x v="35"/>
    <s v="Sin cebolla"/>
    <x v="50"/>
    <n v="22"/>
    <n v="54"/>
    <n v="0.40740740740740738"/>
  </r>
  <r>
    <x v="582"/>
    <n v="9"/>
    <s v="Plato_12"/>
    <s v="Descripción del Plato_12"/>
    <n v="11"/>
    <n v="19"/>
    <n v="3"/>
    <x v="12"/>
    <s v="Ninguna"/>
    <x v="36"/>
    <n v="24"/>
    <n v="57"/>
    <n v="0.42105263157894735"/>
  </r>
  <r>
    <x v="582"/>
    <n v="9"/>
    <s v="Plato_4"/>
    <s v="Descripción del Plato_4"/>
    <n v="10"/>
    <n v="18"/>
    <n v="1"/>
    <x v="11"/>
    <s v="Ninguna"/>
    <x v="34"/>
    <n v="8"/>
    <n v="18"/>
    <n v="0.44444444444444442"/>
  </r>
  <r>
    <x v="582"/>
    <n v="9"/>
    <s v="Plato_7"/>
    <s v="Descripción del Plato_7"/>
    <n v="14"/>
    <n v="24"/>
    <n v="2"/>
    <x v="50"/>
    <s v="Sin cebolla"/>
    <x v="0"/>
    <n v="20"/>
    <n v="48"/>
    <n v="0.41666666666666669"/>
  </r>
  <r>
    <x v="582"/>
    <n v="9"/>
    <s v="Plato_20"/>
    <s v="Descripción del Plato_20"/>
    <n v="25"/>
    <n v="40"/>
    <n v="3"/>
    <x v="29"/>
    <s v="Sin cebolla"/>
    <x v="15"/>
    <n v="45"/>
    <n v="120"/>
    <n v="0.375"/>
  </r>
  <r>
    <x v="583"/>
    <n v="9"/>
    <s v="Plato_13"/>
    <s v="Descripción del Plato_13"/>
    <n v="13"/>
    <n v="21"/>
    <n v="1"/>
    <x v="28"/>
    <s v="Sin cebolla"/>
    <x v="45"/>
    <n v="8"/>
    <n v="21"/>
    <n v="0.38095238095238093"/>
  </r>
  <r>
    <x v="583"/>
    <n v="9"/>
    <s v="Plato_17"/>
    <s v="Descripción del Plato_17"/>
    <n v="19"/>
    <n v="31"/>
    <n v="2"/>
    <x v="3"/>
    <s v="Ninguna"/>
    <x v="42"/>
    <n v="24"/>
    <n v="62"/>
    <n v="0.38709677419354838"/>
  </r>
  <r>
    <x v="583"/>
    <n v="9"/>
    <s v="Plato_16"/>
    <s v="Descripción del Plato_16"/>
    <n v="16"/>
    <n v="28"/>
    <n v="2"/>
    <x v="8"/>
    <s v="Ninguna"/>
    <x v="14"/>
    <n v="24"/>
    <n v="56"/>
    <n v="0.42857142857142855"/>
  </r>
  <r>
    <x v="584"/>
    <n v="3"/>
    <s v="Plato_15"/>
    <s v="Descripción del Plato_15"/>
    <n v="19"/>
    <n v="32"/>
    <n v="1"/>
    <x v="37"/>
    <s v="Sin cebolla"/>
    <x v="49"/>
    <n v="13"/>
    <n v="32"/>
    <n v="0.40625"/>
  </r>
  <r>
    <x v="584"/>
    <n v="3"/>
    <s v="Plato_8"/>
    <s v="Descripción del Plato_8"/>
    <n v="21"/>
    <n v="35"/>
    <n v="1"/>
    <x v="10"/>
    <s v="Sin cebolla"/>
    <x v="29"/>
    <n v="14"/>
    <n v="35"/>
    <n v="0.4"/>
  </r>
  <r>
    <x v="584"/>
    <n v="3"/>
    <s v="Plato_4"/>
    <s v="Descripción del Plato_4"/>
    <n v="10"/>
    <n v="18"/>
    <n v="2"/>
    <x v="39"/>
    <s v="Ninguna"/>
    <x v="5"/>
    <n v="16"/>
    <n v="36"/>
    <n v="0.44444444444444442"/>
  </r>
  <r>
    <x v="584"/>
    <n v="3"/>
    <s v="Plato_1"/>
    <s v="Descripción del Plato_1"/>
    <n v="15"/>
    <n v="25"/>
    <n v="1"/>
    <x v="48"/>
    <s v="Sin cebolla"/>
    <x v="53"/>
    <n v="10"/>
    <n v="25"/>
    <n v="0.4"/>
  </r>
  <r>
    <x v="585"/>
    <n v="17"/>
    <s v="Plato_11"/>
    <s v="Descripción del Plato_11"/>
    <n v="20"/>
    <n v="33"/>
    <n v="3"/>
    <x v="36"/>
    <s v="Sin cebolla"/>
    <x v="7"/>
    <n v="39"/>
    <n v="99"/>
    <n v="0.39393939393939392"/>
  </r>
  <r>
    <x v="585"/>
    <n v="17"/>
    <s v="Plato_7"/>
    <s v="Descripción del Plato_7"/>
    <n v="14"/>
    <n v="24"/>
    <n v="3"/>
    <x v="32"/>
    <s v="Ninguna"/>
    <x v="47"/>
    <n v="30"/>
    <n v="72"/>
    <n v="0.41666666666666669"/>
  </r>
  <r>
    <x v="586"/>
    <n v="7"/>
    <s v="Plato_7"/>
    <s v="Descripción del Plato_7"/>
    <n v="14"/>
    <n v="24"/>
    <n v="2"/>
    <x v="26"/>
    <s v="Sin cebolla"/>
    <x v="0"/>
    <n v="20"/>
    <n v="48"/>
    <n v="0.41666666666666669"/>
  </r>
  <r>
    <x v="587"/>
    <n v="15"/>
    <s v="Plato_10"/>
    <s v="Descripción del Plato_10"/>
    <n v="15"/>
    <n v="26"/>
    <n v="1"/>
    <x v="0"/>
    <s v="Sin cebolla"/>
    <x v="40"/>
    <n v="11"/>
    <n v="26"/>
    <n v="0.42307692307692307"/>
  </r>
  <r>
    <x v="587"/>
    <n v="15"/>
    <s v="Plato_1"/>
    <s v="Descripción del Plato_1"/>
    <n v="15"/>
    <n v="25"/>
    <n v="3"/>
    <x v="43"/>
    <s v="Sin cebolla"/>
    <x v="41"/>
    <n v="30"/>
    <n v="75"/>
    <n v="0.4"/>
  </r>
  <r>
    <x v="588"/>
    <n v="10"/>
    <s v="Plato_14"/>
    <s v="Descripción del Plato_14"/>
    <n v="14"/>
    <n v="23"/>
    <n v="1"/>
    <x v="32"/>
    <s v="Ninguna"/>
    <x v="33"/>
    <n v="9"/>
    <n v="23"/>
    <n v="0.39130434782608697"/>
  </r>
  <r>
    <x v="588"/>
    <n v="10"/>
    <s v="Plato_18"/>
    <s v="Descripción del Plato_18"/>
    <n v="20"/>
    <n v="34"/>
    <n v="3"/>
    <x v="23"/>
    <s v="Ninguna"/>
    <x v="35"/>
    <n v="42"/>
    <n v="102"/>
    <n v="0.41176470588235292"/>
  </r>
  <r>
    <x v="588"/>
    <n v="10"/>
    <s v="Plato_13"/>
    <s v="Descripción del Plato_13"/>
    <n v="13"/>
    <n v="21"/>
    <n v="3"/>
    <x v="49"/>
    <s v="Ninguna"/>
    <x v="27"/>
    <n v="24"/>
    <n v="63"/>
    <n v="0.38095238095238093"/>
  </r>
  <r>
    <x v="588"/>
    <n v="10"/>
    <s v="Plato_15"/>
    <s v="Descripción del Plato_15"/>
    <n v="19"/>
    <n v="32"/>
    <n v="3"/>
    <x v="4"/>
    <s v="Ninguna"/>
    <x v="18"/>
    <n v="39"/>
    <n v="96"/>
    <n v="0.40625"/>
  </r>
  <r>
    <x v="589"/>
    <n v="3"/>
    <s v="Plato_18"/>
    <s v="Descripción del Plato_18"/>
    <n v="20"/>
    <n v="34"/>
    <n v="3"/>
    <x v="26"/>
    <s v="Sin cebolla"/>
    <x v="35"/>
    <n v="42"/>
    <n v="102"/>
    <n v="0.41176470588235292"/>
  </r>
  <r>
    <x v="589"/>
    <n v="3"/>
    <s v="Plato_3"/>
    <s v="Descripción del Plato_3"/>
    <n v="12"/>
    <n v="20"/>
    <n v="1"/>
    <x v="42"/>
    <s v="Sin cebolla"/>
    <x v="24"/>
    <n v="8"/>
    <n v="20"/>
    <n v="0.4"/>
  </r>
  <r>
    <x v="590"/>
    <n v="11"/>
    <s v="Plato_20"/>
    <s v="Descripción del Plato_20"/>
    <n v="25"/>
    <n v="40"/>
    <n v="3"/>
    <x v="2"/>
    <s v="Ninguna"/>
    <x v="15"/>
    <n v="45"/>
    <n v="120"/>
    <n v="0.375"/>
  </r>
  <r>
    <x v="591"/>
    <n v="5"/>
    <s v="Plato_5"/>
    <s v="Descripción del Plato_5"/>
    <n v="13"/>
    <n v="22"/>
    <n v="2"/>
    <x v="23"/>
    <s v="Ninguna"/>
    <x v="51"/>
    <n v="18"/>
    <n v="44"/>
    <n v="0.40909090909090912"/>
  </r>
  <r>
    <x v="591"/>
    <n v="5"/>
    <s v="Plato_1"/>
    <s v="Descripción del Plato_1"/>
    <n v="15"/>
    <n v="25"/>
    <n v="2"/>
    <x v="35"/>
    <s v="Ninguna"/>
    <x v="32"/>
    <n v="20"/>
    <n v="50"/>
    <n v="0.4"/>
  </r>
  <r>
    <x v="592"/>
    <n v="17"/>
    <s v="Plato_20"/>
    <s v="Descripción del Plato_20"/>
    <n v="25"/>
    <n v="40"/>
    <n v="1"/>
    <x v="48"/>
    <s v="Ninguna"/>
    <x v="4"/>
    <n v="15"/>
    <n v="40"/>
    <n v="0.375"/>
  </r>
  <r>
    <x v="592"/>
    <n v="17"/>
    <s v="Plato_17"/>
    <s v="Descripción del Plato_17"/>
    <n v="19"/>
    <n v="31"/>
    <n v="1"/>
    <x v="10"/>
    <s v="Ninguna"/>
    <x v="2"/>
    <n v="12"/>
    <n v="31"/>
    <n v="0.38709677419354838"/>
  </r>
  <r>
    <x v="592"/>
    <n v="17"/>
    <s v="Plato_11"/>
    <s v="Descripción del Plato_11"/>
    <n v="20"/>
    <n v="33"/>
    <n v="2"/>
    <x v="19"/>
    <s v="Sin cebolla"/>
    <x v="13"/>
    <n v="26"/>
    <n v="66"/>
    <n v="0.39393939393939392"/>
  </r>
  <r>
    <x v="592"/>
    <n v="17"/>
    <s v="Plato_19"/>
    <s v="Descripción del Plato_19"/>
    <n v="22"/>
    <n v="36"/>
    <n v="2"/>
    <x v="19"/>
    <s v="Ninguna"/>
    <x v="47"/>
    <n v="28"/>
    <n v="72"/>
    <n v="0.3888888888888889"/>
  </r>
  <r>
    <x v="593"/>
    <n v="17"/>
    <s v="Plato_11"/>
    <s v="Descripción del Plato_11"/>
    <n v="20"/>
    <n v="33"/>
    <n v="1"/>
    <x v="19"/>
    <s v="Ninguna"/>
    <x v="25"/>
    <n v="13"/>
    <n v="33"/>
    <n v="0.39393939393939392"/>
  </r>
  <r>
    <x v="593"/>
    <n v="17"/>
    <s v="Plato_5"/>
    <s v="Descripción del Plato_5"/>
    <n v="13"/>
    <n v="22"/>
    <n v="3"/>
    <x v="20"/>
    <s v="Ninguna"/>
    <x v="13"/>
    <n v="27"/>
    <n v="66"/>
    <n v="0.40909090909090912"/>
  </r>
  <r>
    <x v="593"/>
    <n v="17"/>
    <s v="Plato_3"/>
    <s v="Descripción del Plato_3"/>
    <n v="12"/>
    <n v="20"/>
    <n v="2"/>
    <x v="14"/>
    <s v="Ninguna"/>
    <x v="4"/>
    <n v="16"/>
    <n v="40"/>
    <n v="0.4"/>
  </r>
  <r>
    <x v="594"/>
    <n v="9"/>
    <s v="Plato_13"/>
    <s v="Descripción del Plato_13"/>
    <n v="13"/>
    <n v="21"/>
    <n v="2"/>
    <x v="19"/>
    <s v="Ninguna"/>
    <x v="39"/>
    <n v="16"/>
    <n v="42"/>
    <n v="0.38095238095238093"/>
  </r>
  <r>
    <x v="594"/>
    <n v="9"/>
    <s v="Plato_2"/>
    <s v="Descripción del Plato_2"/>
    <n v="18"/>
    <n v="30"/>
    <n v="1"/>
    <x v="20"/>
    <s v="Sin cebolla"/>
    <x v="16"/>
    <n v="12"/>
    <n v="30"/>
    <n v="0.4"/>
  </r>
  <r>
    <x v="595"/>
    <n v="18"/>
    <s v="Plato_14"/>
    <s v="Descripción del Plato_14"/>
    <n v="14"/>
    <n v="23"/>
    <n v="2"/>
    <x v="36"/>
    <s v="Sin cebolla"/>
    <x v="26"/>
    <n v="18"/>
    <n v="46"/>
    <n v="0.39130434782608697"/>
  </r>
  <r>
    <x v="595"/>
    <n v="18"/>
    <s v="Plato_7"/>
    <s v="Descripción del Plato_7"/>
    <n v="14"/>
    <n v="24"/>
    <n v="2"/>
    <x v="29"/>
    <s v="Sin cebolla"/>
    <x v="0"/>
    <n v="20"/>
    <n v="48"/>
    <n v="0.41666666666666669"/>
  </r>
  <r>
    <x v="595"/>
    <n v="18"/>
    <s v="Plato_15"/>
    <s v="Descripción del Plato_15"/>
    <n v="19"/>
    <n v="32"/>
    <n v="3"/>
    <x v="35"/>
    <s v="Sin cebolla"/>
    <x v="18"/>
    <n v="39"/>
    <n v="96"/>
    <n v="0.40625"/>
  </r>
  <r>
    <x v="595"/>
    <n v="18"/>
    <s v="Plato_1"/>
    <s v="Descripción del Plato_1"/>
    <n v="15"/>
    <n v="25"/>
    <n v="2"/>
    <x v="17"/>
    <s v="Ninguna"/>
    <x v="32"/>
    <n v="20"/>
    <n v="50"/>
    <n v="0.4"/>
  </r>
  <r>
    <x v="596"/>
    <n v="16"/>
    <s v="Plato_16"/>
    <s v="Descripción del Plato_16"/>
    <n v="16"/>
    <n v="28"/>
    <n v="1"/>
    <x v="38"/>
    <s v="Sin cebolla"/>
    <x v="21"/>
    <n v="12"/>
    <n v="28"/>
    <n v="0.42857142857142855"/>
  </r>
  <r>
    <x v="596"/>
    <n v="16"/>
    <s v="Plato_4"/>
    <s v="Descripción del Plato_4"/>
    <n v="10"/>
    <n v="18"/>
    <n v="1"/>
    <x v="41"/>
    <s v="Sin cebolla"/>
    <x v="34"/>
    <n v="8"/>
    <n v="18"/>
    <n v="0.44444444444444442"/>
  </r>
  <r>
    <x v="596"/>
    <n v="16"/>
    <s v="Plato_20"/>
    <s v="Descripción del Plato_20"/>
    <n v="25"/>
    <n v="40"/>
    <n v="2"/>
    <x v="38"/>
    <s v="Sin cebolla"/>
    <x v="20"/>
    <n v="30"/>
    <n v="80"/>
    <n v="0.375"/>
  </r>
  <r>
    <x v="596"/>
    <n v="16"/>
    <s v="Plato_7"/>
    <s v="Descripción del Plato_7"/>
    <n v="14"/>
    <n v="24"/>
    <n v="1"/>
    <x v="10"/>
    <s v="Sin cebolla"/>
    <x v="17"/>
    <n v="10"/>
    <n v="24"/>
    <n v="0.41666666666666669"/>
  </r>
  <r>
    <x v="597"/>
    <n v="9"/>
    <s v="Plato_10"/>
    <s v="Descripción del Plato_10"/>
    <n v="15"/>
    <n v="26"/>
    <n v="2"/>
    <x v="20"/>
    <s v="Ninguna"/>
    <x v="43"/>
    <n v="22"/>
    <n v="52"/>
    <n v="0.42307692307692307"/>
  </r>
  <r>
    <x v="597"/>
    <n v="9"/>
    <s v="Plato_15"/>
    <s v="Descripción del Plato_15"/>
    <n v="19"/>
    <n v="32"/>
    <n v="2"/>
    <x v="39"/>
    <s v="Ninguna"/>
    <x v="11"/>
    <n v="26"/>
    <n v="64"/>
    <n v="0.40625"/>
  </r>
  <r>
    <x v="597"/>
    <n v="9"/>
    <s v="Plato_17"/>
    <s v="Descripción del Plato_17"/>
    <n v="19"/>
    <n v="31"/>
    <n v="3"/>
    <x v="12"/>
    <s v="Ninguna"/>
    <x v="46"/>
    <n v="36"/>
    <n v="93"/>
    <n v="0.38709677419354838"/>
  </r>
  <r>
    <x v="598"/>
    <n v="11"/>
    <s v="Plato_18"/>
    <s v="Descripción del Plato_18"/>
    <n v="20"/>
    <n v="34"/>
    <n v="2"/>
    <x v="19"/>
    <s v="Ninguna"/>
    <x v="19"/>
    <n v="28"/>
    <n v="68"/>
    <n v="0.41176470588235292"/>
  </r>
  <r>
    <x v="598"/>
    <n v="11"/>
    <s v="Plato_17"/>
    <s v="Descripción del Plato_17"/>
    <n v="19"/>
    <n v="31"/>
    <n v="1"/>
    <x v="14"/>
    <s v="Ninguna"/>
    <x v="2"/>
    <n v="12"/>
    <n v="31"/>
    <n v="0.38709677419354838"/>
  </r>
  <r>
    <x v="598"/>
    <n v="11"/>
    <s v="Plato_8"/>
    <s v="Descripción del Plato_8"/>
    <n v="21"/>
    <n v="35"/>
    <n v="2"/>
    <x v="7"/>
    <s v="Ninguna"/>
    <x v="10"/>
    <n v="28"/>
    <n v="70"/>
    <n v="0.4"/>
  </r>
  <r>
    <x v="599"/>
    <n v="14"/>
    <s v="Plato_16"/>
    <s v="Descripción del Plato_16"/>
    <n v="16"/>
    <n v="28"/>
    <n v="3"/>
    <x v="39"/>
    <s v="Sin cebolla"/>
    <x v="8"/>
    <n v="36"/>
    <n v="84"/>
    <n v="0.42857142857142855"/>
  </r>
  <r>
    <x v="599"/>
    <n v="14"/>
    <s v="Plato_2"/>
    <s v="Descripción del Plato_2"/>
    <n v="18"/>
    <n v="30"/>
    <n v="2"/>
    <x v="26"/>
    <s v="Ninguna"/>
    <x v="22"/>
    <n v="24"/>
    <n v="60"/>
    <n v="0.4"/>
  </r>
  <r>
    <x v="600"/>
    <n v="13"/>
    <s v="Plato_20"/>
    <s v="Descripción del Plato_20"/>
    <n v="25"/>
    <n v="40"/>
    <n v="2"/>
    <x v="11"/>
    <s v="Sin cebolla"/>
    <x v="20"/>
    <n v="30"/>
    <n v="80"/>
    <n v="0.375"/>
  </r>
  <r>
    <x v="600"/>
    <n v="13"/>
    <s v="Plato_16"/>
    <s v="Descripción del Plato_16"/>
    <n v="16"/>
    <n v="28"/>
    <n v="3"/>
    <x v="52"/>
    <s v="Ninguna"/>
    <x v="8"/>
    <n v="36"/>
    <n v="84"/>
    <n v="0.42857142857142855"/>
  </r>
  <r>
    <x v="600"/>
    <n v="13"/>
    <s v="Plato_14"/>
    <s v="Descripción del Plato_14"/>
    <n v="14"/>
    <n v="23"/>
    <n v="1"/>
    <x v="20"/>
    <s v="Sin cebolla"/>
    <x v="33"/>
    <n v="9"/>
    <n v="23"/>
    <n v="0.39130434782608697"/>
  </r>
  <r>
    <x v="600"/>
    <n v="13"/>
    <s v="Plato_8"/>
    <s v="Descripción del Plato_8"/>
    <n v="21"/>
    <n v="35"/>
    <n v="3"/>
    <x v="1"/>
    <s v="Ninguna"/>
    <x v="28"/>
    <n v="42"/>
    <n v="105"/>
    <n v="0.4"/>
  </r>
  <r>
    <x v="601"/>
    <n v="12"/>
    <s v="Plato_8"/>
    <s v="Descripción del Plato_8"/>
    <n v="21"/>
    <n v="35"/>
    <n v="2"/>
    <x v="44"/>
    <s v="Ninguna"/>
    <x v="10"/>
    <n v="28"/>
    <n v="70"/>
    <n v="0.4"/>
  </r>
  <r>
    <x v="601"/>
    <n v="12"/>
    <s v="Plato_5"/>
    <s v="Descripción del Plato_5"/>
    <n v="13"/>
    <n v="22"/>
    <n v="3"/>
    <x v="27"/>
    <s v="Ninguna"/>
    <x v="13"/>
    <n v="27"/>
    <n v="66"/>
    <n v="0.40909090909090912"/>
  </r>
  <r>
    <x v="601"/>
    <n v="12"/>
    <s v="Plato_2"/>
    <s v="Descripción del Plato_2"/>
    <n v="18"/>
    <n v="30"/>
    <n v="3"/>
    <x v="43"/>
    <s v="Ninguna"/>
    <x v="1"/>
    <n v="36"/>
    <n v="90"/>
    <n v="0.4"/>
  </r>
  <r>
    <x v="601"/>
    <n v="12"/>
    <s v="Plato_20"/>
    <s v="Descripción del Plato_20"/>
    <n v="25"/>
    <n v="40"/>
    <n v="1"/>
    <x v="6"/>
    <s v="Sin cebolla"/>
    <x v="4"/>
    <n v="15"/>
    <n v="40"/>
    <n v="0.375"/>
  </r>
  <r>
    <x v="602"/>
    <n v="19"/>
    <s v="Plato_17"/>
    <s v="Descripción del Plato_17"/>
    <n v="19"/>
    <n v="31"/>
    <n v="2"/>
    <x v="9"/>
    <s v="Ninguna"/>
    <x v="42"/>
    <n v="24"/>
    <n v="62"/>
    <n v="0.38709677419354838"/>
  </r>
  <r>
    <x v="603"/>
    <n v="14"/>
    <s v="Plato_8"/>
    <s v="Descripción del Plato_8"/>
    <n v="21"/>
    <n v="35"/>
    <n v="3"/>
    <x v="35"/>
    <s v="Ninguna"/>
    <x v="28"/>
    <n v="42"/>
    <n v="105"/>
    <n v="0.4"/>
  </r>
  <r>
    <x v="604"/>
    <n v="19"/>
    <s v="Plato_3"/>
    <s v="Descripción del Plato_3"/>
    <n v="12"/>
    <n v="20"/>
    <n v="1"/>
    <x v="36"/>
    <s v="Ninguna"/>
    <x v="24"/>
    <n v="8"/>
    <n v="20"/>
    <n v="0.4"/>
  </r>
  <r>
    <x v="604"/>
    <n v="19"/>
    <s v="Plato_20"/>
    <s v="Descripción del Plato_20"/>
    <n v="25"/>
    <n v="40"/>
    <n v="1"/>
    <x v="18"/>
    <s v="Sin cebolla"/>
    <x v="4"/>
    <n v="15"/>
    <n v="40"/>
    <n v="0.375"/>
  </r>
  <r>
    <x v="604"/>
    <n v="19"/>
    <s v="Plato_8"/>
    <s v="Descripción del Plato_8"/>
    <n v="21"/>
    <n v="35"/>
    <n v="2"/>
    <x v="41"/>
    <s v="Sin cebolla"/>
    <x v="10"/>
    <n v="28"/>
    <n v="70"/>
    <n v="0.4"/>
  </r>
  <r>
    <x v="604"/>
    <n v="19"/>
    <s v="Plato_2"/>
    <s v="Descripción del Plato_2"/>
    <n v="18"/>
    <n v="30"/>
    <n v="3"/>
    <x v="29"/>
    <s v="Sin cebolla"/>
    <x v="1"/>
    <n v="36"/>
    <n v="90"/>
    <n v="0.4"/>
  </r>
  <r>
    <x v="605"/>
    <n v="1"/>
    <s v="Plato_1"/>
    <s v="Descripción del Plato_1"/>
    <n v="15"/>
    <n v="25"/>
    <n v="2"/>
    <x v="36"/>
    <s v="Ninguna"/>
    <x v="32"/>
    <n v="20"/>
    <n v="50"/>
    <n v="0.4"/>
  </r>
  <r>
    <x v="605"/>
    <n v="1"/>
    <s v="Plato_6"/>
    <s v="Descripción del Plato_6"/>
    <n v="16"/>
    <n v="27"/>
    <n v="3"/>
    <x v="24"/>
    <s v="Sin cebolla"/>
    <x v="37"/>
    <n v="33"/>
    <n v="81"/>
    <n v="0.40740740740740738"/>
  </r>
  <r>
    <x v="605"/>
    <n v="1"/>
    <s v="Plato_10"/>
    <s v="Descripción del Plato_10"/>
    <n v="15"/>
    <n v="26"/>
    <n v="2"/>
    <x v="29"/>
    <s v="Sin cebolla"/>
    <x v="43"/>
    <n v="22"/>
    <n v="52"/>
    <n v="0.42307692307692307"/>
  </r>
  <r>
    <x v="606"/>
    <n v="10"/>
    <s v="Plato_20"/>
    <s v="Descripción del Plato_20"/>
    <n v="25"/>
    <n v="40"/>
    <n v="1"/>
    <x v="0"/>
    <s v="Ninguna"/>
    <x v="4"/>
    <n v="15"/>
    <n v="40"/>
    <n v="0.375"/>
  </r>
  <r>
    <x v="606"/>
    <n v="10"/>
    <s v="Plato_16"/>
    <s v="Descripción del Plato_16"/>
    <n v="16"/>
    <n v="28"/>
    <n v="1"/>
    <x v="20"/>
    <s v="Ninguna"/>
    <x v="21"/>
    <n v="12"/>
    <n v="28"/>
    <n v="0.42857142857142855"/>
  </r>
  <r>
    <x v="607"/>
    <n v="7"/>
    <s v="Plato_9"/>
    <s v="Descripción del Plato_9"/>
    <n v="17"/>
    <n v="29"/>
    <n v="1"/>
    <x v="32"/>
    <s v="Ninguna"/>
    <x v="30"/>
    <n v="12"/>
    <n v="29"/>
    <n v="0.41379310344827586"/>
  </r>
  <r>
    <x v="608"/>
    <n v="1"/>
    <s v="Plato_15"/>
    <s v="Descripción del Plato_15"/>
    <n v="19"/>
    <n v="32"/>
    <n v="1"/>
    <x v="5"/>
    <s v="Sin cebolla"/>
    <x v="49"/>
    <n v="13"/>
    <n v="32"/>
    <n v="0.40625"/>
  </r>
  <r>
    <x v="609"/>
    <n v="19"/>
    <s v="Plato_10"/>
    <s v="Descripción del Plato_10"/>
    <n v="15"/>
    <n v="26"/>
    <n v="1"/>
    <x v="38"/>
    <s v="Sin cebolla"/>
    <x v="40"/>
    <n v="11"/>
    <n v="26"/>
    <n v="0.42307692307692307"/>
  </r>
  <r>
    <x v="609"/>
    <n v="19"/>
    <s v="Plato_4"/>
    <s v="Descripción del Plato_4"/>
    <n v="10"/>
    <n v="18"/>
    <n v="1"/>
    <x v="10"/>
    <s v="Ninguna"/>
    <x v="34"/>
    <n v="8"/>
    <n v="18"/>
    <n v="0.44444444444444442"/>
  </r>
  <r>
    <x v="610"/>
    <n v="13"/>
    <s v="Plato_13"/>
    <s v="Descripción del Plato_13"/>
    <n v="13"/>
    <n v="21"/>
    <n v="2"/>
    <x v="47"/>
    <s v="Sin cebolla"/>
    <x v="39"/>
    <n v="16"/>
    <n v="42"/>
    <n v="0.38095238095238093"/>
  </r>
  <r>
    <x v="610"/>
    <n v="13"/>
    <s v="Plato_19"/>
    <s v="Descripción del Plato_19"/>
    <n v="22"/>
    <n v="36"/>
    <n v="1"/>
    <x v="48"/>
    <s v="Sin cebolla"/>
    <x v="5"/>
    <n v="14"/>
    <n v="36"/>
    <n v="0.3888888888888889"/>
  </r>
  <r>
    <x v="611"/>
    <n v="11"/>
    <s v="Plato_6"/>
    <s v="Descripción del Plato_6"/>
    <n v="16"/>
    <n v="27"/>
    <n v="1"/>
    <x v="13"/>
    <s v="Ninguna"/>
    <x v="3"/>
    <n v="11"/>
    <n v="27"/>
    <n v="0.40740740740740738"/>
  </r>
  <r>
    <x v="611"/>
    <n v="11"/>
    <s v="Plato_19"/>
    <s v="Descripción del Plato_19"/>
    <n v="22"/>
    <n v="36"/>
    <n v="3"/>
    <x v="45"/>
    <s v="Ninguna"/>
    <x v="12"/>
    <n v="42"/>
    <n v="108"/>
    <n v="0.3888888888888889"/>
  </r>
  <r>
    <x v="611"/>
    <n v="11"/>
    <s v="Plato_16"/>
    <s v="Descripción del Plato_16"/>
    <n v="16"/>
    <n v="28"/>
    <n v="2"/>
    <x v="12"/>
    <s v="Ninguna"/>
    <x v="14"/>
    <n v="24"/>
    <n v="56"/>
    <n v="0.42857142857142855"/>
  </r>
  <r>
    <x v="611"/>
    <n v="11"/>
    <s v="Plato_3"/>
    <s v="Descripción del Plato_3"/>
    <n v="12"/>
    <n v="20"/>
    <n v="2"/>
    <x v="2"/>
    <s v="Ninguna"/>
    <x v="4"/>
    <n v="16"/>
    <n v="40"/>
    <n v="0.4"/>
  </r>
  <r>
    <x v="612"/>
    <n v="1"/>
    <s v="Plato_12"/>
    <s v="Descripción del Plato_12"/>
    <n v="11"/>
    <n v="19"/>
    <n v="3"/>
    <x v="54"/>
    <s v="Sin cebolla"/>
    <x v="36"/>
    <n v="24"/>
    <n v="57"/>
    <n v="0.42105263157894735"/>
  </r>
  <r>
    <x v="612"/>
    <n v="1"/>
    <s v="Plato_14"/>
    <s v="Descripción del Plato_14"/>
    <n v="14"/>
    <n v="23"/>
    <n v="3"/>
    <x v="8"/>
    <s v="Sin cebolla"/>
    <x v="52"/>
    <n v="27"/>
    <n v="69"/>
    <n v="0.39130434782608697"/>
  </r>
  <r>
    <x v="612"/>
    <n v="1"/>
    <s v="Plato_4"/>
    <s v="Descripción del Plato_4"/>
    <n v="10"/>
    <n v="18"/>
    <n v="3"/>
    <x v="15"/>
    <s v="Sin cebolla"/>
    <x v="50"/>
    <n v="24"/>
    <n v="54"/>
    <n v="0.44444444444444442"/>
  </r>
  <r>
    <x v="612"/>
    <n v="1"/>
    <s v="Plato_8"/>
    <s v="Descripción del Plato_8"/>
    <n v="21"/>
    <n v="35"/>
    <n v="3"/>
    <x v="28"/>
    <s v="Sin cebolla"/>
    <x v="28"/>
    <n v="42"/>
    <n v="105"/>
    <n v="0.4"/>
  </r>
  <r>
    <x v="613"/>
    <n v="19"/>
    <s v="Plato_7"/>
    <s v="Descripción del Plato_7"/>
    <n v="14"/>
    <n v="24"/>
    <n v="3"/>
    <x v="29"/>
    <s v="Ninguna"/>
    <x v="47"/>
    <n v="30"/>
    <n v="72"/>
    <n v="0.41666666666666669"/>
  </r>
  <r>
    <x v="614"/>
    <n v="7"/>
    <s v="Plato_17"/>
    <s v="Descripción del Plato_17"/>
    <n v="19"/>
    <n v="31"/>
    <n v="3"/>
    <x v="29"/>
    <s v="Ninguna"/>
    <x v="46"/>
    <n v="36"/>
    <n v="93"/>
    <n v="0.38709677419354838"/>
  </r>
  <r>
    <x v="614"/>
    <n v="7"/>
    <s v="Plato_14"/>
    <s v="Descripción del Plato_14"/>
    <n v="14"/>
    <n v="23"/>
    <n v="3"/>
    <x v="26"/>
    <s v="Ninguna"/>
    <x v="52"/>
    <n v="27"/>
    <n v="69"/>
    <n v="0.39130434782608697"/>
  </r>
  <r>
    <x v="614"/>
    <n v="7"/>
    <s v="Plato_1"/>
    <s v="Descripción del Plato_1"/>
    <n v="15"/>
    <n v="25"/>
    <n v="3"/>
    <x v="54"/>
    <s v="Ninguna"/>
    <x v="41"/>
    <n v="30"/>
    <n v="75"/>
    <n v="0.4"/>
  </r>
  <r>
    <x v="614"/>
    <n v="7"/>
    <s v="Plato_15"/>
    <s v="Descripción del Plato_15"/>
    <n v="19"/>
    <n v="32"/>
    <n v="3"/>
    <x v="39"/>
    <s v="Sin cebolla"/>
    <x v="18"/>
    <n v="39"/>
    <n v="96"/>
    <n v="0.40625"/>
  </r>
  <r>
    <x v="615"/>
    <n v="4"/>
    <s v="Plato_7"/>
    <s v="Descripción del Plato_7"/>
    <n v="14"/>
    <n v="24"/>
    <n v="3"/>
    <x v="46"/>
    <s v="Ninguna"/>
    <x v="47"/>
    <n v="30"/>
    <n v="72"/>
    <n v="0.41666666666666669"/>
  </r>
  <r>
    <x v="615"/>
    <n v="4"/>
    <s v="Plato_2"/>
    <s v="Descripción del Plato_2"/>
    <n v="18"/>
    <n v="30"/>
    <n v="2"/>
    <x v="30"/>
    <s v="Sin cebolla"/>
    <x v="22"/>
    <n v="24"/>
    <n v="60"/>
    <n v="0.4"/>
  </r>
  <r>
    <x v="616"/>
    <n v="13"/>
    <s v="Plato_10"/>
    <s v="Descripción del Plato_10"/>
    <n v="15"/>
    <n v="26"/>
    <n v="2"/>
    <x v="40"/>
    <s v="Sin cebolla"/>
    <x v="43"/>
    <n v="22"/>
    <n v="52"/>
    <n v="0.42307692307692307"/>
  </r>
  <r>
    <x v="616"/>
    <n v="13"/>
    <s v="Plato_2"/>
    <s v="Descripción del Plato_2"/>
    <n v="18"/>
    <n v="30"/>
    <n v="3"/>
    <x v="46"/>
    <s v="Sin cebolla"/>
    <x v="1"/>
    <n v="36"/>
    <n v="90"/>
    <n v="0.4"/>
  </r>
  <r>
    <x v="617"/>
    <n v="3"/>
    <s v="Plato_15"/>
    <s v="Descripción del Plato_15"/>
    <n v="19"/>
    <n v="32"/>
    <n v="2"/>
    <x v="21"/>
    <s v="Sin cebolla"/>
    <x v="11"/>
    <n v="26"/>
    <n v="64"/>
    <n v="0.40625"/>
  </r>
  <r>
    <x v="617"/>
    <n v="3"/>
    <s v="Plato_17"/>
    <s v="Descripción del Plato_17"/>
    <n v="19"/>
    <n v="31"/>
    <n v="3"/>
    <x v="37"/>
    <s v="Ninguna"/>
    <x v="46"/>
    <n v="36"/>
    <n v="93"/>
    <n v="0.38709677419354838"/>
  </r>
  <r>
    <x v="617"/>
    <n v="3"/>
    <s v="Plato_4"/>
    <s v="Descripción del Plato_4"/>
    <n v="10"/>
    <n v="18"/>
    <n v="3"/>
    <x v="18"/>
    <s v="Ninguna"/>
    <x v="50"/>
    <n v="24"/>
    <n v="54"/>
    <n v="0.44444444444444442"/>
  </r>
  <r>
    <x v="617"/>
    <n v="3"/>
    <s v="Plato_19"/>
    <s v="Descripción del Plato_19"/>
    <n v="22"/>
    <n v="36"/>
    <n v="3"/>
    <x v="47"/>
    <s v="Ninguna"/>
    <x v="12"/>
    <n v="42"/>
    <n v="108"/>
    <n v="0.3888888888888889"/>
  </r>
  <r>
    <x v="618"/>
    <n v="6"/>
    <s v="Plato_6"/>
    <s v="Descripción del Plato_6"/>
    <n v="16"/>
    <n v="27"/>
    <n v="2"/>
    <x v="22"/>
    <s v="Ninguna"/>
    <x v="50"/>
    <n v="22"/>
    <n v="54"/>
    <n v="0.40740740740740738"/>
  </r>
  <r>
    <x v="618"/>
    <n v="6"/>
    <s v="Plato_10"/>
    <s v="Descripción del Plato_10"/>
    <n v="15"/>
    <n v="26"/>
    <n v="3"/>
    <x v="44"/>
    <s v="Sin cebolla"/>
    <x v="31"/>
    <n v="33"/>
    <n v="78"/>
    <n v="0.42307692307692307"/>
  </r>
  <r>
    <x v="619"/>
    <n v="16"/>
    <s v="Plato_12"/>
    <s v="Descripción del Plato_12"/>
    <n v="11"/>
    <n v="19"/>
    <n v="3"/>
    <x v="22"/>
    <s v="Sin cebolla"/>
    <x v="36"/>
    <n v="24"/>
    <n v="57"/>
    <n v="0.42105263157894735"/>
  </r>
  <r>
    <x v="620"/>
    <n v="5"/>
    <s v="Plato_8"/>
    <s v="Descripción del Plato_8"/>
    <n v="21"/>
    <n v="35"/>
    <n v="3"/>
    <x v="10"/>
    <s v="Sin cebolla"/>
    <x v="28"/>
    <n v="42"/>
    <n v="105"/>
    <n v="0.4"/>
  </r>
  <r>
    <x v="621"/>
    <n v="7"/>
    <s v="Plato_17"/>
    <s v="Descripción del Plato_17"/>
    <n v="19"/>
    <n v="31"/>
    <n v="3"/>
    <x v="47"/>
    <s v="Ninguna"/>
    <x v="46"/>
    <n v="36"/>
    <n v="93"/>
    <n v="0.38709677419354838"/>
  </r>
  <r>
    <x v="621"/>
    <n v="7"/>
    <s v="Plato_16"/>
    <s v="Descripción del Plato_16"/>
    <n v="16"/>
    <n v="28"/>
    <n v="1"/>
    <x v="0"/>
    <s v="Ninguna"/>
    <x v="21"/>
    <n v="12"/>
    <n v="28"/>
    <n v="0.42857142857142855"/>
  </r>
  <r>
    <x v="622"/>
    <n v="13"/>
    <s v="Plato_5"/>
    <s v="Descripción del Plato_5"/>
    <n v="13"/>
    <n v="22"/>
    <n v="2"/>
    <x v="8"/>
    <s v="Ninguna"/>
    <x v="51"/>
    <n v="18"/>
    <n v="44"/>
    <n v="0.40909090909090912"/>
  </r>
  <r>
    <x v="622"/>
    <n v="13"/>
    <s v="Plato_8"/>
    <s v="Descripción del Plato_8"/>
    <n v="21"/>
    <n v="35"/>
    <n v="2"/>
    <x v="23"/>
    <s v="Ninguna"/>
    <x v="10"/>
    <n v="28"/>
    <n v="70"/>
    <n v="0.4"/>
  </r>
  <r>
    <x v="622"/>
    <n v="13"/>
    <s v="Plato_1"/>
    <s v="Descripción del Plato_1"/>
    <n v="15"/>
    <n v="25"/>
    <n v="1"/>
    <x v="31"/>
    <s v="Ninguna"/>
    <x v="53"/>
    <n v="10"/>
    <n v="25"/>
    <n v="0.4"/>
  </r>
  <r>
    <x v="622"/>
    <n v="13"/>
    <s v="Plato_15"/>
    <s v="Descripción del Plato_15"/>
    <n v="19"/>
    <n v="32"/>
    <n v="3"/>
    <x v="26"/>
    <s v="Sin cebolla"/>
    <x v="18"/>
    <n v="39"/>
    <n v="96"/>
    <n v="0.40625"/>
  </r>
  <r>
    <x v="623"/>
    <n v="1"/>
    <s v="Plato_19"/>
    <s v="Descripción del Plato_19"/>
    <n v="22"/>
    <n v="36"/>
    <n v="1"/>
    <x v="17"/>
    <s v="Sin cebolla"/>
    <x v="5"/>
    <n v="14"/>
    <n v="36"/>
    <n v="0.3888888888888889"/>
  </r>
  <r>
    <x v="623"/>
    <n v="1"/>
    <s v="Plato_7"/>
    <s v="Descripción del Plato_7"/>
    <n v="14"/>
    <n v="24"/>
    <n v="1"/>
    <x v="32"/>
    <s v="Ninguna"/>
    <x v="17"/>
    <n v="10"/>
    <n v="24"/>
    <n v="0.41666666666666669"/>
  </r>
  <r>
    <x v="623"/>
    <n v="1"/>
    <s v="Plato_13"/>
    <s v="Descripción del Plato_13"/>
    <n v="13"/>
    <n v="21"/>
    <n v="2"/>
    <x v="12"/>
    <s v="Sin cebolla"/>
    <x v="39"/>
    <n v="16"/>
    <n v="42"/>
    <n v="0.38095238095238093"/>
  </r>
  <r>
    <x v="624"/>
    <n v="5"/>
    <s v="Plato_4"/>
    <s v="Descripción del Plato_4"/>
    <n v="10"/>
    <n v="18"/>
    <n v="2"/>
    <x v="43"/>
    <s v="Ninguna"/>
    <x v="5"/>
    <n v="16"/>
    <n v="36"/>
    <n v="0.44444444444444442"/>
  </r>
  <r>
    <x v="624"/>
    <n v="5"/>
    <s v="Plato_20"/>
    <s v="Descripción del Plato_20"/>
    <n v="25"/>
    <n v="40"/>
    <n v="1"/>
    <x v="34"/>
    <s v="Sin cebolla"/>
    <x v="4"/>
    <n v="15"/>
    <n v="40"/>
    <n v="0.375"/>
  </r>
  <r>
    <x v="624"/>
    <n v="5"/>
    <s v="Plato_13"/>
    <s v="Descripción del Plato_13"/>
    <n v="13"/>
    <n v="21"/>
    <n v="3"/>
    <x v="38"/>
    <s v="Ninguna"/>
    <x v="27"/>
    <n v="24"/>
    <n v="63"/>
    <n v="0.38095238095238093"/>
  </r>
  <r>
    <x v="625"/>
    <n v="14"/>
    <s v="Plato_2"/>
    <s v="Descripción del Plato_2"/>
    <n v="18"/>
    <n v="30"/>
    <n v="2"/>
    <x v="11"/>
    <s v="Ninguna"/>
    <x v="22"/>
    <n v="24"/>
    <n v="60"/>
    <n v="0.4"/>
  </r>
  <r>
    <x v="625"/>
    <n v="14"/>
    <s v="Plato_7"/>
    <s v="Descripción del Plato_7"/>
    <n v="14"/>
    <n v="24"/>
    <n v="2"/>
    <x v="6"/>
    <s v="Sin cebolla"/>
    <x v="0"/>
    <n v="20"/>
    <n v="48"/>
    <n v="0.41666666666666669"/>
  </r>
  <r>
    <x v="625"/>
    <n v="14"/>
    <s v="Plato_9"/>
    <s v="Descripción del Plato_9"/>
    <n v="17"/>
    <n v="29"/>
    <n v="1"/>
    <x v="11"/>
    <s v="Sin cebolla"/>
    <x v="30"/>
    <n v="12"/>
    <n v="29"/>
    <n v="0.41379310344827586"/>
  </r>
  <r>
    <x v="626"/>
    <n v="4"/>
    <s v="Plato_13"/>
    <s v="Descripción del Plato_13"/>
    <n v="13"/>
    <n v="21"/>
    <n v="1"/>
    <x v="45"/>
    <s v="Ninguna"/>
    <x v="45"/>
    <n v="8"/>
    <n v="21"/>
    <n v="0.38095238095238093"/>
  </r>
  <r>
    <x v="627"/>
    <n v="2"/>
    <s v="Plato_7"/>
    <s v="Descripción del Plato_7"/>
    <n v="14"/>
    <n v="24"/>
    <n v="2"/>
    <x v="16"/>
    <s v="Ninguna"/>
    <x v="0"/>
    <n v="20"/>
    <n v="48"/>
    <n v="0.41666666666666669"/>
  </r>
  <r>
    <x v="627"/>
    <n v="2"/>
    <s v="Plato_20"/>
    <s v="Descripción del Plato_20"/>
    <n v="25"/>
    <n v="40"/>
    <n v="3"/>
    <x v="46"/>
    <s v="Sin cebolla"/>
    <x v="15"/>
    <n v="45"/>
    <n v="120"/>
    <n v="0.375"/>
  </r>
  <r>
    <x v="628"/>
    <n v="17"/>
    <s v="Plato_18"/>
    <s v="Descripción del Plato_18"/>
    <n v="20"/>
    <n v="34"/>
    <n v="1"/>
    <x v="39"/>
    <s v="Sin cebolla"/>
    <x v="38"/>
    <n v="14"/>
    <n v="34"/>
    <n v="0.41176470588235292"/>
  </r>
  <r>
    <x v="628"/>
    <n v="17"/>
    <s v="Plato_3"/>
    <s v="Descripción del Plato_3"/>
    <n v="12"/>
    <n v="20"/>
    <n v="3"/>
    <x v="17"/>
    <s v="Ninguna"/>
    <x v="22"/>
    <n v="24"/>
    <n v="60"/>
    <n v="0.4"/>
  </r>
  <r>
    <x v="628"/>
    <n v="17"/>
    <s v="Plato_4"/>
    <s v="Descripción del Plato_4"/>
    <n v="10"/>
    <n v="18"/>
    <n v="2"/>
    <x v="26"/>
    <s v="Sin cebolla"/>
    <x v="5"/>
    <n v="16"/>
    <n v="36"/>
    <n v="0.44444444444444442"/>
  </r>
  <r>
    <x v="629"/>
    <n v="2"/>
    <s v="Plato_17"/>
    <s v="Descripción del Plato_17"/>
    <n v="19"/>
    <n v="31"/>
    <n v="2"/>
    <x v="17"/>
    <s v="Ninguna"/>
    <x v="42"/>
    <n v="24"/>
    <n v="62"/>
    <n v="0.38709677419354838"/>
  </r>
  <r>
    <x v="629"/>
    <n v="2"/>
    <s v="Plato_20"/>
    <s v="Descripción del Plato_20"/>
    <n v="25"/>
    <n v="40"/>
    <n v="3"/>
    <x v="44"/>
    <s v="Ninguna"/>
    <x v="15"/>
    <n v="45"/>
    <n v="120"/>
    <n v="0.375"/>
  </r>
  <r>
    <x v="630"/>
    <n v="6"/>
    <s v="Plato_5"/>
    <s v="Descripción del Plato_5"/>
    <n v="13"/>
    <n v="22"/>
    <n v="3"/>
    <x v="34"/>
    <s v="Ninguna"/>
    <x v="13"/>
    <n v="27"/>
    <n v="66"/>
    <n v="0.40909090909090912"/>
  </r>
  <r>
    <x v="631"/>
    <n v="16"/>
    <s v="Plato_15"/>
    <s v="Descripción del Plato_15"/>
    <n v="19"/>
    <n v="32"/>
    <n v="3"/>
    <x v="54"/>
    <s v="Sin cebolla"/>
    <x v="18"/>
    <n v="39"/>
    <n v="96"/>
    <n v="0.40625"/>
  </r>
  <r>
    <x v="631"/>
    <n v="16"/>
    <s v="Plato_11"/>
    <s v="Descripción del Plato_11"/>
    <n v="20"/>
    <n v="33"/>
    <n v="1"/>
    <x v="36"/>
    <s v="Ninguna"/>
    <x v="25"/>
    <n v="13"/>
    <n v="33"/>
    <n v="0.39393939393939392"/>
  </r>
  <r>
    <x v="632"/>
    <n v="16"/>
    <s v="Plato_2"/>
    <s v="Descripción del Plato_2"/>
    <n v="18"/>
    <n v="30"/>
    <n v="3"/>
    <x v="16"/>
    <s v="Ninguna"/>
    <x v="1"/>
    <n v="36"/>
    <n v="90"/>
    <n v="0.4"/>
  </r>
  <r>
    <x v="632"/>
    <n v="16"/>
    <s v="Plato_7"/>
    <s v="Descripción del Plato_7"/>
    <n v="14"/>
    <n v="24"/>
    <n v="2"/>
    <x v="2"/>
    <s v="Sin cebolla"/>
    <x v="0"/>
    <n v="20"/>
    <n v="48"/>
    <n v="0.41666666666666669"/>
  </r>
  <r>
    <x v="632"/>
    <n v="16"/>
    <s v="Plato_5"/>
    <s v="Descripción del Plato_5"/>
    <n v="13"/>
    <n v="22"/>
    <n v="2"/>
    <x v="3"/>
    <s v="Ninguna"/>
    <x v="51"/>
    <n v="18"/>
    <n v="44"/>
    <n v="0.40909090909090912"/>
  </r>
  <r>
    <x v="632"/>
    <n v="16"/>
    <s v="Plato_4"/>
    <s v="Descripción del Plato_4"/>
    <n v="10"/>
    <n v="18"/>
    <n v="3"/>
    <x v="7"/>
    <s v="Sin cebolla"/>
    <x v="50"/>
    <n v="24"/>
    <n v="54"/>
    <n v="0.44444444444444442"/>
  </r>
  <r>
    <x v="633"/>
    <n v="2"/>
    <s v="Plato_5"/>
    <s v="Descripción del Plato_5"/>
    <n v="13"/>
    <n v="22"/>
    <n v="2"/>
    <x v="0"/>
    <s v="Ninguna"/>
    <x v="51"/>
    <n v="18"/>
    <n v="44"/>
    <n v="0.40909090909090912"/>
  </r>
  <r>
    <x v="633"/>
    <n v="2"/>
    <s v="Plato_20"/>
    <s v="Descripción del Plato_20"/>
    <n v="25"/>
    <n v="40"/>
    <n v="3"/>
    <x v="25"/>
    <s v="Sin cebolla"/>
    <x v="15"/>
    <n v="45"/>
    <n v="120"/>
    <n v="0.375"/>
  </r>
  <r>
    <x v="633"/>
    <n v="2"/>
    <s v="Plato_1"/>
    <s v="Descripción del Plato_1"/>
    <n v="15"/>
    <n v="25"/>
    <n v="3"/>
    <x v="26"/>
    <s v="Sin cebolla"/>
    <x v="41"/>
    <n v="30"/>
    <n v="75"/>
    <n v="0.4"/>
  </r>
  <r>
    <x v="633"/>
    <n v="2"/>
    <s v="Plato_8"/>
    <s v="Descripción del Plato_8"/>
    <n v="21"/>
    <n v="35"/>
    <n v="3"/>
    <x v="2"/>
    <s v="Ninguna"/>
    <x v="28"/>
    <n v="42"/>
    <n v="105"/>
    <n v="0.4"/>
  </r>
  <r>
    <x v="634"/>
    <n v="5"/>
    <s v="Plato_9"/>
    <s v="Descripción del Plato_9"/>
    <n v="17"/>
    <n v="29"/>
    <n v="2"/>
    <x v="0"/>
    <s v="Sin cebolla"/>
    <x v="6"/>
    <n v="24"/>
    <n v="58"/>
    <n v="0.41379310344827586"/>
  </r>
  <r>
    <x v="635"/>
    <n v="14"/>
    <s v="Plato_7"/>
    <s v="Descripción del Plato_7"/>
    <n v="14"/>
    <n v="24"/>
    <n v="2"/>
    <x v="32"/>
    <s v="Ninguna"/>
    <x v="0"/>
    <n v="20"/>
    <n v="48"/>
    <n v="0.41666666666666669"/>
  </r>
  <r>
    <x v="635"/>
    <n v="14"/>
    <s v="Plato_12"/>
    <s v="Descripción del Plato_12"/>
    <n v="11"/>
    <n v="19"/>
    <n v="3"/>
    <x v="7"/>
    <s v="Sin cebolla"/>
    <x v="36"/>
    <n v="24"/>
    <n v="57"/>
    <n v="0.42105263157894735"/>
  </r>
  <r>
    <x v="635"/>
    <n v="14"/>
    <s v="Plato_13"/>
    <s v="Descripción del Plato_13"/>
    <n v="13"/>
    <n v="21"/>
    <n v="1"/>
    <x v="53"/>
    <s v="Sin cebolla"/>
    <x v="45"/>
    <n v="8"/>
    <n v="21"/>
    <n v="0.38095238095238093"/>
  </r>
  <r>
    <x v="636"/>
    <n v="6"/>
    <s v="Plato_11"/>
    <s v="Descripción del Plato_11"/>
    <n v="20"/>
    <n v="33"/>
    <n v="1"/>
    <x v="8"/>
    <s v="Sin cebolla"/>
    <x v="25"/>
    <n v="13"/>
    <n v="33"/>
    <n v="0.39393939393939392"/>
  </r>
  <r>
    <x v="636"/>
    <n v="6"/>
    <s v="Plato_18"/>
    <s v="Descripción del Plato_18"/>
    <n v="20"/>
    <n v="34"/>
    <n v="1"/>
    <x v="21"/>
    <s v="Sin cebolla"/>
    <x v="38"/>
    <n v="14"/>
    <n v="34"/>
    <n v="0.41176470588235292"/>
  </r>
  <r>
    <x v="636"/>
    <n v="6"/>
    <s v="Plato_1"/>
    <s v="Descripción del Plato_1"/>
    <n v="15"/>
    <n v="25"/>
    <n v="2"/>
    <x v="1"/>
    <s v="Ninguna"/>
    <x v="32"/>
    <n v="20"/>
    <n v="50"/>
    <n v="0.4"/>
  </r>
  <r>
    <x v="637"/>
    <n v="16"/>
    <s v="Plato_2"/>
    <s v="Descripción del Plato_2"/>
    <n v="18"/>
    <n v="30"/>
    <n v="3"/>
    <x v="20"/>
    <s v="Ninguna"/>
    <x v="1"/>
    <n v="36"/>
    <n v="90"/>
    <n v="0.4"/>
  </r>
  <r>
    <x v="638"/>
    <n v="8"/>
    <s v="Plato_10"/>
    <s v="Descripción del Plato_10"/>
    <n v="15"/>
    <n v="26"/>
    <n v="2"/>
    <x v="53"/>
    <s v="Ninguna"/>
    <x v="43"/>
    <n v="22"/>
    <n v="52"/>
    <n v="0.42307692307692307"/>
  </r>
  <r>
    <x v="638"/>
    <n v="8"/>
    <s v="Plato_17"/>
    <s v="Descripción del Plato_17"/>
    <n v="19"/>
    <n v="31"/>
    <n v="2"/>
    <x v="50"/>
    <s v="Ninguna"/>
    <x v="42"/>
    <n v="24"/>
    <n v="62"/>
    <n v="0.38709677419354838"/>
  </r>
  <r>
    <x v="638"/>
    <n v="8"/>
    <s v="Plato_12"/>
    <s v="Descripción del Plato_12"/>
    <n v="11"/>
    <n v="19"/>
    <n v="2"/>
    <x v="41"/>
    <s v="Ninguna"/>
    <x v="44"/>
    <n v="16"/>
    <n v="38"/>
    <n v="0.42105263157894735"/>
  </r>
  <r>
    <x v="639"/>
    <n v="14"/>
    <s v="Plato_10"/>
    <s v="Descripción del Plato_10"/>
    <n v="15"/>
    <n v="26"/>
    <n v="3"/>
    <x v="49"/>
    <s v="Sin cebolla"/>
    <x v="31"/>
    <n v="33"/>
    <n v="78"/>
    <n v="0.42307692307692307"/>
  </r>
  <r>
    <x v="639"/>
    <n v="14"/>
    <s v="Plato_13"/>
    <s v="Descripción del Plato_13"/>
    <n v="13"/>
    <n v="21"/>
    <n v="2"/>
    <x v="43"/>
    <s v="Ninguna"/>
    <x v="39"/>
    <n v="16"/>
    <n v="42"/>
    <n v="0.38095238095238093"/>
  </r>
  <r>
    <x v="639"/>
    <n v="14"/>
    <s v="Plato_11"/>
    <s v="Descripción del Plato_11"/>
    <n v="20"/>
    <n v="33"/>
    <n v="3"/>
    <x v="44"/>
    <s v="Sin cebolla"/>
    <x v="7"/>
    <n v="39"/>
    <n v="99"/>
    <n v="0.39393939393939392"/>
  </r>
  <r>
    <x v="640"/>
    <n v="2"/>
    <s v="Plato_9"/>
    <s v="Descripción del Plato_9"/>
    <n v="17"/>
    <n v="29"/>
    <n v="3"/>
    <x v="9"/>
    <s v="Ninguna"/>
    <x v="23"/>
    <n v="36"/>
    <n v="87"/>
    <n v="0.41379310344827586"/>
  </r>
  <r>
    <x v="640"/>
    <n v="2"/>
    <s v="Plato_1"/>
    <s v="Descripción del Plato_1"/>
    <n v="15"/>
    <n v="25"/>
    <n v="3"/>
    <x v="52"/>
    <s v="Sin cebolla"/>
    <x v="41"/>
    <n v="30"/>
    <n v="75"/>
    <n v="0.4"/>
  </r>
  <r>
    <x v="640"/>
    <n v="2"/>
    <s v="Plato_14"/>
    <s v="Descripción del Plato_14"/>
    <n v="14"/>
    <n v="23"/>
    <n v="2"/>
    <x v="50"/>
    <s v="Ninguna"/>
    <x v="26"/>
    <n v="18"/>
    <n v="46"/>
    <n v="0.39130434782608697"/>
  </r>
  <r>
    <x v="641"/>
    <n v="15"/>
    <s v="Plato_13"/>
    <s v="Descripción del Plato_13"/>
    <n v="13"/>
    <n v="21"/>
    <n v="3"/>
    <x v="21"/>
    <s v="Sin cebolla"/>
    <x v="27"/>
    <n v="24"/>
    <n v="63"/>
    <n v="0.38095238095238093"/>
  </r>
  <r>
    <x v="641"/>
    <n v="15"/>
    <s v="Plato_10"/>
    <s v="Descripción del Plato_10"/>
    <n v="15"/>
    <n v="26"/>
    <n v="1"/>
    <x v="28"/>
    <s v="Sin cebolla"/>
    <x v="40"/>
    <n v="11"/>
    <n v="26"/>
    <n v="0.42307692307692307"/>
  </r>
  <r>
    <x v="641"/>
    <n v="15"/>
    <s v="Plato_9"/>
    <s v="Descripción del Plato_9"/>
    <n v="17"/>
    <n v="29"/>
    <n v="3"/>
    <x v="40"/>
    <s v="Sin cebolla"/>
    <x v="23"/>
    <n v="36"/>
    <n v="87"/>
    <n v="0.41379310344827586"/>
  </r>
  <r>
    <x v="642"/>
    <n v="17"/>
    <s v="Plato_11"/>
    <s v="Descripción del Plato_11"/>
    <n v="20"/>
    <n v="33"/>
    <n v="1"/>
    <x v="40"/>
    <s v="Ninguna"/>
    <x v="25"/>
    <n v="13"/>
    <n v="33"/>
    <n v="0.39393939393939392"/>
  </r>
  <r>
    <x v="643"/>
    <n v="9"/>
    <s v="Plato_17"/>
    <s v="Descripción del Plato_17"/>
    <n v="19"/>
    <n v="31"/>
    <n v="3"/>
    <x v="2"/>
    <s v="Ninguna"/>
    <x v="46"/>
    <n v="36"/>
    <n v="93"/>
    <n v="0.38709677419354838"/>
  </r>
  <r>
    <x v="644"/>
    <n v="6"/>
    <s v="Plato_11"/>
    <s v="Descripción del Plato_11"/>
    <n v="20"/>
    <n v="33"/>
    <n v="3"/>
    <x v="26"/>
    <s v="Sin cebolla"/>
    <x v="7"/>
    <n v="39"/>
    <n v="99"/>
    <n v="0.39393939393939392"/>
  </r>
  <r>
    <x v="644"/>
    <n v="6"/>
    <s v="Plato_6"/>
    <s v="Descripción del Plato_6"/>
    <n v="16"/>
    <n v="27"/>
    <n v="3"/>
    <x v="7"/>
    <s v="Ninguna"/>
    <x v="37"/>
    <n v="33"/>
    <n v="81"/>
    <n v="0.40740740740740738"/>
  </r>
  <r>
    <x v="645"/>
    <n v="12"/>
    <s v="Plato_8"/>
    <s v="Descripción del Plato_8"/>
    <n v="21"/>
    <n v="35"/>
    <n v="2"/>
    <x v="6"/>
    <s v="Ninguna"/>
    <x v="10"/>
    <n v="28"/>
    <n v="70"/>
    <n v="0.4"/>
  </r>
  <r>
    <x v="646"/>
    <n v="12"/>
    <s v="Plato_4"/>
    <s v="Descripción del Plato_4"/>
    <n v="10"/>
    <n v="18"/>
    <n v="2"/>
    <x v="33"/>
    <s v="Sin cebolla"/>
    <x v="5"/>
    <n v="16"/>
    <n v="36"/>
    <n v="0.44444444444444442"/>
  </r>
  <r>
    <x v="646"/>
    <n v="12"/>
    <s v="Plato_17"/>
    <s v="Descripción del Plato_17"/>
    <n v="19"/>
    <n v="31"/>
    <n v="2"/>
    <x v="13"/>
    <s v="Sin cebolla"/>
    <x v="42"/>
    <n v="24"/>
    <n v="62"/>
    <n v="0.38709677419354838"/>
  </r>
  <r>
    <x v="647"/>
    <n v="9"/>
    <s v="Plato_16"/>
    <s v="Descripción del Plato_16"/>
    <n v="16"/>
    <n v="28"/>
    <n v="2"/>
    <x v="36"/>
    <s v="Ninguna"/>
    <x v="14"/>
    <n v="24"/>
    <n v="56"/>
    <n v="0.42857142857142855"/>
  </r>
  <r>
    <x v="648"/>
    <n v="9"/>
    <s v="Plato_9"/>
    <s v="Descripción del Plato_9"/>
    <n v="17"/>
    <n v="29"/>
    <n v="3"/>
    <x v="39"/>
    <s v="Sin cebolla"/>
    <x v="23"/>
    <n v="36"/>
    <n v="87"/>
    <n v="0.41379310344827586"/>
  </r>
  <r>
    <x v="648"/>
    <n v="9"/>
    <s v="Plato_16"/>
    <s v="Descripción del Plato_16"/>
    <n v="16"/>
    <n v="28"/>
    <n v="3"/>
    <x v="22"/>
    <s v="Ninguna"/>
    <x v="8"/>
    <n v="36"/>
    <n v="84"/>
    <n v="0.42857142857142855"/>
  </r>
  <r>
    <x v="648"/>
    <n v="9"/>
    <s v="Plato_1"/>
    <s v="Descripción del Plato_1"/>
    <n v="15"/>
    <n v="25"/>
    <n v="1"/>
    <x v="1"/>
    <s v="Sin cebolla"/>
    <x v="53"/>
    <n v="10"/>
    <n v="25"/>
    <n v="0.4"/>
  </r>
  <r>
    <x v="648"/>
    <n v="9"/>
    <s v="Plato_3"/>
    <s v="Descripción del Plato_3"/>
    <n v="12"/>
    <n v="20"/>
    <n v="3"/>
    <x v="12"/>
    <s v="Ninguna"/>
    <x v="22"/>
    <n v="24"/>
    <n v="60"/>
    <n v="0.4"/>
  </r>
  <r>
    <x v="649"/>
    <n v="11"/>
    <s v="Plato_13"/>
    <s v="Descripción del Plato_13"/>
    <n v="13"/>
    <n v="21"/>
    <n v="2"/>
    <x v="40"/>
    <s v="Sin cebolla"/>
    <x v="39"/>
    <n v="16"/>
    <n v="42"/>
    <n v="0.38095238095238093"/>
  </r>
  <r>
    <x v="649"/>
    <n v="11"/>
    <s v="Plato_9"/>
    <s v="Descripción del Plato_9"/>
    <n v="17"/>
    <n v="29"/>
    <n v="2"/>
    <x v="37"/>
    <s v="Sin cebolla"/>
    <x v="6"/>
    <n v="24"/>
    <n v="58"/>
    <n v="0.41379310344827586"/>
  </r>
  <r>
    <x v="649"/>
    <n v="11"/>
    <s v="Plato_15"/>
    <s v="Descripción del Plato_15"/>
    <n v="19"/>
    <n v="32"/>
    <n v="1"/>
    <x v="43"/>
    <s v="Sin cebolla"/>
    <x v="49"/>
    <n v="13"/>
    <n v="32"/>
    <n v="0.40625"/>
  </r>
  <r>
    <x v="649"/>
    <n v="11"/>
    <s v="Plato_8"/>
    <s v="Descripción del Plato_8"/>
    <n v="21"/>
    <n v="35"/>
    <n v="3"/>
    <x v="11"/>
    <s v="Ninguna"/>
    <x v="28"/>
    <n v="42"/>
    <n v="105"/>
    <n v="0.4"/>
  </r>
  <r>
    <x v="650"/>
    <n v="16"/>
    <s v="Plato_20"/>
    <s v="Descripción del Plato_20"/>
    <n v="25"/>
    <n v="40"/>
    <n v="2"/>
    <x v="29"/>
    <s v="Ninguna"/>
    <x v="20"/>
    <n v="30"/>
    <n v="80"/>
    <n v="0.375"/>
  </r>
  <r>
    <x v="650"/>
    <n v="16"/>
    <s v="Plato_13"/>
    <s v="Descripción del Plato_13"/>
    <n v="13"/>
    <n v="21"/>
    <n v="3"/>
    <x v="4"/>
    <s v="Ninguna"/>
    <x v="27"/>
    <n v="24"/>
    <n v="63"/>
    <n v="0.38095238095238093"/>
  </r>
  <r>
    <x v="650"/>
    <n v="16"/>
    <s v="Plato_11"/>
    <s v="Descripción del Plato_11"/>
    <n v="20"/>
    <n v="33"/>
    <n v="2"/>
    <x v="50"/>
    <s v="Ninguna"/>
    <x v="13"/>
    <n v="26"/>
    <n v="66"/>
    <n v="0.39393939393939392"/>
  </r>
  <r>
    <x v="651"/>
    <n v="14"/>
    <s v="Plato_17"/>
    <s v="Descripción del Plato_17"/>
    <n v="19"/>
    <n v="31"/>
    <n v="2"/>
    <x v="43"/>
    <s v="Ninguna"/>
    <x v="42"/>
    <n v="24"/>
    <n v="62"/>
    <n v="0.38709677419354838"/>
  </r>
  <r>
    <x v="651"/>
    <n v="14"/>
    <s v="Plato_19"/>
    <s v="Descripción del Plato_19"/>
    <n v="22"/>
    <n v="36"/>
    <n v="3"/>
    <x v="25"/>
    <s v="Sin cebolla"/>
    <x v="12"/>
    <n v="42"/>
    <n v="108"/>
    <n v="0.3888888888888889"/>
  </r>
  <r>
    <x v="652"/>
    <n v="13"/>
    <s v="Plato_16"/>
    <s v="Descripción del Plato_16"/>
    <n v="16"/>
    <n v="28"/>
    <n v="3"/>
    <x v="2"/>
    <s v="Sin cebolla"/>
    <x v="8"/>
    <n v="36"/>
    <n v="84"/>
    <n v="0.42857142857142855"/>
  </r>
  <r>
    <x v="652"/>
    <n v="13"/>
    <s v="Plato_2"/>
    <s v="Descripción del Plato_2"/>
    <n v="18"/>
    <n v="30"/>
    <n v="3"/>
    <x v="34"/>
    <s v="Ninguna"/>
    <x v="1"/>
    <n v="36"/>
    <n v="90"/>
    <n v="0.4"/>
  </r>
  <r>
    <x v="652"/>
    <n v="13"/>
    <s v="Plato_8"/>
    <s v="Descripción del Plato_8"/>
    <n v="21"/>
    <n v="35"/>
    <n v="2"/>
    <x v="47"/>
    <s v="Ninguna"/>
    <x v="10"/>
    <n v="28"/>
    <n v="70"/>
    <n v="0.4"/>
  </r>
  <r>
    <x v="653"/>
    <n v="12"/>
    <s v="Plato_5"/>
    <s v="Descripción del Plato_5"/>
    <n v="13"/>
    <n v="22"/>
    <n v="1"/>
    <x v="15"/>
    <s v="Ninguna"/>
    <x v="48"/>
    <n v="9"/>
    <n v="22"/>
    <n v="0.40909090909090912"/>
  </r>
  <r>
    <x v="653"/>
    <n v="12"/>
    <s v="Plato_3"/>
    <s v="Descripción del Plato_3"/>
    <n v="12"/>
    <n v="20"/>
    <n v="1"/>
    <x v="33"/>
    <s v="Ninguna"/>
    <x v="24"/>
    <n v="8"/>
    <n v="20"/>
    <n v="0.4"/>
  </r>
  <r>
    <x v="654"/>
    <n v="5"/>
    <s v="Plato_17"/>
    <s v="Descripción del Plato_17"/>
    <n v="19"/>
    <n v="31"/>
    <n v="3"/>
    <x v="6"/>
    <s v="Sin cebolla"/>
    <x v="46"/>
    <n v="36"/>
    <n v="93"/>
    <n v="0.38709677419354838"/>
  </r>
  <r>
    <x v="655"/>
    <n v="19"/>
    <s v="Plato_14"/>
    <s v="Descripción del Plato_14"/>
    <n v="14"/>
    <n v="23"/>
    <n v="1"/>
    <x v="33"/>
    <s v="Ninguna"/>
    <x v="33"/>
    <n v="9"/>
    <n v="23"/>
    <n v="0.39130434782608697"/>
  </r>
  <r>
    <x v="655"/>
    <n v="19"/>
    <s v="Plato_3"/>
    <s v="Descripción del Plato_3"/>
    <n v="12"/>
    <n v="20"/>
    <n v="3"/>
    <x v="20"/>
    <s v="Sin cebolla"/>
    <x v="22"/>
    <n v="24"/>
    <n v="60"/>
    <n v="0.4"/>
  </r>
  <r>
    <x v="655"/>
    <n v="19"/>
    <s v="Plato_12"/>
    <s v="Descripción del Plato_12"/>
    <n v="11"/>
    <n v="19"/>
    <n v="2"/>
    <x v="38"/>
    <s v="Sin cebolla"/>
    <x v="44"/>
    <n v="16"/>
    <n v="38"/>
    <n v="0.42105263157894735"/>
  </r>
  <r>
    <x v="655"/>
    <n v="19"/>
    <s v="Plato_19"/>
    <s v="Descripción del Plato_19"/>
    <n v="22"/>
    <n v="36"/>
    <n v="1"/>
    <x v="30"/>
    <s v="Ninguna"/>
    <x v="5"/>
    <n v="14"/>
    <n v="36"/>
    <n v="0.3888888888888889"/>
  </r>
  <r>
    <x v="656"/>
    <n v="1"/>
    <s v="Plato_20"/>
    <s v="Descripción del Plato_20"/>
    <n v="25"/>
    <n v="40"/>
    <n v="2"/>
    <x v="41"/>
    <s v="Sin cebolla"/>
    <x v="20"/>
    <n v="30"/>
    <n v="80"/>
    <n v="0.375"/>
  </r>
  <r>
    <x v="656"/>
    <n v="1"/>
    <s v="Plato_14"/>
    <s v="Descripción del Plato_14"/>
    <n v="14"/>
    <n v="23"/>
    <n v="2"/>
    <x v="38"/>
    <s v="Sin cebolla"/>
    <x v="26"/>
    <n v="18"/>
    <n v="46"/>
    <n v="0.39130434782608697"/>
  </r>
  <r>
    <x v="656"/>
    <n v="1"/>
    <s v="Plato_8"/>
    <s v="Descripción del Plato_8"/>
    <n v="21"/>
    <n v="35"/>
    <n v="2"/>
    <x v="22"/>
    <s v="Sin cebolla"/>
    <x v="10"/>
    <n v="28"/>
    <n v="70"/>
    <n v="0.4"/>
  </r>
  <r>
    <x v="657"/>
    <n v="19"/>
    <s v="Plato_15"/>
    <s v="Descripción del Plato_15"/>
    <n v="19"/>
    <n v="32"/>
    <n v="1"/>
    <x v="42"/>
    <s v="Sin cebolla"/>
    <x v="49"/>
    <n v="13"/>
    <n v="32"/>
    <n v="0.40625"/>
  </r>
  <r>
    <x v="657"/>
    <n v="19"/>
    <s v="Plato_6"/>
    <s v="Descripción del Plato_6"/>
    <n v="16"/>
    <n v="27"/>
    <n v="2"/>
    <x v="5"/>
    <s v="Sin cebolla"/>
    <x v="50"/>
    <n v="22"/>
    <n v="54"/>
    <n v="0.40740740740740738"/>
  </r>
  <r>
    <x v="658"/>
    <n v="9"/>
    <s v="Plato_9"/>
    <s v="Descripción del Plato_9"/>
    <n v="17"/>
    <n v="29"/>
    <n v="3"/>
    <x v="15"/>
    <s v="Ninguna"/>
    <x v="23"/>
    <n v="36"/>
    <n v="87"/>
    <n v="0.41379310344827586"/>
  </r>
  <r>
    <x v="659"/>
    <n v="19"/>
    <s v="Plato_12"/>
    <s v="Descripción del Plato_12"/>
    <n v="11"/>
    <n v="19"/>
    <n v="2"/>
    <x v="18"/>
    <s v="Sin cebolla"/>
    <x v="44"/>
    <n v="16"/>
    <n v="38"/>
    <n v="0.42105263157894735"/>
  </r>
  <r>
    <x v="659"/>
    <n v="19"/>
    <s v="Plato_2"/>
    <s v="Descripción del Plato_2"/>
    <n v="18"/>
    <n v="30"/>
    <n v="3"/>
    <x v="51"/>
    <s v="Ninguna"/>
    <x v="1"/>
    <n v="36"/>
    <n v="90"/>
    <n v="0.4"/>
  </r>
  <r>
    <x v="659"/>
    <n v="19"/>
    <s v="Plato_20"/>
    <s v="Descripción del Plato_20"/>
    <n v="25"/>
    <n v="40"/>
    <n v="2"/>
    <x v="19"/>
    <s v="Sin cebolla"/>
    <x v="20"/>
    <n v="30"/>
    <n v="80"/>
    <n v="0.375"/>
  </r>
  <r>
    <x v="660"/>
    <n v="16"/>
    <s v="Plato_14"/>
    <s v="Descripción del Plato_14"/>
    <n v="14"/>
    <n v="23"/>
    <n v="3"/>
    <x v="44"/>
    <s v="Sin cebolla"/>
    <x v="52"/>
    <n v="27"/>
    <n v="69"/>
    <n v="0.39130434782608697"/>
  </r>
  <r>
    <x v="660"/>
    <n v="16"/>
    <s v="Plato_17"/>
    <s v="Descripción del Plato_17"/>
    <n v="19"/>
    <n v="31"/>
    <n v="1"/>
    <x v="39"/>
    <s v="Sin cebolla"/>
    <x v="2"/>
    <n v="12"/>
    <n v="31"/>
    <n v="0.38709677419354838"/>
  </r>
  <r>
    <x v="660"/>
    <n v="16"/>
    <s v="Plato_1"/>
    <s v="Descripción del Plato_1"/>
    <n v="15"/>
    <n v="25"/>
    <n v="2"/>
    <x v="48"/>
    <s v="Ninguna"/>
    <x v="32"/>
    <n v="20"/>
    <n v="50"/>
    <n v="0.4"/>
  </r>
  <r>
    <x v="660"/>
    <n v="16"/>
    <s v="Plato_16"/>
    <s v="Descripción del Plato_16"/>
    <n v="16"/>
    <n v="28"/>
    <n v="2"/>
    <x v="5"/>
    <s v="Sin cebolla"/>
    <x v="14"/>
    <n v="24"/>
    <n v="56"/>
    <n v="0.42857142857142855"/>
  </r>
  <r>
    <x v="661"/>
    <n v="15"/>
    <s v="Plato_7"/>
    <s v="Descripción del Plato_7"/>
    <n v="14"/>
    <n v="24"/>
    <n v="3"/>
    <x v="3"/>
    <s v="Ninguna"/>
    <x v="47"/>
    <n v="30"/>
    <n v="72"/>
    <n v="0.41666666666666669"/>
  </r>
  <r>
    <x v="661"/>
    <n v="15"/>
    <s v="Plato_1"/>
    <s v="Descripción del Plato_1"/>
    <n v="15"/>
    <n v="25"/>
    <n v="1"/>
    <x v="16"/>
    <s v="Sin cebolla"/>
    <x v="53"/>
    <n v="10"/>
    <n v="25"/>
    <n v="0.4"/>
  </r>
  <r>
    <x v="661"/>
    <n v="15"/>
    <s v="Plato_19"/>
    <s v="Descripción del Plato_19"/>
    <n v="22"/>
    <n v="36"/>
    <n v="1"/>
    <x v="54"/>
    <s v="Ninguna"/>
    <x v="5"/>
    <n v="14"/>
    <n v="36"/>
    <n v="0.3888888888888889"/>
  </r>
  <r>
    <x v="662"/>
    <n v="3"/>
    <s v="Plato_4"/>
    <s v="Descripción del Plato_4"/>
    <n v="10"/>
    <n v="18"/>
    <n v="2"/>
    <x v="22"/>
    <s v="Sin cebolla"/>
    <x v="5"/>
    <n v="16"/>
    <n v="36"/>
    <n v="0.44444444444444442"/>
  </r>
  <r>
    <x v="662"/>
    <n v="3"/>
    <s v="Plato_9"/>
    <s v="Descripción del Plato_9"/>
    <n v="17"/>
    <n v="29"/>
    <n v="2"/>
    <x v="19"/>
    <s v="Sin cebolla"/>
    <x v="6"/>
    <n v="24"/>
    <n v="58"/>
    <n v="0.41379310344827586"/>
  </r>
  <r>
    <x v="662"/>
    <n v="3"/>
    <s v="Plato_3"/>
    <s v="Descripción del Plato_3"/>
    <n v="12"/>
    <n v="20"/>
    <n v="1"/>
    <x v="35"/>
    <s v="Sin cebolla"/>
    <x v="24"/>
    <n v="8"/>
    <n v="20"/>
    <n v="0.4"/>
  </r>
  <r>
    <x v="663"/>
    <n v="20"/>
    <s v="Plato_4"/>
    <s v="Descripción del Plato_4"/>
    <n v="10"/>
    <n v="18"/>
    <n v="1"/>
    <x v="4"/>
    <s v="Ninguna"/>
    <x v="34"/>
    <n v="8"/>
    <n v="18"/>
    <n v="0.44444444444444442"/>
  </r>
  <r>
    <x v="663"/>
    <n v="20"/>
    <s v="Plato_12"/>
    <s v="Descripción del Plato_12"/>
    <n v="11"/>
    <n v="19"/>
    <n v="2"/>
    <x v="35"/>
    <s v="Ninguna"/>
    <x v="44"/>
    <n v="16"/>
    <n v="38"/>
    <n v="0.42105263157894735"/>
  </r>
  <r>
    <x v="663"/>
    <n v="20"/>
    <s v="Plato_5"/>
    <s v="Descripción del Plato_5"/>
    <n v="13"/>
    <n v="22"/>
    <n v="3"/>
    <x v="24"/>
    <s v="Sin cebolla"/>
    <x v="13"/>
    <n v="27"/>
    <n v="66"/>
    <n v="0.40909090909090912"/>
  </r>
  <r>
    <x v="664"/>
    <n v="6"/>
    <s v="Plato_1"/>
    <s v="Descripción del Plato_1"/>
    <n v="15"/>
    <n v="25"/>
    <n v="3"/>
    <x v="0"/>
    <s v="Sin cebolla"/>
    <x v="41"/>
    <n v="30"/>
    <n v="75"/>
    <n v="0.4"/>
  </r>
  <r>
    <x v="664"/>
    <n v="6"/>
    <s v="Plato_6"/>
    <s v="Descripción del Plato_6"/>
    <n v="16"/>
    <n v="27"/>
    <n v="2"/>
    <x v="12"/>
    <s v="Sin cebolla"/>
    <x v="50"/>
    <n v="22"/>
    <n v="54"/>
    <n v="0.40740740740740738"/>
  </r>
  <r>
    <x v="665"/>
    <n v="8"/>
    <s v="Plato_3"/>
    <s v="Descripción del Plato_3"/>
    <n v="12"/>
    <n v="20"/>
    <n v="2"/>
    <x v="5"/>
    <s v="Sin cebolla"/>
    <x v="4"/>
    <n v="16"/>
    <n v="40"/>
    <n v="0.4"/>
  </r>
  <r>
    <x v="666"/>
    <n v="6"/>
    <s v="Plato_19"/>
    <s v="Descripción del Plato_19"/>
    <n v="22"/>
    <n v="36"/>
    <n v="1"/>
    <x v="43"/>
    <s v="Ninguna"/>
    <x v="5"/>
    <n v="14"/>
    <n v="36"/>
    <n v="0.3888888888888889"/>
  </r>
  <r>
    <x v="667"/>
    <n v="12"/>
    <s v="Plato_10"/>
    <s v="Descripción del Plato_10"/>
    <n v="15"/>
    <n v="26"/>
    <n v="3"/>
    <x v="23"/>
    <s v="Ninguna"/>
    <x v="31"/>
    <n v="33"/>
    <n v="78"/>
    <n v="0.42307692307692307"/>
  </r>
  <r>
    <x v="667"/>
    <n v="12"/>
    <s v="Plato_7"/>
    <s v="Descripción del Plato_7"/>
    <n v="14"/>
    <n v="24"/>
    <n v="2"/>
    <x v="4"/>
    <s v="Sin cebolla"/>
    <x v="0"/>
    <n v="20"/>
    <n v="48"/>
    <n v="0.41666666666666669"/>
  </r>
  <r>
    <x v="667"/>
    <n v="12"/>
    <s v="Plato_1"/>
    <s v="Descripción del Plato_1"/>
    <n v="15"/>
    <n v="25"/>
    <n v="3"/>
    <x v="36"/>
    <s v="Ninguna"/>
    <x v="41"/>
    <n v="30"/>
    <n v="75"/>
    <n v="0.4"/>
  </r>
  <r>
    <x v="668"/>
    <n v="10"/>
    <s v="Plato_17"/>
    <s v="Descripción del Plato_17"/>
    <n v="19"/>
    <n v="31"/>
    <n v="1"/>
    <x v="33"/>
    <s v="Sin cebolla"/>
    <x v="2"/>
    <n v="12"/>
    <n v="31"/>
    <n v="0.38709677419354838"/>
  </r>
  <r>
    <x v="668"/>
    <n v="10"/>
    <s v="Plato_6"/>
    <s v="Descripción del Plato_6"/>
    <n v="16"/>
    <n v="27"/>
    <n v="2"/>
    <x v="30"/>
    <s v="Sin cebolla"/>
    <x v="50"/>
    <n v="22"/>
    <n v="54"/>
    <n v="0.40740740740740738"/>
  </r>
  <r>
    <x v="668"/>
    <n v="10"/>
    <s v="Plato_15"/>
    <s v="Descripción del Plato_15"/>
    <n v="19"/>
    <n v="32"/>
    <n v="3"/>
    <x v="35"/>
    <s v="Sin cebolla"/>
    <x v="18"/>
    <n v="39"/>
    <n v="96"/>
    <n v="0.40625"/>
  </r>
  <r>
    <x v="669"/>
    <n v="16"/>
    <s v="Plato_14"/>
    <s v="Descripción del Plato_14"/>
    <n v="14"/>
    <n v="23"/>
    <n v="1"/>
    <x v="13"/>
    <s v="Ninguna"/>
    <x v="33"/>
    <n v="9"/>
    <n v="23"/>
    <n v="0.39130434782608697"/>
  </r>
  <r>
    <x v="669"/>
    <n v="16"/>
    <s v="Plato_8"/>
    <s v="Descripción del Plato_8"/>
    <n v="21"/>
    <n v="35"/>
    <n v="1"/>
    <x v="9"/>
    <s v="Sin cebolla"/>
    <x v="29"/>
    <n v="14"/>
    <n v="35"/>
    <n v="0.4"/>
  </r>
  <r>
    <x v="669"/>
    <n v="16"/>
    <s v="Plato_19"/>
    <s v="Descripción del Plato_19"/>
    <n v="22"/>
    <n v="36"/>
    <n v="1"/>
    <x v="1"/>
    <s v="Ninguna"/>
    <x v="5"/>
    <n v="14"/>
    <n v="36"/>
    <n v="0.3888888888888889"/>
  </r>
  <r>
    <x v="670"/>
    <n v="17"/>
    <s v="Plato_8"/>
    <s v="Descripción del Plato_8"/>
    <n v="21"/>
    <n v="35"/>
    <n v="2"/>
    <x v="50"/>
    <s v="Sin cebolla"/>
    <x v="10"/>
    <n v="28"/>
    <n v="70"/>
    <n v="0.4"/>
  </r>
  <r>
    <x v="670"/>
    <n v="17"/>
    <s v="Plato_1"/>
    <s v="Descripción del Plato_1"/>
    <n v="15"/>
    <n v="25"/>
    <n v="2"/>
    <x v="1"/>
    <s v="Ninguna"/>
    <x v="32"/>
    <n v="20"/>
    <n v="50"/>
    <n v="0.4"/>
  </r>
  <r>
    <x v="670"/>
    <n v="17"/>
    <s v="Plato_15"/>
    <s v="Descripción del Plato_15"/>
    <n v="19"/>
    <n v="32"/>
    <n v="2"/>
    <x v="3"/>
    <s v="Ninguna"/>
    <x v="11"/>
    <n v="26"/>
    <n v="64"/>
    <n v="0.40625"/>
  </r>
  <r>
    <x v="671"/>
    <n v="12"/>
    <s v="Plato_15"/>
    <s v="Descripción del Plato_15"/>
    <n v="19"/>
    <n v="32"/>
    <n v="3"/>
    <x v="42"/>
    <s v="Sin cebolla"/>
    <x v="18"/>
    <n v="39"/>
    <n v="96"/>
    <n v="0.40625"/>
  </r>
  <r>
    <x v="671"/>
    <n v="12"/>
    <s v="Plato_13"/>
    <s v="Descripción del Plato_13"/>
    <n v="13"/>
    <n v="21"/>
    <n v="2"/>
    <x v="12"/>
    <s v="Sin cebolla"/>
    <x v="39"/>
    <n v="16"/>
    <n v="42"/>
    <n v="0.38095238095238093"/>
  </r>
  <r>
    <x v="671"/>
    <n v="12"/>
    <s v="Plato_12"/>
    <s v="Descripción del Plato_12"/>
    <n v="11"/>
    <n v="19"/>
    <n v="1"/>
    <x v="35"/>
    <s v="Ninguna"/>
    <x v="9"/>
    <n v="8"/>
    <n v="19"/>
    <n v="0.42105263157894735"/>
  </r>
  <r>
    <x v="672"/>
    <n v="20"/>
    <s v="Plato_20"/>
    <s v="Descripción del Plato_20"/>
    <n v="25"/>
    <n v="40"/>
    <n v="2"/>
    <x v="33"/>
    <s v="Ninguna"/>
    <x v="20"/>
    <n v="30"/>
    <n v="80"/>
    <n v="0.375"/>
  </r>
  <r>
    <x v="672"/>
    <n v="20"/>
    <s v="Plato_8"/>
    <s v="Descripción del Plato_8"/>
    <n v="21"/>
    <n v="35"/>
    <n v="3"/>
    <x v="16"/>
    <s v="Ninguna"/>
    <x v="28"/>
    <n v="42"/>
    <n v="105"/>
    <n v="0.4"/>
  </r>
  <r>
    <x v="672"/>
    <n v="20"/>
    <s v="Plato_2"/>
    <s v="Descripción del Plato_2"/>
    <n v="18"/>
    <n v="30"/>
    <n v="1"/>
    <x v="0"/>
    <s v="Ninguna"/>
    <x v="16"/>
    <n v="12"/>
    <n v="30"/>
    <n v="0.4"/>
  </r>
  <r>
    <x v="672"/>
    <n v="20"/>
    <s v="Plato_1"/>
    <s v="Descripción del Plato_1"/>
    <n v="15"/>
    <n v="25"/>
    <n v="2"/>
    <x v="32"/>
    <s v="Sin cebolla"/>
    <x v="32"/>
    <n v="20"/>
    <n v="50"/>
    <n v="0.4"/>
  </r>
  <r>
    <x v="673"/>
    <n v="1"/>
    <s v="Plato_12"/>
    <s v="Descripción del Plato_12"/>
    <n v="11"/>
    <n v="19"/>
    <n v="3"/>
    <x v="11"/>
    <s v="Ninguna"/>
    <x v="36"/>
    <n v="24"/>
    <n v="57"/>
    <n v="0.42105263157894735"/>
  </r>
  <r>
    <x v="673"/>
    <n v="1"/>
    <s v="Plato_4"/>
    <s v="Descripción del Plato_4"/>
    <n v="10"/>
    <n v="18"/>
    <n v="2"/>
    <x v="43"/>
    <s v="Ninguna"/>
    <x v="5"/>
    <n v="16"/>
    <n v="36"/>
    <n v="0.44444444444444442"/>
  </r>
  <r>
    <x v="673"/>
    <n v="1"/>
    <s v="Plato_17"/>
    <s v="Descripción del Plato_17"/>
    <n v="19"/>
    <n v="31"/>
    <n v="3"/>
    <x v="49"/>
    <s v="Sin cebolla"/>
    <x v="46"/>
    <n v="36"/>
    <n v="93"/>
    <n v="0.38709677419354838"/>
  </r>
  <r>
    <x v="673"/>
    <n v="1"/>
    <s v="Plato_13"/>
    <s v="Descripción del Plato_13"/>
    <n v="13"/>
    <n v="21"/>
    <n v="1"/>
    <x v="37"/>
    <s v="Ninguna"/>
    <x v="45"/>
    <n v="8"/>
    <n v="21"/>
    <n v="0.38095238095238093"/>
  </r>
  <r>
    <x v="674"/>
    <n v="5"/>
    <s v="Plato_1"/>
    <s v="Descripción del Plato_1"/>
    <n v="15"/>
    <n v="25"/>
    <n v="1"/>
    <x v="10"/>
    <s v="Ninguna"/>
    <x v="53"/>
    <n v="10"/>
    <n v="25"/>
    <n v="0.4"/>
  </r>
  <r>
    <x v="674"/>
    <n v="5"/>
    <s v="Plato_3"/>
    <s v="Descripción del Plato_3"/>
    <n v="12"/>
    <n v="20"/>
    <n v="3"/>
    <x v="7"/>
    <s v="Sin cebolla"/>
    <x v="22"/>
    <n v="24"/>
    <n v="60"/>
    <n v="0.4"/>
  </r>
  <r>
    <x v="674"/>
    <n v="5"/>
    <s v="Plato_19"/>
    <s v="Descripción del Plato_19"/>
    <n v="22"/>
    <n v="36"/>
    <n v="3"/>
    <x v="23"/>
    <s v="Ninguna"/>
    <x v="12"/>
    <n v="42"/>
    <n v="108"/>
    <n v="0.3888888888888889"/>
  </r>
  <r>
    <x v="675"/>
    <n v="7"/>
    <s v="Plato_17"/>
    <s v="Descripción del Plato_17"/>
    <n v="19"/>
    <n v="31"/>
    <n v="1"/>
    <x v="32"/>
    <s v="Ninguna"/>
    <x v="2"/>
    <n v="12"/>
    <n v="31"/>
    <n v="0.38709677419354838"/>
  </r>
  <r>
    <x v="675"/>
    <n v="7"/>
    <s v="Plato_14"/>
    <s v="Descripción del Plato_14"/>
    <n v="14"/>
    <n v="23"/>
    <n v="1"/>
    <x v="22"/>
    <s v="Sin cebolla"/>
    <x v="33"/>
    <n v="9"/>
    <n v="23"/>
    <n v="0.39130434782608697"/>
  </r>
  <r>
    <x v="675"/>
    <n v="7"/>
    <s v="Plato_16"/>
    <s v="Descripción del Plato_16"/>
    <n v="16"/>
    <n v="28"/>
    <n v="1"/>
    <x v="43"/>
    <s v="Sin cebolla"/>
    <x v="21"/>
    <n v="12"/>
    <n v="28"/>
    <n v="0.42857142857142855"/>
  </r>
  <r>
    <x v="675"/>
    <n v="7"/>
    <s v="Plato_13"/>
    <s v="Descripción del Plato_13"/>
    <n v="13"/>
    <n v="21"/>
    <n v="2"/>
    <x v="18"/>
    <s v="Ninguna"/>
    <x v="39"/>
    <n v="16"/>
    <n v="42"/>
    <n v="0.38095238095238093"/>
  </r>
  <r>
    <x v="676"/>
    <n v="14"/>
    <s v="Plato_3"/>
    <s v="Descripción del Plato_3"/>
    <n v="12"/>
    <n v="20"/>
    <n v="2"/>
    <x v="41"/>
    <s v="Ninguna"/>
    <x v="4"/>
    <n v="16"/>
    <n v="40"/>
    <n v="0.4"/>
  </r>
  <r>
    <x v="676"/>
    <n v="14"/>
    <s v="Plato_8"/>
    <s v="Descripción del Plato_8"/>
    <n v="21"/>
    <n v="35"/>
    <n v="2"/>
    <x v="23"/>
    <s v="Sin cebolla"/>
    <x v="10"/>
    <n v="28"/>
    <n v="70"/>
    <n v="0.4"/>
  </r>
  <r>
    <x v="676"/>
    <n v="14"/>
    <s v="Plato_18"/>
    <s v="Descripción del Plato_18"/>
    <n v="20"/>
    <n v="34"/>
    <n v="1"/>
    <x v="3"/>
    <s v="Sin cebolla"/>
    <x v="38"/>
    <n v="14"/>
    <n v="34"/>
    <n v="0.41176470588235292"/>
  </r>
  <r>
    <x v="677"/>
    <n v="19"/>
    <s v="Plato_9"/>
    <s v="Descripción del Plato_9"/>
    <n v="17"/>
    <n v="29"/>
    <n v="1"/>
    <x v="5"/>
    <s v="Ninguna"/>
    <x v="30"/>
    <n v="12"/>
    <n v="29"/>
    <n v="0.41379310344827586"/>
  </r>
  <r>
    <x v="677"/>
    <n v="19"/>
    <s v="Plato_12"/>
    <s v="Descripción del Plato_12"/>
    <n v="11"/>
    <n v="19"/>
    <n v="3"/>
    <x v="45"/>
    <s v="Sin cebolla"/>
    <x v="36"/>
    <n v="24"/>
    <n v="57"/>
    <n v="0.42105263157894735"/>
  </r>
  <r>
    <x v="677"/>
    <n v="19"/>
    <s v="Plato_8"/>
    <s v="Descripción del Plato_8"/>
    <n v="21"/>
    <n v="35"/>
    <n v="2"/>
    <x v="45"/>
    <s v="Sin cebolla"/>
    <x v="10"/>
    <n v="28"/>
    <n v="70"/>
    <n v="0.4"/>
  </r>
  <r>
    <x v="677"/>
    <n v="19"/>
    <s v="Plato_7"/>
    <s v="Descripción del Plato_7"/>
    <n v="14"/>
    <n v="24"/>
    <n v="2"/>
    <x v="31"/>
    <s v="Sin cebolla"/>
    <x v="0"/>
    <n v="20"/>
    <n v="48"/>
    <n v="0.41666666666666669"/>
  </r>
  <r>
    <x v="678"/>
    <n v="9"/>
    <s v="Plato_13"/>
    <s v="Descripción del Plato_13"/>
    <n v="13"/>
    <n v="21"/>
    <n v="2"/>
    <x v="5"/>
    <s v="Sin cebolla"/>
    <x v="39"/>
    <n v="16"/>
    <n v="42"/>
    <n v="0.38095238095238093"/>
  </r>
  <r>
    <x v="678"/>
    <n v="9"/>
    <s v="Plato_10"/>
    <s v="Descripción del Plato_10"/>
    <n v="15"/>
    <n v="26"/>
    <n v="1"/>
    <x v="11"/>
    <s v="Sin cebolla"/>
    <x v="40"/>
    <n v="11"/>
    <n v="26"/>
    <n v="0.42307692307692307"/>
  </r>
  <r>
    <x v="678"/>
    <n v="9"/>
    <s v="Plato_16"/>
    <s v="Descripción del Plato_16"/>
    <n v="16"/>
    <n v="28"/>
    <n v="2"/>
    <x v="51"/>
    <s v="Sin cebolla"/>
    <x v="14"/>
    <n v="24"/>
    <n v="56"/>
    <n v="0.42857142857142855"/>
  </r>
  <r>
    <x v="678"/>
    <n v="9"/>
    <s v="Plato_1"/>
    <s v="Descripción del Plato_1"/>
    <n v="15"/>
    <n v="25"/>
    <n v="3"/>
    <x v="53"/>
    <s v="Sin cebolla"/>
    <x v="41"/>
    <n v="30"/>
    <n v="75"/>
    <n v="0.4"/>
  </r>
  <r>
    <x v="679"/>
    <n v="5"/>
    <s v="Plato_4"/>
    <s v="Descripción del Plato_4"/>
    <n v="10"/>
    <n v="18"/>
    <n v="2"/>
    <x v="21"/>
    <s v="Sin cebolla"/>
    <x v="5"/>
    <n v="16"/>
    <n v="36"/>
    <n v="0.44444444444444442"/>
  </r>
  <r>
    <x v="679"/>
    <n v="5"/>
    <s v="Plato_3"/>
    <s v="Descripción del Plato_3"/>
    <n v="12"/>
    <n v="20"/>
    <n v="3"/>
    <x v="14"/>
    <s v="Sin cebolla"/>
    <x v="22"/>
    <n v="24"/>
    <n v="60"/>
    <n v="0.4"/>
  </r>
  <r>
    <x v="679"/>
    <n v="5"/>
    <s v="Plato_11"/>
    <s v="Descripción del Plato_11"/>
    <n v="20"/>
    <n v="33"/>
    <n v="2"/>
    <x v="44"/>
    <s v="Ninguna"/>
    <x v="13"/>
    <n v="26"/>
    <n v="66"/>
    <n v="0.39393939393939392"/>
  </r>
  <r>
    <x v="680"/>
    <n v="2"/>
    <s v="Plato_11"/>
    <s v="Descripción del Plato_11"/>
    <n v="20"/>
    <n v="33"/>
    <n v="1"/>
    <x v="20"/>
    <s v="Ninguna"/>
    <x v="25"/>
    <n v="13"/>
    <n v="33"/>
    <n v="0.39393939393939392"/>
  </r>
  <r>
    <x v="680"/>
    <n v="2"/>
    <s v="Plato_13"/>
    <s v="Descripción del Plato_13"/>
    <n v="13"/>
    <n v="21"/>
    <n v="2"/>
    <x v="42"/>
    <s v="Sin cebolla"/>
    <x v="39"/>
    <n v="16"/>
    <n v="42"/>
    <n v="0.38095238095238093"/>
  </r>
  <r>
    <x v="681"/>
    <n v="1"/>
    <s v="Plato_14"/>
    <s v="Descripción del Plato_14"/>
    <n v="14"/>
    <n v="23"/>
    <n v="1"/>
    <x v="26"/>
    <s v="Ninguna"/>
    <x v="33"/>
    <n v="9"/>
    <n v="23"/>
    <n v="0.39130434782608697"/>
  </r>
  <r>
    <x v="682"/>
    <n v="2"/>
    <s v="Plato_5"/>
    <s v="Descripción del Plato_5"/>
    <n v="13"/>
    <n v="22"/>
    <n v="1"/>
    <x v="0"/>
    <s v="Sin cebolla"/>
    <x v="48"/>
    <n v="9"/>
    <n v="22"/>
    <n v="0.40909090909090912"/>
  </r>
  <r>
    <x v="682"/>
    <n v="2"/>
    <s v="Plato_3"/>
    <s v="Descripción del Plato_3"/>
    <n v="12"/>
    <n v="20"/>
    <n v="2"/>
    <x v="37"/>
    <s v="Ninguna"/>
    <x v="4"/>
    <n v="16"/>
    <n v="40"/>
    <n v="0.4"/>
  </r>
  <r>
    <x v="682"/>
    <n v="2"/>
    <s v="Plato_20"/>
    <s v="Descripción del Plato_20"/>
    <n v="25"/>
    <n v="40"/>
    <n v="1"/>
    <x v="21"/>
    <s v="Sin cebolla"/>
    <x v="4"/>
    <n v="15"/>
    <n v="40"/>
    <n v="0.375"/>
  </r>
  <r>
    <x v="682"/>
    <n v="2"/>
    <s v="Plato_17"/>
    <s v="Descripción del Plato_17"/>
    <n v="19"/>
    <n v="31"/>
    <n v="2"/>
    <x v="51"/>
    <s v="Sin cebolla"/>
    <x v="42"/>
    <n v="24"/>
    <n v="62"/>
    <n v="0.38709677419354838"/>
  </r>
  <r>
    <x v="683"/>
    <n v="10"/>
    <s v="Plato_19"/>
    <s v="Descripción del Plato_19"/>
    <n v="22"/>
    <n v="36"/>
    <n v="1"/>
    <x v="25"/>
    <s v="Ninguna"/>
    <x v="5"/>
    <n v="14"/>
    <n v="36"/>
    <n v="0.3888888888888889"/>
  </r>
  <r>
    <x v="683"/>
    <n v="10"/>
    <s v="Plato_17"/>
    <s v="Descripción del Plato_17"/>
    <n v="19"/>
    <n v="31"/>
    <n v="1"/>
    <x v="16"/>
    <s v="Sin cebolla"/>
    <x v="2"/>
    <n v="12"/>
    <n v="31"/>
    <n v="0.38709677419354838"/>
  </r>
  <r>
    <x v="683"/>
    <n v="10"/>
    <s v="Plato_10"/>
    <s v="Descripción del Plato_10"/>
    <n v="15"/>
    <n v="26"/>
    <n v="1"/>
    <x v="0"/>
    <s v="Ninguna"/>
    <x v="40"/>
    <n v="11"/>
    <n v="26"/>
    <n v="0.42307692307692307"/>
  </r>
  <r>
    <x v="683"/>
    <n v="10"/>
    <s v="Plato_9"/>
    <s v="Descripción del Plato_9"/>
    <n v="17"/>
    <n v="29"/>
    <n v="3"/>
    <x v="45"/>
    <s v="Ninguna"/>
    <x v="23"/>
    <n v="36"/>
    <n v="87"/>
    <n v="0.41379310344827586"/>
  </r>
  <r>
    <x v="684"/>
    <n v="5"/>
    <s v="Plato_6"/>
    <s v="Descripción del Plato_6"/>
    <n v="16"/>
    <n v="27"/>
    <n v="2"/>
    <x v="9"/>
    <s v="Sin cebolla"/>
    <x v="50"/>
    <n v="22"/>
    <n v="54"/>
    <n v="0.40740740740740738"/>
  </r>
  <r>
    <x v="685"/>
    <n v="10"/>
    <s v="Plato_17"/>
    <s v="Descripción del Plato_17"/>
    <n v="19"/>
    <n v="31"/>
    <n v="2"/>
    <x v="45"/>
    <s v="Ninguna"/>
    <x v="42"/>
    <n v="24"/>
    <n v="62"/>
    <n v="0.38709677419354838"/>
  </r>
  <r>
    <x v="685"/>
    <n v="10"/>
    <s v="Plato_3"/>
    <s v="Descripción del Plato_3"/>
    <n v="12"/>
    <n v="20"/>
    <n v="2"/>
    <x v="42"/>
    <s v="Sin cebolla"/>
    <x v="4"/>
    <n v="16"/>
    <n v="40"/>
    <n v="0.4"/>
  </r>
  <r>
    <x v="686"/>
    <n v="2"/>
    <s v="Plato_19"/>
    <s v="Descripción del Plato_19"/>
    <n v="22"/>
    <n v="36"/>
    <n v="2"/>
    <x v="50"/>
    <s v="Ninguna"/>
    <x v="47"/>
    <n v="28"/>
    <n v="72"/>
    <n v="0.3888888888888889"/>
  </r>
  <r>
    <x v="687"/>
    <n v="3"/>
    <s v="Plato_9"/>
    <s v="Descripción del Plato_9"/>
    <n v="17"/>
    <n v="29"/>
    <n v="1"/>
    <x v="30"/>
    <s v="Sin cebolla"/>
    <x v="30"/>
    <n v="12"/>
    <n v="29"/>
    <n v="0.41379310344827586"/>
  </r>
  <r>
    <x v="688"/>
    <n v="14"/>
    <s v="Plato_14"/>
    <s v="Descripción del Plato_14"/>
    <n v="14"/>
    <n v="23"/>
    <n v="3"/>
    <x v="51"/>
    <s v="Ninguna"/>
    <x v="52"/>
    <n v="27"/>
    <n v="69"/>
    <n v="0.39130434782608697"/>
  </r>
  <r>
    <x v="688"/>
    <n v="14"/>
    <s v="Plato_1"/>
    <s v="Descripción del Plato_1"/>
    <n v="15"/>
    <n v="25"/>
    <n v="3"/>
    <x v="49"/>
    <s v="Ninguna"/>
    <x v="41"/>
    <n v="30"/>
    <n v="75"/>
    <n v="0.4"/>
  </r>
  <r>
    <x v="688"/>
    <n v="14"/>
    <s v="Plato_13"/>
    <s v="Descripción del Plato_13"/>
    <n v="13"/>
    <n v="21"/>
    <n v="1"/>
    <x v="21"/>
    <s v="Sin cebolla"/>
    <x v="45"/>
    <n v="8"/>
    <n v="21"/>
    <n v="0.38095238095238093"/>
  </r>
  <r>
    <x v="689"/>
    <n v="15"/>
    <s v="Plato_20"/>
    <s v="Descripción del Plato_20"/>
    <n v="25"/>
    <n v="40"/>
    <n v="1"/>
    <x v="14"/>
    <s v="Ninguna"/>
    <x v="4"/>
    <n v="15"/>
    <n v="40"/>
    <n v="0.375"/>
  </r>
  <r>
    <x v="689"/>
    <n v="15"/>
    <s v="Plato_17"/>
    <s v="Descripción del Plato_17"/>
    <n v="19"/>
    <n v="31"/>
    <n v="2"/>
    <x v="51"/>
    <s v="Ninguna"/>
    <x v="42"/>
    <n v="24"/>
    <n v="62"/>
    <n v="0.38709677419354838"/>
  </r>
  <r>
    <x v="689"/>
    <n v="15"/>
    <s v="Plato_16"/>
    <s v="Descripción del Plato_16"/>
    <n v="16"/>
    <n v="28"/>
    <n v="2"/>
    <x v="7"/>
    <s v="Ninguna"/>
    <x v="14"/>
    <n v="24"/>
    <n v="56"/>
    <n v="0.42857142857142855"/>
  </r>
  <r>
    <x v="689"/>
    <n v="15"/>
    <s v="Plato_11"/>
    <s v="Descripción del Plato_11"/>
    <n v="20"/>
    <n v="33"/>
    <n v="1"/>
    <x v="18"/>
    <s v="Ninguna"/>
    <x v="25"/>
    <n v="13"/>
    <n v="33"/>
    <n v="0.39393939393939392"/>
  </r>
  <r>
    <x v="690"/>
    <n v="19"/>
    <s v="Plato_5"/>
    <s v="Descripción del Plato_5"/>
    <n v="13"/>
    <n v="22"/>
    <n v="3"/>
    <x v="3"/>
    <s v="Ninguna"/>
    <x v="13"/>
    <n v="27"/>
    <n v="66"/>
    <n v="0.40909090909090912"/>
  </r>
  <r>
    <x v="691"/>
    <n v="9"/>
    <s v="Plato_8"/>
    <s v="Descripción del Plato_8"/>
    <n v="21"/>
    <n v="35"/>
    <n v="3"/>
    <x v="46"/>
    <s v="Sin cebolla"/>
    <x v="28"/>
    <n v="42"/>
    <n v="105"/>
    <n v="0.4"/>
  </r>
  <r>
    <x v="691"/>
    <n v="9"/>
    <s v="Plato_2"/>
    <s v="Descripción del Plato_2"/>
    <n v="18"/>
    <n v="30"/>
    <n v="1"/>
    <x v="14"/>
    <s v="Ninguna"/>
    <x v="16"/>
    <n v="12"/>
    <n v="30"/>
    <n v="0.4"/>
  </r>
  <r>
    <x v="691"/>
    <n v="9"/>
    <s v="Plato_4"/>
    <s v="Descripción del Plato_4"/>
    <n v="10"/>
    <n v="18"/>
    <n v="1"/>
    <x v="11"/>
    <s v="Ninguna"/>
    <x v="34"/>
    <n v="8"/>
    <n v="18"/>
    <n v="0.44444444444444442"/>
  </r>
  <r>
    <x v="691"/>
    <n v="9"/>
    <s v="Plato_3"/>
    <s v="Descripción del Plato_3"/>
    <n v="12"/>
    <n v="20"/>
    <n v="1"/>
    <x v="49"/>
    <s v="Ninguna"/>
    <x v="24"/>
    <n v="8"/>
    <n v="20"/>
    <n v="0.4"/>
  </r>
  <r>
    <x v="692"/>
    <n v="15"/>
    <s v="Plato_19"/>
    <s v="Descripción del Plato_19"/>
    <n v="22"/>
    <n v="36"/>
    <n v="1"/>
    <x v="31"/>
    <s v="Ninguna"/>
    <x v="5"/>
    <n v="14"/>
    <n v="36"/>
    <n v="0.3888888888888889"/>
  </r>
  <r>
    <x v="692"/>
    <n v="15"/>
    <s v="Plato_13"/>
    <s v="Descripción del Plato_13"/>
    <n v="13"/>
    <n v="21"/>
    <n v="2"/>
    <x v="18"/>
    <s v="Ninguna"/>
    <x v="39"/>
    <n v="16"/>
    <n v="42"/>
    <n v="0.38095238095238093"/>
  </r>
  <r>
    <x v="693"/>
    <n v="5"/>
    <s v="Plato_3"/>
    <s v="Descripción del Plato_3"/>
    <n v="12"/>
    <n v="20"/>
    <n v="3"/>
    <x v="31"/>
    <s v="Ninguna"/>
    <x v="22"/>
    <n v="24"/>
    <n v="60"/>
    <n v="0.4"/>
  </r>
  <r>
    <x v="693"/>
    <n v="5"/>
    <s v="Plato_4"/>
    <s v="Descripción del Plato_4"/>
    <n v="10"/>
    <n v="18"/>
    <n v="2"/>
    <x v="13"/>
    <s v="Sin cebolla"/>
    <x v="5"/>
    <n v="16"/>
    <n v="36"/>
    <n v="0.44444444444444442"/>
  </r>
  <r>
    <x v="693"/>
    <n v="5"/>
    <s v="Plato_20"/>
    <s v="Descripción del Plato_20"/>
    <n v="25"/>
    <n v="40"/>
    <n v="1"/>
    <x v="22"/>
    <s v="Ninguna"/>
    <x v="4"/>
    <n v="15"/>
    <n v="40"/>
    <n v="0.375"/>
  </r>
  <r>
    <x v="693"/>
    <n v="5"/>
    <s v="Plato_13"/>
    <s v="Descripción del Plato_13"/>
    <n v="13"/>
    <n v="21"/>
    <n v="1"/>
    <x v="35"/>
    <s v="Sin cebolla"/>
    <x v="45"/>
    <n v="8"/>
    <n v="21"/>
    <n v="0.38095238095238093"/>
  </r>
  <r>
    <x v="694"/>
    <n v="9"/>
    <s v="Plato_16"/>
    <s v="Descripción del Plato_16"/>
    <n v="16"/>
    <n v="28"/>
    <n v="2"/>
    <x v="48"/>
    <s v="Sin cebolla"/>
    <x v="14"/>
    <n v="24"/>
    <n v="56"/>
    <n v="0.42857142857142855"/>
  </r>
  <r>
    <x v="694"/>
    <n v="9"/>
    <s v="Plato_2"/>
    <s v="Descripción del Plato_2"/>
    <n v="18"/>
    <n v="30"/>
    <n v="2"/>
    <x v="49"/>
    <s v="Sin cebolla"/>
    <x v="22"/>
    <n v="24"/>
    <n v="60"/>
    <n v="0.4"/>
  </r>
  <r>
    <x v="695"/>
    <n v="2"/>
    <s v="Plato_14"/>
    <s v="Descripción del Plato_14"/>
    <n v="14"/>
    <n v="23"/>
    <n v="2"/>
    <x v="8"/>
    <s v="Ninguna"/>
    <x v="26"/>
    <n v="18"/>
    <n v="46"/>
    <n v="0.39130434782608697"/>
  </r>
  <r>
    <x v="696"/>
    <n v="4"/>
    <s v="Plato_14"/>
    <s v="Descripción del Plato_14"/>
    <n v="14"/>
    <n v="23"/>
    <n v="2"/>
    <x v="18"/>
    <s v="Ninguna"/>
    <x v="26"/>
    <n v="18"/>
    <n v="46"/>
    <n v="0.39130434782608697"/>
  </r>
  <r>
    <x v="696"/>
    <n v="4"/>
    <s v="Plato_11"/>
    <s v="Descripción del Plato_11"/>
    <n v="20"/>
    <n v="33"/>
    <n v="2"/>
    <x v="54"/>
    <s v="Sin cebolla"/>
    <x v="13"/>
    <n v="26"/>
    <n v="66"/>
    <n v="0.39393939393939392"/>
  </r>
  <r>
    <x v="696"/>
    <n v="4"/>
    <s v="Plato_2"/>
    <s v="Descripción del Plato_2"/>
    <n v="18"/>
    <n v="30"/>
    <n v="2"/>
    <x v="37"/>
    <s v="Sin cebolla"/>
    <x v="22"/>
    <n v="24"/>
    <n v="60"/>
    <n v="0.4"/>
  </r>
  <r>
    <x v="696"/>
    <n v="4"/>
    <s v="Plato_6"/>
    <s v="Descripción del Plato_6"/>
    <n v="16"/>
    <n v="27"/>
    <n v="1"/>
    <x v="49"/>
    <s v="Ninguna"/>
    <x v="3"/>
    <n v="11"/>
    <n v="27"/>
    <n v="0.40740740740740738"/>
  </r>
  <r>
    <x v="697"/>
    <n v="19"/>
    <s v="Plato_6"/>
    <s v="Descripción del Plato_6"/>
    <n v="16"/>
    <n v="27"/>
    <n v="1"/>
    <x v="41"/>
    <s v="Sin cebolla"/>
    <x v="3"/>
    <n v="11"/>
    <n v="27"/>
    <n v="0.40740740740740738"/>
  </r>
  <r>
    <x v="697"/>
    <n v="19"/>
    <s v="Plato_10"/>
    <s v="Descripción del Plato_10"/>
    <n v="15"/>
    <n v="26"/>
    <n v="1"/>
    <x v="43"/>
    <s v="Sin cebolla"/>
    <x v="40"/>
    <n v="11"/>
    <n v="26"/>
    <n v="0.42307692307692307"/>
  </r>
  <r>
    <x v="697"/>
    <n v="19"/>
    <s v="Plato_14"/>
    <s v="Descripción del Plato_14"/>
    <n v="14"/>
    <n v="23"/>
    <n v="3"/>
    <x v="17"/>
    <s v="Sin cebolla"/>
    <x v="52"/>
    <n v="27"/>
    <n v="69"/>
    <n v="0.39130434782608697"/>
  </r>
  <r>
    <x v="697"/>
    <n v="19"/>
    <s v="Plato_13"/>
    <s v="Descripción del Plato_13"/>
    <n v="13"/>
    <n v="21"/>
    <n v="3"/>
    <x v="12"/>
    <s v="Sin cebolla"/>
    <x v="27"/>
    <n v="24"/>
    <n v="63"/>
    <n v="0.38095238095238093"/>
  </r>
  <r>
    <x v="698"/>
    <n v="8"/>
    <s v="Plato_9"/>
    <s v="Descripción del Plato_9"/>
    <n v="17"/>
    <n v="29"/>
    <n v="2"/>
    <x v="11"/>
    <s v="Sin cebolla"/>
    <x v="6"/>
    <n v="24"/>
    <n v="58"/>
    <n v="0.41379310344827586"/>
  </r>
  <r>
    <x v="699"/>
    <n v="8"/>
    <s v="Plato_18"/>
    <s v="Descripción del Plato_18"/>
    <n v="20"/>
    <n v="34"/>
    <n v="3"/>
    <x v="45"/>
    <s v="Sin cebolla"/>
    <x v="35"/>
    <n v="42"/>
    <n v="102"/>
    <n v="0.41176470588235292"/>
  </r>
  <r>
    <x v="699"/>
    <n v="8"/>
    <s v="Plato_10"/>
    <s v="Descripción del Plato_10"/>
    <n v="15"/>
    <n v="26"/>
    <n v="3"/>
    <x v="37"/>
    <s v="Sin cebolla"/>
    <x v="31"/>
    <n v="33"/>
    <n v="78"/>
    <n v="0.42307692307692307"/>
  </r>
  <r>
    <x v="699"/>
    <n v="8"/>
    <s v="Plato_6"/>
    <s v="Descripción del Plato_6"/>
    <n v="16"/>
    <n v="27"/>
    <n v="2"/>
    <x v="30"/>
    <s v="Sin cebolla"/>
    <x v="50"/>
    <n v="22"/>
    <n v="54"/>
    <n v="0.40740740740740738"/>
  </r>
  <r>
    <x v="700"/>
    <n v="19"/>
    <s v="Plato_11"/>
    <s v="Descripción del Plato_11"/>
    <n v="20"/>
    <n v="33"/>
    <n v="2"/>
    <x v="35"/>
    <s v="Sin cebolla"/>
    <x v="13"/>
    <n v="26"/>
    <n v="66"/>
    <n v="0.39393939393939392"/>
  </r>
  <r>
    <x v="700"/>
    <n v="19"/>
    <s v="Plato_4"/>
    <s v="Descripción del Plato_4"/>
    <n v="10"/>
    <n v="18"/>
    <n v="2"/>
    <x v="41"/>
    <s v="Sin cebolla"/>
    <x v="5"/>
    <n v="16"/>
    <n v="36"/>
    <n v="0.44444444444444442"/>
  </r>
  <r>
    <x v="701"/>
    <n v="13"/>
    <s v="Plato_4"/>
    <s v="Descripción del Plato_4"/>
    <n v="10"/>
    <n v="18"/>
    <n v="2"/>
    <x v="23"/>
    <s v="Ninguna"/>
    <x v="5"/>
    <n v="16"/>
    <n v="36"/>
    <n v="0.44444444444444442"/>
  </r>
  <r>
    <x v="701"/>
    <n v="13"/>
    <s v="Plato_13"/>
    <s v="Descripción del Plato_13"/>
    <n v="13"/>
    <n v="21"/>
    <n v="1"/>
    <x v="6"/>
    <s v="Ninguna"/>
    <x v="45"/>
    <n v="8"/>
    <n v="21"/>
    <n v="0.38095238095238093"/>
  </r>
  <r>
    <x v="701"/>
    <n v="13"/>
    <s v="Plato_6"/>
    <s v="Descripción del Plato_6"/>
    <n v="16"/>
    <n v="27"/>
    <n v="2"/>
    <x v="50"/>
    <s v="Sin cebolla"/>
    <x v="50"/>
    <n v="22"/>
    <n v="54"/>
    <n v="0.40740740740740738"/>
  </r>
  <r>
    <x v="701"/>
    <n v="13"/>
    <s v="Plato_16"/>
    <s v="Descripción del Plato_16"/>
    <n v="16"/>
    <n v="28"/>
    <n v="3"/>
    <x v="15"/>
    <s v="Ninguna"/>
    <x v="8"/>
    <n v="36"/>
    <n v="84"/>
    <n v="0.42857142857142855"/>
  </r>
  <r>
    <x v="702"/>
    <n v="9"/>
    <s v="Plato_13"/>
    <s v="Descripción del Plato_13"/>
    <n v="13"/>
    <n v="21"/>
    <n v="3"/>
    <x v="50"/>
    <s v="Sin cebolla"/>
    <x v="27"/>
    <n v="24"/>
    <n v="63"/>
    <n v="0.38095238095238093"/>
  </r>
  <r>
    <x v="703"/>
    <n v="13"/>
    <s v="Plato_4"/>
    <s v="Descripción del Plato_4"/>
    <n v="10"/>
    <n v="18"/>
    <n v="1"/>
    <x v="25"/>
    <s v="Ninguna"/>
    <x v="34"/>
    <n v="8"/>
    <n v="18"/>
    <n v="0.44444444444444442"/>
  </r>
  <r>
    <x v="704"/>
    <n v="12"/>
    <s v="Plato_3"/>
    <s v="Descripción del Plato_3"/>
    <n v="12"/>
    <n v="20"/>
    <n v="3"/>
    <x v="0"/>
    <s v="Sin cebolla"/>
    <x v="22"/>
    <n v="24"/>
    <n v="60"/>
    <n v="0.4"/>
  </r>
  <r>
    <x v="704"/>
    <n v="12"/>
    <s v="Plato_10"/>
    <s v="Descripción del Plato_10"/>
    <n v="15"/>
    <n v="26"/>
    <n v="2"/>
    <x v="10"/>
    <s v="Ninguna"/>
    <x v="43"/>
    <n v="22"/>
    <n v="52"/>
    <n v="0.42307692307692307"/>
  </r>
  <r>
    <x v="705"/>
    <n v="20"/>
    <s v="Plato_4"/>
    <s v="Descripción del Plato_4"/>
    <n v="10"/>
    <n v="18"/>
    <n v="3"/>
    <x v="46"/>
    <s v="Sin cebolla"/>
    <x v="50"/>
    <n v="24"/>
    <n v="54"/>
    <n v="0.44444444444444442"/>
  </r>
  <r>
    <x v="706"/>
    <n v="15"/>
    <s v="Plato_15"/>
    <s v="Descripción del Plato_15"/>
    <n v="19"/>
    <n v="32"/>
    <n v="1"/>
    <x v="15"/>
    <s v="Ninguna"/>
    <x v="49"/>
    <n v="13"/>
    <n v="32"/>
    <n v="0.40625"/>
  </r>
  <r>
    <x v="706"/>
    <n v="15"/>
    <s v="Plato_13"/>
    <s v="Descripción del Plato_13"/>
    <n v="13"/>
    <n v="21"/>
    <n v="1"/>
    <x v="35"/>
    <s v="Sin cebolla"/>
    <x v="45"/>
    <n v="8"/>
    <n v="21"/>
    <n v="0.38095238095238093"/>
  </r>
  <r>
    <x v="706"/>
    <n v="15"/>
    <s v="Plato_2"/>
    <s v="Descripción del Plato_2"/>
    <n v="18"/>
    <n v="30"/>
    <n v="2"/>
    <x v="47"/>
    <s v="Ninguna"/>
    <x v="22"/>
    <n v="24"/>
    <n v="60"/>
    <n v="0.4"/>
  </r>
  <r>
    <x v="706"/>
    <n v="15"/>
    <s v="Plato_19"/>
    <s v="Descripción del Plato_19"/>
    <n v="22"/>
    <n v="36"/>
    <n v="2"/>
    <x v="11"/>
    <s v="Ninguna"/>
    <x v="47"/>
    <n v="28"/>
    <n v="72"/>
    <n v="0.3888888888888889"/>
  </r>
  <r>
    <x v="707"/>
    <n v="5"/>
    <s v="Plato_6"/>
    <s v="Descripción del Plato_6"/>
    <n v="16"/>
    <n v="27"/>
    <n v="2"/>
    <x v="18"/>
    <s v="Sin cebolla"/>
    <x v="50"/>
    <n v="22"/>
    <n v="54"/>
    <n v="0.40740740740740738"/>
  </r>
  <r>
    <x v="708"/>
    <n v="8"/>
    <s v="Plato_13"/>
    <s v="Descripción del Plato_13"/>
    <n v="13"/>
    <n v="21"/>
    <n v="2"/>
    <x v="49"/>
    <s v="Ninguna"/>
    <x v="39"/>
    <n v="16"/>
    <n v="42"/>
    <n v="0.38095238095238093"/>
  </r>
  <r>
    <x v="708"/>
    <n v="8"/>
    <s v="Plato_8"/>
    <s v="Descripción del Plato_8"/>
    <n v="21"/>
    <n v="35"/>
    <n v="1"/>
    <x v="46"/>
    <s v="Sin cebolla"/>
    <x v="29"/>
    <n v="14"/>
    <n v="35"/>
    <n v="0.4"/>
  </r>
  <r>
    <x v="708"/>
    <n v="8"/>
    <s v="Plato_11"/>
    <s v="Descripción del Plato_11"/>
    <n v="20"/>
    <n v="33"/>
    <n v="2"/>
    <x v="5"/>
    <s v="Sin cebolla"/>
    <x v="13"/>
    <n v="26"/>
    <n v="66"/>
    <n v="0.39393939393939392"/>
  </r>
  <r>
    <x v="708"/>
    <n v="8"/>
    <s v="Plato_1"/>
    <s v="Descripción del Plato_1"/>
    <n v="15"/>
    <n v="25"/>
    <n v="2"/>
    <x v="15"/>
    <s v="Ninguna"/>
    <x v="32"/>
    <n v="20"/>
    <n v="50"/>
    <n v="0.4"/>
  </r>
  <r>
    <x v="709"/>
    <n v="18"/>
    <s v="Plato_3"/>
    <s v="Descripción del Plato_3"/>
    <n v="12"/>
    <n v="20"/>
    <n v="2"/>
    <x v="1"/>
    <s v="Ninguna"/>
    <x v="4"/>
    <n v="16"/>
    <n v="40"/>
    <n v="0.4"/>
  </r>
  <r>
    <x v="709"/>
    <n v="18"/>
    <s v="Plato_12"/>
    <s v="Descripción del Plato_12"/>
    <n v="11"/>
    <n v="19"/>
    <n v="3"/>
    <x v="32"/>
    <s v="Sin cebolla"/>
    <x v="36"/>
    <n v="24"/>
    <n v="57"/>
    <n v="0.42105263157894735"/>
  </r>
  <r>
    <x v="709"/>
    <n v="18"/>
    <s v="Plato_4"/>
    <s v="Descripción del Plato_4"/>
    <n v="10"/>
    <n v="18"/>
    <n v="1"/>
    <x v="31"/>
    <s v="Sin cebolla"/>
    <x v="34"/>
    <n v="8"/>
    <n v="18"/>
    <n v="0.44444444444444442"/>
  </r>
  <r>
    <x v="709"/>
    <n v="18"/>
    <s v="Plato_14"/>
    <s v="Descripción del Plato_14"/>
    <n v="14"/>
    <n v="23"/>
    <n v="1"/>
    <x v="26"/>
    <s v="Sin cebolla"/>
    <x v="33"/>
    <n v="9"/>
    <n v="23"/>
    <n v="0.39130434782608697"/>
  </r>
  <r>
    <x v="710"/>
    <n v="20"/>
    <s v="Plato_18"/>
    <s v="Descripción del Plato_18"/>
    <n v="20"/>
    <n v="34"/>
    <n v="3"/>
    <x v="26"/>
    <s v="Ninguna"/>
    <x v="35"/>
    <n v="42"/>
    <n v="102"/>
    <n v="0.41176470588235292"/>
  </r>
  <r>
    <x v="710"/>
    <n v="20"/>
    <s v="Plato_15"/>
    <s v="Descripción del Plato_15"/>
    <n v="19"/>
    <n v="32"/>
    <n v="2"/>
    <x v="51"/>
    <s v="Sin cebolla"/>
    <x v="11"/>
    <n v="26"/>
    <n v="64"/>
    <n v="0.40625"/>
  </r>
  <r>
    <x v="711"/>
    <n v="10"/>
    <s v="Plato_7"/>
    <s v="Descripción del Plato_7"/>
    <n v="14"/>
    <n v="24"/>
    <n v="2"/>
    <x v="14"/>
    <s v="Ninguna"/>
    <x v="0"/>
    <n v="20"/>
    <n v="48"/>
    <n v="0.41666666666666669"/>
  </r>
  <r>
    <x v="712"/>
    <n v="6"/>
    <s v="Plato_11"/>
    <s v="Descripción del Plato_11"/>
    <n v="20"/>
    <n v="33"/>
    <n v="3"/>
    <x v="54"/>
    <s v="Sin cebolla"/>
    <x v="7"/>
    <n v="39"/>
    <n v="99"/>
    <n v="0.39393939393939392"/>
  </r>
  <r>
    <x v="712"/>
    <n v="6"/>
    <s v="Plato_9"/>
    <s v="Descripción del Plato_9"/>
    <n v="17"/>
    <n v="29"/>
    <n v="3"/>
    <x v="30"/>
    <s v="Sin cebolla"/>
    <x v="23"/>
    <n v="36"/>
    <n v="87"/>
    <n v="0.41379310344827586"/>
  </r>
  <r>
    <x v="712"/>
    <n v="6"/>
    <s v="Plato_15"/>
    <s v="Descripción del Plato_15"/>
    <n v="19"/>
    <n v="32"/>
    <n v="3"/>
    <x v="32"/>
    <s v="Ninguna"/>
    <x v="18"/>
    <n v="39"/>
    <n v="96"/>
    <n v="0.40625"/>
  </r>
  <r>
    <x v="712"/>
    <n v="6"/>
    <s v="Plato_10"/>
    <s v="Descripción del Plato_10"/>
    <n v="15"/>
    <n v="26"/>
    <n v="3"/>
    <x v="0"/>
    <s v="Ninguna"/>
    <x v="31"/>
    <n v="33"/>
    <n v="78"/>
    <n v="0.42307692307692307"/>
  </r>
  <r>
    <x v="713"/>
    <n v="19"/>
    <s v="Plato_18"/>
    <s v="Descripción del Plato_18"/>
    <n v="20"/>
    <n v="34"/>
    <n v="3"/>
    <x v="9"/>
    <s v="Sin cebolla"/>
    <x v="35"/>
    <n v="42"/>
    <n v="102"/>
    <n v="0.41176470588235292"/>
  </r>
  <r>
    <x v="713"/>
    <n v="19"/>
    <s v="Plato_2"/>
    <s v="Descripción del Plato_2"/>
    <n v="18"/>
    <n v="30"/>
    <n v="3"/>
    <x v="9"/>
    <s v="Sin cebolla"/>
    <x v="1"/>
    <n v="36"/>
    <n v="90"/>
    <n v="0.4"/>
  </r>
  <r>
    <x v="713"/>
    <n v="19"/>
    <s v="Plato_11"/>
    <s v="Descripción del Plato_11"/>
    <n v="20"/>
    <n v="33"/>
    <n v="1"/>
    <x v="50"/>
    <s v="Sin cebolla"/>
    <x v="25"/>
    <n v="13"/>
    <n v="33"/>
    <n v="0.39393939393939392"/>
  </r>
  <r>
    <x v="714"/>
    <n v="12"/>
    <s v="Plato_2"/>
    <s v="Descripción del Plato_2"/>
    <n v="18"/>
    <n v="30"/>
    <n v="3"/>
    <x v="37"/>
    <s v="Ninguna"/>
    <x v="1"/>
    <n v="36"/>
    <n v="90"/>
    <n v="0.4"/>
  </r>
  <r>
    <x v="714"/>
    <n v="12"/>
    <s v="Plato_6"/>
    <s v="Descripción del Plato_6"/>
    <n v="16"/>
    <n v="27"/>
    <n v="1"/>
    <x v="30"/>
    <s v="Ninguna"/>
    <x v="3"/>
    <n v="11"/>
    <n v="27"/>
    <n v="0.40740740740740738"/>
  </r>
  <r>
    <x v="714"/>
    <n v="12"/>
    <s v="Plato_1"/>
    <s v="Descripción del Plato_1"/>
    <n v="15"/>
    <n v="25"/>
    <n v="3"/>
    <x v="25"/>
    <s v="Ninguna"/>
    <x v="41"/>
    <n v="30"/>
    <n v="75"/>
    <n v="0.4"/>
  </r>
  <r>
    <x v="714"/>
    <n v="12"/>
    <s v="Plato_4"/>
    <s v="Descripción del Plato_4"/>
    <n v="10"/>
    <n v="18"/>
    <n v="3"/>
    <x v="14"/>
    <s v="Sin cebolla"/>
    <x v="50"/>
    <n v="24"/>
    <n v="54"/>
    <n v="0.44444444444444442"/>
  </r>
  <r>
    <x v="715"/>
    <n v="12"/>
    <s v="Plato_13"/>
    <s v="Descripción del Plato_13"/>
    <n v="13"/>
    <n v="21"/>
    <n v="3"/>
    <x v="43"/>
    <s v="Ninguna"/>
    <x v="27"/>
    <n v="24"/>
    <n v="63"/>
    <n v="0.38095238095238093"/>
  </r>
  <r>
    <x v="715"/>
    <n v="12"/>
    <s v="Plato_1"/>
    <s v="Descripción del Plato_1"/>
    <n v="15"/>
    <n v="25"/>
    <n v="3"/>
    <x v="24"/>
    <s v="Ninguna"/>
    <x v="41"/>
    <n v="30"/>
    <n v="75"/>
    <n v="0.4"/>
  </r>
  <r>
    <x v="715"/>
    <n v="12"/>
    <s v="Plato_17"/>
    <s v="Descripción del Plato_17"/>
    <n v="19"/>
    <n v="31"/>
    <n v="3"/>
    <x v="48"/>
    <s v="Sin cebolla"/>
    <x v="46"/>
    <n v="36"/>
    <n v="93"/>
    <n v="0.38709677419354838"/>
  </r>
  <r>
    <x v="716"/>
    <n v="8"/>
    <s v="Plato_5"/>
    <s v="Descripción del Plato_5"/>
    <n v="13"/>
    <n v="22"/>
    <n v="2"/>
    <x v="8"/>
    <s v="Sin cebolla"/>
    <x v="51"/>
    <n v="18"/>
    <n v="44"/>
    <n v="0.40909090909090912"/>
  </r>
  <r>
    <x v="716"/>
    <n v="8"/>
    <s v="Plato_2"/>
    <s v="Descripción del Plato_2"/>
    <n v="18"/>
    <n v="30"/>
    <n v="1"/>
    <x v="6"/>
    <s v="Sin cebolla"/>
    <x v="16"/>
    <n v="12"/>
    <n v="30"/>
    <n v="0.4"/>
  </r>
  <r>
    <x v="716"/>
    <n v="8"/>
    <s v="Plato_6"/>
    <s v="Descripción del Plato_6"/>
    <n v="16"/>
    <n v="27"/>
    <n v="3"/>
    <x v="33"/>
    <s v="Sin cebolla"/>
    <x v="37"/>
    <n v="33"/>
    <n v="81"/>
    <n v="0.40740740740740738"/>
  </r>
  <r>
    <x v="717"/>
    <n v="7"/>
    <s v="Plato_3"/>
    <s v="Descripción del Plato_3"/>
    <n v="12"/>
    <n v="20"/>
    <n v="1"/>
    <x v="27"/>
    <s v="Sin cebolla"/>
    <x v="24"/>
    <n v="8"/>
    <n v="20"/>
    <n v="0.4"/>
  </r>
  <r>
    <x v="718"/>
    <n v="16"/>
    <s v="Plato_20"/>
    <s v="Descripción del Plato_20"/>
    <n v="25"/>
    <n v="40"/>
    <n v="1"/>
    <x v="12"/>
    <s v="Ninguna"/>
    <x v="4"/>
    <n v="15"/>
    <n v="40"/>
    <n v="0.375"/>
  </r>
  <r>
    <x v="718"/>
    <n v="16"/>
    <s v="Plato_12"/>
    <s v="Descripción del Plato_12"/>
    <n v="11"/>
    <n v="19"/>
    <n v="2"/>
    <x v="3"/>
    <s v="Ninguna"/>
    <x v="44"/>
    <n v="16"/>
    <n v="38"/>
    <n v="0.42105263157894735"/>
  </r>
  <r>
    <x v="718"/>
    <n v="16"/>
    <s v="Plato_9"/>
    <s v="Descripción del Plato_9"/>
    <n v="17"/>
    <n v="29"/>
    <n v="1"/>
    <x v="42"/>
    <s v="Ninguna"/>
    <x v="30"/>
    <n v="12"/>
    <n v="29"/>
    <n v="0.41379310344827586"/>
  </r>
  <r>
    <x v="719"/>
    <n v="4"/>
    <s v="Plato_11"/>
    <s v="Descripción del Plato_11"/>
    <n v="20"/>
    <n v="33"/>
    <n v="1"/>
    <x v="6"/>
    <s v="Ninguna"/>
    <x v="25"/>
    <n v="13"/>
    <n v="33"/>
    <n v="0.39393939393939392"/>
  </r>
  <r>
    <x v="719"/>
    <n v="4"/>
    <s v="Plato_9"/>
    <s v="Descripción del Plato_9"/>
    <n v="17"/>
    <n v="29"/>
    <n v="3"/>
    <x v="20"/>
    <s v="Sin cebolla"/>
    <x v="23"/>
    <n v="36"/>
    <n v="87"/>
    <n v="0.41379310344827586"/>
  </r>
  <r>
    <x v="719"/>
    <n v="4"/>
    <s v="Plato_7"/>
    <s v="Descripción del Plato_7"/>
    <n v="14"/>
    <n v="24"/>
    <n v="2"/>
    <x v="47"/>
    <s v="Sin cebolla"/>
    <x v="0"/>
    <n v="20"/>
    <n v="48"/>
    <n v="0.41666666666666669"/>
  </r>
  <r>
    <x v="720"/>
    <n v="6"/>
    <s v="Plato_9"/>
    <s v="Descripción del Plato_9"/>
    <n v="17"/>
    <n v="29"/>
    <n v="1"/>
    <x v="31"/>
    <s v="Sin cebolla"/>
    <x v="30"/>
    <n v="12"/>
    <n v="29"/>
    <n v="0.41379310344827586"/>
  </r>
  <r>
    <x v="720"/>
    <n v="6"/>
    <s v="Plato_19"/>
    <s v="Descripción del Plato_19"/>
    <n v="22"/>
    <n v="36"/>
    <n v="1"/>
    <x v="12"/>
    <s v="Sin cebolla"/>
    <x v="5"/>
    <n v="14"/>
    <n v="36"/>
    <n v="0.3888888888888889"/>
  </r>
  <r>
    <x v="720"/>
    <n v="6"/>
    <s v="Plato_7"/>
    <s v="Descripción del Plato_7"/>
    <n v="14"/>
    <n v="24"/>
    <n v="3"/>
    <x v="20"/>
    <s v="Ninguna"/>
    <x v="47"/>
    <n v="30"/>
    <n v="72"/>
    <n v="0.41666666666666669"/>
  </r>
  <r>
    <x v="720"/>
    <n v="6"/>
    <s v="Plato_6"/>
    <s v="Descripción del Plato_6"/>
    <n v="16"/>
    <n v="27"/>
    <n v="3"/>
    <x v="7"/>
    <s v="Sin cebolla"/>
    <x v="37"/>
    <n v="33"/>
    <n v="81"/>
    <n v="0.40740740740740738"/>
  </r>
  <r>
    <x v="721"/>
    <n v="13"/>
    <s v="Plato_13"/>
    <s v="Descripción del Plato_13"/>
    <n v="13"/>
    <n v="21"/>
    <n v="3"/>
    <x v="26"/>
    <s v="Ninguna"/>
    <x v="27"/>
    <n v="24"/>
    <n v="63"/>
    <n v="0.38095238095238093"/>
  </r>
  <r>
    <x v="721"/>
    <n v="13"/>
    <s v="Plato_5"/>
    <s v="Descripción del Plato_5"/>
    <n v="13"/>
    <n v="22"/>
    <n v="1"/>
    <x v="51"/>
    <s v="Ninguna"/>
    <x v="48"/>
    <n v="9"/>
    <n v="22"/>
    <n v="0.40909090909090912"/>
  </r>
  <r>
    <x v="722"/>
    <n v="12"/>
    <s v="Plato_16"/>
    <s v="Descripción del Plato_16"/>
    <n v="16"/>
    <n v="28"/>
    <n v="2"/>
    <x v="39"/>
    <s v="Ninguna"/>
    <x v="14"/>
    <n v="24"/>
    <n v="56"/>
    <n v="0.42857142857142855"/>
  </r>
  <r>
    <x v="722"/>
    <n v="12"/>
    <s v="Plato_8"/>
    <s v="Descripción del Plato_8"/>
    <n v="21"/>
    <n v="35"/>
    <n v="2"/>
    <x v="4"/>
    <s v="Ninguna"/>
    <x v="10"/>
    <n v="28"/>
    <n v="70"/>
    <n v="0.4"/>
  </r>
  <r>
    <x v="723"/>
    <n v="8"/>
    <s v="Plato_5"/>
    <s v="Descripción del Plato_5"/>
    <n v="13"/>
    <n v="22"/>
    <n v="3"/>
    <x v="44"/>
    <s v="Ninguna"/>
    <x v="13"/>
    <n v="27"/>
    <n v="66"/>
    <n v="0.40909090909090912"/>
  </r>
  <r>
    <x v="724"/>
    <n v="10"/>
    <s v="Plato_18"/>
    <s v="Descripción del Plato_18"/>
    <n v="20"/>
    <n v="34"/>
    <n v="3"/>
    <x v="48"/>
    <s v="Ninguna"/>
    <x v="35"/>
    <n v="42"/>
    <n v="102"/>
    <n v="0.41176470588235292"/>
  </r>
  <r>
    <x v="724"/>
    <n v="10"/>
    <s v="Plato_5"/>
    <s v="Descripción del Plato_5"/>
    <n v="13"/>
    <n v="22"/>
    <n v="3"/>
    <x v="41"/>
    <s v="Ninguna"/>
    <x v="13"/>
    <n v="27"/>
    <n v="66"/>
    <n v="0.40909090909090912"/>
  </r>
  <r>
    <x v="725"/>
    <n v="11"/>
    <s v="Plato_5"/>
    <s v="Descripción del Plato_5"/>
    <n v="13"/>
    <n v="22"/>
    <n v="2"/>
    <x v="21"/>
    <s v="Ninguna"/>
    <x v="51"/>
    <n v="18"/>
    <n v="44"/>
    <n v="0.40909090909090912"/>
  </r>
  <r>
    <x v="725"/>
    <n v="11"/>
    <s v="Plato_19"/>
    <s v="Descripción del Plato_19"/>
    <n v="22"/>
    <n v="36"/>
    <n v="1"/>
    <x v="33"/>
    <s v="Ninguna"/>
    <x v="5"/>
    <n v="14"/>
    <n v="36"/>
    <n v="0.3888888888888889"/>
  </r>
  <r>
    <x v="725"/>
    <n v="11"/>
    <s v="Plato_14"/>
    <s v="Descripción del Plato_14"/>
    <n v="14"/>
    <n v="23"/>
    <n v="2"/>
    <x v="41"/>
    <s v="Ninguna"/>
    <x v="26"/>
    <n v="18"/>
    <n v="46"/>
    <n v="0.39130434782608697"/>
  </r>
  <r>
    <x v="726"/>
    <n v="17"/>
    <s v="Plato_3"/>
    <s v="Descripción del Plato_3"/>
    <n v="12"/>
    <n v="20"/>
    <n v="2"/>
    <x v="42"/>
    <s v="Sin cebolla"/>
    <x v="4"/>
    <n v="16"/>
    <n v="40"/>
    <n v="0.4"/>
  </r>
  <r>
    <x v="727"/>
    <n v="9"/>
    <s v="Plato_4"/>
    <s v="Descripción del Plato_4"/>
    <n v="10"/>
    <n v="18"/>
    <n v="1"/>
    <x v="35"/>
    <s v="Ninguna"/>
    <x v="34"/>
    <n v="8"/>
    <n v="18"/>
    <n v="0.44444444444444442"/>
  </r>
  <r>
    <x v="727"/>
    <n v="9"/>
    <s v="Plato_6"/>
    <s v="Descripción del Plato_6"/>
    <n v="16"/>
    <n v="27"/>
    <n v="3"/>
    <x v="10"/>
    <s v="Ninguna"/>
    <x v="37"/>
    <n v="33"/>
    <n v="81"/>
    <n v="0.40740740740740738"/>
  </r>
  <r>
    <x v="727"/>
    <n v="9"/>
    <s v="Plato_15"/>
    <s v="Descripción del Plato_15"/>
    <n v="19"/>
    <n v="32"/>
    <n v="3"/>
    <x v="39"/>
    <s v="Ninguna"/>
    <x v="18"/>
    <n v="39"/>
    <n v="96"/>
    <n v="0.40625"/>
  </r>
  <r>
    <x v="728"/>
    <n v="20"/>
    <s v="Plato_18"/>
    <s v="Descripción del Plato_18"/>
    <n v="20"/>
    <n v="34"/>
    <n v="2"/>
    <x v="28"/>
    <s v="Ninguna"/>
    <x v="19"/>
    <n v="28"/>
    <n v="68"/>
    <n v="0.41176470588235292"/>
  </r>
  <r>
    <x v="728"/>
    <n v="20"/>
    <s v="Plato_3"/>
    <s v="Descripción del Plato_3"/>
    <n v="12"/>
    <n v="20"/>
    <n v="3"/>
    <x v="10"/>
    <s v="Sin cebolla"/>
    <x v="22"/>
    <n v="24"/>
    <n v="60"/>
    <n v="0.4"/>
  </r>
  <r>
    <x v="729"/>
    <n v="8"/>
    <s v="Plato_2"/>
    <s v="Descripción del Plato_2"/>
    <n v="18"/>
    <n v="30"/>
    <n v="3"/>
    <x v="1"/>
    <s v="Sin cebolla"/>
    <x v="1"/>
    <n v="36"/>
    <n v="90"/>
    <n v="0.4"/>
  </r>
  <r>
    <x v="729"/>
    <n v="8"/>
    <s v="Plato_7"/>
    <s v="Descripción del Plato_7"/>
    <n v="14"/>
    <n v="24"/>
    <n v="1"/>
    <x v="36"/>
    <s v="Sin cebolla"/>
    <x v="17"/>
    <n v="10"/>
    <n v="24"/>
    <n v="0.41666666666666669"/>
  </r>
  <r>
    <x v="730"/>
    <n v="17"/>
    <s v="Plato_15"/>
    <s v="Descripción del Plato_15"/>
    <n v="19"/>
    <n v="32"/>
    <n v="2"/>
    <x v="36"/>
    <s v="Sin cebolla"/>
    <x v="11"/>
    <n v="26"/>
    <n v="64"/>
    <n v="0.40625"/>
  </r>
  <r>
    <x v="731"/>
    <n v="12"/>
    <s v="Plato_20"/>
    <s v="Descripción del Plato_20"/>
    <n v="25"/>
    <n v="40"/>
    <n v="3"/>
    <x v="50"/>
    <s v="Ninguna"/>
    <x v="15"/>
    <n v="45"/>
    <n v="120"/>
    <n v="0.375"/>
  </r>
  <r>
    <x v="731"/>
    <n v="12"/>
    <s v="Plato_10"/>
    <s v="Descripción del Plato_10"/>
    <n v="15"/>
    <n v="26"/>
    <n v="3"/>
    <x v="6"/>
    <s v="Sin cebolla"/>
    <x v="31"/>
    <n v="33"/>
    <n v="78"/>
    <n v="0.42307692307692307"/>
  </r>
  <r>
    <x v="731"/>
    <n v="12"/>
    <s v="Plato_19"/>
    <s v="Descripción del Plato_19"/>
    <n v="22"/>
    <n v="36"/>
    <n v="3"/>
    <x v="44"/>
    <s v="Sin cebolla"/>
    <x v="12"/>
    <n v="42"/>
    <n v="108"/>
    <n v="0.3888888888888889"/>
  </r>
  <r>
    <x v="732"/>
    <n v="14"/>
    <s v="Plato_19"/>
    <s v="Descripción del Plato_19"/>
    <n v="22"/>
    <n v="36"/>
    <n v="3"/>
    <x v="15"/>
    <s v="Sin cebolla"/>
    <x v="12"/>
    <n v="42"/>
    <n v="108"/>
    <n v="0.3888888888888889"/>
  </r>
  <r>
    <x v="732"/>
    <n v="14"/>
    <s v="Plato_7"/>
    <s v="Descripción del Plato_7"/>
    <n v="14"/>
    <n v="24"/>
    <n v="1"/>
    <x v="3"/>
    <s v="Ninguna"/>
    <x v="17"/>
    <n v="10"/>
    <n v="24"/>
    <n v="0.41666666666666669"/>
  </r>
  <r>
    <x v="732"/>
    <n v="14"/>
    <s v="Plato_6"/>
    <s v="Descripción del Plato_6"/>
    <n v="16"/>
    <n v="27"/>
    <n v="2"/>
    <x v="4"/>
    <s v="Sin cebolla"/>
    <x v="50"/>
    <n v="22"/>
    <n v="54"/>
    <n v="0.40740740740740738"/>
  </r>
  <r>
    <x v="733"/>
    <n v="14"/>
    <s v="Plato_15"/>
    <s v="Descripción del Plato_15"/>
    <n v="19"/>
    <n v="32"/>
    <n v="3"/>
    <x v="11"/>
    <s v="Sin cebolla"/>
    <x v="18"/>
    <n v="39"/>
    <n v="96"/>
    <n v="0.40625"/>
  </r>
  <r>
    <x v="733"/>
    <n v="14"/>
    <s v="Plato_7"/>
    <s v="Descripción del Plato_7"/>
    <n v="14"/>
    <n v="24"/>
    <n v="1"/>
    <x v="51"/>
    <s v="Ninguna"/>
    <x v="17"/>
    <n v="10"/>
    <n v="24"/>
    <n v="0.41666666666666669"/>
  </r>
  <r>
    <x v="733"/>
    <n v="14"/>
    <s v="Plato_12"/>
    <s v="Descripción del Plato_12"/>
    <n v="11"/>
    <n v="19"/>
    <n v="1"/>
    <x v="0"/>
    <s v="Ninguna"/>
    <x v="9"/>
    <n v="8"/>
    <n v="19"/>
    <n v="0.42105263157894735"/>
  </r>
  <r>
    <x v="734"/>
    <n v="20"/>
    <s v="Plato_14"/>
    <s v="Descripción del Plato_14"/>
    <n v="14"/>
    <n v="23"/>
    <n v="2"/>
    <x v="48"/>
    <s v="Sin cebolla"/>
    <x v="26"/>
    <n v="18"/>
    <n v="46"/>
    <n v="0.39130434782608697"/>
  </r>
  <r>
    <x v="734"/>
    <n v="20"/>
    <s v="Plato_15"/>
    <s v="Descripción del Plato_15"/>
    <n v="19"/>
    <n v="32"/>
    <n v="3"/>
    <x v="28"/>
    <s v="Ninguna"/>
    <x v="18"/>
    <n v="39"/>
    <n v="96"/>
    <n v="0.40625"/>
  </r>
  <r>
    <x v="735"/>
    <n v="17"/>
    <s v="Plato_5"/>
    <s v="Descripción del Plato_5"/>
    <n v="13"/>
    <n v="22"/>
    <n v="3"/>
    <x v="39"/>
    <s v="Sin cebolla"/>
    <x v="13"/>
    <n v="27"/>
    <n v="66"/>
    <n v="0.40909090909090912"/>
  </r>
  <r>
    <x v="735"/>
    <n v="17"/>
    <s v="Plato_16"/>
    <s v="Descripción del Plato_16"/>
    <n v="16"/>
    <n v="28"/>
    <n v="2"/>
    <x v="26"/>
    <s v="Ninguna"/>
    <x v="14"/>
    <n v="24"/>
    <n v="56"/>
    <n v="0.42857142857142855"/>
  </r>
  <r>
    <x v="735"/>
    <n v="17"/>
    <s v="Plato_17"/>
    <s v="Descripción del Plato_17"/>
    <n v="19"/>
    <n v="31"/>
    <n v="3"/>
    <x v="5"/>
    <s v="Sin cebolla"/>
    <x v="46"/>
    <n v="36"/>
    <n v="93"/>
    <n v="0.38709677419354838"/>
  </r>
  <r>
    <x v="736"/>
    <n v="6"/>
    <s v="Plato_9"/>
    <s v="Descripción del Plato_9"/>
    <n v="17"/>
    <n v="29"/>
    <n v="2"/>
    <x v="9"/>
    <s v="Sin cebolla"/>
    <x v="6"/>
    <n v="24"/>
    <n v="58"/>
    <n v="0.41379310344827586"/>
  </r>
  <r>
    <x v="736"/>
    <n v="6"/>
    <s v="Plato_2"/>
    <s v="Descripción del Plato_2"/>
    <n v="18"/>
    <n v="30"/>
    <n v="2"/>
    <x v="19"/>
    <s v="Ninguna"/>
    <x v="22"/>
    <n v="24"/>
    <n v="60"/>
    <n v="0.4"/>
  </r>
  <r>
    <x v="737"/>
    <n v="15"/>
    <s v="Plato_10"/>
    <s v="Descripción del Plato_10"/>
    <n v="15"/>
    <n v="26"/>
    <n v="2"/>
    <x v="23"/>
    <s v="Ninguna"/>
    <x v="43"/>
    <n v="22"/>
    <n v="52"/>
    <n v="0.42307692307692307"/>
  </r>
  <r>
    <x v="737"/>
    <n v="15"/>
    <s v="Plato_16"/>
    <s v="Descripción del Plato_16"/>
    <n v="16"/>
    <n v="28"/>
    <n v="1"/>
    <x v="12"/>
    <s v="Ninguna"/>
    <x v="21"/>
    <n v="12"/>
    <n v="28"/>
    <n v="0.42857142857142855"/>
  </r>
  <r>
    <x v="737"/>
    <n v="15"/>
    <s v="Plato_4"/>
    <s v="Descripción del Plato_4"/>
    <n v="10"/>
    <n v="18"/>
    <n v="3"/>
    <x v="31"/>
    <s v="Sin cebolla"/>
    <x v="50"/>
    <n v="24"/>
    <n v="54"/>
    <n v="0.44444444444444442"/>
  </r>
  <r>
    <x v="738"/>
    <n v="10"/>
    <s v="Plato_14"/>
    <s v="Descripción del Plato_14"/>
    <n v="14"/>
    <n v="23"/>
    <n v="2"/>
    <x v="7"/>
    <s v="Ninguna"/>
    <x v="26"/>
    <n v="18"/>
    <n v="46"/>
    <n v="0.39130434782608697"/>
  </r>
  <r>
    <x v="739"/>
    <n v="16"/>
    <s v="Plato_16"/>
    <s v="Descripción del Plato_16"/>
    <n v="16"/>
    <n v="28"/>
    <n v="3"/>
    <x v="15"/>
    <s v="Ninguna"/>
    <x v="8"/>
    <n v="36"/>
    <n v="84"/>
    <n v="0.42857142857142855"/>
  </r>
  <r>
    <x v="739"/>
    <n v="16"/>
    <s v="Plato_15"/>
    <s v="Descripción del Plato_15"/>
    <n v="19"/>
    <n v="32"/>
    <n v="1"/>
    <x v="51"/>
    <s v="Sin cebolla"/>
    <x v="49"/>
    <n v="13"/>
    <n v="32"/>
    <n v="0.40625"/>
  </r>
  <r>
    <x v="739"/>
    <n v="16"/>
    <s v="Plato_19"/>
    <s v="Descripción del Plato_19"/>
    <n v="22"/>
    <n v="36"/>
    <n v="3"/>
    <x v="32"/>
    <s v="Sin cebolla"/>
    <x v="12"/>
    <n v="42"/>
    <n v="108"/>
    <n v="0.3888888888888889"/>
  </r>
  <r>
    <x v="739"/>
    <n v="16"/>
    <s v="Plato_14"/>
    <s v="Descripción del Plato_14"/>
    <n v="14"/>
    <n v="23"/>
    <n v="3"/>
    <x v="42"/>
    <s v="Sin cebolla"/>
    <x v="52"/>
    <n v="27"/>
    <n v="69"/>
    <n v="0.39130434782608697"/>
  </r>
  <r>
    <x v="740"/>
    <n v="14"/>
    <s v="Plato_7"/>
    <s v="Descripción del Plato_7"/>
    <n v="14"/>
    <n v="24"/>
    <n v="3"/>
    <x v="53"/>
    <s v="Sin cebolla"/>
    <x v="47"/>
    <n v="30"/>
    <n v="72"/>
    <n v="0.41666666666666669"/>
  </r>
  <r>
    <x v="740"/>
    <n v="14"/>
    <s v="Plato_9"/>
    <s v="Descripción del Plato_9"/>
    <n v="17"/>
    <n v="29"/>
    <n v="2"/>
    <x v="22"/>
    <s v="Ninguna"/>
    <x v="6"/>
    <n v="24"/>
    <n v="58"/>
    <n v="0.41379310344827586"/>
  </r>
  <r>
    <x v="740"/>
    <n v="14"/>
    <s v="Plato_11"/>
    <s v="Descripción del Plato_11"/>
    <n v="20"/>
    <n v="33"/>
    <n v="3"/>
    <x v="38"/>
    <s v="Sin cebolla"/>
    <x v="7"/>
    <n v="39"/>
    <n v="99"/>
    <n v="0.39393939393939392"/>
  </r>
  <r>
    <x v="740"/>
    <n v="14"/>
    <s v="Plato_16"/>
    <s v="Descripción del Plato_16"/>
    <n v="16"/>
    <n v="28"/>
    <n v="2"/>
    <x v="3"/>
    <s v="Sin cebolla"/>
    <x v="14"/>
    <n v="24"/>
    <n v="56"/>
    <n v="0.42857142857142855"/>
  </r>
  <r>
    <x v="741"/>
    <n v="20"/>
    <s v="Plato_17"/>
    <s v="Descripción del Plato_17"/>
    <n v="19"/>
    <n v="31"/>
    <n v="1"/>
    <x v="54"/>
    <s v="Sin cebolla"/>
    <x v="2"/>
    <n v="12"/>
    <n v="31"/>
    <n v="0.38709677419354838"/>
  </r>
  <r>
    <x v="741"/>
    <n v="20"/>
    <s v="Plato_2"/>
    <s v="Descripción del Plato_2"/>
    <n v="18"/>
    <n v="30"/>
    <n v="3"/>
    <x v="26"/>
    <s v="Ninguna"/>
    <x v="1"/>
    <n v="36"/>
    <n v="90"/>
    <n v="0.4"/>
  </r>
  <r>
    <x v="741"/>
    <n v="20"/>
    <s v="Plato_10"/>
    <s v="Descripción del Plato_10"/>
    <n v="15"/>
    <n v="26"/>
    <n v="1"/>
    <x v="13"/>
    <s v="Sin cebolla"/>
    <x v="40"/>
    <n v="11"/>
    <n v="26"/>
    <n v="0.42307692307692307"/>
  </r>
  <r>
    <x v="741"/>
    <n v="20"/>
    <s v="Plato_12"/>
    <s v="Descripción del Plato_12"/>
    <n v="11"/>
    <n v="19"/>
    <n v="1"/>
    <x v="37"/>
    <s v="Ninguna"/>
    <x v="9"/>
    <n v="8"/>
    <n v="19"/>
    <n v="0.42105263157894735"/>
  </r>
  <r>
    <x v="742"/>
    <n v="19"/>
    <s v="Plato_10"/>
    <s v="Descripción del Plato_10"/>
    <n v="15"/>
    <n v="26"/>
    <n v="2"/>
    <x v="23"/>
    <s v="Sin cebolla"/>
    <x v="43"/>
    <n v="22"/>
    <n v="52"/>
    <n v="0.42307692307692307"/>
  </r>
  <r>
    <x v="742"/>
    <n v="19"/>
    <s v="Plato_4"/>
    <s v="Descripción del Plato_4"/>
    <n v="10"/>
    <n v="18"/>
    <n v="2"/>
    <x v="54"/>
    <s v="Ninguna"/>
    <x v="5"/>
    <n v="16"/>
    <n v="36"/>
    <n v="0.44444444444444442"/>
  </r>
  <r>
    <x v="742"/>
    <n v="19"/>
    <s v="Plato_14"/>
    <s v="Descripción del Plato_14"/>
    <n v="14"/>
    <n v="23"/>
    <n v="2"/>
    <x v="26"/>
    <s v="Sin cebolla"/>
    <x v="26"/>
    <n v="18"/>
    <n v="46"/>
    <n v="0.39130434782608697"/>
  </r>
  <r>
    <x v="743"/>
    <n v="11"/>
    <s v="Plato_4"/>
    <s v="Descripción del Plato_4"/>
    <n v="10"/>
    <n v="18"/>
    <n v="1"/>
    <x v="28"/>
    <s v="Ninguna"/>
    <x v="34"/>
    <n v="8"/>
    <n v="18"/>
    <n v="0.44444444444444442"/>
  </r>
  <r>
    <x v="743"/>
    <n v="11"/>
    <s v="Plato_9"/>
    <s v="Descripción del Plato_9"/>
    <n v="17"/>
    <n v="29"/>
    <n v="2"/>
    <x v="16"/>
    <s v="Ninguna"/>
    <x v="6"/>
    <n v="24"/>
    <n v="58"/>
    <n v="0.41379310344827586"/>
  </r>
  <r>
    <x v="744"/>
    <n v="3"/>
    <s v="Plato_8"/>
    <s v="Descripción del Plato_8"/>
    <n v="21"/>
    <n v="35"/>
    <n v="3"/>
    <x v="3"/>
    <s v="Ninguna"/>
    <x v="28"/>
    <n v="42"/>
    <n v="105"/>
    <n v="0.4"/>
  </r>
  <r>
    <x v="744"/>
    <n v="3"/>
    <s v="Plato_7"/>
    <s v="Descripción del Plato_7"/>
    <n v="14"/>
    <n v="24"/>
    <n v="2"/>
    <x v="4"/>
    <s v="Ninguna"/>
    <x v="0"/>
    <n v="20"/>
    <n v="48"/>
    <n v="0.41666666666666669"/>
  </r>
  <r>
    <x v="744"/>
    <n v="3"/>
    <s v="Plato_1"/>
    <s v="Descripción del Plato_1"/>
    <n v="15"/>
    <n v="25"/>
    <n v="2"/>
    <x v="8"/>
    <s v="Ninguna"/>
    <x v="32"/>
    <n v="20"/>
    <n v="50"/>
    <n v="0.4"/>
  </r>
  <r>
    <x v="744"/>
    <n v="3"/>
    <s v="Plato_6"/>
    <s v="Descripción del Plato_6"/>
    <n v="16"/>
    <n v="27"/>
    <n v="3"/>
    <x v="49"/>
    <s v="Sin cebolla"/>
    <x v="37"/>
    <n v="33"/>
    <n v="81"/>
    <n v="0.40740740740740738"/>
  </r>
  <r>
    <x v="745"/>
    <n v="13"/>
    <s v="Plato_8"/>
    <s v="Descripción del Plato_8"/>
    <n v="21"/>
    <n v="35"/>
    <n v="3"/>
    <x v="3"/>
    <s v="Ninguna"/>
    <x v="28"/>
    <n v="42"/>
    <n v="105"/>
    <n v="0.4"/>
  </r>
  <r>
    <x v="745"/>
    <n v="13"/>
    <s v="Plato_15"/>
    <s v="Descripción del Plato_15"/>
    <n v="19"/>
    <n v="32"/>
    <n v="3"/>
    <x v="26"/>
    <s v="Ninguna"/>
    <x v="18"/>
    <n v="39"/>
    <n v="96"/>
    <n v="0.40625"/>
  </r>
  <r>
    <x v="746"/>
    <n v="16"/>
    <s v="Plato_1"/>
    <s v="Descripción del Plato_1"/>
    <n v="15"/>
    <n v="25"/>
    <n v="1"/>
    <x v="52"/>
    <s v="Ninguna"/>
    <x v="53"/>
    <n v="10"/>
    <n v="25"/>
    <n v="0.4"/>
  </r>
  <r>
    <x v="747"/>
    <n v="2"/>
    <s v="Plato_15"/>
    <s v="Descripción del Plato_15"/>
    <n v="19"/>
    <n v="32"/>
    <n v="1"/>
    <x v="19"/>
    <s v="Sin cebolla"/>
    <x v="49"/>
    <n v="13"/>
    <n v="32"/>
    <n v="0.40625"/>
  </r>
  <r>
    <x v="747"/>
    <n v="2"/>
    <s v="Plato_10"/>
    <s v="Descripción del Plato_10"/>
    <n v="15"/>
    <n v="26"/>
    <n v="3"/>
    <x v="1"/>
    <s v="Ninguna"/>
    <x v="31"/>
    <n v="33"/>
    <n v="78"/>
    <n v="0.42307692307692307"/>
  </r>
  <r>
    <x v="748"/>
    <n v="1"/>
    <s v="Plato_8"/>
    <s v="Descripción del Plato_8"/>
    <n v="21"/>
    <n v="35"/>
    <n v="2"/>
    <x v="10"/>
    <s v="Ninguna"/>
    <x v="10"/>
    <n v="28"/>
    <n v="70"/>
    <n v="0.4"/>
  </r>
  <r>
    <x v="749"/>
    <n v="6"/>
    <s v="Plato_17"/>
    <s v="Descripción del Plato_17"/>
    <n v="19"/>
    <n v="31"/>
    <n v="3"/>
    <x v="36"/>
    <s v="Ninguna"/>
    <x v="46"/>
    <n v="36"/>
    <n v="93"/>
    <n v="0.38709677419354838"/>
  </r>
  <r>
    <x v="749"/>
    <n v="6"/>
    <s v="Plato_10"/>
    <s v="Descripción del Plato_10"/>
    <n v="15"/>
    <n v="26"/>
    <n v="1"/>
    <x v="38"/>
    <s v="Ninguna"/>
    <x v="40"/>
    <n v="11"/>
    <n v="26"/>
    <n v="0.42307692307692307"/>
  </r>
  <r>
    <x v="750"/>
    <n v="17"/>
    <s v="Plato_9"/>
    <s v="Descripción del Plato_9"/>
    <n v="17"/>
    <n v="29"/>
    <n v="1"/>
    <x v="45"/>
    <s v="Ninguna"/>
    <x v="30"/>
    <n v="12"/>
    <n v="29"/>
    <n v="0.41379310344827586"/>
  </r>
  <r>
    <x v="750"/>
    <n v="17"/>
    <s v="Plato_1"/>
    <s v="Descripción del Plato_1"/>
    <n v="15"/>
    <n v="25"/>
    <n v="3"/>
    <x v="15"/>
    <s v="Sin cebolla"/>
    <x v="41"/>
    <n v="30"/>
    <n v="75"/>
    <n v="0.4"/>
  </r>
  <r>
    <x v="750"/>
    <n v="17"/>
    <s v="Plato_5"/>
    <s v="Descripción del Plato_5"/>
    <n v="13"/>
    <n v="22"/>
    <n v="3"/>
    <x v="17"/>
    <s v="Ninguna"/>
    <x v="13"/>
    <n v="27"/>
    <n v="66"/>
    <n v="0.40909090909090912"/>
  </r>
  <r>
    <x v="751"/>
    <n v="3"/>
    <s v="Plato_2"/>
    <s v="Descripción del Plato_2"/>
    <n v="18"/>
    <n v="30"/>
    <n v="2"/>
    <x v="48"/>
    <s v="Sin cebolla"/>
    <x v="22"/>
    <n v="24"/>
    <n v="60"/>
    <n v="0.4"/>
  </r>
  <r>
    <x v="752"/>
    <n v="11"/>
    <s v="Plato_15"/>
    <s v="Descripción del Plato_15"/>
    <n v="19"/>
    <n v="32"/>
    <n v="1"/>
    <x v="37"/>
    <s v="Sin cebolla"/>
    <x v="49"/>
    <n v="13"/>
    <n v="32"/>
    <n v="0.40625"/>
  </r>
  <r>
    <x v="752"/>
    <n v="11"/>
    <s v="Plato_14"/>
    <s v="Descripción del Plato_14"/>
    <n v="14"/>
    <n v="23"/>
    <n v="1"/>
    <x v="8"/>
    <s v="Sin cebolla"/>
    <x v="33"/>
    <n v="9"/>
    <n v="23"/>
    <n v="0.39130434782608697"/>
  </r>
  <r>
    <x v="752"/>
    <n v="11"/>
    <s v="Plato_7"/>
    <s v="Descripción del Plato_7"/>
    <n v="14"/>
    <n v="24"/>
    <n v="3"/>
    <x v="18"/>
    <s v="Ninguna"/>
    <x v="47"/>
    <n v="30"/>
    <n v="72"/>
    <n v="0.41666666666666669"/>
  </r>
  <r>
    <x v="752"/>
    <n v="11"/>
    <s v="Plato_19"/>
    <s v="Descripción del Plato_19"/>
    <n v="22"/>
    <n v="36"/>
    <n v="1"/>
    <x v="34"/>
    <s v="Ninguna"/>
    <x v="5"/>
    <n v="14"/>
    <n v="36"/>
    <n v="0.3888888888888889"/>
  </r>
  <r>
    <x v="753"/>
    <n v="8"/>
    <s v="Plato_7"/>
    <s v="Descripción del Plato_7"/>
    <n v="14"/>
    <n v="24"/>
    <n v="3"/>
    <x v="13"/>
    <s v="Ninguna"/>
    <x v="47"/>
    <n v="30"/>
    <n v="72"/>
    <n v="0.41666666666666669"/>
  </r>
  <r>
    <x v="753"/>
    <n v="8"/>
    <s v="Plato_6"/>
    <s v="Descripción del Plato_6"/>
    <n v="16"/>
    <n v="27"/>
    <n v="3"/>
    <x v="11"/>
    <s v="Sin cebolla"/>
    <x v="37"/>
    <n v="33"/>
    <n v="81"/>
    <n v="0.40740740740740738"/>
  </r>
  <r>
    <x v="753"/>
    <n v="8"/>
    <s v="Plato_16"/>
    <s v="Descripción del Plato_16"/>
    <n v="16"/>
    <n v="28"/>
    <n v="3"/>
    <x v="53"/>
    <s v="Ninguna"/>
    <x v="8"/>
    <n v="36"/>
    <n v="84"/>
    <n v="0.42857142857142855"/>
  </r>
  <r>
    <x v="754"/>
    <n v="12"/>
    <s v="Plato_13"/>
    <s v="Descripción del Plato_13"/>
    <n v="13"/>
    <n v="21"/>
    <n v="1"/>
    <x v="21"/>
    <s v="Ninguna"/>
    <x v="45"/>
    <n v="8"/>
    <n v="21"/>
    <n v="0.38095238095238093"/>
  </r>
  <r>
    <x v="754"/>
    <n v="12"/>
    <s v="Plato_1"/>
    <s v="Descripción del Plato_1"/>
    <n v="15"/>
    <n v="25"/>
    <n v="3"/>
    <x v="45"/>
    <s v="Ninguna"/>
    <x v="41"/>
    <n v="30"/>
    <n v="75"/>
    <n v="0.4"/>
  </r>
  <r>
    <x v="754"/>
    <n v="12"/>
    <s v="Plato_12"/>
    <s v="Descripción del Plato_12"/>
    <n v="11"/>
    <n v="19"/>
    <n v="3"/>
    <x v="34"/>
    <s v="Ninguna"/>
    <x v="36"/>
    <n v="24"/>
    <n v="57"/>
    <n v="0.42105263157894735"/>
  </r>
  <r>
    <x v="754"/>
    <n v="12"/>
    <s v="Plato_9"/>
    <s v="Descripción del Plato_9"/>
    <n v="17"/>
    <n v="29"/>
    <n v="2"/>
    <x v="31"/>
    <s v="Sin cebolla"/>
    <x v="6"/>
    <n v="24"/>
    <n v="58"/>
    <n v="0.41379310344827586"/>
  </r>
  <r>
    <x v="755"/>
    <n v="11"/>
    <s v="Plato_17"/>
    <s v="Descripción del Plato_17"/>
    <n v="19"/>
    <n v="31"/>
    <n v="1"/>
    <x v="42"/>
    <s v="Ninguna"/>
    <x v="2"/>
    <n v="12"/>
    <n v="31"/>
    <n v="0.38709677419354838"/>
  </r>
  <r>
    <x v="755"/>
    <n v="11"/>
    <s v="Plato_12"/>
    <s v="Descripción del Plato_12"/>
    <n v="11"/>
    <n v="19"/>
    <n v="1"/>
    <x v="33"/>
    <s v="Ninguna"/>
    <x v="9"/>
    <n v="8"/>
    <n v="19"/>
    <n v="0.42105263157894735"/>
  </r>
  <r>
    <x v="756"/>
    <n v="3"/>
    <s v="Plato_2"/>
    <s v="Descripción del Plato_2"/>
    <n v="18"/>
    <n v="30"/>
    <n v="2"/>
    <x v="22"/>
    <s v="Ninguna"/>
    <x v="22"/>
    <n v="24"/>
    <n v="60"/>
    <n v="0.4"/>
  </r>
  <r>
    <x v="757"/>
    <n v="18"/>
    <s v="Plato_2"/>
    <s v="Descripción del Plato_2"/>
    <n v="18"/>
    <n v="30"/>
    <n v="1"/>
    <x v="1"/>
    <s v="Ninguna"/>
    <x v="16"/>
    <n v="12"/>
    <n v="30"/>
    <n v="0.4"/>
  </r>
  <r>
    <x v="757"/>
    <n v="18"/>
    <s v="Plato_5"/>
    <s v="Descripción del Plato_5"/>
    <n v="13"/>
    <n v="22"/>
    <n v="1"/>
    <x v="4"/>
    <s v="Sin cebolla"/>
    <x v="48"/>
    <n v="9"/>
    <n v="22"/>
    <n v="0.40909090909090912"/>
  </r>
  <r>
    <x v="758"/>
    <n v="20"/>
    <s v="Plato_11"/>
    <s v="Descripción del Plato_11"/>
    <n v="20"/>
    <n v="33"/>
    <n v="3"/>
    <x v="24"/>
    <s v="Ninguna"/>
    <x v="7"/>
    <n v="39"/>
    <n v="99"/>
    <n v="0.39393939393939392"/>
  </r>
  <r>
    <x v="758"/>
    <n v="20"/>
    <s v="Plato_6"/>
    <s v="Descripción del Plato_6"/>
    <n v="16"/>
    <n v="27"/>
    <n v="3"/>
    <x v="2"/>
    <s v="Ninguna"/>
    <x v="37"/>
    <n v="33"/>
    <n v="81"/>
    <n v="0.40740740740740738"/>
  </r>
  <r>
    <x v="758"/>
    <n v="20"/>
    <s v="Plato_1"/>
    <s v="Descripción del Plato_1"/>
    <n v="15"/>
    <n v="25"/>
    <n v="3"/>
    <x v="54"/>
    <s v="Ninguna"/>
    <x v="41"/>
    <n v="30"/>
    <n v="75"/>
    <n v="0.4"/>
  </r>
  <r>
    <x v="758"/>
    <n v="20"/>
    <s v="Plato_9"/>
    <s v="Descripción del Plato_9"/>
    <n v="17"/>
    <n v="29"/>
    <n v="3"/>
    <x v="44"/>
    <s v="Sin cebolla"/>
    <x v="23"/>
    <n v="36"/>
    <n v="87"/>
    <n v="0.41379310344827586"/>
  </r>
  <r>
    <x v="759"/>
    <n v="5"/>
    <s v="Plato_8"/>
    <s v="Descripción del Plato_8"/>
    <n v="21"/>
    <n v="35"/>
    <n v="3"/>
    <x v="31"/>
    <s v="Ninguna"/>
    <x v="28"/>
    <n v="42"/>
    <n v="105"/>
    <n v="0.4"/>
  </r>
  <r>
    <x v="760"/>
    <n v="4"/>
    <s v="Plato_7"/>
    <s v="Descripción del Plato_7"/>
    <n v="14"/>
    <n v="24"/>
    <n v="3"/>
    <x v="7"/>
    <s v="Sin cebolla"/>
    <x v="47"/>
    <n v="30"/>
    <n v="72"/>
    <n v="0.41666666666666669"/>
  </r>
  <r>
    <x v="760"/>
    <n v="4"/>
    <s v="Plato_16"/>
    <s v="Descripción del Plato_16"/>
    <n v="16"/>
    <n v="28"/>
    <n v="2"/>
    <x v="31"/>
    <s v="Ninguna"/>
    <x v="14"/>
    <n v="24"/>
    <n v="56"/>
    <n v="0.42857142857142855"/>
  </r>
  <r>
    <x v="760"/>
    <n v="4"/>
    <s v="Plato_14"/>
    <s v="Descripción del Plato_14"/>
    <n v="14"/>
    <n v="23"/>
    <n v="2"/>
    <x v="52"/>
    <s v="Ninguna"/>
    <x v="26"/>
    <n v="18"/>
    <n v="46"/>
    <n v="0.39130434782608697"/>
  </r>
  <r>
    <x v="761"/>
    <n v="4"/>
    <s v="Plato_13"/>
    <s v="Descripción del Plato_13"/>
    <n v="13"/>
    <n v="21"/>
    <n v="1"/>
    <x v="31"/>
    <s v="Sin cebolla"/>
    <x v="45"/>
    <n v="8"/>
    <n v="21"/>
    <n v="0.38095238095238093"/>
  </r>
  <r>
    <x v="761"/>
    <n v="4"/>
    <s v="Plato_10"/>
    <s v="Descripción del Plato_10"/>
    <n v="15"/>
    <n v="26"/>
    <n v="3"/>
    <x v="4"/>
    <s v="Ninguna"/>
    <x v="31"/>
    <n v="33"/>
    <n v="78"/>
    <n v="0.42307692307692307"/>
  </r>
  <r>
    <x v="762"/>
    <n v="18"/>
    <s v="Plato_11"/>
    <s v="Descripción del Plato_11"/>
    <n v="20"/>
    <n v="33"/>
    <n v="2"/>
    <x v="30"/>
    <s v="Sin cebolla"/>
    <x v="13"/>
    <n v="26"/>
    <n v="66"/>
    <n v="0.39393939393939392"/>
  </r>
  <r>
    <x v="762"/>
    <n v="18"/>
    <s v="Plato_12"/>
    <s v="Descripción del Plato_12"/>
    <n v="11"/>
    <n v="19"/>
    <n v="2"/>
    <x v="40"/>
    <s v="Sin cebolla"/>
    <x v="44"/>
    <n v="16"/>
    <n v="38"/>
    <n v="0.42105263157894735"/>
  </r>
  <r>
    <x v="763"/>
    <n v="20"/>
    <s v="Plato_6"/>
    <s v="Descripción del Plato_6"/>
    <n v="16"/>
    <n v="27"/>
    <n v="1"/>
    <x v="47"/>
    <s v="Ninguna"/>
    <x v="3"/>
    <n v="11"/>
    <n v="27"/>
    <n v="0.40740740740740738"/>
  </r>
  <r>
    <x v="763"/>
    <n v="20"/>
    <s v="Plato_18"/>
    <s v="Descripción del Plato_18"/>
    <n v="20"/>
    <n v="34"/>
    <n v="1"/>
    <x v="18"/>
    <s v="Ninguna"/>
    <x v="38"/>
    <n v="14"/>
    <n v="34"/>
    <n v="0.41176470588235292"/>
  </r>
  <r>
    <x v="763"/>
    <n v="20"/>
    <s v="Plato_7"/>
    <s v="Descripción del Plato_7"/>
    <n v="14"/>
    <n v="24"/>
    <n v="1"/>
    <x v="37"/>
    <s v="Ninguna"/>
    <x v="17"/>
    <n v="10"/>
    <n v="24"/>
    <n v="0.41666666666666669"/>
  </r>
  <r>
    <x v="764"/>
    <n v="20"/>
    <s v="Plato_10"/>
    <s v="Descripción del Plato_10"/>
    <n v="15"/>
    <n v="26"/>
    <n v="3"/>
    <x v="41"/>
    <s v="Sin cebolla"/>
    <x v="31"/>
    <n v="33"/>
    <n v="78"/>
    <n v="0.42307692307692307"/>
  </r>
  <r>
    <x v="764"/>
    <n v="20"/>
    <s v="Plato_16"/>
    <s v="Descripción del Plato_16"/>
    <n v="16"/>
    <n v="28"/>
    <n v="2"/>
    <x v="30"/>
    <s v="Ninguna"/>
    <x v="14"/>
    <n v="24"/>
    <n v="56"/>
    <n v="0.42857142857142855"/>
  </r>
  <r>
    <x v="764"/>
    <n v="20"/>
    <s v="Plato_13"/>
    <s v="Descripción del Plato_13"/>
    <n v="13"/>
    <n v="21"/>
    <n v="3"/>
    <x v="53"/>
    <s v="Ninguna"/>
    <x v="27"/>
    <n v="24"/>
    <n v="63"/>
    <n v="0.38095238095238093"/>
  </r>
  <r>
    <x v="764"/>
    <n v="20"/>
    <s v="Plato_19"/>
    <s v="Descripción del Plato_19"/>
    <n v="22"/>
    <n v="36"/>
    <n v="1"/>
    <x v="26"/>
    <s v="Ninguna"/>
    <x v="5"/>
    <n v="14"/>
    <n v="36"/>
    <n v="0.3888888888888889"/>
  </r>
  <r>
    <x v="765"/>
    <n v="17"/>
    <s v="Plato_2"/>
    <s v="Descripción del Plato_2"/>
    <n v="18"/>
    <n v="30"/>
    <n v="2"/>
    <x v="53"/>
    <s v="Ninguna"/>
    <x v="22"/>
    <n v="24"/>
    <n v="60"/>
    <n v="0.4"/>
  </r>
  <r>
    <x v="765"/>
    <n v="17"/>
    <s v="Plato_12"/>
    <s v="Descripción del Plato_12"/>
    <n v="11"/>
    <n v="19"/>
    <n v="1"/>
    <x v="23"/>
    <s v="Ninguna"/>
    <x v="9"/>
    <n v="8"/>
    <n v="19"/>
    <n v="0.42105263157894735"/>
  </r>
  <r>
    <x v="765"/>
    <n v="17"/>
    <s v="Plato_3"/>
    <s v="Descripción del Plato_3"/>
    <n v="12"/>
    <n v="20"/>
    <n v="3"/>
    <x v="49"/>
    <s v="Ninguna"/>
    <x v="22"/>
    <n v="24"/>
    <n v="60"/>
    <n v="0.4"/>
  </r>
  <r>
    <x v="765"/>
    <n v="17"/>
    <s v="Plato_14"/>
    <s v="Descripción del Plato_14"/>
    <n v="14"/>
    <n v="23"/>
    <n v="2"/>
    <x v="51"/>
    <s v="Sin cebolla"/>
    <x v="26"/>
    <n v="18"/>
    <n v="46"/>
    <n v="0.39130434782608697"/>
  </r>
  <r>
    <x v="766"/>
    <n v="10"/>
    <s v="Plato_9"/>
    <s v="Descripción del Plato_9"/>
    <n v="17"/>
    <n v="29"/>
    <n v="2"/>
    <x v="43"/>
    <s v="Sin cebolla"/>
    <x v="6"/>
    <n v="24"/>
    <n v="58"/>
    <n v="0.41379310344827586"/>
  </r>
  <r>
    <x v="766"/>
    <n v="10"/>
    <s v="Plato_7"/>
    <s v="Descripción del Plato_7"/>
    <n v="14"/>
    <n v="24"/>
    <n v="2"/>
    <x v="48"/>
    <s v="Sin cebolla"/>
    <x v="0"/>
    <n v="20"/>
    <n v="48"/>
    <n v="0.41666666666666669"/>
  </r>
  <r>
    <x v="766"/>
    <n v="10"/>
    <s v="Plato_13"/>
    <s v="Descripción del Plato_13"/>
    <n v="13"/>
    <n v="21"/>
    <n v="3"/>
    <x v="26"/>
    <s v="Sin cebolla"/>
    <x v="27"/>
    <n v="24"/>
    <n v="63"/>
    <n v="0.3809523809523809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7">
  <r>
    <n v="10"/>
    <s v="Cliente_724"/>
    <n v="6"/>
    <x v="0"/>
    <x v="0"/>
    <x v="0"/>
    <n v="48.55"/>
    <x v="0"/>
    <n v="1"/>
    <x v="0"/>
    <s v="Plato_7, Plato_2"/>
    <x v="0"/>
    <s v="1:07"/>
    <s v="3:50"/>
    <d v="1899-12-30T02:43:00"/>
    <d v="1899-12-30T01:46:00"/>
    <x v="0"/>
    <n v="138"/>
    <d v="1899-12-30T00:57:00"/>
  </r>
  <r>
    <n v="6"/>
    <s v="Cliente_538"/>
    <n v="6"/>
    <x v="1"/>
    <x v="1"/>
    <x v="1"/>
    <n v="43.3"/>
    <x v="0"/>
    <n v="2"/>
    <x v="1"/>
    <s v="Plato_17, Plato_6"/>
    <x v="0"/>
    <s v="1:28"/>
    <s v="3:49"/>
    <d v="1899-12-30T02:21:00"/>
    <d v="1899-12-30T00:56:00"/>
    <x v="0"/>
    <n v="58"/>
    <d v="1899-12-30T01:25:00"/>
  </r>
  <r>
    <n v="20"/>
    <s v="Cliente_911"/>
    <n v="1"/>
    <x v="2"/>
    <x v="1"/>
    <x v="2"/>
    <n v="30.87"/>
    <x v="1"/>
    <n v="3"/>
    <x v="2"/>
    <s v="Plato_20, Plato_17, Plato_19, Plato_9"/>
    <x v="0"/>
    <s v="0:29"/>
    <s v="3:56"/>
    <d v="1899-12-30T03:27:00"/>
    <d v="1899-12-30T01:21:00"/>
    <x v="0"/>
    <n v="165"/>
    <d v="1899-12-30T02:06:00"/>
  </r>
  <r>
    <n v="3"/>
    <s v="Cliente_129"/>
    <n v="1"/>
    <x v="3"/>
    <x v="0"/>
    <x v="2"/>
    <n v="34.68"/>
    <x v="1"/>
    <n v="4"/>
    <x v="3"/>
    <s v="Plato_11, Plato_16"/>
    <x v="0"/>
    <s v="3:03"/>
    <d v="1899-12-30T04:31:00"/>
    <d v="1899-12-30T01:28:00"/>
    <d v="1899-12-30T00:48:00"/>
    <x v="0"/>
    <n v="183"/>
    <d v="1899-12-30T00:40:00"/>
  </r>
  <r>
    <n v="8"/>
    <s v="Cliente_938"/>
    <n v="2"/>
    <x v="4"/>
    <x v="0"/>
    <x v="2"/>
    <n v="24.33"/>
    <x v="1"/>
    <n v="5"/>
    <x v="4"/>
    <s v="Plato_12, Plato_7"/>
    <x v="0"/>
    <s v="0:01"/>
    <s v="2:06"/>
    <d v="1899-12-30T02:05:00"/>
    <d v="1899-12-30T01:48:00"/>
    <x v="0"/>
    <n v="67"/>
    <d v="1899-12-30T00:17:00"/>
  </r>
  <r>
    <n v="7"/>
    <s v="Cliente_965"/>
    <n v="5"/>
    <x v="4"/>
    <x v="2"/>
    <x v="2"/>
    <n v="26.57"/>
    <x v="1"/>
    <n v="6"/>
    <x v="4"/>
    <s v="Plato_8"/>
    <x v="0"/>
    <d v="1899-12-30T01:24:00"/>
    <s v="3:32"/>
    <d v="1899-12-30T02:08:00"/>
    <d v="1899-12-30T01:57:00"/>
    <x v="0"/>
    <n v="70"/>
    <d v="1899-12-30T00:11:00"/>
  </r>
  <r>
    <n v="17"/>
    <s v="Cliente_306"/>
    <n v="6"/>
    <x v="2"/>
    <x v="2"/>
    <x v="2"/>
    <n v="10.54"/>
    <x v="2"/>
    <n v="7"/>
    <x v="5"/>
    <s v="Plato_15, Plato_19"/>
    <x v="0"/>
    <s v="1:57"/>
    <s v="4:22"/>
    <d v="1899-12-30T02:40:00"/>
    <d v="1899-12-30T01:44:00"/>
    <x v="0"/>
    <n v="172"/>
    <d v="1899-12-30T00:41:00"/>
  </r>
  <r>
    <n v="11"/>
    <s v="Cliente_974"/>
    <n v="1"/>
    <x v="2"/>
    <x v="1"/>
    <x v="2"/>
    <n v="49.18"/>
    <x v="0"/>
    <n v="8"/>
    <x v="3"/>
    <s v="Plato_5, Plato_16, Plato_20"/>
    <x v="0"/>
    <s v="2:11"/>
    <s v="4:49"/>
    <d v="1899-12-30T02:38:00"/>
    <d v="1899-12-30T01:43:00"/>
    <x v="0"/>
    <n v="242"/>
    <d v="1899-12-30T00:55:00"/>
  </r>
  <r>
    <n v="15"/>
    <s v="Cliente_740"/>
    <n v="5"/>
    <x v="2"/>
    <x v="0"/>
    <x v="3"/>
    <n v="0"/>
    <x v="1"/>
    <n v="9"/>
    <x v="6"/>
    <s v="Plato_2, Plato_7, Plato_12, Plato_15"/>
    <x v="0"/>
    <s v="2:03"/>
    <s v="4:25"/>
    <d v="1899-12-30T02:22:00"/>
    <d v="1899-12-30T00:00:00"/>
    <x v="1"/>
    <n v="169"/>
    <d v="1899-12-30T02:26:00"/>
  </r>
  <r>
    <n v="17"/>
    <s v="Cliente_33"/>
    <n v="1"/>
    <x v="4"/>
    <x v="0"/>
    <x v="2"/>
    <n v="16.600000000000001"/>
    <x v="2"/>
    <n v="10"/>
    <x v="7"/>
    <s v="Plato_18, Plato_20"/>
    <x v="0"/>
    <s v="0:02"/>
    <s v="1:53"/>
    <d v="1899-12-30T02:06:00"/>
    <d v="1899-12-30T01:22:00"/>
    <x v="0"/>
    <n v="148"/>
    <d v="1899-12-30T00:29:00"/>
  </r>
  <r>
    <n v="14"/>
    <s v="Cliente_881"/>
    <n v="1"/>
    <x v="1"/>
    <x v="0"/>
    <x v="2"/>
    <n v="32.89"/>
    <x v="1"/>
    <n v="11"/>
    <x v="4"/>
    <s v="Plato_16, Plato_2"/>
    <x v="0"/>
    <s v="3:46"/>
    <s v="6:33"/>
    <d v="1899-12-30T02:47:00"/>
    <d v="1899-12-30T01:51:00"/>
    <x v="0"/>
    <n v="88"/>
    <d v="1899-12-30T00:56:00"/>
  </r>
  <r>
    <n v="14"/>
    <s v="Cliente_890"/>
    <n v="6"/>
    <x v="4"/>
    <x v="2"/>
    <x v="2"/>
    <n v="45.27"/>
    <x v="2"/>
    <n v="12"/>
    <x v="1"/>
    <s v="Plato_16, Plato_19, Plato_8, Plato_20"/>
    <x v="0"/>
    <s v="0:04"/>
    <s v="3:23"/>
    <d v="1899-12-30T03:34:00"/>
    <d v="1899-12-30T01:44:00"/>
    <x v="0"/>
    <n v="326"/>
    <d v="1899-12-30T01:35:00"/>
  </r>
  <r>
    <n v="2"/>
    <s v="Cliente_873"/>
    <n v="1"/>
    <x v="3"/>
    <x v="0"/>
    <x v="1"/>
    <n v="22.06"/>
    <x v="2"/>
    <n v="13"/>
    <x v="2"/>
    <s v="Plato_9"/>
    <x v="0"/>
    <s v="3:09"/>
    <s v="5:32"/>
    <d v="1899-12-30T02:38:00"/>
    <d v="1899-12-30T01:24:00"/>
    <x v="0"/>
    <n v="87"/>
    <d v="1899-12-30T00:59:00"/>
  </r>
  <r>
    <n v="16"/>
    <s v="Cliente_780"/>
    <n v="6"/>
    <x v="2"/>
    <x v="0"/>
    <x v="3"/>
    <n v="0"/>
    <x v="1"/>
    <n v="14"/>
    <x v="4"/>
    <s v="Plato_3, Plato_11, Plato_14, Plato_2"/>
    <x v="0"/>
    <s v="0:18"/>
    <s v="1:58"/>
    <d v="1899-12-30T01:40:00"/>
    <d v="1899-12-30T00:00:00"/>
    <x v="1"/>
    <n v="129"/>
    <d v="1899-12-30T02:34:00"/>
  </r>
  <r>
    <n v="6"/>
    <s v="Cliente_728"/>
    <n v="4"/>
    <x v="1"/>
    <x v="1"/>
    <x v="3"/>
    <n v="0"/>
    <x v="2"/>
    <n v="15"/>
    <x v="7"/>
    <s v="Plato_16, Plato_13, Plato_8"/>
    <x v="0"/>
    <s v="3:24"/>
    <s v="4:59"/>
    <d v="1899-12-30T01:50:00"/>
    <d v="1899-12-30T00:00:00"/>
    <x v="1"/>
    <n v="224"/>
    <d v="1899-12-30T01:43:00"/>
  </r>
  <r>
    <n v="20"/>
    <s v="Cliente_175"/>
    <n v="5"/>
    <x v="4"/>
    <x v="0"/>
    <x v="1"/>
    <n v="37.9"/>
    <x v="0"/>
    <n v="16"/>
    <x v="6"/>
    <s v="Plato_16"/>
    <x v="0"/>
    <s v="2:31"/>
    <s v="4:24"/>
    <d v="1899-12-30T01:53:00"/>
    <d v="1899-12-30T01:15:00"/>
    <x v="0"/>
    <n v="28"/>
    <d v="1899-12-30T00:38:00"/>
  </r>
  <r>
    <n v="14"/>
    <s v="Cliente_200"/>
    <n v="6"/>
    <x v="2"/>
    <x v="1"/>
    <x v="2"/>
    <n v="12.17"/>
    <x v="1"/>
    <n v="17"/>
    <x v="8"/>
    <s v="Plato_8, Plato_4, Plato_5"/>
    <x v="0"/>
    <s v="0:09"/>
    <s v="3:27"/>
    <d v="1899-12-30T03:18:00"/>
    <d v="1899-12-30T00:40:00"/>
    <x v="0"/>
    <n v="137"/>
    <d v="1899-12-30T02:38:00"/>
  </r>
  <r>
    <n v="9"/>
    <s v="Cliente_190"/>
    <n v="2"/>
    <x v="2"/>
    <x v="1"/>
    <x v="2"/>
    <n v="33.090000000000003"/>
    <x v="1"/>
    <n v="18"/>
    <x v="1"/>
    <s v="Plato_9, Plato_20, Plato_10, Plato_15"/>
    <x v="0"/>
    <s v="2:06"/>
    <s v="4:26"/>
    <d v="1899-12-30T02:20:00"/>
    <d v="1899-12-30T00:06:00"/>
    <x v="0"/>
    <n v="251"/>
    <d v="1899-12-30T02:14:00"/>
  </r>
  <r>
    <n v="18"/>
    <s v="Cliente_290"/>
    <n v="3"/>
    <x v="2"/>
    <x v="0"/>
    <x v="2"/>
    <n v="17.45"/>
    <x v="1"/>
    <n v="19"/>
    <x v="9"/>
    <s v="Plato_20"/>
    <x v="0"/>
    <s v="0:35"/>
    <s v="3:29"/>
    <d v="1899-12-30T02:54:00"/>
    <d v="1899-12-30T02:10:00"/>
    <x v="0"/>
    <n v="80"/>
    <d v="1899-12-30T00:44:00"/>
  </r>
  <r>
    <n v="8"/>
    <s v="Cliente_972"/>
    <n v="2"/>
    <x v="0"/>
    <x v="0"/>
    <x v="2"/>
    <n v="31.7"/>
    <x v="0"/>
    <n v="20"/>
    <x v="9"/>
    <s v="Plato_8, Plato_1, Plato_14"/>
    <x v="0"/>
    <s v="1:25"/>
    <s v="5:12"/>
    <d v="1899-12-30T03:47:00"/>
    <d v="1899-12-30T02:37:00"/>
    <x v="0"/>
    <n v="178"/>
    <d v="1899-12-30T01:10:00"/>
  </r>
  <r>
    <n v="12"/>
    <s v="Cliente_210"/>
    <n v="2"/>
    <x v="0"/>
    <x v="0"/>
    <x v="3"/>
    <n v="0"/>
    <x v="0"/>
    <n v="21"/>
    <x v="7"/>
    <s v="Plato_20, Plato_3, Plato_15, Plato_1"/>
    <x v="0"/>
    <s v="3:39"/>
    <s v="5:52"/>
    <d v="1899-12-30T02:13:00"/>
    <d v="1899-12-30T00:00:00"/>
    <x v="1"/>
    <n v="274"/>
    <d v="1899-12-30T02:32:00"/>
  </r>
  <r>
    <n v="15"/>
    <s v="Cliente_88"/>
    <n v="1"/>
    <x v="4"/>
    <x v="0"/>
    <x v="2"/>
    <n v="45.41"/>
    <x v="1"/>
    <n v="22"/>
    <x v="8"/>
    <s v="Plato_4, Plato_18, Plato_9, Plato_8"/>
    <x v="0"/>
    <s v="2:16"/>
    <s v="4:47"/>
    <d v="1899-12-30T02:31:00"/>
    <d v="1899-12-30T00:28:00"/>
    <x v="0"/>
    <n v="213"/>
    <d v="1899-12-30T02:03:00"/>
  </r>
  <r>
    <n v="1"/>
    <s v="Cliente_427"/>
    <n v="5"/>
    <x v="3"/>
    <x v="2"/>
    <x v="2"/>
    <n v="38.46"/>
    <x v="1"/>
    <n v="23"/>
    <x v="9"/>
    <s v="Plato_12, Plato_6"/>
    <x v="0"/>
    <s v="2:44"/>
    <s v="4:09"/>
    <d v="1899-12-30T01:25:00"/>
    <d v="1899-12-30T00:22:00"/>
    <x v="0"/>
    <n v="138"/>
    <d v="1899-12-30T01:03:00"/>
  </r>
  <r>
    <n v="5"/>
    <s v="Cliente_424"/>
    <n v="5"/>
    <x v="0"/>
    <x v="0"/>
    <x v="2"/>
    <n v="38.18"/>
    <x v="2"/>
    <n v="24"/>
    <x v="5"/>
    <s v="Plato_10, Plato_9, Plato_14, Plato_20"/>
    <x v="0"/>
    <s v="3:01"/>
    <s v="6:20"/>
    <d v="1899-12-30T03:34:00"/>
    <d v="1899-12-30T00:19:00"/>
    <x v="0"/>
    <n v="233"/>
    <d v="1899-12-30T03:00:00"/>
  </r>
  <r>
    <n v="12"/>
    <s v="Cliente_824"/>
    <n v="5"/>
    <x v="3"/>
    <x v="2"/>
    <x v="0"/>
    <n v="46.15"/>
    <x v="2"/>
    <n v="25"/>
    <x v="1"/>
    <s v="Plato_18"/>
    <x v="0"/>
    <s v="3:01"/>
    <s v="4:59"/>
    <d v="1899-12-30T02:13:00"/>
    <d v="1899-12-30T01:23:00"/>
    <x v="0"/>
    <n v="34"/>
    <d v="1899-12-30T00:35:00"/>
  </r>
  <r>
    <n v="18"/>
    <s v="Cliente_107"/>
    <n v="2"/>
    <x v="3"/>
    <x v="1"/>
    <x v="2"/>
    <n v="10.37"/>
    <x v="2"/>
    <n v="26"/>
    <x v="7"/>
    <s v="Plato_4, Plato_13, Plato_7"/>
    <x v="0"/>
    <s v="2:04"/>
    <s v="5:47"/>
    <d v="1899-12-30T03:58:00"/>
    <d v="1899-12-30T01:54:00"/>
    <x v="0"/>
    <n v="126"/>
    <d v="1899-12-30T01:49:00"/>
  </r>
  <r>
    <n v="4"/>
    <s v="Cliente_775"/>
    <n v="2"/>
    <x v="3"/>
    <x v="0"/>
    <x v="2"/>
    <n v="19.27"/>
    <x v="2"/>
    <n v="27"/>
    <x v="2"/>
    <s v="Plato_8, Plato_10"/>
    <x v="0"/>
    <s v="1:19"/>
    <s v="2:27"/>
    <d v="1899-12-30T01:23:00"/>
    <d v="1899-12-30T00:13:00"/>
    <x v="0"/>
    <n v="61"/>
    <d v="1899-12-30T00:55:00"/>
  </r>
  <r>
    <n v="2"/>
    <s v="Cliente_358"/>
    <n v="2"/>
    <x v="4"/>
    <x v="2"/>
    <x v="2"/>
    <n v="41.22"/>
    <x v="0"/>
    <n v="28"/>
    <x v="10"/>
    <s v="Plato_4, Plato_9"/>
    <x v="0"/>
    <s v="0:49"/>
    <s v="3:16"/>
    <d v="1899-12-30T02:27:00"/>
    <d v="1899-12-30T01:31:00"/>
    <x v="0"/>
    <n v="94"/>
    <d v="1899-12-30T00:56:00"/>
  </r>
  <r>
    <n v="20"/>
    <s v="Cliente_377"/>
    <n v="5"/>
    <x v="2"/>
    <x v="0"/>
    <x v="2"/>
    <n v="14.83"/>
    <x v="2"/>
    <n v="29"/>
    <x v="8"/>
    <s v="Plato_1, Plato_4, Plato_17"/>
    <x v="0"/>
    <s v="3:02"/>
    <s v="6:10"/>
    <d v="1899-12-30T03:23:00"/>
    <d v="1899-12-30T01:57:00"/>
    <x v="0"/>
    <n v="173"/>
    <d v="1899-12-30T01:11:00"/>
  </r>
  <r>
    <n v="14"/>
    <s v="Cliente_361"/>
    <n v="4"/>
    <x v="4"/>
    <x v="0"/>
    <x v="1"/>
    <n v="26.29"/>
    <x v="1"/>
    <n v="30"/>
    <x v="5"/>
    <s v="Plato_10, Plato_3"/>
    <x v="0"/>
    <s v="2:55"/>
    <s v="6:13"/>
    <d v="1899-12-30T03:18:00"/>
    <d v="1899-12-30T02:09:00"/>
    <x v="0"/>
    <n v="112"/>
    <d v="1899-12-30T01:09:00"/>
  </r>
  <r>
    <n v="13"/>
    <s v="Cliente_229"/>
    <n v="3"/>
    <x v="2"/>
    <x v="1"/>
    <x v="2"/>
    <n v="19.809999999999999"/>
    <x v="2"/>
    <n v="31"/>
    <x v="10"/>
    <s v="Plato_9, Plato_12"/>
    <x v="0"/>
    <s v="2:51"/>
    <s v="6:02"/>
    <d v="1899-12-30T03:26:00"/>
    <d v="1899-12-30T01:26:00"/>
    <x v="0"/>
    <n v="67"/>
    <d v="1899-12-30T01:45:00"/>
  </r>
  <r>
    <n v="5"/>
    <s v="Cliente_27"/>
    <n v="1"/>
    <x v="1"/>
    <x v="0"/>
    <x v="2"/>
    <n v="28.25"/>
    <x v="2"/>
    <n v="32"/>
    <x v="7"/>
    <s v="Plato_15, Plato_11, Plato_10, Plato_4"/>
    <x v="0"/>
    <s v="3:08"/>
    <s v="6:49"/>
    <d v="1899-12-30T03:56:00"/>
    <d v="1899-12-30T01:33:00"/>
    <x v="0"/>
    <n v="211"/>
    <d v="1899-12-30T02:08:00"/>
  </r>
  <r>
    <n v="4"/>
    <s v="Cliente_103"/>
    <n v="5"/>
    <x v="4"/>
    <x v="2"/>
    <x v="0"/>
    <n v="20.38"/>
    <x v="2"/>
    <n v="33"/>
    <x v="4"/>
    <s v="Plato_8, Plato_6, Plato_15, Plato_10"/>
    <x v="0"/>
    <s v="3:33"/>
    <s v="6:21"/>
    <d v="1899-12-30T03:03:00"/>
    <d v="1899-12-30T00:38:00"/>
    <x v="0"/>
    <n v="306"/>
    <d v="1899-12-30T02:10:00"/>
  </r>
  <r>
    <n v="15"/>
    <s v="Cliente_1"/>
    <n v="1"/>
    <x v="4"/>
    <x v="1"/>
    <x v="2"/>
    <n v="13.08"/>
    <x v="1"/>
    <n v="34"/>
    <x v="4"/>
    <s v="Plato_18, Plato_10"/>
    <x v="0"/>
    <s v="2:16"/>
    <s v="6:07"/>
    <d v="1899-12-30T03:51:00"/>
    <d v="1899-12-30T02:46:00"/>
    <x v="0"/>
    <n v="112"/>
    <d v="1899-12-30T01:05:00"/>
  </r>
  <r>
    <n v="13"/>
    <s v="Cliente_828"/>
    <n v="2"/>
    <x v="0"/>
    <x v="0"/>
    <x v="2"/>
    <n v="15.75"/>
    <x v="2"/>
    <n v="35"/>
    <x v="4"/>
    <s v="Plato_2, Plato_9, Plato_11, Plato_17"/>
    <x v="0"/>
    <s v="3:18"/>
    <s v="5:55"/>
    <d v="1899-12-30T02:52:00"/>
    <d v="1899-12-30T01:32:00"/>
    <x v="0"/>
    <n v="214"/>
    <d v="1899-12-30T01:05:00"/>
  </r>
  <r>
    <n v="5"/>
    <s v="Cliente_874"/>
    <n v="5"/>
    <x v="2"/>
    <x v="0"/>
    <x v="2"/>
    <n v="45.28"/>
    <x v="2"/>
    <n v="36"/>
    <x v="6"/>
    <s v="Plato_2"/>
    <x v="0"/>
    <s v="3:27"/>
    <s v="6:26"/>
    <d v="1899-12-30T03:14:00"/>
    <d v="1899-12-30T02:21:00"/>
    <x v="0"/>
    <n v="30"/>
    <d v="1899-12-30T00:38:00"/>
  </r>
  <r>
    <n v="20"/>
    <s v="Cliente_999"/>
    <n v="1"/>
    <x v="3"/>
    <x v="2"/>
    <x v="2"/>
    <n v="10.39"/>
    <x v="2"/>
    <n v="37"/>
    <x v="2"/>
    <s v="Plato_13"/>
    <x v="0"/>
    <s v="3:24"/>
    <s v="6:02"/>
    <d v="1899-12-30T02:53:00"/>
    <d v="1899-12-30T01:51:00"/>
    <x v="0"/>
    <n v="21"/>
    <d v="1899-12-30T00:47:00"/>
  </r>
  <r>
    <n v="10"/>
    <s v="Cliente_167"/>
    <n v="6"/>
    <x v="4"/>
    <x v="0"/>
    <x v="3"/>
    <n v="0"/>
    <x v="0"/>
    <n v="38"/>
    <x v="9"/>
    <s v="Plato_17, Plato_8, Plato_19"/>
    <x v="0"/>
    <s v="2:38"/>
    <s v="3:53"/>
    <d v="1899-12-30T01:15:00"/>
    <d v="1899-12-30T00:00:00"/>
    <x v="1"/>
    <n v="235"/>
    <d v="1899-12-30T01:38:00"/>
  </r>
  <r>
    <n v="15"/>
    <s v="Cliente_606"/>
    <n v="3"/>
    <x v="2"/>
    <x v="2"/>
    <x v="1"/>
    <n v="48.36"/>
    <x v="2"/>
    <n v="39"/>
    <x v="6"/>
    <s v="Plato_19"/>
    <x v="0"/>
    <s v="3:41"/>
    <s v="7:39"/>
    <d v="1899-12-30T04:13:00"/>
    <d v="1899-12-30T03:01:00"/>
    <x v="0"/>
    <n v="108"/>
    <d v="1899-12-30T00:57:00"/>
  </r>
  <r>
    <n v="1"/>
    <s v="Cliente_710"/>
    <n v="1"/>
    <x v="0"/>
    <x v="0"/>
    <x v="1"/>
    <n v="13.68"/>
    <x v="1"/>
    <n v="40"/>
    <x v="10"/>
    <s v="Plato_9, Plato_11, Plato_16"/>
    <x v="0"/>
    <s v="2:00"/>
    <s v="4:05"/>
    <d v="1899-12-30T02:05:00"/>
    <d v="1899-12-30T00:47:00"/>
    <x v="0"/>
    <n v="148"/>
    <d v="1899-12-30T01:18:00"/>
  </r>
  <r>
    <n v="7"/>
    <s v="Cliente_870"/>
    <n v="4"/>
    <x v="2"/>
    <x v="0"/>
    <x v="2"/>
    <n v="15.24"/>
    <x v="2"/>
    <n v="41"/>
    <x v="4"/>
    <s v="Plato_15, Plato_10, Plato_2"/>
    <x v="0"/>
    <s v="2:14"/>
    <s v="4:20"/>
    <d v="1899-12-30T02:21:00"/>
    <d v="1899-12-30T00:37:00"/>
    <x v="0"/>
    <n v="204"/>
    <d v="1899-12-30T01:29:00"/>
  </r>
  <r>
    <n v="14"/>
    <s v="Cliente_230"/>
    <n v="1"/>
    <x v="2"/>
    <x v="0"/>
    <x v="2"/>
    <n v="49.58"/>
    <x v="0"/>
    <n v="42"/>
    <x v="6"/>
    <s v="Plato_5, Plato_20"/>
    <x v="0"/>
    <s v="0:25"/>
    <s v="1:46"/>
    <d v="1899-12-30T01:21:00"/>
    <d v="1899-12-30T00:12:00"/>
    <x v="0"/>
    <n v="102"/>
    <d v="1899-12-30T01:09:00"/>
  </r>
  <r>
    <n v="8"/>
    <s v="Cliente_814"/>
    <n v="6"/>
    <x v="4"/>
    <x v="0"/>
    <x v="3"/>
    <n v="0"/>
    <x v="2"/>
    <n v="43"/>
    <x v="4"/>
    <s v="Plato_15, Plato_18, Plato_7, Plato_17"/>
    <x v="0"/>
    <s v="1:02"/>
    <s v="3:14"/>
    <d v="1899-12-30T02:27:00"/>
    <d v="1899-12-30T00:00:00"/>
    <x v="1"/>
    <n v="203"/>
    <d v="1899-12-30T02:26:00"/>
  </r>
  <r>
    <n v="18"/>
    <s v="Cliente_710"/>
    <n v="1"/>
    <x v="4"/>
    <x v="0"/>
    <x v="2"/>
    <n v="42.6"/>
    <x v="1"/>
    <n v="44"/>
    <x v="0"/>
    <s v="Plato_10, Plato_1, Plato_13"/>
    <x v="0"/>
    <s v="3:06"/>
    <s v="6:18"/>
    <d v="1899-12-30T03:12:00"/>
    <d v="1899-12-30T01:47:00"/>
    <x v="0"/>
    <n v="122"/>
    <d v="1899-12-30T01:25:00"/>
  </r>
  <r>
    <n v="17"/>
    <s v="Cliente_640"/>
    <n v="2"/>
    <x v="2"/>
    <x v="0"/>
    <x v="2"/>
    <n v="25.41"/>
    <x v="0"/>
    <n v="45"/>
    <x v="4"/>
    <s v="Plato_4"/>
    <x v="0"/>
    <s v="2:15"/>
    <s v="4:01"/>
    <d v="1899-12-30T01:46:00"/>
    <d v="1899-12-30T00:59:00"/>
    <x v="0"/>
    <n v="54"/>
    <d v="1899-12-30T00:47:00"/>
  </r>
  <r>
    <n v="10"/>
    <s v="Cliente_623"/>
    <n v="1"/>
    <x v="3"/>
    <x v="0"/>
    <x v="2"/>
    <n v="27.97"/>
    <x v="1"/>
    <n v="46"/>
    <x v="9"/>
    <s v="Plato_2, Plato_18, Plato_14"/>
    <x v="0"/>
    <s v="1:47"/>
    <s v="3:39"/>
    <d v="1899-12-30T01:52:00"/>
    <d v="1899-12-30T00:26:00"/>
    <x v="0"/>
    <n v="140"/>
    <d v="1899-12-30T01:26:00"/>
  </r>
  <r>
    <n v="18"/>
    <s v="Cliente_72"/>
    <n v="3"/>
    <x v="2"/>
    <x v="0"/>
    <x v="2"/>
    <n v="10.98"/>
    <x v="2"/>
    <n v="47"/>
    <x v="2"/>
    <s v="Plato_11, Plato_14, Plato_3"/>
    <x v="0"/>
    <s v="3:30"/>
    <s v="7:29"/>
    <d v="1899-12-30T04:14:00"/>
    <d v="1899-12-30T02:32:00"/>
    <x v="0"/>
    <n v="109"/>
    <d v="1899-12-30T01:27:00"/>
  </r>
  <r>
    <n v="17"/>
    <s v="Cliente_963"/>
    <n v="2"/>
    <x v="0"/>
    <x v="1"/>
    <x v="2"/>
    <n v="25.31"/>
    <x v="1"/>
    <n v="48"/>
    <x v="6"/>
    <s v="Plato_6, Plato_5, Plato_11"/>
    <x v="0"/>
    <s v="0:28"/>
    <s v="4:02"/>
    <d v="1899-12-30T03:34:00"/>
    <d v="1899-12-30T01:30:00"/>
    <x v="0"/>
    <n v="158"/>
    <d v="1899-12-30T02:04:00"/>
  </r>
  <r>
    <n v="8"/>
    <s v="Cliente_929"/>
    <n v="3"/>
    <x v="2"/>
    <x v="0"/>
    <x v="2"/>
    <n v="20.92"/>
    <x v="1"/>
    <n v="49"/>
    <x v="7"/>
    <s v="Plato_7, Plato_15, Plato_4"/>
    <x v="0"/>
    <s v="1:44"/>
    <s v="5:29"/>
    <d v="1899-12-30T03:45:00"/>
    <d v="1899-12-30T02:24:00"/>
    <x v="0"/>
    <n v="186"/>
    <d v="1899-12-30T01:21:00"/>
  </r>
  <r>
    <n v="19"/>
    <s v="Cliente_708"/>
    <n v="5"/>
    <x v="4"/>
    <x v="0"/>
    <x v="0"/>
    <n v="16.739999999999998"/>
    <x v="2"/>
    <n v="50"/>
    <x v="10"/>
    <s v="Plato_15, Plato_5"/>
    <x v="0"/>
    <s v="3:54"/>
    <s v="6:57"/>
    <d v="1899-12-30T03:18:00"/>
    <d v="1899-12-30T02:42:00"/>
    <x v="0"/>
    <n v="76"/>
    <d v="1899-12-30T00:21:00"/>
  </r>
  <r>
    <n v="12"/>
    <s v="Cliente_631"/>
    <n v="1"/>
    <x v="3"/>
    <x v="2"/>
    <x v="3"/>
    <n v="0"/>
    <x v="0"/>
    <n v="51"/>
    <x v="0"/>
    <s v="Plato_14, Plato_11, Plato_5, Plato_4"/>
    <x v="0"/>
    <s v="1:42"/>
    <s v="3:02"/>
    <d v="1899-12-30T01:20:00"/>
    <d v="1899-12-30T00:00:00"/>
    <x v="1"/>
    <n v="225"/>
    <d v="1899-12-30T02:44:00"/>
  </r>
  <r>
    <n v="7"/>
    <s v="Cliente_894"/>
    <n v="4"/>
    <x v="0"/>
    <x v="0"/>
    <x v="2"/>
    <n v="46.88"/>
    <x v="1"/>
    <n v="52"/>
    <x v="3"/>
    <s v="Plato_11, Plato_17, Plato_18"/>
    <x v="0"/>
    <s v="0:01"/>
    <s v="1:11"/>
    <d v="1899-12-30T01:10:00"/>
    <d v="1899-12-30T00:08:00"/>
    <x v="0"/>
    <n v="263"/>
    <d v="1899-12-30T01:02:00"/>
  </r>
  <r>
    <n v="16"/>
    <s v="Cliente_63"/>
    <n v="5"/>
    <x v="3"/>
    <x v="0"/>
    <x v="3"/>
    <n v="0"/>
    <x v="1"/>
    <n v="53"/>
    <x v="3"/>
    <s v="Plato_14, Plato_2, Plato_19"/>
    <x v="0"/>
    <s v="3:01"/>
    <s v="4:44"/>
    <d v="1899-12-30T01:43:00"/>
    <d v="1899-12-30T00:00:00"/>
    <x v="1"/>
    <n v="267"/>
    <d v="1899-12-30T01:52:00"/>
  </r>
  <r>
    <n v="6"/>
    <s v="Cliente_144"/>
    <n v="6"/>
    <x v="4"/>
    <x v="2"/>
    <x v="2"/>
    <n v="23.36"/>
    <x v="0"/>
    <n v="54"/>
    <x v="6"/>
    <s v="Plato_8, Plato_17, Plato_4, Plato_11"/>
    <x v="0"/>
    <s v="0:40"/>
    <s v="4:14"/>
    <d v="1899-12-30T03:34:00"/>
    <d v="1899-12-30T00:11:00"/>
    <x v="0"/>
    <n v="187"/>
    <d v="1899-12-30T03:23:00"/>
  </r>
  <r>
    <n v="20"/>
    <s v="Cliente_390"/>
    <n v="5"/>
    <x v="4"/>
    <x v="2"/>
    <x v="2"/>
    <n v="45.49"/>
    <x v="2"/>
    <n v="55"/>
    <x v="4"/>
    <s v="Plato_11, Plato_7, Plato_19, Plato_15"/>
    <x v="0"/>
    <s v="1:30"/>
    <s v="5:00"/>
    <d v="1899-12-30T03:45:00"/>
    <d v="1899-12-30T01:54:00"/>
    <x v="0"/>
    <n v="255"/>
    <d v="1899-12-30T01:36:00"/>
  </r>
  <r>
    <n v="1"/>
    <s v="Cliente_728"/>
    <n v="3"/>
    <x v="3"/>
    <x v="0"/>
    <x v="0"/>
    <n v="43.2"/>
    <x v="1"/>
    <n v="56"/>
    <x v="8"/>
    <s v="Plato_9, Plato_12"/>
    <x v="0"/>
    <s v="1:20"/>
    <s v="4:57"/>
    <d v="1899-12-30T03:37:00"/>
    <d v="1899-12-30T02:19:00"/>
    <x v="0"/>
    <n v="48"/>
    <d v="1899-12-30T01:18:00"/>
  </r>
  <r>
    <n v="18"/>
    <s v="Cliente_886"/>
    <n v="2"/>
    <x v="2"/>
    <x v="0"/>
    <x v="2"/>
    <n v="45.45"/>
    <x v="1"/>
    <n v="57"/>
    <x v="1"/>
    <s v="Plato_8, Plato_20, Plato_5, Plato_19"/>
    <x v="0"/>
    <s v="3:04"/>
    <s v="4:52"/>
    <d v="1899-12-30T01:48:00"/>
    <d v="1899-12-30T00:40:00"/>
    <x v="0"/>
    <n v="169"/>
    <d v="1899-12-30T01:08:00"/>
  </r>
  <r>
    <n v="8"/>
    <s v="Cliente_510"/>
    <n v="3"/>
    <x v="1"/>
    <x v="2"/>
    <x v="2"/>
    <n v="30.7"/>
    <x v="0"/>
    <n v="58"/>
    <x v="2"/>
    <s v="Plato_5, Plato_3"/>
    <x v="0"/>
    <s v="1:31"/>
    <s v="4:21"/>
    <d v="1899-12-30T02:50:00"/>
    <d v="1899-12-30T01:37:00"/>
    <x v="0"/>
    <n v="82"/>
    <d v="1899-12-30T01:13:00"/>
  </r>
  <r>
    <n v="8"/>
    <s v="Cliente_878"/>
    <n v="4"/>
    <x v="1"/>
    <x v="0"/>
    <x v="1"/>
    <n v="33.89"/>
    <x v="1"/>
    <n v="59"/>
    <x v="1"/>
    <s v="Plato_12, Plato_14, Plato_4, Plato_20"/>
    <x v="0"/>
    <s v="1:21"/>
    <s v="5:04"/>
    <d v="1899-12-30T03:43:00"/>
    <d v="1899-12-30T02:55:00"/>
    <x v="0"/>
    <n v="160"/>
    <d v="1899-12-30T00:48:00"/>
  </r>
  <r>
    <n v="6"/>
    <s v="Cliente_977"/>
    <n v="1"/>
    <x v="1"/>
    <x v="0"/>
    <x v="2"/>
    <n v="19.54"/>
    <x v="0"/>
    <n v="60"/>
    <x v="6"/>
    <s v="Plato_4, Plato_11"/>
    <x v="0"/>
    <s v="2:09"/>
    <s v="5:46"/>
    <d v="1899-12-30T03:37:00"/>
    <d v="1899-12-30T02:54:00"/>
    <x v="0"/>
    <n v="102"/>
    <d v="1899-12-30T00:43:00"/>
  </r>
  <r>
    <n v="10"/>
    <s v="Cliente_553"/>
    <n v="5"/>
    <x v="2"/>
    <x v="0"/>
    <x v="3"/>
    <n v="0"/>
    <x v="2"/>
    <n v="61"/>
    <x v="9"/>
    <s v="Plato_20, Plato_4, Plato_2, Plato_16"/>
    <x v="0"/>
    <s v="3:49"/>
    <s v="6:22"/>
    <d v="1899-12-30T02:48:00"/>
    <d v="1899-12-30T00:00:00"/>
    <x v="1"/>
    <n v="242"/>
    <d v="1899-12-30T02:39:00"/>
  </r>
  <r>
    <n v="2"/>
    <s v="Cliente_792"/>
    <n v="1"/>
    <x v="1"/>
    <x v="2"/>
    <x v="2"/>
    <n v="37.93"/>
    <x v="2"/>
    <n v="62"/>
    <x v="10"/>
    <s v="Plato_2, Plato_12, Plato_17"/>
    <x v="0"/>
    <s v="2:47"/>
    <s v="6:24"/>
    <d v="1899-12-30T03:52:00"/>
    <d v="1899-12-30T01:02:00"/>
    <x v="0"/>
    <n v="148"/>
    <d v="1899-12-30T02:35:00"/>
  </r>
  <r>
    <n v="17"/>
    <s v="Cliente_881"/>
    <n v="4"/>
    <x v="4"/>
    <x v="0"/>
    <x v="2"/>
    <n v="33.340000000000003"/>
    <x v="0"/>
    <n v="63"/>
    <x v="1"/>
    <s v="Plato_3, Plato_8"/>
    <x v="0"/>
    <s v="0:41"/>
    <s v="4:06"/>
    <d v="1899-12-30T03:25:00"/>
    <d v="1899-12-30T02:55:00"/>
    <x v="0"/>
    <n v="55"/>
    <d v="1899-12-30T00:30:00"/>
  </r>
  <r>
    <n v="3"/>
    <s v="Cliente_265"/>
    <n v="3"/>
    <x v="3"/>
    <x v="1"/>
    <x v="1"/>
    <n v="34.770000000000003"/>
    <x v="0"/>
    <n v="64"/>
    <x v="4"/>
    <s v="Plato_3, Plato_20, Plato_19"/>
    <x v="0"/>
    <s v="1:40"/>
    <s v="4:02"/>
    <d v="1899-12-30T02:22:00"/>
    <d v="1899-12-30T01:00:00"/>
    <x v="0"/>
    <n v="288"/>
    <d v="1899-12-30T01:22:00"/>
  </r>
  <r>
    <n v="5"/>
    <s v="Cliente_946"/>
    <n v="1"/>
    <x v="0"/>
    <x v="0"/>
    <x v="3"/>
    <n v="0"/>
    <x v="2"/>
    <n v="65"/>
    <x v="6"/>
    <s v="Plato_16, Plato_17, Plato_12, Plato_20"/>
    <x v="0"/>
    <s v="1:54"/>
    <s v="3:03"/>
    <d v="1899-12-30T01:24:00"/>
    <d v="1899-12-30T00:00:00"/>
    <x v="1"/>
    <n v="196"/>
    <d v="1899-12-30T02:35:00"/>
  </r>
  <r>
    <n v="18"/>
    <s v="Cliente_614"/>
    <n v="2"/>
    <x v="3"/>
    <x v="0"/>
    <x v="2"/>
    <n v="10.88"/>
    <x v="0"/>
    <n v="66"/>
    <x v="0"/>
    <s v="Plato_19, Plato_20, Plato_4"/>
    <x v="0"/>
    <s v="2:28"/>
    <s v="6:18"/>
    <d v="1899-12-30T03:50:00"/>
    <d v="1899-12-30T01:56:00"/>
    <x v="0"/>
    <n v="210"/>
    <d v="1899-12-30T01:54:00"/>
  </r>
  <r>
    <n v="2"/>
    <s v="Cliente_352"/>
    <n v="6"/>
    <x v="2"/>
    <x v="0"/>
    <x v="3"/>
    <n v="0"/>
    <x v="0"/>
    <n v="67"/>
    <x v="4"/>
    <s v="Plato_20, Plato_19, Plato_10, Plato_2"/>
    <x v="0"/>
    <s v="3:45"/>
    <s v="5:10"/>
    <d v="1899-12-30T01:25:00"/>
    <d v="1899-12-30T00:00:00"/>
    <x v="1"/>
    <n v="256"/>
    <d v="1899-12-30T02:11:00"/>
  </r>
  <r>
    <n v="8"/>
    <s v="Cliente_784"/>
    <n v="4"/>
    <x v="3"/>
    <x v="2"/>
    <x v="2"/>
    <n v="45.65"/>
    <x v="2"/>
    <n v="68"/>
    <x v="2"/>
    <s v="Plato_14, Plato_16, Plato_15, Plato_1"/>
    <x v="0"/>
    <s v="0:02"/>
    <s v="3:15"/>
    <d v="1899-12-30T03:28:00"/>
    <d v="1899-12-30T00:48:00"/>
    <x v="0"/>
    <n v="218"/>
    <d v="1899-12-30T02:25:00"/>
  </r>
  <r>
    <n v="5"/>
    <s v="Cliente_118"/>
    <n v="4"/>
    <x v="2"/>
    <x v="0"/>
    <x v="2"/>
    <n v="31.49"/>
    <x v="1"/>
    <n v="69"/>
    <x v="4"/>
    <s v="Plato_13, Plato_7, Plato_11"/>
    <x v="0"/>
    <s v="2:02"/>
    <s v="3:57"/>
    <d v="1899-12-30T01:55:00"/>
    <d v="1899-12-30T00:23:00"/>
    <x v="0"/>
    <n v="234"/>
    <d v="1899-12-30T01:32:00"/>
  </r>
  <r>
    <n v="17"/>
    <s v="Cliente_61"/>
    <n v="4"/>
    <x v="4"/>
    <x v="0"/>
    <x v="0"/>
    <n v="28.26"/>
    <x v="1"/>
    <n v="70"/>
    <x v="3"/>
    <s v="Plato_1, Plato_18"/>
    <x v="0"/>
    <s v="0:11"/>
    <s v="1:22"/>
    <d v="1899-12-30T01:11:00"/>
    <d v="1899-12-30T00:31:00"/>
    <x v="0"/>
    <n v="118"/>
    <d v="1899-12-30T00:40:00"/>
  </r>
  <r>
    <n v="18"/>
    <s v="Cliente_440"/>
    <n v="4"/>
    <x v="0"/>
    <x v="0"/>
    <x v="2"/>
    <n v="24.01"/>
    <x v="2"/>
    <n v="71"/>
    <x v="3"/>
    <s v="Plato_2, Plato_14"/>
    <x v="0"/>
    <s v="1:57"/>
    <s v="5:56"/>
    <d v="1899-12-30T04:14:00"/>
    <d v="1899-12-30T03:10:00"/>
    <x v="0"/>
    <n v="136"/>
    <d v="1899-12-30T00:49:00"/>
  </r>
  <r>
    <n v="17"/>
    <s v="Cliente_258"/>
    <n v="1"/>
    <x v="2"/>
    <x v="0"/>
    <x v="2"/>
    <n v="15.28"/>
    <x v="0"/>
    <n v="72"/>
    <x v="4"/>
    <s v="Plato_13, Plato_4"/>
    <x v="0"/>
    <s v="2:42"/>
    <s v="5:51"/>
    <d v="1899-12-30T03:09:00"/>
    <d v="1899-12-30T02:15:00"/>
    <x v="0"/>
    <n v="75"/>
    <d v="1899-12-30T00:54:00"/>
  </r>
  <r>
    <n v="1"/>
    <s v="Cliente_742"/>
    <n v="4"/>
    <x v="4"/>
    <x v="1"/>
    <x v="2"/>
    <n v="34.51"/>
    <x v="1"/>
    <n v="73"/>
    <x v="10"/>
    <s v="Plato_6"/>
    <x v="0"/>
    <s v="2:39"/>
    <s v="6:09"/>
    <d v="1899-12-30T03:30:00"/>
    <d v="1899-12-30T03:10:00"/>
    <x v="0"/>
    <n v="81"/>
    <d v="1899-12-30T00:20:00"/>
  </r>
  <r>
    <n v="19"/>
    <s v="Cliente_865"/>
    <n v="4"/>
    <x v="4"/>
    <x v="0"/>
    <x v="2"/>
    <n v="30.83"/>
    <x v="1"/>
    <n v="74"/>
    <x v="2"/>
    <s v="Plato_10, Plato_18, Plato_15"/>
    <x v="0"/>
    <s v="1:04"/>
    <s v="4:13"/>
    <d v="1899-12-30T03:09:00"/>
    <d v="1899-12-30T01:29:00"/>
    <x v="0"/>
    <n v="218"/>
    <d v="1899-12-30T01:40:00"/>
  </r>
  <r>
    <n v="19"/>
    <s v="Cliente_79"/>
    <n v="5"/>
    <x v="3"/>
    <x v="0"/>
    <x v="2"/>
    <n v="45.23"/>
    <x v="2"/>
    <n v="75"/>
    <x v="5"/>
    <s v="Plato_20, Plato_14"/>
    <x v="0"/>
    <s v="3:36"/>
    <s v="4:49"/>
    <d v="1899-12-30T01:28:00"/>
    <d v="1899-12-30T00:22:00"/>
    <x v="0"/>
    <n v="109"/>
    <d v="1899-12-30T00:51:00"/>
  </r>
  <r>
    <n v="17"/>
    <s v="Cliente_42"/>
    <n v="3"/>
    <x v="1"/>
    <x v="0"/>
    <x v="2"/>
    <n v="17.760000000000002"/>
    <x v="0"/>
    <n v="76"/>
    <x v="10"/>
    <s v="Plato_2, Plato_4, Plato_7, Plato_10"/>
    <x v="0"/>
    <s v="2:57"/>
    <s v="5:24"/>
    <d v="1899-12-30T02:27:00"/>
    <d v="1899-12-30T00:50:00"/>
    <x v="0"/>
    <n v="158"/>
    <d v="1899-12-30T01:37:00"/>
  </r>
  <r>
    <n v="3"/>
    <s v="Cliente_374"/>
    <n v="1"/>
    <x v="0"/>
    <x v="2"/>
    <x v="2"/>
    <n v="19.88"/>
    <x v="1"/>
    <n v="77"/>
    <x v="6"/>
    <s v="Plato_4, Plato_7, Plato_11"/>
    <x v="0"/>
    <s v="2:46"/>
    <s v="6:15"/>
    <d v="1899-12-30T03:29:00"/>
    <d v="1899-12-30T01:52:00"/>
    <x v="0"/>
    <n v="99"/>
    <d v="1899-12-30T01:37:00"/>
  </r>
  <r>
    <n v="7"/>
    <s v="Cliente_636"/>
    <n v="4"/>
    <x v="0"/>
    <x v="0"/>
    <x v="2"/>
    <n v="20.02"/>
    <x v="1"/>
    <n v="78"/>
    <x v="1"/>
    <s v="Plato_12"/>
    <x v="0"/>
    <s v="1:34"/>
    <s v="3:03"/>
    <d v="1899-12-30T01:29:00"/>
    <d v="1899-12-30T00:35:00"/>
    <x v="0"/>
    <n v="57"/>
    <d v="1899-12-30T00:54:00"/>
  </r>
  <r>
    <n v="16"/>
    <s v="Cliente_753"/>
    <n v="2"/>
    <x v="0"/>
    <x v="0"/>
    <x v="2"/>
    <n v="34.01"/>
    <x v="1"/>
    <n v="79"/>
    <x v="5"/>
    <s v="Plato_9, Plato_11, Plato_3, Plato_13"/>
    <x v="0"/>
    <s v="1:34"/>
    <s v="5:08"/>
    <d v="1899-12-30T03:34:00"/>
    <d v="1899-12-30T01:58:00"/>
    <x v="0"/>
    <n v="309"/>
    <d v="1899-12-30T01:36:00"/>
  </r>
  <r>
    <n v="18"/>
    <s v="Cliente_632"/>
    <n v="6"/>
    <x v="4"/>
    <x v="0"/>
    <x v="2"/>
    <n v="39.049999999999997"/>
    <x v="1"/>
    <n v="80"/>
    <x v="5"/>
    <s v="Plato_5, Plato_9, Plato_7"/>
    <x v="0"/>
    <s v="2:14"/>
    <s v="3:46"/>
    <d v="1899-12-30T01:32:00"/>
    <d v="1899-12-30T00:25:00"/>
    <x v="0"/>
    <n v="121"/>
    <d v="1899-12-30T01:07:00"/>
  </r>
  <r>
    <n v="17"/>
    <s v="Cliente_969"/>
    <n v="4"/>
    <x v="3"/>
    <x v="2"/>
    <x v="2"/>
    <n v="23.69"/>
    <x v="2"/>
    <n v="81"/>
    <x v="7"/>
    <s v="Plato_17"/>
    <x v="0"/>
    <s v="3:40"/>
    <s v="6:31"/>
    <d v="1899-12-30T03:06:00"/>
    <d v="1899-12-30T01:52:00"/>
    <x v="0"/>
    <n v="62"/>
    <d v="1899-12-30T00:59:00"/>
  </r>
  <r>
    <n v="16"/>
    <s v="Cliente_574"/>
    <n v="3"/>
    <x v="3"/>
    <x v="1"/>
    <x v="2"/>
    <n v="38.6"/>
    <x v="1"/>
    <n v="82"/>
    <x v="3"/>
    <s v="Plato_1, Plato_2"/>
    <x v="0"/>
    <s v="3:25"/>
    <s v="7:10"/>
    <d v="1899-12-30T03:45:00"/>
    <d v="1899-12-30T03:26:00"/>
    <x v="0"/>
    <n v="80"/>
    <d v="1899-12-30T00:19:00"/>
  </r>
  <r>
    <n v="15"/>
    <s v="Cliente_292"/>
    <n v="1"/>
    <x v="1"/>
    <x v="2"/>
    <x v="2"/>
    <n v="24.94"/>
    <x v="2"/>
    <n v="83"/>
    <x v="10"/>
    <s v="Plato_6, Plato_3, Plato_15"/>
    <x v="0"/>
    <s v="3:42"/>
    <s v="6:39"/>
    <d v="1899-12-30T03:12:00"/>
    <d v="1899-12-30T01:23:00"/>
    <x v="0"/>
    <n v="170"/>
    <d v="1899-12-30T01:34:00"/>
  </r>
  <r>
    <n v="19"/>
    <s v="Cliente_148"/>
    <n v="5"/>
    <x v="4"/>
    <x v="0"/>
    <x v="2"/>
    <n v="15.11"/>
    <x v="2"/>
    <n v="84"/>
    <x v="4"/>
    <s v="Plato_2"/>
    <x v="0"/>
    <s v="1:42"/>
    <s v="3:18"/>
    <d v="1899-12-30T01:51:00"/>
    <d v="1899-12-30T01:26:00"/>
    <x v="0"/>
    <n v="60"/>
    <d v="1899-12-30T00:10:00"/>
  </r>
  <r>
    <n v="8"/>
    <s v="Cliente_747"/>
    <n v="3"/>
    <x v="2"/>
    <x v="2"/>
    <x v="3"/>
    <n v="0"/>
    <x v="1"/>
    <n v="85"/>
    <x v="8"/>
    <s v="Plato_16, Plato_19, Plato_3, Plato_15"/>
    <x v="0"/>
    <s v="2:35"/>
    <s v="4:31"/>
    <d v="1899-12-30T01:56:00"/>
    <d v="1899-12-30T00:00:00"/>
    <x v="1"/>
    <n v="208"/>
    <d v="1899-12-30T02:22:00"/>
  </r>
  <r>
    <n v="20"/>
    <s v="Cliente_501"/>
    <n v="3"/>
    <x v="3"/>
    <x v="0"/>
    <x v="0"/>
    <n v="11.84"/>
    <x v="1"/>
    <n v="86"/>
    <x v="0"/>
    <s v="Plato_1"/>
    <x v="0"/>
    <s v="0:02"/>
    <s v="2:08"/>
    <d v="1899-12-30T02:06:00"/>
    <d v="1899-12-30T01:58:00"/>
    <x v="0"/>
    <n v="50"/>
    <d v="1899-12-30T00:08:00"/>
  </r>
  <r>
    <n v="3"/>
    <s v="Cliente_733"/>
    <n v="2"/>
    <x v="4"/>
    <x v="0"/>
    <x v="2"/>
    <n v="29.46"/>
    <x v="2"/>
    <n v="87"/>
    <x v="5"/>
    <s v="Plato_4, Plato_15, Plato_17"/>
    <x v="0"/>
    <s v="1:46"/>
    <s v="3:18"/>
    <d v="1899-12-30T01:47:00"/>
    <d v="1899-12-30T00:21:00"/>
    <x v="0"/>
    <n v="99"/>
    <d v="1899-12-30T01:11:00"/>
  </r>
  <r>
    <n v="18"/>
    <s v="Cliente_36"/>
    <n v="1"/>
    <x v="4"/>
    <x v="0"/>
    <x v="0"/>
    <n v="23.93"/>
    <x v="0"/>
    <n v="88"/>
    <x v="8"/>
    <s v="Plato_20, Plato_12, Plato_10"/>
    <x v="0"/>
    <s v="3:30"/>
    <s v="6:40"/>
    <d v="1899-12-30T03:10:00"/>
    <d v="1899-12-30T01:13:00"/>
    <x v="0"/>
    <n v="123"/>
    <d v="1899-12-30T01:57:00"/>
  </r>
  <r>
    <n v="11"/>
    <s v="Cliente_553"/>
    <n v="4"/>
    <x v="3"/>
    <x v="1"/>
    <x v="3"/>
    <n v="0"/>
    <x v="1"/>
    <n v="89"/>
    <x v="7"/>
    <s v="Plato_14, Plato_18, Plato_5"/>
    <x v="0"/>
    <s v="0:42"/>
    <s v="2:19"/>
    <d v="1899-12-30T01:37:00"/>
    <d v="1899-12-30T00:00:00"/>
    <x v="1"/>
    <n v="159"/>
    <d v="1899-12-30T02:22:00"/>
  </r>
  <r>
    <n v="6"/>
    <s v="Cliente_1000"/>
    <n v="3"/>
    <x v="3"/>
    <x v="0"/>
    <x v="0"/>
    <n v="30.69"/>
    <x v="0"/>
    <n v="90"/>
    <x v="8"/>
    <s v="Plato_18"/>
    <x v="0"/>
    <s v="1:17"/>
    <s v="3:13"/>
    <d v="1899-12-30T01:56:00"/>
    <d v="1899-12-30T01:08:00"/>
    <x v="0"/>
    <n v="34"/>
    <d v="1899-12-30T00:48:00"/>
  </r>
  <r>
    <n v="1"/>
    <s v="Cliente_607"/>
    <n v="5"/>
    <x v="3"/>
    <x v="0"/>
    <x v="3"/>
    <n v="0"/>
    <x v="0"/>
    <n v="91"/>
    <x v="0"/>
    <s v="Plato_8, Plato_13, Plato_5, Plato_6"/>
    <x v="0"/>
    <s v="3:38"/>
    <s v="5:24"/>
    <d v="1899-12-30T01:46:00"/>
    <d v="1899-12-30T00:00:00"/>
    <x v="1"/>
    <n v="293"/>
    <d v="1899-12-30T02:12:00"/>
  </r>
  <r>
    <n v="6"/>
    <s v="Cliente_378"/>
    <n v="2"/>
    <x v="2"/>
    <x v="1"/>
    <x v="2"/>
    <n v="12.75"/>
    <x v="1"/>
    <n v="92"/>
    <x v="5"/>
    <s v="Plato_9, Plato_7"/>
    <x v="0"/>
    <s v="3:35"/>
    <s v="6:09"/>
    <d v="1899-12-30T02:34:00"/>
    <d v="1899-12-30T01:52:00"/>
    <x v="0"/>
    <n v="82"/>
    <d v="1899-12-30T00:42:00"/>
  </r>
  <r>
    <n v="2"/>
    <s v="Cliente_612"/>
    <n v="2"/>
    <x v="2"/>
    <x v="0"/>
    <x v="2"/>
    <n v="45.66"/>
    <x v="1"/>
    <n v="93"/>
    <x v="4"/>
    <s v="Plato_9"/>
    <x v="0"/>
    <s v="1:39"/>
    <s v="3:48"/>
    <d v="1899-12-30T02:09:00"/>
    <d v="1899-12-30T01:51:00"/>
    <x v="0"/>
    <n v="29"/>
    <d v="1899-12-30T00:18:00"/>
  </r>
  <r>
    <n v="12"/>
    <s v="Cliente_452"/>
    <n v="1"/>
    <x v="4"/>
    <x v="0"/>
    <x v="2"/>
    <n v="28.36"/>
    <x v="2"/>
    <n v="94"/>
    <x v="9"/>
    <s v="Plato_2, Plato_15, Plato_11"/>
    <x v="0"/>
    <s v="1:52"/>
    <s v="4:53"/>
    <d v="1899-12-30T03:16:00"/>
    <d v="1899-12-30T00:52:00"/>
    <x v="0"/>
    <n v="253"/>
    <d v="1899-12-30T02:09:00"/>
  </r>
  <r>
    <n v="12"/>
    <s v="Cliente_244"/>
    <n v="5"/>
    <x v="2"/>
    <x v="2"/>
    <x v="2"/>
    <n v="24.68"/>
    <x v="2"/>
    <n v="95"/>
    <x v="0"/>
    <s v="Plato_12, Plato_15"/>
    <x v="0"/>
    <s v="3:19"/>
    <s v="6:07"/>
    <d v="1899-12-30T03:03:00"/>
    <d v="1899-12-30T02:07:00"/>
    <x v="0"/>
    <n v="153"/>
    <d v="1899-12-30T00:41:00"/>
  </r>
  <r>
    <n v="16"/>
    <s v="Cliente_840"/>
    <n v="5"/>
    <x v="4"/>
    <x v="1"/>
    <x v="2"/>
    <n v="33.630000000000003"/>
    <x v="1"/>
    <n v="96"/>
    <x v="6"/>
    <s v="Plato_11, Plato_12, Plato_7"/>
    <x v="0"/>
    <s v="1:59"/>
    <s v="5:26"/>
    <d v="1899-12-30T03:27:00"/>
    <d v="1899-12-30T02:11:00"/>
    <x v="0"/>
    <n v="176"/>
    <d v="1899-12-30T01:16:00"/>
  </r>
  <r>
    <n v="14"/>
    <s v="Cliente_993"/>
    <n v="2"/>
    <x v="2"/>
    <x v="2"/>
    <x v="3"/>
    <n v="0"/>
    <x v="2"/>
    <n v="97"/>
    <x v="8"/>
    <s v="Plato_10, Plato_3, Plato_18"/>
    <x v="0"/>
    <s v="1:46"/>
    <s v="3:03"/>
    <d v="1899-12-30T01:32:00"/>
    <d v="1899-12-30T00:00:00"/>
    <x v="1"/>
    <n v="188"/>
    <d v="1899-12-30T01:19:00"/>
  </r>
  <r>
    <n v="7"/>
    <s v="Cliente_29"/>
    <n v="3"/>
    <x v="3"/>
    <x v="0"/>
    <x v="2"/>
    <n v="17.149999999999999"/>
    <x v="2"/>
    <n v="98"/>
    <x v="6"/>
    <s v="Plato_3, Plato_9, Plato_12"/>
    <x v="0"/>
    <s v="1:01"/>
    <s v="3:22"/>
    <d v="1899-12-30T02:36:00"/>
    <d v="1899-12-30T00:01:00"/>
    <x v="0"/>
    <n v="166"/>
    <d v="1899-12-30T02:20:00"/>
  </r>
  <r>
    <n v="2"/>
    <s v="Cliente_873"/>
    <n v="6"/>
    <x v="2"/>
    <x v="0"/>
    <x v="2"/>
    <n v="33.549999999999997"/>
    <x v="2"/>
    <n v="99"/>
    <x v="9"/>
    <s v="Plato_2, Plato_17, Plato_12, Plato_9"/>
    <x v="0"/>
    <s v="2:22"/>
    <s v="6:18"/>
    <d v="1899-12-30T04:11:00"/>
    <d v="1899-12-30T02:30:00"/>
    <x v="0"/>
    <n v="139"/>
    <d v="1899-12-30T01:26:00"/>
  </r>
  <r>
    <n v="18"/>
    <s v="Cliente_965"/>
    <n v="1"/>
    <x v="1"/>
    <x v="0"/>
    <x v="2"/>
    <n v="15.15"/>
    <x v="0"/>
    <n v="100"/>
    <x v="3"/>
    <s v="Plato_7, Plato_5, Plato_1"/>
    <x v="0"/>
    <s v="3:32"/>
    <s v="6:45"/>
    <d v="1899-12-30T03:13:00"/>
    <d v="1899-12-30T01:30:00"/>
    <x v="0"/>
    <n v="166"/>
    <d v="1899-12-30T01:43:00"/>
  </r>
  <r>
    <n v="1"/>
    <s v="Cliente_313"/>
    <n v="5"/>
    <x v="4"/>
    <x v="0"/>
    <x v="3"/>
    <n v="0"/>
    <x v="1"/>
    <n v="101"/>
    <x v="5"/>
    <s v="Plato_17, Plato_1, Plato_5, Plato_8"/>
    <x v="0"/>
    <s v="0:14"/>
    <s v="2:15"/>
    <d v="1899-12-30T02:01:00"/>
    <d v="1899-12-30T00:00:00"/>
    <x v="1"/>
    <n v="138"/>
    <d v="1899-12-30T02:14:00"/>
  </r>
  <r>
    <n v="19"/>
    <s v="Cliente_520"/>
    <n v="2"/>
    <x v="0"/>
    <x v="0"/>
    <x v="2"/>
    <n v="12.65"/>
    <x v="0"/>
    <n v="102"/>
    <x v="5"/>
    <s v="Plato_16, Plato_9"/>
    <x v="0"/>
    <s v="1:33"/>
    <s v="4:14"/>
    <d v="1899-12-30T02:41:00"/>
    <d v="1899-12-30T01:55:00"/>
    <x v="0"/>
    <n v="171"/>
    <d v="1899-12-30T00:46:00"/>
  </r>
  <r>
    <n v="13"/>
    <s v="Cliente_388"/>
    <n v="3"/>
    <x v="4"/>
    <x v="0"/>
    <x v="0"/>
    <n v="26.75"/>
    <x v="0"/>
    <n v="103"/>
    <x v="2"/>
    <s v="Plato_13, Plato_18, Plato_4"/>
    <x v="0"/>
    <s v="1:42"/>
    <s v="5:10"/>
    <d v="1899-12-30T03:28:00"/>
    <d v="1899-12-30T01:49:00"/>
    <x v="0"/>
    <n v="73"/>
    <d v="1899-12-30T01:39:00"/>
  </r>
  <r>
    <n v="14"/>
    <s v="Cliente_384"/>
    <n v="4"/>
    <x v="0"/>
    <x v="1"/>
    <x v="0"/>
    <n v="11.12"/>
    <x v="0"/>
    <n v="104"/>
    <x v="7"/>
    <s v="Plato_14, Plato_17"/>
    <x v="0"/>
    <s v="1:28"/>
    <s v="2:44"/>
    <d v="1899-12-30T01:16:00"/>
    <d v="1899-12-30T00:21:00"/>
    <x v="0"/>
    <n v="77"/>
    <d v="1899-12-30T00:55:00"/>
  </r>
  <r>
    <n v="14"/>
    <s v="Cliente_517"/>
    <n v="6"/>
    <x v="0"/>
    <x v="0"/>
    <x v="2"/>
    <n v="15.64"/>
    <x v="1"/>
    <n v="105"/>
    <x v="2"/>
    <s v="Plato_3, Plato_6"/>
    <x v="0"/>
    <s v="1:18"/>
    <s v="4:00"/>
    <d v="1899-12-30T02:42:00"/>
    <d v="1899-12-30T01:59:00"/>
    <x v="0"/>
    <n v="141"/>
    <d v="1899-12-30T00:43:00"/>
  </r>
  <r>
    <n v="15"/>
    <s v="Cliente_711"/>
    <n v="3"/>
    <x v="4"/>
    <x v="1"/>
    <x v="1"/>
    <n v="22.72"/>
    <x v="1"/>
    <n v="106"/>
    <x v="7"/>
    <s v="Plato_18"/>
    <x v="0"/>
    <s v="2:00"/>
    <s v="5:08"/>
    <d v="1899-12-30T03:08:00"/>
    <d v="1899-12-30T02:39:00"/>
    <x v="0"/>
    <n v="68"/>
    <d v="1899-12-30T00:29:00"/>
  </r>
  <r>
    <n v="11"/>
    <s v="Cliente_651"/>
    <n v="5"/>
    <x v="2"/>
    <x v="0"/>
    <x v="3"/>
    <n v="0"/>
    <x v="0"/>
    <n v="107"/>
    <x v="6"/>
    <s v="Plato_15, Plato_9, Plato_18"/>
    <x v="0"/>
    <s v="1:29"/>
    <s v="2:58"/>
    <d v="1899-12-30T01:29:00"/>
    <d v="1899-12-30T00:00:00"/>
    <x v="1"/>
    <n v="253"/>
    <d v="1899-12-30T02:21:00"/>
  </r>
  <r>
    <n v="3"/>
    <s v="Cliente_545"/>
    <n v="3"/>
    <x v="4"/>
    <x v="1"/>
    <x v="0"/>
    <n v="23.26"/>
    <x v="0"/>
    <n v="108"/>
    <x v="3"/>
    <s v="Plato_9, Plato_4, Plato_3, Plato_16"/>
    <x v="0"/>
    <s v="1:32"/>
    <s v="3:37"/>
    <d v="1899-12-30T02:05:00"/>
    <d v="1899-12-30T00:10:00"/>
    <x v="0"/>
    <n v="124"/>
    <d v="1899-12-30T01:55:00"/>
  </r>
  <r>
    <n v="10"/>
    <s v="Cliente_116"/>
    <n v="2"/>
    <x v="4"/>
    <x v="1"/>
    <x v="3"/>
    <n v="0"/>
    <x v="1"/>
    <n v="109"/>
    <x v="8"/>
    <s v="Plato_18, Plato_14, Plato_5"/>
    <x v="0"/>
    <s v="1:25"/>
    <s v="2:26"/>
    <d v="1899-12-30T01:01:00"/>
    <d v="1899-12-30T00:00:00"/>
    <x v="1"/>
    <n v="169"/>
    <d v="1899-12-30T01:58:00"/>
  </r>
  <r>
    <n v="5"/>
    <s v="Cliente_170"/>
    <n v="1"/>
    <x v="1"/>
    <x v="0"/>
    <x v="2"/>
    <n v="47.91"/>
    <x v="0"/>
    <n v="110"/>
    <x v="3"/>
    <s v="Plato_9, Plato_10, Plato_6"/>
    <x v="0"/>
    <s v="3:32"/>
    <s v="6:37"/>
    <d v="1899-12-30T03:05:00"/>
    <d v="1899-12-30T01:04:00"/>
    <x v="0"/>
    <n v="163"/>
    <d v="1899-12-30T02:01:00"/>
  </r>
  <r>
    <n v="3"/>
    <s v="Cliente_92"/>
    <n v="2"/>
    <x v="0"/>
    <x v="1"/>
    <x v="2"/>
    <n v="18.82"/>
    <x v="0"/>
    <n v="111"/>
    <x v="8"/>
    <s v="Plato_15, Plato_5, Plato_7, Plato_9"/>
    <x v="0"/>
    <s v="1:48"/>
    <s v="5:07"/>
    <d v="1899-12-30T03:19:00"/>
    <d v="1899-12-30T01:02:00"/>
    <x v="0"/>
    <n v="204"/>
    <d v="1899-12-30T02:17:00"/>
  </r>
  <r>
    <n v="6"/>
    <s v="Cliente_552"/>
    <n v="2"/>
    <x v="2"/>
    <x v="2"/>
    <x v="1"/>
    <n v="35.36"/>
    <x v="2"/>
    <n v="112"/>
    <x v="4"/>
    <s v="Plato_3"/>
    <x v="0"/>
    <s v="1:49"/>
    <s v="4:01"/>
    <d v="1899-12-30T02:27:00"/>
    <d v="1899-12-30T01:56:00"/>
    <x v="0"/>
    <n v="20"/>
    <d v="1899-12-30T00:16:00"/>
  </r>
  <r>
    <n v="4"/>
    <s v="Cliente_627"/>
    <n v="2"/>
    <x v="0"/>
    <x v="0"/>
    <x v="2"/>
    <n v="29.74"/>
    <x v="2"/>
    <n v="113"/>
    <x v="2"/>
    <s v="Plato_18"/>
    <x v="0"/>
    <s v="1:12"/>
    <s v="4:21"/>
    <d v="1899-12-30T03:24:00"/>
    <d v="1899-12-30T02:18:00"/>
    <x v="0"/>
    <n v="68"/>
    <d v="1899-12-30T00:51:00"/>
  </r>
  <r>
    <n v="7"/>
    <s v="Cliente_588"/>
    <n v="6"/>
    <x v="1"/>
    <x v="0"/>
    <x v="2"/>
    <n v="38.81"/>
    <x v="2"/>
    <n v="114"/>
    <x v="9"/>
    <s v="Plato_2, Plato_9, Plato_4, Plato_5"/>
    <x v="0"/>
    <s v="0:49"/>
    <s v="3:30"/>
    <d v="1899-12-30T02:56:00"/>
    <d v="1899-12-30T00:30:00"/>
    <x v="0"/>
    <n v="253"/>
    <d v="1899-12-30T02:11:00"/>
  </r>
  <r>
    <n v="12"/>
    <s v="Cliente_313"/>
    <n v="6"/>
    <x v="1"/>
    <x v="2"/>
    <x v="0"/>
    <n v="46.46"/>
    <x v="2"/>
    <n v="115"/>
    <x v="7"/>
    <s v="Plato_6, Plato_2, Plato_15"/>
    <x v="0"/>
    <s v="3:43"/>
    <s v="6:26"/>
    <d v="1899-12-30T02:58:00"/>
    <d v="1899-12-30T01:05:00"/>
    <x v="0"/>
    <n v="237"/>
    <d v="1899-12-30T01:38:00"/>
  </r>
  <r>
    <n v="8"/>
    <s v="Cliente_949"/>
    <n v="5"/>
    <x v="1"/>
    <x v="0"/>
    <x v="2"/>
    <n v="47.69"/>
    <x v="2"/>
    <n v="116"/>
    <x v="9"/>
    <s v="Plato_15, Plato_8, Plato_19, Plato_18"/>
    <x v="0"/>
    <s v="3:15"/>
    <s v="6:33"/>
    <d v="1899-12-30T03:33:00"/>
    <d v="1899-12-30T01:09:00"/>
    <x v="0"/>
    <n v="269"/>
    <d v="1899-12-30T02:09:00"/>
  </r>
  <r>
    <n v="8"/>
    <s v="Cliente_863"/>
    <n v="4"/>
    <x v="0"/>
    <x v="1"/>
    <x v="2"/>
    <n v="11.65"/>
    <x v="2"/>
    <n v="117"/>
    <x v="9"/>
    <s v="Plato_8"/>
    <x v="0"/>
    <s v="2:55"/>
    <s v="5:45"/>
    <d v="1899-12-30T03:05:00"/>
    <d v="1899-12-30T02:42:00"/>
    <x v="0"/>
    <n v="70"/>
    <d v="1899-12-30T00:08:00"/>
  </r>
  <r>
    <n v="13"/>
    <s v="Cliente_140"/>
    <n v="1"/>
    <x v="3"/>
    <x v="2"/>
    <x v="3"/>
    <n v="0"/>
    <x v="1"/>
    <n v="118"/>
    <x v="6"/>
    <s v="Plato_4, Plato_14, Plato_6, Plato_15"/>
    <x v="0"/>
    <s v="0:34"/>
    <s v="1:45"/>
    <d v="1899-12-30T01:11:00"/>
    <d v="1899-12-30T00:00:00"/>
    <x v="1"/>
    <n v="209"/>
    <d v="1899-12-30T02:16:00"/>
  </r>
  <r>
    <n v="17"/>
    <s v="Cliente_523"/>
    <n v="3"/>
    <x v="2"/>
    <x v="1"/>
    <x v="2"/>
    <n v="11.5"/>
    <x v="0"/>
    <n v="119"/>
    <x v="4"/>
    <s v="Plato_10, Plato_19, Plato_4"/>
    <x v="1"/>
    <s v="3:24"/>
    <s v="5:03"/>
    <d v="1899-12-30T01:39:00"/>
    <d v="1899-12-30T00:45:00"/>
    <x v="0"/>
    <n v="134"/>
    <d v="1899-12-30T00:54:00"/>
  </r>
  <r>
    <n v="4"/>
    <s v="Cliente_916"/>
    <n v="2"/>
    <x v="1"/>
    <x v="0"/>
    <x v="3"/>
    <n v="0"/>
    <x v="0"/>
    <n v="120"/>
    <x v="7"/>
    <s v="Plato_17, Plato_10"/>
    <x v="1"/>
    <s v="0:38"/>
    <s v="1:42"/>
    <d v="1899-12-30T01:04:00"/>
    <d v="1899-12-30T00:00:00"/>
    <x v="1"/>
    <n v="145"/>
    <d v="1899-12-30T01:37:00"/>
  </r>
  <r>
    <n v="5"/>
    <s v="Cliente_416"/>
    <n v="4"/>
    <x v="4"/>
    <x v="0"/>
    <x v="2"/>
    <n v="12.3"/>
    <x v="0"/>
    <n v="121"/>
    <x v="3"/>
    <s v="Plato_10"/>
    <x v="1"/>
    <s v="3:45"/>
    <s v="6:13"/>
    <d v="1899-12-30T02:28:00"/>
    <d v="1899-12-30T01:50:00"/>
    <x v="0"/>
    <n v="52"/>
    <d v="1899-12-30T00:38:00"/>
  </r>
  <r>
    <n v="6"/>
    <s v="Cliente_346"/>
    <n v="6"/>
    <x v="1"/>
    <x v="0"/>
    <x v="0"/>
    <n v="20.38"/>
    <x v="2"/>
    <n v="122"/>
    <x v="1"/>
    <s v="Plato_8"/>
    <x v="1"/>
    <s v="1:23"/>
    <s v="2:48"/>
    <d v="1899-12-30T01:40:00"/>
    <d v="1899-12-30T00:53:00"/>
    <x v="0"/>
    <n v="105"/>
    <d v="1899-12-30T00:32:00"/>
  </r>
  <r>
    <n v="16"/>
    <s v="Cliente_381"/>
    <n v="6"/>
    <x v="4"/>
    <x v="0"/>
    <x v="0"/>
    <n v="46.88"/>
    <x v="0"/>
    <n v="123"/>
    <x v="10"/>
    <s v="Plato_7"/>
    <x v="1"/>
    <s v="3:09"/>
    <s v="4:10"/>
    <d v="1899-12-30T01:01:00"/>
    <d v="1899-12-30T00:28:00"/>
    <x v="0"/>
    <n v="24"/>
    <d v="1899-12-30T00:33:00"/>
  </r>
  <r>
    <n v="16"/>
    <s v="Cliente_791"/>
    <n v="5"/>
    <x v="0"/>
    <x v="0"/>
    <x v="3"/>
    <n v="0"/>
    <x v="1"/>
    <n v="124"/>
    <x v="0"/>
    <s v="Plato_3, Plato_1, Plato_11, Plato_9"/>
    <x v="1"/>
    <s v="3:39"/>
    <s v="5:22"/>
    <d v="1899-12-30T01:43:00"/>
    <d v="1899-12-30T00:00:00"/>
    <x v="1"/>
    <n v="222"/>
    <d v="1899-12-30T02:18:00"/>
  </r>
  <r>
    <n v="14"/>
    <s v="Cliente_697"/>
    <n v="2"/>
    <x v="0"/>
    <x v="0"/>
    <x v="2"/>
    <n v="24.66"/>
    <x v="1"/>
    <n v="125"/>
    <x v="6"/>
    <s v="Plato_16, Plato_18, Plato_3"/>
    <x v="1"/>
    <s v="2:56"/>
    <s v="6:13"/>
    <d v="1899-12-30T03:17:00"/>
    <d v="1899-12-30T01:53:00"/>
    <x v="0"/>
    <n v="184"/>
    <d v="1899-12-30T01:24:00"/>
  </r>
  <r>
    <n v="18"/>
    <s v="Cliente_516"/>
    <n v="3"/>
    <x v="1"/>
    <x v="0"/>
    <x v="2"/>
    <n v="41.82"/>
    <x v="1"/>
    <n v="126"/>
    <x v="4"/>
    <s v="Plato_16, Plato_8, Plato_7, Plato_2"/>
    <x v="1"/>
    <s v="2:45"/>
    <s v="5:12"/>
    <d v="1899-12-30T02:27:00"/>
    <d v="1899-12-30T00:08:00"/>
    <x v="0"/>
    <n v="165"/>
    <d v="1899-12-30T02:19:00"/>
  </r>
  <r>
    <n v="6"/>
    <s v="Cliente_541"/>
    <n v="4"/>
    <x v="4"/>
    <x v="0"/>
    <x v="2"/>
    <n v="32.82"/>
    <x v="1"/>
    <n v="127"/>
    <x v="10"/>
    <s v="Plato_19"/>
    <x v="1"/>
    <s v="0:42"/>
    <s v="2:28"/>
    <d v="1899-12-30T01:46:00"/>
    <d v="1899-12-30T01:16:00"/>
    <x v="0"/>
    <n v="72"/>
    <d v="1899-12-30T00:30:00"/>
  </r>
  <r>
    <n v="2"/>
    <s v="Cliente_830"/>
    <n v="5"/>
    <x v="2"/>
    <x v="0"/>
    <x v="3"/>
    <n v="0"/>
    <x v="2"/>
    <n v="128"/>
    <x v="7"/>
    <s v="Plato_1, Plato_4, Plato_7, Plato_17"/>
    <x v="1"/>
    <s v="1:31"/>
    <s v="3:28"/>
    <d v="1899-12-30T02:12:00"/>
    <d v="1899-12-30T00:00:00"/>
    <x v="1"/>
    <n v="239"/>
    <d v="1899-12-30T02:52:00"/>
  </r>
  <r>
    <n v="16"/>
    <s v="Cliente_656"/>
    <n v="5"/>
    <x v="2"/>
    <x v="0"/>
    <x v="2"/>
    <n v="49.3"/>
    <x v="0"/>
    <n v="129"/>
    <x v="4"/>
    <s v="Plato_12, Plato_3, Plato_9"/>
    <x v="1"/>
    <s v="0:41"/>
    <s v="2:41"/>
    <d v="1899-12-30T02:00:00"/>
    <d v="1899-12-30T00:40:00"/>
    <x v="0"/>
    <n v="106"/>
    <d v="1899-12-30T01:20:00"/>
  </r>
  <r>
    <n v="10"/>
    <s v="Cliente_486"/>
    <n v="4"/>
    <x v="2"/>
    <x v="0"/>
    <x v="2"/>
    <n v="38.130000000000003"/>
    <x v="1"/>
    <n v="130"/>
    <x v="1"/>
    <s v="Plato_8"/>
    <x v="1"/>
    <s v="0:26"/>
    <s v="1:32"/>
    <d v="1899-12-30T01:06:00"/>
    <d v="1899-12-30T00:41:00"/>
    <x v="0"/>
    <n v="35"/>
    <d v="1899-12-30T00:25:00"/>
  </r>
  <r>
    <n v="7"/>
    <s v="Cliente_728"/>
    <n v="5"/>
    <x v="4"/>
    <x v="0"/>
    <x v="2"/>
    <n v="42.41"/>
    <x v="2"/>
    <n v="131"/>
    <x v="8"/>
    <s v="Plato_20, Plato_4, Plato_13"/>
    <x v="1"/>
    <s v="0:43"/>
    <s v="4:18"/>
    <d v="1899-12-30T03:50:00"/>
    <d v="1899-12-30T01:35:00"/>
    <x v="0"/>
    <n v="157"/>
    <d v="1899-12-30T02:00:00"/>
  </r>
  <r>
    <n v="9"/>
    <s v="Cliente_774"/>
    <n v="2"/>
    <x v="0"/>
    <x v="2"/>
    <x v="3"/>
    <n v="0"/>
    <x v="0"/>
    <n v="132"/>
    <x v="6"/>
    <s v="Plato_14, Plato_19, Plato_13, Plato_8"/>
    <x v="1"/>
    <s v="1:26"/>
    <s v="2:43"/>
    <d v="1899-12-30T01:17:00"/>
    <d v="1899-12-30T00:00:00"/>
    <x v="1"/>
    <n v="206"/>
    <d v="1899-12-30T01:42:00"/>
  </r>
  <r>
    <n v="20"/>
    <s v="Cliente_26"/>
    <n v="6"/>
    <x v="2"/>
    <x v="0"/>
    <x v="2"/>
    <n v="39.74"/>
    <x v="2"/>
    <n v="133"/>
    <x v="9"/>
    <s v="Plato_15, Plato_18, Plato_17, Plato_4"/>
    <x v="1"/>
    <s v="0:54"/>
    <s v="3:52"/>
    <d v="1899-12-30T03:13:00"/>
    <d v="1899-12-30T01:11:00"/>
    <x v="0"/>
    <n v="182"/>
    <d v="1899-12-30T01:47:00"/>
  </r>
  <r>
    <n v="3"/>
    <s v="Cliente_273"/>
    <n v="6"/>
    <x v="1"/>
    <x v="2"/>
    <x v="2"/>
    <n v="30.1"/>
    <x v="1"/>
    <n v="134"/>
    <x v="7"/>
    <s v="Plato_7, Plato_15"/>
    <x v="1"/>
    <s v="0:07"/>
    <s v="3:52"/>
    <d v="1899-12-30T03:45:00"/>
    <d v="1899-12-30T02:57:00"/>
    <x v="0"/>
    <n v="120"/>
    <d v="1899-12-30T00:48:00"/>
  </r>
  <r>
    <n v="11"/>
    <s v="Cliente_798"/>
    <n v="1"/>
    <x v="3"/>
    <x v="2"/>
    <x v="2"/>
    <n v="34.700000000000003"/>
    <x v="2"/>
    <n v="135"/>
    <x v="2"/>
    <s v="Plato_17, Plato_20, Plato_9"/>
    <x v="1"/>
    <s v="1:00"/>
    <s v="3:01"/>
    <d v="1899-12-30T02:16:00"/>
    <d v="1899-12-30T00:33:00"/>
    <x v="0"/>
    <n v="260"/>
    <d v="1899-12-30T01:28:00"/>
  </r>
  <r>
    <n v="6"/>
    <s v="Cliente_8"/>
    <n v="1"/>
    <x v="1"/>
    <x v="0"/>
    <x v="2"/>
    <n v="30.25"/>
    <x v="2"/>
    <n v="136"/>
    <x v="6"/>
    <s v="Plato_20"/>
    <x v="1"/>
    <s v="1:50"/>
    <s v="5:01"/>
    <d v="1899-12-30T03:26:00"/>
    <d v="1899-12-30T02:58:00"/>
    <x v="0"/>
    <n v="80"/>
    <d v="1899-12-30T00:13:00"/>
  </r>
  <r>
    <n v="13"/>
    <s v="Cliente_31"/>
    <n v="3"/>
    <x v="4"/>
    <x v="1"/>
    <x v="2"/>
    <n v="12.4"/>
    <x v="2"/>
    <n v="137"/>
    <x v="1"/>
    <s v="Plato_13"/>
    <x v="1"/>
    <s v="1:21"/>
    <s v="4:11"/>
    <d v="1899-12-30T03:05:00"/>
    <d v="1899-12-30T02:09:00"/>
    <x v="0"/>
    <n v="63"/>
    <d v="1899-12-30T00:41:00"/>
  </r>
  <r>
    <n v="6"/>
    <s v="Cliente_658"/>
    <n v="2"/>
    <x v="2"/>
    <x v="1"/>
    <x v="3"/>
    <n v="0"/>
    <x v="2"/>
    <n v="138"/>
    <x v="5"/>
    <s v="Plato_17, Plato_12, Plato_10, Plato_2"/>
    <x v="1"/>
    <s v="3:48"/>
    <s v="5:09"/>
    <d v="1899-12-30T01:36:00"/>
    <d v="1899-12-30T00:00:00"/>
    <x v="1"/>
    <n v="238"/>
    <d v="1899-12-30T01:37:00"/>
  </r>
  <r>
    <n v="16"/>
    <s v="Cliente_773"/>
    <n v="3"/>
    <x v="2"/>
    <x v="0"/>
    <x v="2"/>
    <n v="47.2"/>
    <x v="1"/>
    <n v="139"/>
    <x v="9"/>
    <s v="Plato_8"/>
    <x v="1"/>
    <s v="0:40"/>
    <s v="4:39"/>
    <d v="1899-12-30T03:59:00"/>
    <d v="1899-12-30T03:33:00"/>
    <x v="0"/>
    <n v="35"/>
    <d v="1899-12-30T00:26:00"/>
  </r>
  <r>
    <n v="11"/>
    <s v="Cliente_158"/>
    <n v="4"/>
    <x v="2"/>
    <x v="0"/>
    <x v="1"/>
    <n v="32.130000000000003"/>
    <x v="1"/>
    <n v="140"/>
    <x v="3"/>
    <s v="Plato_1, Plato_8, Plato_4"/>
    <x v="1"/>
    <s v="3:49"/>
    <s v="6:29"/>
    <d v="1899-12-30T02:40:00"/>
    <d v="1899-12-30T00:42:00"/>
    <x v="0"/>
    <n v="191"/>
    <d v="1899-12-30T01:58:00"/>
  </r>
  <r>
    <n v="4"/>
    <s v="Cliente_569"/>
    <n v="4"/>
    <x v="0"/>
    <x v="1"/>
    <x v="2"/>
    <n v="41.56"/>
    <x v="0"/>
    <n v="141"/>
    <x v="8"/>
    <s v="Plato_13"/>
    <x v="1"/>
    <s v="1:58"/>
    <s v="5:45"/>
    <d v="1899-12-30T03:47:00"/>
    <d v="1899-12-30T03:19:00"/>
    <x v="0"/>
    <n v="21"/>
    <d v="1899-12-30T00:28:00"/>
  </r>
  <r>
    <n v="14"/>
    <s v="Cliente_286"/>
    <n v="3"/>
    <x v="4"/>
    <x v="0"/>
    <x v="2"/>
    <n v="16.29"/>
    <x v="2"/>
    <n v="142"/>
    <x v="10"/>
    <s v="Plato_7, Plato_14, Plato_20"/>
    <x v="1"/>
    <s v="2:05"/>
    <s v="4:05"/>
    <d v="1899-12-30T02:15:00"/>
    <d v="1899-12-30T00:50:00"/>
    <x v="0"/>
    <n v="181"/>
    <d v="1899-12-30T01:10:00"/>
  </r>
  <r>
    <n v="9"/>
    <s v="Cliente_199"/>
    <n v="4"/>
    <x v="4"/>
    <x v="0"/>
    <x v="1"/>
    <n v="48.26"/>
    <x v="1"/>
    <n v="143"/>
    <x v="4"/>
    <s v="Plato_1"/>
    <x v="1"/>
    <s v="0:32"/>
    <s v="4:30"/>
    <d v="1899-12-30T03:58:00"/>
    <d v="1899-12-30T03:42:00"/>
    <x v="0"/>
    <n v="50"/>
    <d v="1899-12-30T00:16:00"/>
  </r>
  <r>
    <n v="18"/>
    <s v="Cliente_712"/>
    <n v="1"/>
    <x v="4"/>
    <x v="2"/>
    <x v="2"/>
    <n v="11.22"/>
    <x v="2"/>
    <n v="144"/>
    <x v="4"/>
    <s v="Plato_19, Plato_12, Plato_9, Plato_18"/>
    <x v="1"/>
    <s v="2:58"/>
    <s v="5:32"/>
    <d v="1899-12-30T02:49:00"/>
    <d v="1899-12-30T00:04:00"/>
    <x v="0"/>
    <n v="185"/>
    <d v="1899-12-30T02:30:00"/>
  </r>
  <r>
    <n v="2"/>
    <s v="Cliente_56"/>
    <n v="5"/>
    <x v="2"/>
    <x v="2"/>
    <x v="3"/>
    <n v="0"/>
    <x v="2"/>
    <n v="145"/>
    <x v="5"/>
    <s v="Plato_5, Plato_2"/>
    <x v="1"/>
    <s v="0:37"/>
    <s v="1:42"/>
    <d v="1899-12-30T01:20:00"/>
    <d v="1899-12-30T00:00:00"/>
    <x v="1"/>
    <n v="126"/>
    <d v="1899-12-30T01:46:00"/>
  </r>
  <r>
    <n v="8"/>
    <s v="Cliente_670"/>
    <n v="6"/>
    <x v="0"/>
    <x v="0"/>
    <x v="2"/>
    <n v="38.4"/>
    <x v="0"/>
    <n v="146"/>
    <x v="3"/>
    <s v="Plato_17"/>
    <x v="1"/>
    <s v="1:40"/>
    <s v="2:54"/>
    <d v="1899-12-30T01:14:00"/>
    <d v="1899-12-30T00:27:00"/>
    <x v="0"/>
    <n v="62"/>
    <d v="1899-12-30T00:47:00"/>
  </r>
  <r>
    <n v="5"/>
    <s v="Cliente_909"/>
    <n v="4"/>
    <x v="0"/>
    <x v="1"/>
    <x v="2"/>
    <n v="27.14"/>
    <x v="0"/>
    <n v="147"/>
    <x v="1"/>
    <s v="Plato_20, Plato_5"/>
    <x v="1"/>
    <s v="3:18"/>
    <s v="4:58"/>
    <d v="1899-12-30T01:40:00"/>
    <d v="1899-12-30T01:07:00"/>
    <x v="0"/>
    <n v="84"/>
    <d v="1899-12-30T00:33:00"/>
  </r>
  <r>
    <n v="10"/>
    <s v="Cliente_402"/>
    <n v="6"/>
    <x v="0"/>
    <x v="0"/>
    <x v="3"/>
    <n v="0"/>
    <x v="2"/>
    <n v="148"/>
    <x v="1"/>
    <s v="Plato_9, Plato_18, Plato_3, Plato_10"/>
    <x v="1"/>
    <s v="3:52"/>
    <s v="5:59"/>
    <d v="1899-12-30T02:22:00"/>
    <d v="1899-12-30T00:00:00"/>
    <x v="1"/>
    <n v="212"/>
    <d v="1899-12-30T02:39:00"/>
  </r>
  <r>
    <n v="18"/>
    <s v="Cliente_709"/>
    <n v="4"/>
    <x v="3"/>
    <x v="1"/>
    <x v="2"/>
    <n v="15.92"/>
    <x v="2"/>
    <n v="149"/>
    <x v="2"/>
    <s v="Plato_18, Plato_2, Plato_4, Plato_9"/>
    <x v="1"/>
    <s v="1:35"/>
    <s v="4:50"/>
    <d v="1899-12-30T03:30:00"/>
    <d v="1899-12-30T00:56:00"/>
    <x v="0"/>
    <n v="226"/>
    <d v="1899-12-30T02:19:00"/>
  </r>
  <r>
    <n v="18"/>
    <s v="Cliente_533"/>
    <n v="6"/>
    <x v="1"/>
    <x v="0"/>
    <x v="0"/>
    <n v="48.43"/>
    <x v="1"/>
    <n v="150"/>
    <x v="10"/>
    <s v="Plato_5, Plato_11, Plato_3"/>
    <x v="1"/>
    <s v="0:37"/>
    <s v="3:10"/>
    <d v="1899-12-30T02:33:00"/>
    <d v="1899-12-30T00:47:00"/>
    <x v="0"/>
    <n v="150"/>
    <d v="1899-12-30T01:46:00"/>
  </r>
  <r>
    <n v="6"/>
    <s v="Cliente_953"/>
    <n v="2"/>
    <x v="4"/>
    <x v="2"/>
    <x v="2"/>
    <n v="41.51"/>
    <x v="2"/>
    <n v="151"/>
    <x v="8"/>
    <s v="Plato_14, Plato_13"/>
    <x v="1"/>
    <s v="3:15"/>
    <s v="6:53"/>
    <d v="1899-12-30T03:53:00"/>
    <d v="1899-12-30T03:19:00"/>
    <x v="0"/>
    <n v="132"/>
    <d v="1899-12-30T00:19:00"/>
  </r>
  <r>
    <n v="5"/>
    <s v="Cliente_380"/>
    <n v="6"/>
    <x v="4"/>
    <x v="0"/>
    <x v="0"/>
    <n v="25.57"/>
    <x v="0"/>
    <n v="152"/>
    <x v="8"/>
    <s v="Plato_16"/>
    <x v="1"/>
    <s v="1:14"/>
    <s v="2:52"/>
    <d v="1899-12-30T01:38:00"/>
    <d v="1899-12-30T01:26:00"/>
    <x v="0"/>
    <n v="56"/>
    <d v="1899-12-30T00:12:00"/>
  </r>
  <r>
    <n v="10"/>
    <s v="Cliente_870"/>
    <n v="1"/>
    <x v="2"/>
    <x v="1"/>
    <x v="0"/>
    <n v="42.84"/>
    <x v="2"/>
    <n v="153"/>
    <x v="3"/>
    <s v="Plato_11, Plato_7, Plato_20"/>
    <x v="1"/>
    <s v="3:06"/>
    <s v="5:26"/>
    <d v="1899-12-30T02:35:00"/>
    <d v="1899-12-30T00:51:00"/>
    <x v="0"/>
    <n v="203"/>
    <d v="1899-12-30T01:29:00"/>
  </r>
  <r>
    <n v="11"/>
    <s v="Cliente_964"/>
    <n v="6"/>
    <x v="1"/>
    <x v="1"/>
    <x v="2"/>
    <n v="17.2"/>
    <x v="1"/>
    <n v="154"/>
    <x v="8"/>
    <s v="Plato_19, Plato_4"/>
    <x v="1"/>
    <s v="2:09"/>
    <s v="3:36"/>
    <d v="1899-12-30T01:27:00"/>
    <d v="1899-12-30T00:05:00"/>
    <x v="0"/>
    <n v="144"/>
    <d v="1899-12-30T01:22:00"/>
  </r>
  <r>
    <n v="7"/>
    <s v="Cliente_939"/>
    <n v="2"/>
    <x v="3"/>
    <x v="0"/>
    <x v="2"/>
    <n v="25.72"/>
    <x v="0"/>
    <n v="155"/>
    <x v="5"/>
    <s v="Plato_6, Plato_17, Plato_3"/>
    <x v="1"/>
    <s v="1:53"/>
    <s v="4:44"/>
    <d v="1899-12-30T02:51:00"/>
    <d v="1899-12-30T01:11:00"/>
    <x v="0"/>
    <n v="136"/>
    <d v="1899-12-30T01:40:00"/>
  </r>
  <r>
    <n v="6"/>
    <s v="Cliente_536"/>
    <n v="4"/>
    <x v="0"/>
    <x v="2"/>
    <x v="2"/>
    <n v="19.03"/>
    <x v="1"/>
    <n v="156"/>
    <x v="0"/>
    <s v="Plato_16"/>
    <x v="1"/>
    <s v="0:40"/>
    <s v="4:17"/>
    <d v="1899-12-30T03:37:00"/>
    <d v="1899-12-30T03:31:00"/>
    <x v="0"/>
    <n v="56"/>
    <d v="1899-12-30T00:06:00"/>
  </r>
  <r>
    <n v="13"/>
    <s v="Cliente_5"/>
    <n v="5"/>
    <x v="0"/>
    <x v="1"/>
    <x v="2"/>
    <n v="28.48"/>
    <x v="2"/>
    <n v="157"/>
    <x v="4"/>
    <s v="Plato_1, Plato_16, Plato_2, Plato_19"/>
    <x v="1"/>
    <s v="3:22"/>
    <s v="6:15"/>
    <d v="1899-12-30T03:08:00"/>
    <d v="1899-12-30T00:23:00"/>
    <x v="0"/>
    <n v="271"/>
    <d v="1899-12-30T02:30:00"/>
  </r>
  <r>
    <n v="5"/>
    <s v="Cliente_115"/>
    <n v="5"/>
    <x v="0"/>
    <x v="0"/>
    <x v="3"/>
    <n v="0"/>
    <x v="1"/>
    <n v="158"/>
    <x v="9"/>
    <s v="Plato_12, Plato_10, Plato_19, Plato_8"/>
    <x v="1"/>
    <s v="2:45"/>
    <s v="3:59"/>
    <d v="1899-12-30T01:14:00"/>
    <d v="1899-12-30T00:00:00"/>
    <x v="1"/>
    <n v="310"/>
    <d v="1899-12-30T02:15:00"/>
  </r>
  <r>
    <n v="16"/>
    <s v="Cliente_580"/>
    <n v="1"/>
    <x v="0"/>
    <x v="1"/>
    <x v="3"/>
    <n v="0"/>
    <x v="2"/>
    <n v="159"/>
    <x v="2"/>
    <s v="Plato_9, Plato_17, Plato_4, Plato_11"/>
    <x v="1"/>
    <s v="0:10"/>
    <s v="1:15"/>
    <d v="1899-12-30T01:20:00"/>
    <d v="1899-12-30T00:00:00"/>
    <x v="1"/>
    <n v="253"/>
    <d v="1899-12-30T01:14:00"/>
  </r>
  <r>
    <n v="19"/>
    <s v="Cliente_788"/>
    <n v="6"/>
    <x v="2"/>
    <x v="0"/>
    <x v="2"/>
    <n v="26.02"/>
    <x v="0"/>
    <n v="160"/>
    <x v="1"/>
    <s v="Plato_19, Plato_7"/>
    <x v="1"/>
    <s v="1:06"/>
    <s v="4:33"/>
    <d v="1899-12-30T03:27:00"/>
    <d v="1899-12-30T02:20:00"/>
    <x v="0"/>
    <n v="156"/>
    <d v="1899-12-30T01:07:00"/>
  </r>
  <r>
    <n v="13"/>
    <s v="Cliente_892"/>
    <n v="6"/>
    <x v="2"/>
    <x v="0"/>
    <x v="2"/>
    <n v="18.86"/>
    <x v="0"/>
    <n v="161"/>
    <x v="3"/>
    <s v="Plato_16"/>
    <x v="1"/>
    <s v="0:45"/>
    <s v="4:23"/>
    <d v="1899-12-30T03:38:00"/>
    <d v="1899-12-30T02:41:00"/>
    <x v="0"/>
    <n v="84"/>
    <d v="1899-12-30T00:57:00"/>
  </r>
  <r>
    <n v="14"/>
    <s v="Cliente_406"/>
    <n v="4"/>
    <x v="1"/>
    <x v="0"/>
    <x v="2"/>
    <n v="17.55"/>
    <x v="0"/>
    <n v="162"/>
    <x v="3"/>
    <s v="Plato_7"/>
    <x v="1"/>
    <s v="0:57"/>
    <s v="2:34"/>
    <d v="1899-12-30T01:37:00"/>
    <d v="1899-12-30T01:12:00"/>
    <x v="0"/>
    <n v="72"/>
    <d v="1899-12-30T00:25:00"/>
  </r>
  <r>
    <n v="6"/>
    <s v="Cliente_295"/>
    <n v="1"/>
    <x v="3"/>
    <x v="0"/>
    <x v="2"/>
    <n v="14.94"/>
    <x v="2"/>
    <n v="163"/>
    <x v="9"/>
    <s v="Plato_17, Plato_2, Plato_11, Plato_5"/>
    <x v="1"/>
    <s v="1:35"/>
    <s v="4:09"/>
    <d v="1899-12-30T02:49:00"/>
    <d v="1899-12-30T01:23:00"/>
    <x v="0"/>
    <n v="271"/>
    <d v="1899-12-30T01:11:00"/>
  </r>
  <r>
    <n v="8"/>
    <s v="Cliente_547"/>
    <n v="2"/>
    <x v="4"/>
    <x v="2"/>
    <x v="2"/>
    <n v="47.53"/>
    <x v="0"/>
    <n v="164"/>
    <x v="1"/>
    <s v="Plato_5, Plato_19, Plato_15, Plato_7"/>
    <x v="1"/>
    <s v="2:34"/>
    <s v="6:02"/>
    <d v="1899-12-30T03:28:00"/>
    <d v="1899-12-30T01:43:00"/>
    <x v="0"/>
    <n v="170"/>
    <d v="1899-12-30T01:45:00"/>
  </r>
  <r>
    <n v="10"/>
    <s v="Cliente_156"/>
    <n v="3"/>
    <x v="0"/>
    <x v="2"/>
    <x v="2"/>
    <n v="41.9"/>
    <x v="2"/>
    <n v="165"/>
    <x v="4"/>
    <s v="Plato_7, Plato_13"/>
    <x v="1"/>
    <s v="2:21"/>
    <s v="5:12"/>
    <d v="1899-12-30T03:06:00"/>
    <d v="1899-12-30T01:55:00"/>
    <x v="0"/>
    <n v="90"/>
    <d v="1899-12-30T00:56:00"/>
  </r>
  <r>
    <n v="12"/>
    <s v="Cliente_768"/>
    <n v="1"/>
    <x v="4"/>
    <x v="0"/>
    <x v="1"/>
    <n v="43.95"/>
    <x v="2"/>
    <n v="166"/>
    <x v="4"/>
    <s v="Plato_14"/>
    <x v="1"/>
    <s v="1:18"/>
    <s v="2:44"/>
    <d v="1899-12-30T01:41:00"/>
    <d v="1899-12-30T01:04:00"/>
    <x v="0"/>
    <n v="46"/>
    <d v="1899-12-30T00:22:00"/>
  </r>
  <r>
    <n v="5"/>
    <s v="Cliente_359"/>
    <n v="6"/>
    <x v="2"/>
    <x v="0"/>
    <x v="0"/>
    <n v="42.74"/>
    <x v="0"/>
    <n v="167"/>
    <x v="10"/>
    <s v="Plato_12, Plato_18, Plato_17"/>
    <x v="1"/>
    <s v="1:19"/>
    <s v="2:46"/>
    <d v="1899-12-30T01:27:00"/>
    <d v="1899-12-30T00:11:00"/>
    <x v="0"/>
    <n v="152"/>
    <d v="1899-12-30T01:16:00"/>
  </r>
  <r>
    <n v="17"/>
    <s v="Cliente_131"/>
    <n v="4"/>
    <x v="1"/>
    <x v="0"/>
    <x v="2"/>
    <n v="17.09"/>
    <x v="0"/>
    <n v="168"/>
    <x v="5"/>
    <s v="Plato_5"/>
    <x v="1"/>
    <s v="2:05"/>
    <s v="3:23"/>
    <d v="1899-12-30T01:18:00"/>
    <d v="1899-12-30T01:11:00"/>
    <x v="0"/>
    <n v="44"/>
    <d v="1899-12-30T00:07:00"/>
  </r>
  <r>
    <n v="19"/>
    <s v="Cliente_485"/>
    <n v="1"/>
    <x v="0"/>
    <x v="0"/>
    <x v="0"/>
    <n v="16.62"/>
    <x v="1"/>
    <n v="169"/>
    <x v="3"/>
    <s v="Plato_13, Plato_18, Plato_5"/>
    <x v="1"/>
    <s v="1:56"/>
    <s v="5:14"/>
    <d v="1899-12-30T03:18:00"/>
    <d v="1899-12-30T01:28:00"/>
    <x v="0"/>
    <n v="154"/>
    <d v="1899-12-30T01:50:00"/>
  </r>
  <r>
    <n v="12"/>
    <s v="Cliente_493"/>
    <n v="2"/>
    <x v="2"/>
    <x v="2"/>
    <x v="2"/>
    <n v="25.98"/>
    <x v="1"/>
    <n v="170"/>
    <x v="1"/>
    <s v="Plato_3, Plato_9, Plato_19, Plato_2"/>
    <x v="1"/>
    <s v="2:37"/>
    <s v="5:26"/>
    <d v="1899-12-30T02:49:00"/>
    <d v="1899-12-30T01:36:00"/>
    <x v="0"/>
    <n v="243"/>
    <d v="1899-12-30T01:13:00"/>
  </r>
  <r>
    <n v="16"/>
    <s v="Cliente_282"/>
    <n v="6"/>
    <x v="2"/>
    <x v="2"/>
    <x v="2"/>
    <n v="46.56"/>
    <x v="1"/>
    <n v="171"/>
    <x v="2"/>
    <s v="Plato_10, Plato_9"/>
    <x v="1"/>
    <s v="1:53"/>
    <s v="3:04"/>
    <d v="1899-12-30T01:11:00"/>
    <d v="1899-12-30T00:20:00"/>
    <x v="0"/>
    <n v="139"/>
    <d v="1899-12-30T00:51:00"/>
  </r>
  <r>
    <n v="12"/>
    <s v="Cliente_850"/>
    <n v="3"/>
    <x v="1"/>
    <x v="0"/>
    <x v="2"/>
    <n v="45.17"/>
    <x v="2"/>
    <n v="172"/>
    <x v="6"/>
    <s v="Plato_18"/>
    <x v="1"/>
    <s v="2:49"/>
    <s v="6:06"/>
    <d v="1899-12-30T03:32:00"/>
    <d v="1899-12-30T02:50:00"/>
    <x v="0"/>
    <n v="68"/>
    <d v="1899-12-30T00:27:00"/>
  </r>
  <r>
    <n v="11"/>
    <s v="Cliente_301"/>
    <n v="3"/>
    <x v="4"/>
    <x v="0"/>
    <x v="2"/>
    <n v="48.73"/>
    <x v="2"/>
    <n v="173"/>
    <x v="9"/>
    <s v="Plato_6, Plato_15"/>
    <x v="1"/>
    <s v="0:18"/>
    <s v="3:43"/>
    <d v="1899-12-30T03:40:00"/>
    <d v="1899-12-30T02:18:00"/>
    <x v="0"/>
    <n v="177"/>
    <d v="1899-12-30T01:07:00"/>
  </r>
  <r>
    <n v="10"/>
    <s v="Cliente_124"/>
    <n v="5"/>
    <x v="4"/>
    <x v="0"/>
    <x v="2"/>
    <n v="48.24"/>
    <x v="0"/>
    <n v="174"/>
    <x v="5"/>
    <s v="Plato_2"/>
    <x v="1"/>
    <s v="0:09"/>
    <s v="1:12"/>
    <d v="1899-12-30T01:03:00"/>
    <d v="1899-12-30T00:51:00"/>
    <x v="0"/>
    <n v="60"/>
    <d v="1899-12-30T00:12:00"/>
  </r>
  <r>
    <n v="14"/>
    <s v="Cliente_747"/>
    <n v="3"/>
    <x v="0"/>
    <x v="0"/>
    <x v="2"/>
    <n v="27.94"/>
    <x v="0"/>
    <n v="175"/>
    <x v="1"/>
    <s v="Plato_15, Plato_7"/>
    <x v="1"/>
    <s v="1:27"/>
    <s v="3:04"/>
    <d v="1899-12-30T01:37:00"/>
    <d v="1899-12-30T00:50:00"/>
    <x v="0"/>
    <n v="144"/>
    <d v="1899-12-30T00:47:00"/>
  </r>
  <r>
    <n v="20"/>
    <s v="Cliente_741"/>
    <n v="4"/>
    <x v="2"/>
    <x v="0"/>
    <x v="2"/>
    <n v="30.5"/>
    <x v="2"/>
    <n v="176"/>
    <x v="9"/>
    <s v="Plato_13"/>
    <x v="1"/>
    <s v="2:27"/>
    <s v="4:32"/>
    <d v="1899-12-30T02:20:00"/>
    <d v="1899-12-30T01:17:00"/>
    <x v="0"/>
    <n v="63"/>
    <d v="1899-12-30T00:48:00"/>
  </r>
  <r>
    <n v="4"/>
    <s v="Cliente_610"/>
    <n v="1"/>
    <x v="4"/>
    <x v="2"/>
    <x v="3"/>
    <n v="0"/>
    <x v="2"/>
    <n v="177"/>
    <x v="4"/>
    <s v="Plato_7, Plato_10, Plato_13, Plato_12"/>
    <x v="1"/>
    <s v="0:14"/>
    <s v="1:14"/>
    <d v="1899-12-30T01:15:00"/>
    <d v="1899-12-30T00:00:00"/>
    <x v="1"/>
    <n v="173"/>
    <d v="1899-12-30T02:22:00"/>
  </r>
  <r>
    <n v="11"/>
    <s v="Cliente_681"/>
    <n v="6"/>
    <x v="0"/>
    <x v="2"/>
    <x v="2"/>
    <n v="31.6"/>
    <x v="0"/>
    <n v="178"/>
    <x v="5"/>
    <s v="Plato_2, Plato_8, Plato_5, Plato_11"/>
    <x v="1"/>
    <s v="1:53"/>
    <s v="5:18"/>
    <d v="1899-12-30T03:25:00"/>
    <d v="1899-12-30T00:59:00"/>
    <x v="0"/>
    <n v="208"/>
    <d v="1899-12-30T02:26:00"/>
  </r>
  <r>
    <n v="12"/>
    <s v="Cliente_173"/>
    <n v="2"/>
    <x v="4"/>
    <x v="1"/>
    <x v="2"/>
    <n v="13.3"/>
    <x v="0"/>
    <n v="179"/>
    <x v="1"/>
    <s v="Plato_17"/>
    <x v="1"/>
    <s v="0:44"/>
    <s v="3:08"/>
    <d v="1899-12-30T02:24:00"/>
    <d v="1899-12-30T01:58:00"/>
    <x v="0"/>
    <n v="62"/>
    <d v="1899-12-30T00:26:00"/>
  </r>
  <r>
    <n v="10"/>
    <s v="Cliente_55"/>
    <n v="1"/>
    <x v="2"/>
    <x v="2"/>
    <x v="2"/>
    <n v="46.61"/>
    <x v="0"/>
    <n v="180"/>
    <x v="2"/>
    <s v="Plato_9, Plato_2, Plato_3, Plato_6"/>
    <x v="1"/>
    <s v="2:21"/>
    <s v="5:09"/>
    <d v="1899-12-30T02:48:00"/>
    <d v="1899-12-30T00:07:00"/>
    <x v="0"/>
    <n v="166"/>
    <d v="1899-12-30T02:41:00"/>
  </r>
  <r>
    <n v="15"/>
    <s v="Cliente_653"/>
    <n v="1"/>
    <x v="1"/>
    <x v="2"/>
    <x v="2"/>
    <n v="42.58"/>
    <x v="2"/>
    <n v="181"/>
    <x v="3"/>
    <s v="Plato_6"/>
    <x v="1"/>
    <s v="2:45"/>
    <s v="3:54"/>
    <d v="1899-12-30T01:24:00"/>
    <d v="1899-12-30T00:14:00"/>
    <x v="0"/>
    <n v="27"/>
    <d v="1899-12-30T00:55:00"/>
  </r>
  <r>
    <n v="18"/>
    <s v="Cliente_628"/>
    <n v="2"/>
    <x v="0"/>
    <x v="0"/>
    <x v="0"/>
    <n v="38.36"/>
    <x v="1"/>
    <n v="182"/>
    <x v="3"/>
    <s v="Plato_12"/>
    <x v="1"/>
    <s v="3:53"/>
    <s v="6:30"/>
    <d v="1899-12-30T02:37:00"/>
    <d v="1899-12-30T02:26:00"/>
    <x v="0"/>
    <n v="38"/>
    <d v="1899-12-30T00:11:00"/>
  </r>
  <r>
    <n v="18"/>
    <s v="Cliente_715"/>
    <n v="1"/>
    <x v="1"/>
    <x v="0"/>
    <x v="2"/>
    <n v="11.69"/>
    <x v="2"/>
    <n v="183"/>
    <x v="7"/>
    <s v="Plato_15, Plato_10, Plato_3, Plato_8"/>
    <x v="1"/>
    <s v="2:46"/>
    <s v="6:28"/>
    <d v="1899-12-30T03:57:00"/>
    <d v="1899-12-30T00:56:00"/>
    <x v="0"/>
    <n v="255"/>
    <d v="1899-12-30T02:46:00"/>
  </r>
  <r>
    <n v="4"/>
    <s v="Cliente_321"/>
    <n v="6"/>
    <x v="3"/>
    <x v="0"/>
    <x v="2"/>
    <n v="24.24"/>
    <x v="2"/>
    <n v="184"/>
    <x v="9"/>
    <s v="Plato_16, Plato_6, Plato_3"/>
    <x v="1"/>
    <s v="3:55"/>
    <s v="7:01"/>
    <d v="1899-12-30T03:21:00"/>
    <d v="1899-12-30T02:37:00"/>
    <x v="0"/>
    <n v="205"/>
    <d v="1899-12-30T00:29:00"/>
  </r>
  <r>
    <n v="16"/>
    <s v="Cliente_670"/>
    <n v="2"/>
    <x v="1"/>
    <x v="1"/>
    <x v="2"/>
    <n v="28.07"/>
    <x v="1"/>
    <n v="185"/>
    <x v="7"/>
    <s v="Plato_13, Plato_16"/>
    <x v="1"/>
    <s v="2:47"/>
    <s v="6:26"/>
    <d v="1899-12-30T03:39:00"/>
    <d v="1899-12-30T02:59:00"/>
    <x v="0"/>
    <n v="91"/>
    <d v="1899-12-30T00:40:00"/>
  </r>
  <r>
    <n v="13"/>
    <s v="Cliente_442"/>
    <n v="6"/>
    <x v="1"/>
    <x v="0"/>
    <x v="2"/>
    <n v="17.55"/>
    <x v="0"/>
    <n v="186"/>
    <x v="1"/>
    <s v="Plato_6, Plato_15, Plato_17"/>
    <x v="1"/>
    <s v="0:40"/>
    <s v="4:14"/>
    <d v="1899-12-30T03:34:00"/>
    <d v="1899-12-30T02:01:00"/>
    <x v="0"/>
    <n v="270"/>
    <d v="1899-12-30T01:33:00"/>
  </r>
  <r>
    <n v="5"/>
    <s v="Cliente_752"/>
    <n v="1"/>
    <x v="4"/>
    <x v="0"/>
    <x v="2"/>
    <n v="17.399999999999999"/>
    <x v="1"/>
    <n v="187"/>
    <x v="5"/>
    <s v="Plato_18, Plato_10, Plato_9, Plato_6"/>
    <x v="1"/>
    <s v="2:23"/>
    <s v="5:28"/>
    <d v="1899-12-30T03:05:00"/>
    <d v="1899-12-30T00:59:00"/>
    <x v="0"/>
    <n v="208"/>
    <d v="1899-12-30T02:06:00"/>
  </r>
  <r>
    <n v="20"/>
    <s v="Cliente_727"/>
    <n v="4"/>
    <x v="0"/>
    <x v="1"/>
    <x v="3"/>
    <n v="0"/>
    <x v="0"/>
    <n v="188"/>
    <x v="1"/>
    <s v="Plato_17, Plato_10"/>
    <x v="1"/>
    <s v="3:40"/>
    <s v="5:21"/>
    <d v="1899-12-30T01:41:00"/>
    <d v="1899-12-30T00:00:00"/>
    <x v="1"/>
    <n v="83"/>
    <d v="1899-12-30T01:45:00"/>
  </r>
  <r>
    <n v="11"/>
    <s v="Cliente_548"/>
    <n v="4"/>
    <x v="2"/>
    <x v="0"/>
    <x v="2"/>
    <n v="41.66"/>
    <x v="0"/>
    <n v="189"/>
    <x v="0"/>
    <s v="Plato_18, Plato_10, Plato_7"/>
    <x v="1"/>
    <s v="3:48"/>
    <s v="6:10"/>
    <d v="1899-12-30T02:22:00"/>
    <d v="1899-12-30T00:25:00"/>
    <x v="0"/>
    <n v="192"/>
    <d v="1899-12-30T01:57:00"/>
  </r>
  <r>
    <n v="5"/>
    <s v="Cliente_709"/>
    <n v="2"/>
    <x v="2"/>
    <x v="0"/>
    <x v="2"/>
    <n v="38.880000000000003"/>
    <x v="1"/>
    <n v="190"/>
    <x v="1"/>
    <s v="Plato_4, Plato_20, Plato_8, Plato_14"/>
    <x v="1"/>
    <s v="1:31"/>
    <s v="3:22"/>
    <d v="1899-12-30T01:51:00"/>
    <d v="1899-12-30T00:09:00"/>
    <x v="0"/>
    <n v="202"/>
    <d v="1899-12-30T01:42:00"/>
  </r>
  <r>
    <n v="12"/>
    <s v="Cliente_30"/>
    <n v="6"/>
    <x v="2"/>
    <x v="0"/>
    <x v="2"/>
    <n v="24.36"/>
    <x v="2"/>
    <n v="191"/>
    <x v="3"/>
    <s v="Plato_1, Plato_9"/>
    <x v="1"/>
    <s v="0:00"/>
    <s v="2:36"/>
    <d v="1899-12-30T02:51:00"/>
    <d v="1899-12-30T01:09:00"/>
    <x v="0"/>
    <n v="162"/>
    <d v="1899-12-30T01:27:00"/>
  </r>
  <r>
    <n v="17"/>
    <s v="Cliente_412"/>
    <n v="4"/>
    <x v="2"/>
    <x v="1"/>
    <x v="1"/>
    <n v="15.99"/>
    <x v="1"/>
    <n v="192"/>
    <x v="9"/>
    <s v="Plato_1"/>
    <x v="1"/>
    <s v="2:36"/>
    <s v="4:53"/>
    <d v="1899-12-30T02:17:00"/>
    <d v="1899-12-30T01:51:00"/>
    <x v="0"/>
    <n v="75"/>
    <d v="1899-12-30T00:26:00"/>
  </r>
  <r>
    <n v="3"/>
    <s v="Cliente_646"/>
    <n v="5"/>
    <x v="3"/>
    <x v="1"/>
    <x v="2"/>
    <n v="24.85"/>
    <x v="0"/>
    <n v="193"/>
    <x v="10"/>
    <s v="Plato_10, Plato_19, Plato_6, Plato_14"/>
    <x v="1"/>
    <s v="0:12"/>
    <s v="3:04"/>
    <d v="1899-12-30T02:52:00"/>
    <d v="1899-12-30T00:01:00"/>
    <x v="0"/>
    <n v="220"/>
    <d v="1899-12-30T02:51:00"/>
  </r>
  <r>
    <n v="3"/>
    <s v="Cliente_151"/>
    <n v="6"/>
    <x v="3"/>
    <x v="0"/>
    <x v="0"/>
    <n v="11.41"/>
    <x v="0"/>
    <n v="194"/>
    <x v="4"/>
    <s v="Plato_11, Plato_2"/>
    <x v="1"/>
    <s v="2:40"/>
    <s v="3:56"/>
    <d v="1899-12-30T01:16:00"/>
    <d v="1899-12-30T00:08:00"/>
    <x v="0"/>
    <n v="96"/>
    <d v="1899-12-30T01:08:00"/>
  </r>
  <r>
    <n v="2"/>
    <s v="Cliente_318"/>
    <n v="1"/>
    <x v="0"/>
    <x v="0"/>
    <x v="0"/>
    <n v="10.06"/>
    <x v="2"/>
    <n v="195"/>
    <x v="1"/>
    <s v="Plato_1"/>
    <x v="1"/>
    <s v="3:04"/>
    <s v="4:09"/>
    <d v="1899-12-30T01:20:00"/>
    <d v="1899-12-30T00:14:00"/>
    <x v="0"/>
    <n v="50"/>
    <d v="1899-12-30T00:51:00"/>
  </r>
  <r>
    <n v="4"/>
    <s v="Cliente_965"/>
    <n v="3"/>
    <x v="2"/>
    <x v="0"/>
    <x v="2"/>
    <n v="42.65"/>
    <x v="0"/>
    <n v="196"/>
    <x v="0"/>
    <s v="Plato_3, Plato_14, Plato_9, Plato_16"/>
    <x v="1"/>
    <s v="0:11"/>
    <s v="4:10"/>
    <d v="1899-12-30T03:59:00"/>
    <d v="1899-12-30T01:03:00"/>
    <x v="0"/>
    <n v="191"/>
    <d v="1899-12-30T02:56:00"/>
  </r>
  <r>
    <n v="5"/>
    <s v="Cliente_336"/>
    <n v="6"/>
    <x v="2"/>
    <x v="1"/>
    <x v="0"/>
    <n v="20.11"/>
    <x v="2"/>
    <n v="197"/>
    <x v="1"/>
    <s v="Plato_18, Plato_6"/>
    <x v="1"/>
    <s v="2:46"/>
    <s v="4:54"/>
    <d v="1899-12-30T02:23:00"/>
    <d v="1899-12-30T00:56:00"/>
    <x v="0"/>
    <n v="129"/>
    <d v="1899-12-30T01:12:00"/>
  </r>
  <r>
    <n v="9"/>
    <s v="Cliente_560"/>
    <n v="4"/>
    <x v="1"/>
    <x v="0"/>
    <x v="2"/>
    <n v="36.72"/>
    <x v="0"/>
    <n v="198"/>
    <x v="0"/>
    <s v="Plato_6"/>
    <x v="1"/>
    <s v="0:36"/>
    <s v="3:05"/>
    <d v="1899-12-30T02:29:00"/>
    <d v="1899-12-30T01:56:00"/>
    <x v="0"/>
    <n v="54"/>
    <d v="1899-12-30T00:33:00"/>
  </r>
  <r>
    <n v="11"/>
    <s v="Cliente_367"/>
    <n v="5"/>
    <x v="2"/>
    <x v="2"/>
    <x v="0"/>
    <n v="13.26"/>
    <x v="1"/>
    <n v="199"/>
    <x v="3"/>
    <s v="Plato_9, Plato_8, Plato_13, Plato_6"/>
    <x v="1"/>
    <s v="1:56"/>
    <s v="5:40"/>
    <d v="1899-12-30T03:44:00"/>
    <d v="1899-12-30T01:22:00"/>
    <x v="0"/>
    <n v="261"/>
    <d v="1899-12-30T02:22:00"/>
  </r>
  <r>
    <n v="11"/>
    <s v="Cliente_765"/>
    <n v="4"/>
    <x v="0"/>
    <x v="0"/>
    <x v="2"/>
    <n v="48.73"/>
    <x v="0"/>
    <n v="200"/>
    <x v="1"/>
    <s v="Plato_12, Plato_1"/>
    <x v="1"/>
    <s v="2:35"/>
    <s v="5:26"/>
    <d v="1899-12-30T02:51:00"/>
    <d v="1899-12-30T01:44:00"/>
    <x v="0"/>
    <n v="88"/>
    <d v="1899-12-30T01:07:00"/>
  </r>
  <r>
    <n v="3"/>
    <s v="Cliente_679"/>
    <n v="5"/>
    <x v="1"/>
    <x v="2"/>
    <x v="2"/>
    <n v="19.84"/>
    <x v="0"/>
    <n v="201"/>
    <x v="4"/>
    <s v="Plato_7"/>
    <x v="1"/>
    <s v="0:18"/>
    <s v="1:50"/>
    <d v="1899-12-30T01:32:00"/>
    <d v="1899-12-30T00:34:00"/>
    <x v="0"/>
    <n v="72"/>
    <d v="1899-12-30T00:58:00"/>
  </r>
  <r>
    <n v="16"/>
    <s v="Cliente_512"/>
    <n v="5"/>
    <x v="0"/>
    <x v="0"/>
    <x v="3"/>
    <n v="0"/>
    <x v="2"/>
    <n v="202"/>
    <x v="6"/>
    <s v="Plato_19, Plato_20, Plato_7, Plato_2"/>
    <x v="1"/>
    <s v="0:58"/>
    <s v="2:00"/>
    <d v="1899-12-30T01:17:00"/>
    <d v="1899-12-30T00:00:00"/>
    <x v="1"/>
    <n v="206"/>
    <d v="1899-12-30T02:36:00"/>
  </r>
  <r>
    <n v="5"/>
    <s v="Cliente_701"/>
    <n v="2"/>
    <x v="1"/>
    <x v="0"/>
    <x v="3"/>
    <n v="0"/>
    <x v="1"/>
    <n v="203"/>
    <x v="4"/>
    <s v="Plato_17, Plato_13"/>
    <x v="1"/>
    <s v="3:57"/>
    <s v="5:21"/>
    <d v="1899-12-30T01:24:00"/>
    <d v="1899-12-30T00:00:00"/>
    <x v="1"/>
    <n v="156"/>
    <d v="1899-12-30T01:25:00"/>
  </r>
  <r>
    <n v="16"/>
    <s v="Cliente_331"/>
    <n v="5"/>
    <x v="1"/>
    <x v="0"/>
    <x v="1"/>
    <n v="49.56"/>
    <x v="1"/>
    <n v="204"/>
    <x v="7"/>
    <s v="Plato_7"/>
    <x v="1"/>
    <s v="0:17"/>
    <s v="2:25"/>
    <d v="1899-12-30T02:08:00"/>
    <d v="1899-12-30T01:47:00"/>
    <x v="0"/>
    <n v="48"/>
    <d v="1899-12-30T00:21:00"/>
  </r>
  <r>
    <n v="14"/>
    <s v="Cliente_83"/>
    <n v="1"/>
    <x v="2"/>
    <x v="0"/>
    <x v="0"/>
    <n v="26.49"/>
    <x v="1"/>
    <n v="205"/>
    <x v="9"/>
    <s v="Plato_15, Plato_9"/>
    <x v="1"/>
    <s v="2:15"/>
    <s v="6:14"/>
    <d v="1899-12-30T03:59:00"/>
    <d v="1899-12-30T02:33:00"/>
    <x v="0"/>
    <n v="61"/>
    <d v="1899-12-30T01:26:00"/>
  </r>
  <r>
    <n v="4"/>
    <s v="Cliente_339"/>
    <n v="6"/>
    <x v="4"/>
    <x v="0"/>
    <x v="2"/>
    <n v="36.96"/>
    <x v="2"/>
    <n v="206"/>
    <x v="6"/>
    <s v="Plato_2"/>
    <x v="1"/>
    <s v="3:27"/>
    <s v="6:09"/>
    <d v="1899-12-30T02:57:00"/>
    <d v="1899-12-30T01:44:00"/>
    <x v="0"/>
    <n v="30"/>
    <d v="1899-12-30T00:58:00"/>
  </r>
  <r>
    <n v="20"/>
    <s v="Cliente_323"/>
    <n v="3"/>
    <x v="3"/>
    <x v="2"/>
    <x v="3"/>
    <n v="0"/>
    <x v="0"/>
    <n v="207"/>
    <x v="2"/>
    <s v="Plato_10, Plato_8, Plato_17"/>
    <x v="1"/>
    <s v="2:49"/>
    <s v="4:02"/>
    <d v="1899-12-30T01:13:00"/>
    <d v="1899-12-30T00:00:00"/>
    <x v="1"/>
    <n v="180"/>
    <d v="1899-12-30T01:51:00"/>
  </r>
  <r>
    <n v="16"/>
    <s v="Cliente_678"/>
    <n v="4"/>
    <x v="1"/>
    <x v="0"/>
    <x v="0"/>
    <n v="36.700000000000003"/>
    <x v="2"/>
    <n v="208"/>
    <x v="4"/>
    <s v="Plato_15, Plato_19, Plato_3"/>
    <x v="1"/>
    <s v="3:33"/>
    <s v="6:36"/>
    <d v="1899-12-30T03:18:00"/>
    <d v="1899-12-30T01:23:00"/>
    <x v="0"/>
    <n v="180"/>
    <d v="1899-12-30T01:40:00"/>
  </r>
  <r>
    <n v="9"/>
    <s v="Cliente_74"/>
    <n v="6"/>
    <x v="1"/>
    <x v="2"/>
    <x v="3"/>
    <n v="0"/>
    <x v="0"/>
    <n v="209"/>
    <x v="6"/>
    <s v="Plato_14, Plato_18, Plato_1, Plato_10"/>
    <x v="1"/>
    <s v="1:31"/>
    <s v="4:06"/>
    <d v="1899-12-30T02:35:00"/>
    <d v="1899-12-30T00:00:00"/>
    <x v="1"/>
    <n v="214"/>
    <d v="1899-12-30T02:51:00"/>
  </r>
  <r>
    <n v="10"/>
    <s v="Cliente_146"/>
    <n v="4"/>
    <x v="2"/>
    <x v="1"/>
    <x v="3"/>
    <n v="0"/>
    <x v="1"/>
    <n v="210"/>
    <x v="5"/>
    <s v="Plato_13, Plato_2, Plato_7, Plato_20"/>
    <x v="1"/>
    <s v="2:43"/>
    <s v="4:29"/>
    <d v="1899-12-30T01:46:00"/>
    <d v="1899-12-30T00:00:00"/>
    <x v="1"/>
    <n v="195"/>
    <d v="1899-12-30T02:38:00"/>
  </r>
  <r>
    <n v="1"/>
    <s v="Cliente_212"/>
    <n v="2"/>
    <x v="1"/>
    <x v="0"/>
    <x v="3"/>
    <n v="0"/>
    <x v="0"/>
    <n v="211"/>
    <x v="10"/>
    <s v="Plato_13, Plato_4, Plato_1, Plato_3"/>
    <x v="1"/>
    <s v="3:40"/>
    <s v="5:26"/>
    <d v="1899-12-30T01:46:00"/>
    <d v="1899-12-30T00:00:00"/>
    <x v="1"/>
    <n v="169"/>
    <d v="1899-12-30T02:15:00"/>
  </r>
  <r>
    <n v="14"/>
    <s v="Cliente_36"/>
    <n v="6"/>
    <x v="4"/>
    <x v="0"/>
    <x v="3"/>
    <n v="0"/>
    <x v="2"/>
    <n v="212"/>
    <x v="4"/>
    <s v="Plato_2, Plato_10, Plato_13, Plato_16"/>
    <x v="1"/>
    <s v="2:35"/>
    <s v="3:40"/>
    <d v="1899-12-30T01:20:00"/>
    <d v="1899-12-30T00:00:00"/>
    <x v="1"/>
    <n v="245"/>
    <d v="1899-12-30T02:44:00"/>
  </r>
  <r>
    <n v="13"/>
    <s v="Cliente_3"/>
    <n v="6"/>
    <x v="3"/>
    <x v="0"/>
    <x v="2"/>
    <n v="28.1"/>
    <x v="1"/>
    <n v="213"/>
    <x v="4"/>
    <s v="Plato_6, Plato_2"/>
    <x v="1"/>
    <s v="1:46"/>
    <s v="4:58"/>
    <d v="1899-12-30T03:12:00"/>
    <d v="1899-12-30T01:32:00"/>
    <x v="0"/>
    <n v="87"/>
    <d v="1899-12-30T01:40:00"/>
  </r>
  <r>
    <n v="2"/>
    <s v="Cliente_176"/>
    <n v="4"/>
    <x v="1"/>
    <x v="0"/>
    <x v="0"/>
    <n v="33.39"/>
    <x v="2"/>
    <n v="214"/>
    <x v="10"/>
    <s v="Plato_18, Plato_20, Plato_3"/>
    <x v="1"/>
    <s v="3:18"/>
    <s v="5:09"/>
    <d v="1899-12-30T02:06:00"/>
    <d v="1899-12-30T01:13:00"/>
    <x v="0"/>
    <n v="228"/>
    <d v="1899-12-30T00:38:00"/>
  </r>
  <r>
    <n v="6"/>
    <s v="Cliente_551"/>
    <n v="4"/>
    <x v="0"/>
    <x v="0"/>
    <x v="0"/>
    <n v="35.64"/>
    <x v="2"/>
    <n v="215"/>
    <x v="7"/>
    <s v="Plato_18, Plato_2"/>
    <x v="1"/>
    <s v="3:52"/>
    <s v="6:25"/>
    <d v="1899-12-30T02:48:00"/>
    <d v="1899-12-30T01:47:00"/>
    <x v="0"/>
    <n v="158"/>
    <d v="1899-12-30T00:46:00"/>
  </r>
  <r>
    <n v="17"/>
    <s v="Cliente_240"/>
    <n v="6"/>
    <x v="2"/>
    <x v="0"/>
    <x v="2"/>
    <n v="35.69"/>
    <x v="1"/>
    <n v="216"/>
    <x v="7"/>
    <s v="Plato_1, Plato_13, Plato_6"/>
    <x v="1"/>
    <s v="1:46"/>
    <s v="5:36"/>
    <d v="1899-12-30T03:50:00"/>
    <d v="1899-12-30T01:50:00"/>
    <x v="0"/>
    <n v="142"/>
    <d v="1899-12-30T02:00:00"/>
  </r>
  <r>
    <n v="1"/>
    <s v="Cliente_124"/>
    <n v="2"/>
    <x v="0"/>
    <x v="2"/>
    <x v="2"/>
    <n v="31.17"/>
    <x v="2"/>
    <n v="217"/>
    <x v="1"/>
    <s v="Plato_15"/>
    <x v="1"/>
    <s v="0:54"/>
    <s v="4:45"/>
    <d v="1899-12-30T04:06:00"/>
    <d v="1899-12-30T03:38:00"/>
    <x v="0"/>
    <n v="96"/>
    <d v="1899-12-30T00:13:00"/>
  </r>
  <r>
    <n v="13"/>
    <s v="Cliente_759"/>
    <n v="3"/>
    <x v="3"/>
    <x v="0"/>
    <x v="2"/>
    <n v="23.34"/>
    <x v="2"/>
    <n v="218"/>
    <x v="10"/>
    <s v="Plato_12, Plato_6, Plato_14"/>
    <x v="1"/>
    <s v="0:27"/>
    <s v="3:41"/>
    <d v="1899-12-30T03:29:00"/>
    <d v="1899-12-30T02:28:00"/>
    <x v="0"/>
    <n v="184"/>
    <d v="1899-12-30T00:46:00"/>
  </r>
  <r>
    <n v="1"/>
    <s v="Cliente_959"/>
    <n v="5"/>
    <x v="0"/>
    <x v="0"/>
    <x v="2"/>
    <n v="46.96"/>
    <x v="1"/>
    <n v="219"/>
    <x v="5"/>
    <s v="Plato_14, Plato_17"/>
    <x v="1"/>
    <s v="2:33"/>
    <s v="4:49"/>
    <d v="1899-12-30T02:16:00"/>
    <d v="1899-12-30T01:53:00"/>
    <x v="0"/>
    <n v="139"/>
    <d v="1899-12-30T00:23:00"/>
  </r>
  <r>
    <n v="15"/>
    <s v="Cliente_151"/>
    <n v="6"/>
    <x v="3"/>
    <x v="0"/>
    <x v="2"/>
    <n v="48.5"/>
    <x v="0"/>
    <n v="220"/>
    <x v="8"/>
    <s v="Plato_7"/>
    <x v="1"/>
    <s v="1:01"/>
    <s v="4:57"/>
    <d v="1899-12-30T03:56:00"/>
    <d v="1899-12-30T03:43:00"/>
    <x v="0"/>
    <n v="24"/>
    <d v="1899-12-30T00:13:00"/>
  </r>
  <r>
    <n v="16"/>
    <s v="Cliente_744"/>
    <n v="1"/>
    <x v="0"/>
    <x v="0"/>
    <x v="3"/>
    <n v="0"/>
    <x v="1"/>
    <n v="221"/>
    <x v="9"/>
    <s v="Plato_15, Plato_18, Plato_9"/>
    <x v="1"/>
    <s v="1:51"/>
    <s v="3:05"/>
    <d v="1899-12-30T01:14:00"/>
    <d v="1899-12-30T00:00:00"/>
    <x v="1"/>
    <n v="193"/>
    <d v="1899-12-30T01:48:00"/>
  </r>
  <r>
    <n v="3"/>
    <s v="Cliente_189"/>
    <n v="3"/>
    <x v="3"/>
    <x v="2"/>
    <x v="0"/>
    <n v="32.58"/>
    <x v="1"/>
    <n v="222"/>
    <x v="8"/>
    <s v="Plato_14, Plato_16"/>
    <x v="1"/>
    <s v="3:38"/>
    <s v="6:42"/>
    <d v="1899-12-30T03:04:00"/>
    <d v="1899-12-30T01:39:00"/>
    <x v="0"/>
    <n v="97"/>
    <d v="1899-12-30T01:25:00"/>
  </r>
  <r>
    <n v="19"/>
    <s v="Cliente_576"/>
    <n v="2"/>
    <x v="3"/>
    <x v="2"/>
    <x v="2"/>
    <n v="49.62"/>
    <x v="0"/>
    <n v="223"/>
    <x v="10"/>
    <s v="Plato_15"/>
    <x v="1"/>
    <s v="1:16"/>
    <s v="2:50"/>
    <d v="1899-12-30T01:34:00"/>
    <d v="1899-12-30T00:41:00"/>
    <x v="0"/>
    <n v="32"/>
    <d v="1899-12-30T00:53:00"/>
  </r>
  <r>
    <n v="7"/>
    <s v="Cliente_474"/>
    <n v="6"/>
    <x v="0"/>
    <x v="0"/>
    <x v="2"/>
    <n v="17.61"/>
    <x v="2"/>
    <n v="224"/>
    <x v="6"/>
    <s v="Plato_10"/>
    <x v="1"/>
    <s v="2:07"/>
    <s v="5:47"/>
    <d v="1899-12-30T03:55:00"/>
    <d v="1899-12-30T03:20:00"/>
    <x v="0"/>
    <n v="52"/>
    <d v="1899-12-30T00:20:00"/>
  </r>
  <r>
    <n v="19"/>
    <s v="Cliente_990"/>
    <n v="4"/>
    <x v="0"/>
    <x v="1"/>
    <x v="3"/>
    <n v="0"/>
    <x v="0"/>
    <n v="225"/>
    <x v="4"/>
    <s v="Plato_11, Plato_14"/>
    <x v="1"/>
    <s v="0:14"/>
    <s v="1:24"/>
    <d v="1899-12-30T01:10:00"/>
    <d v="1899-12-30T00:00:00"/>
    <x v="1"/>
    <n v="168"/>
    <d v="1899-12-30T01:34:00"/>
  </r>
  <r>
    <n v="7"/>
    <s v="Cliente_67"/>
    <n v="6"/>
    <x v="1"/>
    <x v="2"/>
    <x v="2"/>
    <n v="39.479999999999997"/>
    <x v="0"/>
    <n v="226"/>
    <x v="5"/>
    <s v="Plato_3, Plato_13, Plato_6, Plato_9"/>
    <x v="1"/>
    <s v="0:58"/>
    <s v="4:09"/>
    <d v="1899-12-30T03:11:00"/>
    <d v="1899-12-30T00:45:00"/>
    <x v="0"/>
    <n v="171"/>
    <d v="1899-12-30T02:26:00"/>
  </r>
  <r>
    <n v="17"/>
    <s v="Cliente_378"/>
    <n v="6"/>
    <x v="3"/>
    <x v="0"/>
    <x v="2"/>
    <n v="41.05"/>
    <x v="1"/>
    <n v="227"/>
    <x v="9"/>
    <s v="Plato_7, Plato_17, Plato_16, Plato_11"/>
    <x v="1"/>
    <s v="1:49"/>
    <s v="4:52"/>
    <d v="1899-12-30T03:03:00"/>
    <d v="1899-12-30T01:04:00"/>
    <x v="0"/>
    <n v="211"/>
    <d v="1899-12-30T01:59:00"/>
  </r>
  <r>
    <n v="16"/>
    <s v="Cliente_445"/>
    <n v="4"/>
    <x v="0"/>
    <x v="0"/>
    <x v="2"/>
    <n v="10.66"/>
    <x v="2"/>
    <n v="228"/>
    <x v="8"/>
    <s v="Plato_14"/>
    <x v="1"/>
    <s v="1:40"/>
    <s v="4:02"/>
    <d v="1899-12-30T02:37:00"/>
    <d v="1899-12-30T01:47:00"/>
    <x v="0"/>
    <n v="69"/>
    <d v="1899-12-30T00:35:00"/>
  </r>
  <r>
    <n v="14"/>
    <s v="Cliente_984"/>
    <n v="3"/>
    <x v="2"/>
    <x v="2"/>
    <x v="3"/>
    <n v="0"/>
    <x v="0"/>
    <n v="229"/>
    <x v="6"/>
    <s v="Plato_1, Plato_8, Plato_19, Plato_16"/>
    <x v="1"/>
    <s v="2:34"/>
    <s v="4:30"/>
    <d v="1899-12-30T01:56:00"/>
    <d v="1899-12-30T00:00:00"/>
    <x v="1"/>
    <n v="124"/>
    <d v="1899-12-30T01:57:00"/>
  </r>
  <r>
    <n v="5"/>
    <s v="Cliente_167"/>
    <n v="5"/>
    <x v="2"/>
    <x v="0"/>
    <x v="2"/>
    <n v="15.84"/>
    <x v="1"/>
    <n v="230"/>
    <x v="5"/>
    <s v="Plato_15, Plato_16, Plato_17"/>
    <x v="1"/>
    <s v="2:15"/>
    <s v="4:48"/>
    <d v="1899-12-30T02:33:00"/>
    <d v="1899-12-30T01:02:00"/>
    <x v="0"/>
    <n v="214"/>
    <d v="1899-12-30T01:31:00"/>
  </r>
  <r>
    <n v="8"/>
    <s v="Cliente_877"/>
    <n v="2"/>
    <x v="2"/>
    <x v="0"/>
    <x v="3"/>
    <n v="0"/>
    <x v="2"/>
    <n v="231"/>
    <x v="4"/>
    <s v="Plato_13, Plato_18, Plato_17, Plato_11"/>
    <x v="1"/>
    <s v="1:12"/>
    <s v="3:10"/>
    <d v="1899-12-30T02:13:00"/>
    <d v="1899-12-30T00:00:00"/>
    <x v="1"/>
    <n v="208"/>
    <d v="1899-12-30T02:30:00"/>
  </r>
  <r>
    <n v="2"/>
    <s v="Cliente_494"/>
    <n v="2"/>
    <x v="1"/>
    <x v="0"/>
    <x v="3"/>
    <n v="0"/>
    <x v="0"/>
    <n v="232"/>
    <x v="10"/>
    <s v="Plato_7, Plato_6, Plato_2, Plato_10"/>
    <x v="1"/>
    <s v="2:04"/>
    <s v="3:25"/>
    <d v="1899-12-30T01:21:00"/>
    <d v="1899-12-30T00:00:00"/>
    <x v="1"/>
    <n v="190"/>
    <d v="1899-12-30T02:19:00"/>
  </r>
  <r>
    <n v="8"/>
    <s v="Cliente_881"/>
    <n v="1"/>
    <x v="2"/>
    <x v="1"/>
    <x v="0"/>
    <n v="45.64"/>
    <x v="1"/>
    <n v="233"/>
    <x v="10"/>
    <s v="Plato_12"/>
    <x v="1"/>
    <s v="0:52"/>
    <s v="2:39"/>
    <d v="1899-12-30T01:47:00"/>
    <d v="1899-12-30T01:16:00"/>
    <x v="0"/>
    <n v="38"/>
    <d v="1899-12-30T00:31:00"/>
  </r>
  <r>
    <n v="17"/>
    <s v="Cliente_264"/>
    <n v="6"/>
    <x v="0"/>
    <x v="1"/>
    <x v="2"/>
    <n v="10.220000000000001"/>
    <x v="1"/>
    <n v="234"/>
    <x v="2"/>
    <s v="Plato_2, Plato_7, Plato_17"/>
    <x v="1"/>
    <s v="2:46"/>
    <s v="5:28"/>
    <d v="1899-12-30T02:42:00"/>
    <d v="1899-12-30T01:03:00"/>
    <x v="0"/>
    <n v="225"/>
    <d v="1899-12-30T01:39:00"/>
  </r>
  <r>
    <n v="13"/>
    <s v="Cliente_230"/>
    <n v="5"/>
    <x v="0"/>
    <x v="2"/>
    <x v="2"/>
    <n v="26.37"/>
    <x v="0"/>
    <n v="235"/>
    <x v="0"/>
    <s v="Plato_11"/>
    <x v="1"/>
    <s v="0:22"/>
    <s v="2:48"/>
    <d v="1899-12-30T02:26:00"/>
    <d v="1899-12-30T02:01:00"/>
    <x v="0"/>
    <n v="33"/>
    <d v="1899-12-30T00:25:00"/>
  </r>
  <r>
    <n v="12"/>
    <s v="Cliente_142"/>
    <n v="2"/>
    <x v="0"/>
    <x v="0"/>
    <x v="3"/>
    <n v="0"/>
    <x v="1"/>
    <n v="236"/>
    <x v="10"/>
    <s v="Plato_11, Plato_5, Plato_8, Plato_15"/>
    <x v="1"/>
    <s v="0:52"/>
    <s v="2:26"/>
    <d v="1899-12-30T01:34:00"/>
    <d v="1899-12-30T00:00:00"/>
    <x v="1"/>
    <n v="255"/>
    <d v="1899-12-30T01:41:00"/>
  </r>
  <r>
    <n v="4"/>
    <s v="Cliente_55"/>
    <n v="6"/>
    <x v="2"/>
    <x v="0"/>
    <x v="2"/>
    <n v="13.15"/>
    <x v="2"/>
    <n v="237"/>
    <x v="4"/>
    <s v="Plato_14, Plato_2"/>
    <x v="1"/>
    <s v="2:45"/>
    <s v="6:00"/>
    <d v="1899-12-30T03:30:00"/>
    <d v="1899-12-30T02:38:00"/>
    <x v="0"/>
    <n v="106"/>
    <d v="1899-12-30T00:37:00"/>
  </r>
  <r>
    <n v="13"/>
    <s v="Cliente_599"/>
    <n v="6"/>
    <x v="2"/>
    <x v="1"/>
    <x v="2"/>
    <n v="33.020000000000003"/>
    <x v="1"/>
    <n v="238"/>
    <x v="2"/>
    <s v="Plato_19"/>
    <x v="1"/>
    <s v="2:17"/>
    <s v="4:56"/>
    <d v="1899-12-30T02:39:00"/>
    <d v="1899-12-30T01:54:00"/>
    <x v="0"/>
    <n v="72"/>
    <d v="1899-12-30T00:45:00"/>
  </r>
  <r>
    <n v="12"/>
    <s v="Cliente_856"/>
    <n v="6"/>
    <x v="4"/>
    <x v="0"/>
    <x v="1"/>
    <n v="11.76"/>
    <x v="0"/>
    <n v="239"/>
    <x v="2"/>
    <s v="Plato_10, Plato_7"/>
    <x v="1"/>
    <s v="2:46"/>
    <s v="6:07"/>
    <d v="1899-12-30T03:21:00"/>
    <d v="1899-12-30T02:08:00"/>
    <x v="0"/>
    <n v="74"/>
    <d v="1899-12-30T01:13:00"/>
  </r>
  <r>
    <n v="9"/>
    <s v="Cliente_722"/>
    <n v="1"/>
    <x v="0"/>
    <x v="0"/>
    <x v="0"/>
    <n v="33.81"/>
    <x v="1"/>
    <n v="240"/>
    <x v="4"/>
    <s v="Plato_17, Plato_14, Plato_4, Plato_15"/>
    <x v="1"/>
    <s v="0:16"/>
    <s v="3:10"/>
    <d v="1899-12-30T02:54:00"/>
    <d v="1899-12-30T00:45:00"/>
    <x v="0"/>
    <n v="294"/>
    <d v="1899-12-30T02:09:00"/>
  </r>
  <r>
    <n v="12"/>
    <s v="Cliente_935"/>
    <n v="4"/>
    <x v="3"/>
    <x v="0"/>
    <x v="2"/>
    <n v="38.97"/>
    <x v="2"/>
    <n v="241"/>
    <x v="2"/>
    <s v="Plato_4"/>
    <x v="1"/>
    <s v="0:04"/>
    <s v="1:04"/>
    <d v="1899-12-30T01:15:00"/>
    <d v="1899-12-30T00:49:00"/>
    <x v="0"/>
    <n v="18"/>
    <d v="1899-12-30T00:11:00"/>
  </r>
  <r>
    <n v="12"/>
    <s v="Cliente_961"/>
    <n v="2"/>
    <x v="2"/>
    <x v="0"/>
    <x v="3"/>
    <n v="0"/>
    <x v="0"/>
    <n v="242"/>
    <x v="5"/>
    <s v="Plato_10, Plato_1, Plato_11"/>
    <x v="1"/>
    <s v="3:42"/>
    <s v="5:09"/>
    <d v="1899-12-30T01:27:00"/>
    <d v="1899-12-30T00:00:00"/>
    <x v="1"/>
    <n v="134"/>
    <d v="1899-12-30T01:39:00"/>
  </r>
  <r>
    <n v="4"/>
    <s v="Cliente_924"/>
    <n v="4"/>
    <x v="2"/>
    <x v="0"/>
    <x v="2"/>
    <n v="21.45"/>
    <x v="1"/>
    <n v="243"/>
    <x v="0"/>
    <s v="Plato_20"/>
    <x v="1"/>
    <s v="0:42"/>
    <s v="4:11"/>
    <d v="1899-12-30T03:29:00"/>
    <d v="1899-12-30T03:07:00"/>
    <x v="0"/>
    <n v="120"/>
    <d v="1899-12-30T00:22:00"/>
  </r>
  <r>
    <n v="17"/>
    <s v="Cliente_390"/>
    <n v="6"/>
    <x v="0"/>
    <x v="0"/>
    <x v="1"/>
    <n v="17.649999999999999"/>
    <x v="0"/>
    <n v="244"/>
    <x v="4"/>
    <s v="Plato_20, Plato_12"/>
    <x v="1"/>
    <s v="3:44"/>
    <s v="6:01"/>
    <d v="1899-12-30T02:17:00"/>
    <d v="1899-12-30T00:48:00"/>
    <x v="0"/>
    <n v="158"/>
    <d v="1899-12-30T01:29:00"/>
  </r>
  <r>
    <n v="11"/>
    <s v="Cliente_579"/>
    <n v="1"/>
    <x v="1"/>
    <x v="0"/>
    <x v="2"/>
    <n v="14.82"/>
    <x v="0"/>
    <n v="245"/>
    <x v="6"/>
    <s v="Plato_4, Plato_17, Plato_20, Plato_19"/>
    <x v="1"/>
    <s v="3:31"/>
    <s v="6:57"/>
    <d v="1899-12-30T03:26:00"/>
    <d v="1899-12-30T01:30:00"/>
    <x v="0"/>
    <n v="273"/>
    <d v="1899-12-30T01:56:00"/>
  </r>
  <r>
    <n v="2"/>
    <s v="Cliente_961"/>
    <n v="6"/>
    <x v="2"/>
    <x v="0"/>
    <x v="3"/>
    <n v="0"/>
    <x v="1"/>
    <n v="246"/>
    <x v="6"/>
    <s v="Plato_6, Plato_7, Plato_8, Plato_17"/>
    <x v="1"/>
    <s v="1:50"/>
    <s v="4:09"/>
    <d v="1899-12-30T02:19:00"/>
    <d v="1899-12-30T00:00:00"/>
    <x v="1"/>
    <n v="327"/>
    <d v="1899-12-30T02:26:00"/>
  </r>
  <r>
    <n v="11"/>
    <s v="Cliente_788"/>
    <n v="6"/>
    <x v="2"/>
    <x v="0"/>
    <x v="2"/>
    <n v="49.07"/>
    <x v="2"/>
    <n v="247"/>
    <x v="8"/>
    <s v="Plato_11"/>
    <x v="1"/>
    <s v="2:34"/>
    <s v="5:21"/>
    <d v="1899-12-30T03:02:00"/>
    <d v="1899-12-30T01:48:00"/>
    <x v="0"/>
    <n v="66"/>
    <d v="1899-12-30T00:59:00"/>
  </r>
  <r>
    <n v="12"/>
    <s v="Cliente_567"/>
    <n v="6"/>
    <x v="2"/>
    <x v="0"/>
    <x v="3"/>
    <n v="0"/>
    <x v="2"/>
    <n v="248"/>
    <x v="9"/>
    <s v="Plato_18, Plato_9, Plato_6, Plato_1"/>
    <x v="1"/>
    <s v="0:26"/>
    <s v="2:18"/>
    <d v="1899-12-30T02:07:00"/>
    <d v="1899-12-30T00:00:00"/>
    <x v="1"/>
    <n v="225"/>
    <d v="1899-12-30T02:00:00"/>
  </r>
  <r>
    <n v="8"/>
    <s v="Cliente_927"/>
    <n v="6"/>
    <x v="2"/>
    <x v="2"/>
    <x v="2"/>
    <n v="47.71"/>
    <x v="2"/>
    <n v="249"/>
    <x v="0"/>
    <s v="Plato_5, Plato_4"/>
    <x v="1"/>
    <s v="0:58"/>
    <s v="3:55"/>
    <d v="1899-12-30T03:12:00"/>
    <d v="1899-12-30T01:08:00"/>
    <x v="0"/>
    <n v="80"/>
    <d v="1899-12-30T01:49:00"/>
  </r>
  <r>
    <n v="8"/>
    <s v="Cliente_539"/>
    <n v="2"/>
    <x v="4"/>
    <x v="0"/>
    <x v="2"/>
    <n v="23.21"/>
    <x v="1"/>
    <n v="250"/>
    <x v="0"/>
    <s v="Plato_3"/>
    <x v="1"/>
    <s v="2:56"/>
    <s v="6:33"/>
    <d v="1899-12-30T03:37:00"/>
    <d v="1899-12-30T03:08:00"/>
    <x v="0"/>
    <n v="20"/>
    <d v="1899-12-30T00:29:00"/>
  </r>
  <r>
    <n v="12"/>
    <s v="Cliente_872"/>
    <n v="6"/>
    <x v="1"/>
    <x v="0"/>
    <x v="2"/>
    <n v="13.69"/>
    <x v="2"/>
    <n v="251"/>
    <x v="7"/>
    <s v="Plato_10, Plato_5, Plato_14, Plato_12"/>
    <x v="1"/>
    <s v="1:20"/>
    <s v="4:24"/>
    <d v="1899-12-30T03:19:00"/>
    <d v="1899-12-30T01:02:00"/>
    <x v="0"/>
    <n v="109"/>
    <d v="1899-12-30T02:02:00"/>
  </r>
  <r>
    <n v="4"/>
    <s v="Cliente_425"/>
    <n v="3"/>
    <x v="4"/>
    <x v="0"/>
    <x v="2"/>
    <n v="43.81"/>
    <x v="1"/>
    <n v="252"/>
    <x v="1"/>
    <s v="Plato_1, Plato_10"/>
    <x v="1"/>
    <s v="0:39"/>
    <s v="4:24"/>
    <d v="1899-12-30T03:45:00"/>
    <d v="1899-12-30T02:21:00"/>
    <x v="0"/>
    <n v="102"/>
    <d v="1899-12-30T01:24:00"/>
  </r>
  <r>
    <n v="8"/>
    <s v="Cliente_700"/>
    <n v="2"/>
    <x v="0"/>
    <x v="2"/>
    <x v="2"/>
    <n v="34.69"/>
    <x v="2"/>
    <n v="253"/>
    <x v="10"/>
    <s v="Plato_1, Plato_13, Plato_9"/>
    <x v="1"/>
    <s v="0:54"/>
    <s v="3:45"/>
    <d v="1899-12-30T03:06:00"/>
    <d v="1899-12-30T01:56:00"/>
    <x v="0"/>
    <n v="154"/>
    <d v="1899-12-30T00:55:00"/>
  </r>
  <r>
    <n v="10"/>
    <s v="Cliente_665"/>
    <n v="6"/>
    <x v="1"/>
    <x v="2"/>
    <x v="2"/>
    <n v="36.43"/>
    <x v="0"/>
    <n v="254"/>
    <x v="3"/>
    <s v="Plato_17, Plato_10, Plato_18, Plato_16"/>
    <x v="1"/>
    <s v="3:05"/>
    <s v="5:47"/>
    <d v="1899-12-30T02:42:00"/>
    <d v="1899-12-30T00:21:00"/>
    <x v="0"/>
    <n v="297"/>
    <d v="1899-12-30T02:21:00"/>
  </r>
  <r>
    <n v="8"/>
    <s v="Cliente_978"/>
    <n v="4"/>
    <x v="2"/>
    <x v="2"/>
    <x v="1"/>
    <n v="13.34"/>
    <x v="0"/>
    <n v="255"/>
    <x v="7"/>
    <s v="Plato_1"/>
    <x v="1"/>
    <s v="2:23"/>
    <s v="3:59"/>
    <d v="1899-12-30T01:36:00"/>
    <d v="1899-12-30T00:59:00"/>
    <x v="0"/>
    <n v="25"/>
    <d v="1899-12-30T00:37:00"/>
  </r>
  <r>
    <n v="5"/>
    <s v="Cliente_577"/>
    <n v="2"/>
    <x v="3"/>
    <x v="1"/>
    <x v="1"/>
    <n v="49.88"/>
    <x v="0"/>
    <n v="256"/>
    <x v="10"/>
    <s v="Plato_13"/>
    <x v="1"/>
    <s v="0:23"/>
    <s v="3:27"/>
    <d v="1899-12-30T03:04:00"/>
    <d v="1899-12-30T02:48:00"/>
    <x v="0"/>
    <n v="21"/>
    <d v="1899-12-30T00:16:00"/>
  </r>
  <r>
    <n v="12"/>
    <s v="Cliente_429"/>
    <n v="5"/>
    <x v="2"/>
    <x v="0"/>
    <x v="2"/>
    <n v="26.78"/>
    <x v="0"/>
    <n v="257"/>
    <x v="8"/>
    <s v="Plato_14"/>
    <x v="1"/>
    <s v="2:08"/>
    <s v="3:17"/>
    <d v="1899-12-30T01:09:00"/>
    <d v="1899-12-30T00:41:00"/>
    <x v="0"/>
    <n v="46"/>
    <d v="1899-12-30T00:28:00"/>
  </r>
  <r>
    <n v="12"/>
    <s v="Cliente_811"/>
    <n v="1"/>
    <x v="2"/>
    <x v="1"/>
    <x v="2"/>
    <n v="47.99"/>
    <x v="0"/>
    <n v="258"/>
    <x v="6"/>
    <s v="Plato_1, Plato_3, Plato_15, Plato_20"/>
    <x v="1"/>
    <s v="0:39"/>
    <s v="4:32"/>
    <d v="1899-12-30T03:53:00"/>
    <d v="1899-12-30T02:08:00"/>
    <x v="0"/>
    <n v="117"/>
    <d v="1899-12-30T01:45:00"/>
  </r>
  <r>
    <n v="10"/>
    <s v="Cliente_553"/>
    <n v="5"/>
    <x v="1"/>
    <x v="0"/>
    <x v="2"/>
    <n v="46.72"/>
    <x v="2"/>
    <n v="259"/>
    <x v="5"/>
    <s v="Plato_6"/>
    <x v="1"/>
    <s v="3:27"/>
    <s v="6:16"/>
    <d v="1899-12-30T03:04:00"/>
    <d v="1899-12-30T02:38:00"/>
    <x v="0"/>
    <n v="81"/>
    <d v="1899-12-30T00:11:00"/>
  </r>
  <r>
    <n v="20"/>
    <s v="Cliente_228"/>
    <n v="6"/>
    <x v="3"/>
    <x v="0"/>
    <x v="1"/>
    <n v="47.55"/>
    <x v="2"/>
    <n v="260"/>
    <x v="7"/>
    <s v="Plato_14"/>
    <x v="1"/>
    <s v="1:23"/>
    <s v="4:38"/>
    <d v="1899-12-30T03:30:00"/>
    <d v="1899-12-30T02:26:00"/>
    <x v="0"/>
    <n v="69"/>
    <d v="1899-12-30T00:49:00"/>
  </r>
  <r>
    <n v="8"/>
    <s v="Cliente_249"/>
    <n v="1"/>
    <x v="4"/>
    <x v="0"/>
    <x v="2"/>
    <n v="32.42"/>
    <x v="2"/>
    <n v="261"/>
    <x v="9"/>
    <s v="Plato_15, Plato_9"/>
    <x v="1"/>
    <s v="1:08"/>
    <s v="2:55"/>
    <d v="1899-12-30T02:02:00"/>
    <d v="1899-12-30T00:52:00"/>
    <x v="0"/>
    <n v="154"/>
    <d v="1899-12-30T00:55:00"/>
  </r>
  <r>
    <n v="18"/>
    <s v="Cliente_326"/>
    <n v="4"/>
    <x v="2"/>
    <x v="0"/>
    <x v="2"/>
    <n v="42.83"/>
    <x v="2"/>
    <n v="262"/>
    <x v="5"/>
    <s v="Plato_5, Plato_17"/>
    <x v="1"/>
    <s v="3:44"/>
    <s v="7:21"/>
    <d v="1899-12-30T03:52:00"/>
    <d v="1899-12-30T02:49:00"/>
    <x v="0"/>
    <n v="115"/>
    <d v="1899-12-30T00:48:00"/>
  </r>
  <r>
    <n v="5"/>
    <s v="Cliente_697"/>
    <n v="1"/>
    <x v="1"/>
    <x v="1"/>
    <x v="2"/>
    <n v="42.96"/>
    <x v="1"/>
    <n v="263"/>
    <x v="7"/>
    <s v="Plato_15, Plato_8, Plato_2, Plato_7"/>
    <x v="1"/>
    <s v="2:53"/>
    <s v="5:26"/>
    <d v="1899-12-30T02:33:00"/>
    <d v="1899-12-30T00:04:00"/>
    <x v="0"/>
    <n v="121"/>
    <d v="1899-12-30T02:29:00"/>
  </r>
  <r>
    <n v="2"/>
    <s v="Cliente_281"/>
    <n v="1"/>
    <x v="1"/>
    <x v="0"/>
    <x v="3"/>
    <n v="0"/>
    <x v="1"/>
    <n v="264"/>
    <x v="6"/>
    <s v="Plato_8, Plato_15, Plato_2, Plato_1"/>
    <x v="1"/>
    <s v="3:11"/>
    <s v="4:26"/>
    <d v="1899-12-30T01:15:00"/>
    <d v="1899-12-30T00:00:00"/>
    <x v="1"/>
    <n v="182"/>
    <d v="1899-12-30T01:57:00"/>
  </r>
  <r>
    <n v="6"/>
    <s v="Cliente_686"/>
    <n v="1"/>
    <x v="2"/>
    <x v="1"/>
    <x v="0"/>
    <n v="21.48"/>
    <x v="1"/>
    <n v="265"/>
    <x v="9"/>
    <s v="Plato_14, Plato_17, Plato_6, Plato_2"/>
    <x v="1"/>
    <s v="2:54"/>
    <s v="6:15"/>
    <d v="1899-12-30T03:21:00"/>
    <d v="1899-12-30T01:06:00"/>
    <x v="0"/>
    <n v="171"/>
    <d v="1899-12-30T02:15:00"/>
  </r>
  <r>
    <n v="4"/>
    <s v="Cliente_418"/>
    <n v="4"/>
    <x v="2"/>
    <x v="0"/>
    <x v="3"/>
    <n v="0"/>
    <x v="0"/>
    <n v="266"/>
    <x v="3"/>
    <s v="Plato_7, Plato_1"/>
    <x v="1"/>
    <s v="0:30"/>
    <s v="2:04"/>
    <d v="1899-12-30T01:34:00"/>
    <d v="1899-12-30T00:00:00"/>
    <x v="1"/>
    <n v="99"/>
    <d v="1899-12-30T01:46:00"/>
  </r>
  <r>
    <n v="7"/>
    <s v="Cliente_397"/>
    <n v="5"/>
    <x v="2"/>
    <x v="2"/>
    <x v="2"/>
    <n v="44.66"/>
    <x v="2"/>
    <n v="267"/>
    <x v="0"/>
    <s v="Plato_15, Plato_16, Plato_2"/>
    <x v="2"/>
    <s v="2:07"/>
    <s v="3:48"/>
    <d v="1899-12-30T01:56:00"/>
    <d v="1899-12-30T00:05:00"/>
    <x v="0"/>
    <n v="118"/>
    <d v="1899-12-30T01:36:00"/>
  </r>
  <r>
    <n v="14"/>
    <s v="Cliente_477"/>
    <n v="1"/>
    <x v="0"/>
    <x v="0"/>
    <x v="0"/>
    <n v="23.16"/>
    <x v="1"/>
    <n v="268"/>
    <x v="7"/>
    <s v="Plato_7, Plato_5"/>
    <x v="2"/>
    <s v="0:46"/>
    <s v="3:44"/>
    <d v="1899-12-30T02:58:00"/>
    <d v="1899-12-30T01:35:00"/>
    <x v="0"/>
    <n v="68"/>
    <d v="1899-12-30T01:23:00"/>
  </r>
  <r>
    <n v="11"/>
    <s v="Cliente_300"/>
    <n v="2"/>
    <x v="2"/>
    <x v="0"/>
    <x v="3"/>
    <n v="0"/>
    <x v="1"/>
    <n v="269"/>
    <x v="5"/>
    <s v="Plato_19, Plato_20, Plato_18"/>
    <x v="2"/>
    <s v="2:58"/>
    <s v="4:15"/>
    <d v="1899-12-30T01:17:00"/>
    <d v="1899-12-30T00:00:00"/>
    <x v="1"/>
    <n v="250"/>
    <d v="1899-12-30T01:41:00"/>
  </r>
  <r>
    <n v="10"/>
    <s v="Cliente_775"/>
    <n v="1"/>
    <x v="4"/>
    <x v="0"/>
    <x v="2"/>
    <n v="10.130000000000001"/>
    <x v="1"/>
    <n v="270"/>
    <x v="8"/>
    <s v="Plato_18"/>
    <x v="2"/>
    <s v="1:11"/>
    <s v="4:59"/>
    <d v="1899-12-30T03:48:00"/>
    <d v="1899-12-30T03:22:00"/>
    <x v="0"/>
    <n v="102"/>
    <d v="1899-12-30T00:26:00"/>
  </r>
  <r>
    <n v="3"/>
    <s v="Cliente_928"/>
    <n v="3"/>
    <x v="0"/>
    <x v="0"/>
    <x v="2"/>
    <n v="16.11"/>
    <x v="2"/>
    <n v="271"/>
    <x v="6"/>
    <s v="Plato_5"/>
    <x v="2"/>
    <s v="1:40"/>
    <s v="5:10"/>
    <d v="1899-12-30T03:45:00"/>
    <d v="1899-12-30T02:35:00"/>
    <x v="0"/>
    <n v="44"/>
    <d v="1899-12-30T00:55:00"/>
  </r>
  <r>
    <n v="7"/>
    <s v="Cliente_132"/>
    <n v="1"/>
    <x v="4"/>
    <x v="0"/>
    <x v="2"/>
    <n v="42.73"/>
    <x v="0"/>
    <n v="272"/>
    <x v="0"/>
    <s v="Plato_7, Plato_8"/>
    <x v="2"/>
    <s v="0:34"/>
    <s v="4:24"/>
    <d v="1899-12-30T03:50:00"/>
    <d v="1899-12-30T02:27:00"/>
    <x v="0"/>
    <n v="83"/>
    <d v="1899-12-30T01:23:00"/>
  </r>
  <r>
    <n v="20"/>
    <s v="Cliente_709"/>
    <n v="5"/>
    <x v="2"/>
    <x v="0"/>
    <x v="1"/>
    <n v="36.299999999999997"/>
    <x v="2"/>
    <n v="273"/>
    <x v="1"/>
    <s v="Plato_15, Plato_5, Plato_1"/>
    <x v="2"/>
    <s v="1:47"/>
    <s v="3:29"/>
    <d v="1899-12-30T01:57:00"/>
    <d v="1899-12-30T00:35:00"/>
    <x v="0"/>
    <n v="123"/>
    <d v="1899-12-30T01:07:00"/>
  </r>
  <r>
    <n v="7"/>
    <s v="Cliente_53"/>
    <n v="1"/>
    <x v="1"/>
    <x v="0"/>
    <x v="0"/>
    <n v="19.93"/>
    <x v="2"/>
    <n v="274"/>
    <x v="2"/>
    <s v="Plato_10, Plato_12"/>
    <x v="2"/>
    <s v="3:15"/>
    <s v="5:52"/>
    <d v="1899-12-30T02:52:00"/>
    <d v="1899-12-30T01:22:00"/>
    <x v="0"/>
    <n v="116"/>
    <d v="1899-12-30T01:15:00"/>
  </r>
  <r>
    <n v="5"/>
    <s v="Cliente_765"/>
    <n v="3"/>
    <x v="2"/>
    <x v="0"/>
    <x v="2"/>
    <n v="49.67"/>
    <x v="0"/>
    <n v="275"/>
    <x v="6"/>
    <s v="Plato_11, Plato_17, Plato_10"/>
    <x v="2"/>
    <s v="2:13"/>
    <s v="5:58"/>
    <d v="1899-12-30T03:45:00"/>
    <d v="1899-12-30T01:43:00"/>
    <x v="0"/>
    <n v="121"/>
    <d v="1899-12-30T02:02:00"/>
  </r>
  <r>
    <n v="15"/>
    <s v="Cliente_673"/>
    <n v="6"/>
    <x v="4"/>
    <x v="0"/>
    <x v="0"/>
    <n v="20.98"/>
    <x v="0"/>
    <n v="276"/>
    <x v="8"/>
    <s v="Plato_5, Plato_10"/>
    <x v="2"/>
    <s v="2:35"/>
    <s v="5:34"/>
    <d v="1899-12-30T02:59:00"/>
    <d v="1899-12-30T01:34:00"/>
    <x v="0"/>
    <n v="70"/>
    <d v="1899-12-30T01:25:00"/>
  </r>
  <r>
    <n v="4"/>
    <s v="Cliente_243"/>
    <n v="2"/>
    <x v="3"/>
    <x v="0"/>
    <x v="2"/>
    <n v="10.29"/>
    <x v="1"/>
    <n v="277"/>
    <x v="0"/>
    <s v="Plato_17"/>
    <x v="2"/>
    <s v="1:28"/>
    <s v="3:56"/>
    <d v="1899-12-30T02:28:00"/>
    <d v="1899-12-30T01:59:00"/>
    <x v="0"/>
    <n v="93"/>
    <d v="1899-12-30T00:29:00"/>
  </r>
  <r>
    <n v="5"/>
    <s v="Cliente_999"/>
    <n v="4"/>
    <x v="0"/>
    <x v="0"/>
    <x v="1"/>
    <n v="41.36"/>
    <x v="1"/>
    <n v="278"/>
    <x v="5"/>
    <s v="Plato_17, Plato_7"/>
    <x v="2"/>
    <s v="3:10"/>
    <s v="5:12"/>
    <d v="1899-12-30T02:02:00"/>
    <d v="1899-12-30T01:01:00"/>
    <x v="0"/>
    <n v="141"/>
    <d v="1899-12-30T01:01:00"/>
  </r>
  <r>
    <n v="11"/>
    <s v="Cliente_510"/>
    <n v="5"/>
    <x v="2"/>
    <x v="2"/>
    <x v="3"/>
    <n v="0"/>
    <x v="1"/>
    <n v="279"/>
    <x v="5"/>
    <s v="Plato_20, Plato_8, Plato_4, Plato_16"/>
    <x v="2"/>
    <s v="0:15"/>
    <s v="2:35"/>
    <d v="1899-12-30T02:20:00"/>
    <d v="1899-12-30T00:00:00"/>
    <x v="1"/>
    <n v="201"/>
    <d v="1899-12-30T02:22:00"/>
  </r>
  <r>
    <n v="14"/>
    <s v="Cliente_730"/>
    <n v="6"/>
    <x v="3"/>
    <x v="0"/>
    <x v="2"/>
    <n v="36.08"/>
    <x v="0"/>
    <n v="280"/>
    <x v="8"/>
    <s v="Plato_7, Plato_14"/>
    <x v="2"/>
    <s v="0:30"/>
    <s v="2:41"/>
    <d v="1899-12-30T02:11:00"/>
    <d v="1899-12-30T00:45:00"/>
    <x v="0"/>
    <n v="117"/>
    <d v="1899-12-30T01:26:00"/>
  </r>
  <r>
    <n v="18"/>
    <s v="Cliente_617"/>
    <n v="2"/>
    <x v="4"/>
    <x v="1"/>
    <x v="1"/>
    <n v="44.3"/>
    <x v="2"/>
    <n v="281"/>
    <x v="4"/>
    <s v="Plato_11"/>
    <x v="2"/>
    <s v="3:52"/>
    <s v="7:50"/>
    <d v="1899-12-30T04:13:00"/>
    <d v="1899-12-30T03:49:00"/>
    <x v="0"/>
    <n v="66"/>
    <d v="1899-12-30T00:09:00"/>
  </r>
  <r>
    <n v="6"/>
    <s v="Cliente_827"/>
    <n v="1"/>
    <x v="4"/>
    <x v="0"/>
    <x v="2"/>
    <n v="19.05"/>
    <x v="1"/>
    <n v="282"/>
    <x v="7"/>
    <s v="Plato_4, Plato_3"/>
    <x v="2"/>
    <s v="1:11"/>
    <s v="5:02"/>
    <d v="1899-12-30T03:51:00"/>
    <d v="1899-12-30T01:57:00"/>
    <x v="0"/>
    <n v="74"/>
    <d v="1899-12-30T01:54:00"/>
  </r>
  <r>
    <n v="19"/>
    <s v="Cliente_184"/>
    <n v="5"/>
    <x v="3"/>
    <x v="2"/>
    <x v="2"/>
    <n v="43.07"/>
    <x v="1"/>
    <n v="283"/>
    <x v="2"/>
    <s v="Plato_10"/>
    <x v="2"/>
    <s v="1:04"/>
    <s v="4:48"/>
    <d v="1899-12-30T03:44:00"/>
    <d v="1899-12-30T03:38:00"/>
    <x v="0"/>
    <n v="78"/>
    <d v="1899-12-30T00:06:00"/>
  </r>
  <r>
    <n v="11"/>
    <s v="Cliente_345"/>
    <n v="4"/>
    <x v="3"/>
    <x v="0"/>
    <x v="3"/>
    <n v="0"/>
    <x v="2"/>
    <n v="284"/>
    <x v="4"/>
    <s v="Plato_3, Plato_6, Plato_12, Plato_11"/>
    <x v="2"/>
    <s v="2:28"/>
    <s v="4:37"/>
    <d v="1899-12-30T02:24:00"/>
    <d v="1899-12-30T00:00:00"/>
    <x v="1"/>
    <n v="158"/>
    <d v="1899-12-30T03:15:00"/>
  </r>
  <r>
    <n v="18"/>
    <s v="Cliente_277"/>
    <n v="6"/>
    <x v="4"/>
    <x v="0"/>
    <x v="0"/>
    <n v="10.94"/>
    <x v="0"/>
    <n v="285"/>
    <x v="0"/>
    <s v="Plato_13"/>
    <x v="2"/>
    <s v="3:03"/>
    <s v="6:05"/>
    <d v="1899-12-30T03:02:00"/>
    <d v="1899-12-30T02:50:00"/>
    <x v="0"/>
    <n v="42"/>
    <d v="1899-12-30T00:12:00"/>
  </r>
  <r>
    <n v="15"/>
    <s v="Cliente_244"/>
    <n v="6"/>
    <x v="0"/>
    <x v="0"/>
    <x v="2"/>
    <n v="41.96"/>
    <x v="2"/>
    <n v="286"/>
    <x v="10"/>
    <s v="Plato_18"/>
    <x v="2"/>
    <s v="0:22"/>
    <s v="2:28"/>
    <d v="1899-12-30T02:21:00"/>
    <d v="1899-12-30T01:41:00"/>
    <x v="0"/>
    <n v="68"/>
    <d v="1899-12-30T00:25:00"/>
  </r>
  <r>
    <n v="20"/>
    <s v="Cliente_286"/>
    <n v="2"/>
    <x v="3"/>
    <x v="0"/>
    <x v="3"/>
    <n v="0"/>
    <x v="0"/>
    <n v="287"/>
    <x v="1"/>
    <s v="Plato_15, Plato_14, Plato_2"/>
    <x v="2"/>
    <s v="3:37"/>
    <s v="4:44"/>
    <d v="1899-12-30T01:07:00"/>
    <d v="1899-12-30T00:00:00"/>
    <x v="1"/>
    <n v="202"/>
    <d v="1899-12-30T02:01:00"/>
  </r>
  <r>
    <n v="15"/>
    <s v="Cliente_981"/>
    <n v="3"/>
    <x v="3"/>
    <x v="2"/>
    <x v="2"/>
    <n v="13.3"/>
    <x v="0"/>
    <n v="288"/>
    <x v="7"/>
    <s v="Plato_7, Plato_12"/>
    <x v="2"/>
    <s v="2:08"/>
    <s v="5:33"/>
    <d v="1899-12-30T03:25:00"/>
    <d v="1899-12-30T02:47:00"/>
    <x v="0"/>
    <n v="86"/>
    <d v="1899-12-30T00:38:00"/>
  </r>
  <r>
    <n v="15"/>
    <s v="Cliente_24"/>
    <n v="5"/>
    <x v="3"/>
    <x v="0"/>
    <x v="0"/>
    <n v="26.56"/>
    <x v="1"/>
    <n v="289"/>
    <x v="0"/>
    <s v="Plato_3, Plato_10"/>
    <x v="2"/>
    <s v="3:08"/>
    <s v="6:23"/>
    <d v="1899-12-30T03:15:00"/>
    <d v="1899-12-30T02:07:00"/>
    <x v="0"/>
    <n v="138"/>
    <d v="1899-12-30T01:08:00"/>
  </r>
  <r>
    <n v="19"/>
    <s v="Cliente_26"/>
    <n v="3"/>
    <x v="0"/>
    <x v="0"/>
    <x v="2"/>
    <n v="14.59"/>
    <x v="2"/>
    <n v="290"/>
    <x v="0"/>
    <s v="Plato_20"/>
    <x v="2"/>
    <s v="2:06"/>
    <s v="4:33"/>
    <d v="1899-12-30T02:42:00"/>
    <d v="1899-12-30T01:30:00"/>
    <x v="0"/>
    <n v="40"/>
    <d v="1899-12-30T00:57:00"/>
  </r>
  <r>
    <n v="2"/>
    <s v="Cliente_463"/>
    <n v="6"/>
    <x v="2"/>
    <x v="1"/>
    <x v="1"/>
    <n v="15.44"/>
    <x v="2"/>
    <n v="291"/>
    <x v="6"/>
    <s v="Plato_18, Plato_1, Plato_8, Plato_17"/>
    <x v="2"/>
    <s v="3:18"/>
    <s v="6:09"/>
    <d v="1899-12-30T03:06:00"/>
    <d v="1899-12-30T01:16:00"/>
    <x v="0"/>
    <n v="260"/>
    <d v="1899-12-30T01:35:00"/>
  </r>
  <r>
    <n v="10"/>
    <s v="Cliente_746"/>
    <n v="3"/>
    <x v="0"/>
    <x v="2"/>
    <x v="0"/>
    <n v="29.72"/>
    <x v="0"/>
    <n v="292"/>
    <x v="10"/>
    <s v="Plato_16"/>
    <x v="2"/>
    <s v="0:09"/>
    <s v="1:51"/>
    <d v="1899-12-30T01:42:00"/>
    <d v="1899-12-30T01:19:00"/>
    <x v="0"/>
    <n v="84"/>
    <d v="1899-12-30T00:23:00"/>
  </r>
  <r>
    <n v="16"/>
    <s v="Cliente_409"/>
    <n v="4"/>
    <x v="0"/>
    <x v="0"/>
    <x v="3"/>
    <n v="0"/>
    <x v="0"/>
    <n v="293"/>
    <x v="10"/>
    <s v="Plato_16, Plato_2, Plato_19"/>
    <x v="2"/>
    <s v="2:55"/>
    <s v="4:35"/>
    <d v="1899-12-30T01:40:00"/>
    <d v="1899-12-30T00:00:00"/>
    <x v="1"/>
    <n v="216"/>
    <d v="1899-12-30T02:00:00"/>
  </r>
  <r>
    <n v="17"/>
    <s v="Cliente_339"/>
    <n v="6"/>
    <x v="2"/>
    <x v="1"/>
    <x v="2"/>
    <n v="20.36"/>
    <x v="1"/>
    <n v="294"/>
    <x v="1"/>
    <s v="Plato_17, Plato_19, Plato_4, Plato_18"/>
    <x v="2"/>
    <s v="0:26"/>
    <s v="3:57"/>
    <d v="1899-12-30T03:31:00"/>
    <d v="1899-12-30T02:05:00"/>
    <x v="0"/>
    <n v="326"/>
    <d v="1899-12-30T01:26:00"/>
  </r>
  <r>
    <n v="3"/>
    <s v="Cliente_729"/>
    <n v="1"/>
    <x v="2"/>
    <x v="0"/>
    <x v="3"/>
    <n v="0"/>
    <x v="0"/>
    <n v="295"/>
    <x v="7"/>
    <s v="Plato_15, Plato_2, Plato_17, Plato_13"/>
    <x v="2"/>
    <s v="0:10"/>
    <s v="2:01"/>
    <d v="1899-12-30T01:51:00"/>
    <d v="1899-12-30T00:00:00"/>
    <x v="1"/>
    <n v="247"/>
    <d v="1899-12-30T02:57:00"/>
  </r>
  <r>
    <n v="14"/>
    <s v="Cliente_565"/>
    <n v="1"/>
    <x v="2"/>
    <x v="2"/>
    <x v="2"/>
    <n v="29.07"/>
    <x v="2"/>
    <n v="296"/>
    <x v="0"/>
    <s v="Plato_14, Plato_19"/>
    <x v="2"/>
    <s v="2:49"/>
    <s v="5:58"/>
    <d v="1899-12-30T03:24:00"/>
    <d v="1899-12-30T02:23:00"/>
    <x v="0"/>
    <n v="59"/>
    <d v="1899-12-30T00:46:00"/>
  </r>
  <r>
    <n v="4"/>
    <s v="Cliente_873"/>
    <n v="3"/>
    <x v="1"/>
    <x v="0"/>
    <x v="2"/>
    <n v="43.46"/>
    <x v="2"/>
    <n v="297"/>
    <x v="0"/>
    <s v="Plato_9, Plato_4, Plato_13"/>
    <x v="2"/>
    <s v="1:03"/>
    <s v="4:27"/>
    <d v="1899-12-30T03:39:00"/>
    <d v="1899-12-30T01:32:00"/>
    <x v="0"/>
    <n v="175"/>
    <d v="1899-12-30T01:52:00"/>
  </r>
  <r>
    <n v="11"/>
    <s v="Cliente_195"/>
    <n v="4"/>
    <x v="3"/>
    <x v="1"/>
    <x v="3"/>
    <n v="0"/>
    <x v="0"/>
    <n v="298"/>
    <x v="6"/>
    <s v="Plato_6, Plato_19, Plato_5"/>
    <x v="2"/>
    <s v="3:14"/>
    <s v="5:29"/>
    <d v="1899-12-30T02:15:00"/>
    <d v="1899-12-30T00:00:00"/>
    <x v="1"/>
    <n v="255"/>
    <d v="1899-12-30T02:21:00"/>
  </r>
  <r>
    <n v="6"/>
    <s v="Cliente_211"/>
    <n v="1"/>
    <x v="3"/>
    <x v="2"/>
    <x v="3"/>
    <n v="0"/>
    <x v="2"/>
    <n v="299"/>
    <x v="7"/>
    <s v="Plato_3, Plato_19, Plato_7, Plato_4"/>
    <x v="2"/>
    <s v="1:19"/>
    <s v="2:45"/>
    <d v="1899-12-30T01:41:00"/>
    <d v="1899-12-30T00:00:00"/>
    <x v="1"/>
    <n v="182"/>
    <d v="1899-12-30T01:53:00"/>
  </r>
  <r>
    <n v="18"/>
    <s v="Cliente_516"/>
    <n v="6"/>
    <x v="2"/>
    <x v="1"/>
    <x v="2"/>
    <n v="38.380000000000003"/>
    <x v="0"/>
    <n v="300"/>
    <x v="3"/>
    <s v="Plato_20, Plato_4, Plato_10, Plato_2"/>
    <x v="2"/>
    <s v="2:17"/>
    <s v="4:19"/>
    <d v="1899-12-30T02:02:00"/>
    <d v="1899-12-30T00:04:00"/>
    <x v="0"/>
    <n v="290"/>
    <d v="1899-12-30T01:58:00"/>
  </r>
  <r>
    <n v="8"/>
    <s v="Cliente_385"/>
    <n v="6"/>
    <x v="3"/>
    <x v="0"/>
    <x v="3"/>
    <n v="0"/>
    <x v="0"/>
    <n v="301"/>
    <x v="7"/>
    <s v="Plato_17, Plato_10, Plato_9, Plato_3"/>
    <x v="2"/>
    <s v="2:14"/>
    <s v="4:08"/>
    <d v="1899-12-30T01:54:00"/>
    <d v="1899-12-30T00:00:00"/>
    <x v="1"/>
    <n v="223"/>
    <d v="1899-12-30T03:03:00"/>
  </r>
  <r>
    <n v="5"/>
    <s v="Cliente_929"/>
    <n v="2"/>
    <x v="1"/>
    <x v="1"/>
    <x v="2"/>
    <n v="39.89"/>
    <x v="0"/>
    <n v="302"/>
    <x v="1"/>
    <s v="Plato_15"/>
    <x v="2"/>
    <s v="1:20"/>
    <s v="4:56"/>
    <d v="1899-12-30T03:36:00"/>
    <d v="1899-12-30T03:21:00"/>
    <x v="0"/>
    <n v="96"/>
    <d v="1899-12-30T00:15:00"/>
  </r>
  <r>
    <n v="14"/>
    <s v="Cliente_986"/>
    <n v="5"/>
    <x v="3"/>
    <x v="1"/>
    <x v="0"/>
    <n v="16.489999999999998"/>
    <x v="2"/>
    <n v="303"/>
    <x v="2"/>
    <s v="Plato_3, Plato_20, Plato_10, Plato_7"/>
    <x v="2"/>
    <s v="3:38"/>
    <s v="6:24"/>
    <d v="1899-12-30T03:01:00"/>
    <d v="1899-12-30T01:14:00"/>
    <x v="0"/>
    <n v="210"/>
    <d v="1899-12-30T01:32:00"/>
  </r>
  <r>
    <n v="6"/>
    <s v="Cliente_994"/>
    <n v="4"/>
    <x v="1"/>
    <x v="0"/>
    <x v="3"/>
    <n v="0"/>
    <x v="0"/>
    <n v="304"/>
    <x v="1"/>
    <s v="Plato_15, Plato_13, Plato_20, Plato_17"/>
    <x v="2"/>
    <s v="3:24"/>
    <s v="4:40"/>
    <d v="1899-12-30T01:16:00"/>
    <d v="1899-12-30T00:00:00"/>
    <x v="1"/>
    <n v="279"/>
    <d v="1899-12-30T01:25:00"/>
  </r>
  <r>
    <n v="1"/>
    <s v="Cliente_648"/>
    <n v="2"/>
    <x v="1"/>
    <x v="0"/>
    <x v="2"/>
    <n v="37.92"/>
    <x v="0"/>
    <n v="305"/>
    <x v="9"/>
    <s v="Plato_8, Plato_14"/>
    <x v="2"/>
    <s v="0:45"/>
    <s v="4:13"/>
    <d v="1899-12-30T03:28:00"/>
    <d v="1899-12-30T02:23:00"/>
    <x v="0"/>
    <n v="128"/>
    <d v="1899-12-30T01:05:00"/>
  </r>
  <r>
    <n v="7"/>
    <s v="Cliente_702"/>
    <n v="4"/>
    <x v="3"/>
    <x v="0"/>
    <x v="2"/>
    <n v="16.96"/>
    <x v="2"/>
    <n v="306"/>
    <x v="9"/>
    <s v="Plato_15"/>
    <x v="2"/>
    <s v="0:03"/>
    <s v="2:32"/>
    <d v="1899-12-30T02:44:00"/>
    <d v="1899-12-30T02:08:00"/>
    <x v="0"/>
    <n v="32"/>
    <d v="1899-12-30T00:21:00"/>
  </r>
  <r>
    <n v="20"/>
    <s v="Cliente_175"/>
    <n v="5"/>
    <x v="1"/>
    <x v="0"/>
    <x v="1"/>
    <n v="31.66"/>
    <x v="1"/>
    <n v="307"/>
    <x v="4"/>
    <s v="Plato_13"/>
    <x v="2"/>
    <s v="3:09"/>
    <s v="5:39"/>
    <d v="1899-12-30T02:30:00"/>
    <d v="1899-12-30T01:51:00"/>
    <x v="0"/>
    <n v="63"/>
    <d v="1899-12-30T00:39:00"/>
  </r>
  <r>
    <n v="14"/>
    <s v="Cliente_846"/>
    <n v="6"/>
    <x v="2"/>
    <x v="0"/>
    <x v="3"/>
    <n v="0"/>
    <x v="0"/>
    <n v="308"/>
    <x v="7"/>
    <s v="Plato_18, Plato_8, Plato_17, Plato_16"/>
    <x v="2"/>
    <s v="1:55"/>
    <s v="4:39"/>
    <d v="1899-12-30T02:44:00"/>
    <d v="1899-12-30T00:00:00"/>
    <x v="1"/>
    <n v="222"/>
    <d v="1899-12-30T03:06:00"/>
  </r>
  <r>
    <n v="9"/>
    <s v="Cliente_620"/>
    <n v="3"/>
    <x v="1"/>
    <x v="0"/>
    <x v="2"/>
    <n v="36.090000000000003"/>
    <x v="0"/>
    <n v="309"/>
    <x v="10"/>
    <s v="Plato_20, Plato_17, Plato_8"/>
    <x v="2"/>
    <s v="0:28"/>
    <s v="4:05"/>
    <d v="1899-12-30T03:37:00"/>
    <d v="1899-12-30T01:34:00"/>
    <x v="0"/>
    <n v="172"/>
    <d v="1899-12-30T02:03:00"/>
  </r>
  <r>
    <n v="17"/>
    <s v="Cliente_672"/>
    <n v="3"/>
    <x v="3"/>
    <x v="2"/>
    <x v="2"/>
    <n v="11.47"/>
    <x v="1"/>
    <n v="310"/>
    <x v="7"/>
    <s v="Plato_10, Plato_2"/>
    <x v="2"/>
    <s v="3:04"/>
    <s v="6:23"/>
    <d v="1899-12-30T03:19:00"/>
    <d v="1899-12-30T01:42:00"/>
    <x v="0"/>
    <n v="138"/>
    <d v="1899-12-30T01:37:00"/>
  </r>
  <r>
    <n v="6"/>
    <s v="Cliente_735"/>
    <n v="4"/>
    <x v="0"/>
    <x v="1"/>
    <x v="3"/>
    <n v="0"/>
    <x v="2"/>
    <n v="311"/>
    <x v="3"/>
    <s v="Plato_7, Plato_9"/>
    <x v="2"/>
    <s v="1:40"/>
    <s v="2:43"/>
    <d v="1899-12-30T01:18:00"/>
    <d v="1899-12-30T00:00:00"/>
    <x v="1"/>
    <n v="53"/>
    <d v="1899-12-30T01:14:00"/>
  </r>
  <r>
    <n v="2"/>
    <s v="Cliente_268"/>
    <n v="4"/>
    <x v="0"/>
    <x v="0"/>
    <x v="2"/>
    <n v="30.89"/>
    <x v="0"/>
    <n v="312"/>
    <x v="7"/>
    <s v="Plato_15, Plato_8"/>
    <x v="2"/>
    <s v="3:07"/>
    <s v="6:12"/>
    <d v="1899-12-30T03:05:00"/>
    <d v="1899-12-30T02:10:00"/>
    <x v="0"/>
    <n v="134"/>
    <d v="1899-12-30T00:55:00"/>
  </r>
  <r>
    <n v="10"/>
    <s v="Cliente_974"/>
    <n v="3"/>
    <x v="1"/>
    <x v="1"/>
    <x v="0"/>
    <n v="43.14"/>
    <x v="0"/>
    <n v="313"/>
    <x v="0"/>
    <s v="Plato_12, Plato_17, Plato_19, Plato_7"/>
    <x v="2"/>
    <s v="2:23"/>
    <s v="5:46"/>
    <d v="1899-12-30T03:23:00"/>
    <d v="1899-12-30T01:37:00"/>
    <x v="0"/>
    <n v="232"/>
    <d v="1899-12-30T01:46:00"/>
  </r>
  <r>
    <n v="20"/>
    <s v="Cliente_161"/>
    <n v="5"/>
    <x v="4"/>
    <x v="0"/>
    <x v="0"/>
    <n v="32.18"/>
    <x v="2"/>
    <n v="314"/>
    <x v="9"/>
    <s v="Plato_6"/>
    <x v="2"/>
    <s v="0:46"/>
    <s v="3:53"/>
    <d v="1899-12-30T03:22:00"/>
    <d v="1899-12-30T03:02:00"/>
    <x v="0"/>
    <n v="27"/>
    <d v="1899-12-30T00:05:00"/>
  </r>
  <r>
    <n v="14"/>
    <s v="Cliente_600"/>
    <n v="1"/>
    <x v="2"/>
    <x v="0"/>
    <x v="2"/>
    <n v="20.6"/>
    <x v="1"/>
    <n v="315"/>
    <x v="9"/>
    <s v="Plato_1, Plato_16, Plato_9, Plato_13"/>
    <x v="2"/>
    <s v="0:12"/>
    <s v="3:29"/>
    <d v="1899-12-30T03:17:00"/>
    <d v="1899-12-30T01:11:00"/>
    <x v="0"/>
    <n v="161"/>
    <d v="1899-12-30T02:06:00"/>
  </r>
  <r>
    <n v="2"/>
    <s v="Cliente_654"/>
    <n v="2"/>
    <x v="3"/>
    <x v="1"/>
    <x v="2"/>
    <n v="31.13"/>
    <x v="0"/>
    <n v="316"/>
    <x v="4"/>
    <s v="Plato_4, Plato_13, Plato_6, Plato_20"/>
    <x v="2"/>
    <s v="1:38"/>
    <s v="5:32"/>
    <d v="1899-12-30T03:54:00"/>
    <d v="1899-12-30T01:16:00"/>
    <x v="0"/>
    <n v="160"/>
    <d v="1899-12-30T02:38:00"/>
  </r>
  <r>
    <n v="17"/>
    <s v="Cliente_440"/>
    <n v="2"/>
    <x v="2"/>
    <x v="1"/>
    <x v="1"/>
    <n v="24.55"/>
    <x v="1"/>
    <n v="317"/>
    <x v="7"/>
    <s v="Plato_5, Plato_18, Plato_15"/>
    <x v="2"/>
    <s v="2:25"/>
    <s v="6:16"/>
    <d v="1899-12-30T03:51:00"/>
    <d v="1899-12-30T02:23:00"/>
    <x v="0"/>
    <n v="178"/>
    <d v="1899-12-30T01:28:00"/>
  </r>
  <r>
    <n v="13"/>
    <s v="Cliente_269"/>
    <n v="3"/>
    <x v="0"/>
    <x v="2"/>
    <x v="2"/>
    <n v="10.08"/>
    <x v="0"/>
    <n v="318"/>
    <x v="5"/>
    <s v="Plato_9"/>
    <x v="2"/>
    <s v="3:33"/>
    <s v="5:09"/>
    <d v="1899-12-30T01:36:00"/>
    <d v="1899-12-30T00:57:00"/>
    <x v="0"/>
    <n v="29"/>
    <d v="1899-12-30T00:39:00"/>
  </r>
  <r>
    <n v="1"/>
    <s v="Cliente_12"/>
    <n v="1"/>
    <x v="1"/>
    <x v="0"/>
    <x v="1"/>
    <n v="30.05"/>
    <x v="1"/>
    <n v="319"/>
    <x v="6"/>
    <s v="Plato_15, Plato_8, Plato_20, Plato_17"/>
    <x v="2"/>
    <s v="0:48"/>
    <s v="3:59"/>
    <d v="1899-12-30T03:11:00"/>
    <d v="1899-12-30T01:05:00"/>
    <x v="0"/>
    <n v="268"/>
    <d v="1899-12-30T02:06:00"/>
  </r>
  <r>
    <n v="9"/>
    <s v="Cliente_294"/>
    <n v="1"/>
    <x v="0"/>
    <x v="0"/>
    <x v="0"/>
    <n v="44.02"/>
    <x v="0"/>
    <n v="320"/>
    <x v="0"/>
    <s v="Plato_13, Plato_5, Plato_18"/>
    <x v="2"/>
    <s v="1:30"/>
    <s v="4:17"/>
    <d v="1899-12-30T02:47:00"/>
    <d v="1899-12-30T00:37:00"/>
    <x v="0"/>
    <n v="98"/>
    <d v="1899-12-30T02:10:00"/>
  </r>
  <r>
    <n v="18"/>
    <s v="Cliente_659"/>
    <n v="5"/>
    <x v="1"/>
    <x v="0"/>
    <x v="2"/>
    <n v="23.59"/>
    <x v="1"/>
    <n v="321"/>
    <x v="5"/>
    <s v="Plato_16, Plato_5, Plato_14"/>
    <x v="2"/>
    <s v="2:04"/>
    <s v="4:18"/>
    <d v="1899-12-30T02:14:00"/>
    <d v="1899-12-30T00:39:00"/>
    <x v="0"/>
    <n v="141"/>
    <d v="1899-12-30T01:35:00"/>
  </r>
  <r>
    <n v="12"/>
    <s v="Cliente_47"/>
    <n v="1"/>
    <x v="2"/>
    <x v="2"/>
    <x v="2"/>
    <n v="24.69"/>
    <x v="2"/>
    <n v="322"/>
    <x v="8"/>
    <s v="Plato_15, Plato_13"/>
    <x v="2"/>
    <s v="3:41"/>
    <s v="5:47"/>
    <d v="1899-12-30T02:21:00"/>
    <d v="1899-12-30T01:06:00"/>
    <x v="0"/>
    <n v="85"/>
    <d v="1899-12-30T01:00:00"/>
  </r>
  <r>
    <n v="8"/>
    <s v="Cliente_544"/>
    <n v="1"/>
    <x v="3"/>
    <x v="1"/>
    <x v="1"/>
    <n v="44.3"/>
    <x v="1"/>
    <n v="323"/>
    <x v="9"/>
    <s v="Plato_5, Plato_9, Plato_7, Plato_4"/>
    <x v="2"/>
    <s v="1:23"/>
    <s v="4:19"/>
    <d v="1899-12-30T02:56:00"/>
    <d v="1899-12-30T00:54:00"/>
    <x v="0"/>
    <n v="208"/>
    <d v="1899-12-30T02:02:00"/>
  </r>
  <r>
    <n v="9"/>
    <s v="Cliente_633"/>
    <n v="6"/>
    <x v="1"/>
    <x v="2"/>
    <x v="3"/>
    <n v="0"/>
    <x v="1"/>
    <n v="324"/>
    <x v="4"/>
    <s v="Plato_2, Plato_6, Plato_10"/>
    <x v="2"/>
    <s v="0:43"/>
    <s v="1:51"/>
    <d v="1899-12-30T01:08:00"/>
    <d v="1899-12-30T00:00:00"/>
    <x v="1"/>
    <n v="137"/>
    <d v="1899-12-30T01:30:00"/>
  </r>
  <r>
    <n v="18"/>
    <s v="Cliente_154"/>
    <n v="1"/>
    <x v="2"/>
    <x v="0"/>
    <x v="2"/>
    <n v="32.5"/>
    <x v="0"/>
    <n v="325"/>
    <x v="4"/>
    <s v="Plato_13, Plato_17, Plato_8, Plato_15"/>
    <x v="2"/>
    <s v="1:00"/>
    <s v="2:18"/>
    <d v="1899-12-30T01:18:00"/>
    <d v="1899-12-30T00:07:00"/>
    <x v="0"/>
    <n v="154"/>
    <d v="1899-12-30T01:11:00"/>
  </r>
  <r>
    <n v="14"/>
    <s v="Cliente_489"/>
    <n v="4"/>
    <x v="1"/>
    <x v="1"/>
    <x v="0"/>
    <n v="13.85"/>
    <x v="2"/>
    <n v="326"/>
    <x v="4"/>
    <s v="Plato_8, Plato_4, Plato_16"/>
    <x v="3"/>
    <s v="1:39"/>
    <s v="5:34"/>
    <d v="1899-12-30T04:10:00"/>
    <d v="1899-12-30T02:24:00"/>
    <x v="0"/>
    <n v="81"/>
    <d v="1899-12-30T01:31:00"/>
  </r>
  <r>
    <n v="12"/>
    <s v="Cliente_336"/>
    <n v="5"/>
    <x v="3"/>
    <x v="2"/>
    <x v="2"/>
    <n v="15.08"/>
    <x v="0"/>
    <n v="327"/>
    <x v="1"/>
    <s v="Plato_18, Plato_4, Plato_6"/>
    <x v="3"/>
    <s v="2:59"/>
    <s v="4:36"/>
    <d v="1899-12-30T01:37:00"/>
    <d v="1899-12-30T00:23:00"/>
    <x v="0"/>
    <n v="147"/>
    <d v="1899-12-30T01:14:00"/>
  </r>
  <r>
    <n v="4"/>
    <s v="Cliente_350"/>
    <n v="3"/>
    <x v="2"/>
    <x v="2"/>
    <x v="2"/>
    <n v="13.85"/>
    <x v="0"/>
    <n v="328"/>
    <x v="9"/>
    <s v="Plato_8"/>
    <x v="3"/>
    <s v="1:44"/>
    <s v="4:07"/>
    <d v="1899-12-30T02:23:00"/>
    <d v="1899-12-30T02:02:00"/>
    <x v="0"/>
    <n v="35"/>
    <d v="1899-12-30T00:21:00"/>
  </r>
  <r>
    <n v="13"/>
    <s v="Cliente_797"/>
    <n v="1"/>
    <x v="2"/>
    <x v="0"/>
    <x v="3"/>
    <n v="0"/>
    <x v="2"/>
    <n v="329"/>
    <x v="6"/>
    <s v="Plato_13, Plato_20, Plato_17, Plato_14"/>
    <x v="3"/>
    <s v="0:26"/>
    <s v="2:41"/>
    <d v="1899-12-30T02:30:00"/>
    <d v="1899-12-30T00:00:00"/>
    <x v="1"/>
    <n v="207"/>
    <d v="1899-12-30T02:19:00"/>
  </r>
  <r>
    <n v="10"/>
    <s v="Cliente_436"/>
    <n v="6"/>
    <x v="0"/>
    <x v="1"/>
    <x v="3"/>
    <n v="0"/>
    <x v="2"/>
    <n v="330"/>
    <x v="6"/>
    <s v="Plato_1, Plato_16, Plato_14, Plato_13"/>
    <x v="3"/>
    <s v="1:50"/>
    <s v="3:57"/>
    <d v="1899-12-30T02:22:00"/>
    <d v="1899-12-30T00:00:00"/>
    <x v="1"/>
    <n v="217"/>
    <d v="1899-12-30T02:20:00"/>
  </r>
  <r>
    <n v="20"/>
    <s v="Cliente_597"/>
    <n v="3"/>
    <x v="4"/>
    <x v="2"/>
    <x v="0"/>
    <n v="36.61"/>
    <x v="0"/>
    <n v="331"/>
    <x v="3"/>
    <s v="Plato_12, Plato_8, Plato_7, Plato_1"/>
    <x v="3"/>
    <s v="3:06"/>
    <s v="6:17"/>
    <d v="1899-12-30T03:11:00"/>
    <d v="1899-12-30T01:10:00"/>
    <x v="0"/>
    <n v="173"/>
    <d v="1899-12-30T02:01:00"/>
  </r>
  <r>
    <n v="6"/>
    <s v="Cliente_823"/>
    <n v="1"/>
    <x v="2"/>
    <x v="0"/>
    <x v="0"/>
    <n v="25.21"/>
    <x v="0"/>
    <n v="332"/>
    <x v="10"/>
    <s v="Plato_20"/>
    <x v="3"/>
    <s v="0:14"/>
    <s v="1:29"/>
    <d v="1899-12-30T01:15:00"/>
    <d v="1899-12-30T00:58:00"/>
    <x v="0"/>
    <n v="120"/>
    <d v="1899-12-30T00:17:00"/>
  </r>
  <r>
    <n v="6"/>
    <s v="Cliente_690"/>
    <n v="1"/>
    <x v="4"/>
    <x v="2"/>
    <x v="2"/>
    <n v="13.19"/>
    <x v="1"/>
    <n v="333"/>
    <x v="3"/>
    <s v="Plato_19, Plato_4"/>
    <x v="3"/>
    <s v="3:10"/>
    <s v="4:29"/>
    <d v="1899-12-30T01:19:00"/>
    <d v="1899-12-30T00:18:00"/>
    <x v="0"/>
    <n v="72"/>
    <d v="1899-12-30T01:01:00"/>
  </r>
  <r>
    <n v="12"/>
    <s v="Cliente_216"/>
    <n v="4"/>
    <x v="1"/>
    <x v="1"/>
    <x v="2"/>
    <n v="17.5"/>
    <x v="1"/>
    <n v="334"/>
    <x v="10"/>
    <s v="Plato_13, Plato_14, Plato_7, Plato_2"/>
    <x v="3"/>
    <s v="2:51"/>
    <s v="6:31"/>
    <d v="1899-12-30T03:40:00"/>
    <d v="1899-12-30T01:04:00"/>
    <x v="0"/>
    <n v="173"/>
    <d v="1899-12-30T02:36:00"/>
  </r>
  <r>
    <n v="14"/>
    <s v="Cliente_546"/>
    <n v="3"/>
    <x v="4"/>
    <x v="0"/>
    <x v="0"/>
    <n v="41.56"/>
    <x v="1"/>
    <n v="335"/>
    <x v="2"/>
    <s v="Plato_2, Plato_16"/>
    <x v="3"/>
    <s v="1:56"/>
    <s v="3:09"/>
    <d v="1899-12-30T01:13:00"/>
    <d v="1899-12-30T00:04:00"/>
    <x v="0"/>
    <n v="114"/>
    <d v="1899-12-30T01:09:00"/>
  </r>
  <r>
    <n v="4"/>
    <s v="Cliente_524"/>
    <n v="5"/>
    <x v="2"/>
    <x v="2"/>
    <x v="2"/>
    <n v="17.93"/>
    <x v="1"/>
    <n v="336"/>
    <x v="10"/>
    <s v="Plato_13, Plato_12, Plato_10"/>
    <x v="3"/>
    <s v="1:35"/>
    <s v="4:51"/>
    <d v="1899-12-30T03:16:00"/>
    <d v="1899-12-30T02:11:00"/>
    <x v="0"/>
    <n v="158"/>
    <d v="1899-12-30T01:05:00"/>
  </r>
  <r>
    <n v="11"/>
    <s v="Cliente_193"/>
    <n v="2"/>
    <x v="3"/>
    <x v="2"/>
    <x v="2"/>
    <n v="19.28"/>
    <x v="0"/>
    <n v="337"/>
    <x v="2"/>
    <s v="Plato_7, Plato_16"/>
    <x v="3"/>
    <s v="1:38"/>
    <s v="4:31"/>
    <d v="1899-12-30T02:53:00"/>
    <d v="1899-12-30T01:55:00"/>
    <x v="0"/>
    <n v="100"/>
    <d v="1899-12-30T00:58:00"/>
  </r>
  <r>
    <n v="18"/>
    <s v="Cliente_794"/>
    <n v="2"/>
    <x v="3"/>
    <x v="0"/>
    <x v="0"/>
    <n v="30.62"/>
    <x v="0"/>
    <n v="338"/>
    <x v="8"/>
    <s v="Plato_18, Plato_13, Plato_15, Plato_3"/>
    <x v="3"/>
    <s v="0:32"/>
    <s v="3:30"/>
    <d v="1899-12-30T02:58:00"/>
    <d v="1899-12-30T00:35:00"/>
    <x v="0"/>
    <n v="279"/>
    <d v="1899-12-30T02:23:00"/>
  </r>
  <r>
    <n v="13"/>
    <s v="Cliente_602"/>
    <n v="2"/>
    <x v="0"/>
    <x v="1"/>
    <x v="0"/>
    <n v="19.600000000000001"/>
    <x v="0"/>
    <n v="339"/>
    <x v="4"/>
    <s v="Plato_9, Plato_14"/>
    <x v="3"/>
    <s v="0:00"/>
    <s v="2:01"/>
    <d v="1899-12-30T02:01:00"/>
    <d v="1899-12-30T01:15:00"/>
    <x v="0"/>
    <n v="104"/>
    <d v="1899-12-30T00:46:00"/>
  </r>
  <r>
    <n v="15"/>
    <s v="Cliente_296"/>
    <n v="1"/>
    <x v="0"/>
    <x v="0"/>
    <x v="2"/>
    <n v="38.520000000000003"/>
    <x v="1"/>
    <n v="340"/>
    <x v="0"/>
    <s v="Plato_20, Plato_16"/>
    <x v="3"/>
    <s v="1:12"/>
    <s v="4:38"/>
    <d v="1899-12-30T03:26:00"/>
    <d v="1899-12-30T01:55:00"/>
    <x v="0"/>
    <n v="164"/>
    <d v="1899-12-30T01:31:00"/>
  </r>
  <r>
    <n v="14"/>
    <s v="Cliente_568"/>
    <n v="5"/>
    <x v="0"/>
    <x v="1"/>
    <x v="2"/>
    <n v="47.05"/>
    <x v="1"/>
    <n v="341"/>
    <x v="4"/>
    <s v="Plato_16, Plato_5, Plato_8"/>
    <x v="3"/>
    <s v="2:05"/>
    <s v="4:19"/>
    <d v="1899-12-30T02:14:00"/>
    <d v="1899-12-30T00:46:00"/>
    <x v="0"/>
    <n v="177"/>
    <d v="1899-12-30T01:28:00"/>
  </r>
  <r>
    <n v="19"/>
    <s v="Cliente_897"/>
    <n v="5"/>
    <x v="0"/>
    <x v="1"/>
    <x v="2"/>
    <n v="20.059999999999999"/>
    <x v="1"/>
    <n v="342"/>
    <x v="6"/>
    <s v="Plato_14, Plato_16"/>
    <x v="3"/>
    <s v="2:30"/>
    <s v="6:11"/>
    <d v="1899-12-30T03:41:00"/>
    <d v="1899-12-30T02:47:00"/>
    <x v="0"/>
    <n v="102"/>
    <d v="1899-12-30T00:54:00"/>
  </r>
  <r>
    <n v="12"/>
    <s v="Cliente_816"/>
    <n v="1"/>
    <x v="3"/>
    <x v="0"/>
    <x v="2"/>
    <n v="23.01"/>
    <x v="2"/>
    <n v="343"/>
    <x v="4"/>
    <s v="Plato_18, Plato_14"/>
    <x v="3"/>
    <s v="3:56"/>
    <s v="5:45"/>
    <d v="1899-12-30T02:04:00"/>
    <d v="1899-12-30T00:08:00"/>
    <x v="0"/>
    <n v="137"/>
    <d v="1899-12-30T01:41:00"/>
  </r>
  <r>
    <n v="15"/>
    <s v="Cliente_221"/>
    <n v="3"/>
    <x v="2"/>
    <x v="0"/>
    <x v="3"/>
    <n v="0"/>
    <x v="2"/>
    <n v="344"/>
    <x v="9"/>
    <s v="Plato_8, Plato_17, Plato_15, Plato_5"/>
    <x v="3"/>
    <s v="0:46"/>
    <s v="2:04"/>
    <d v="1899-12-30T01:33:00"/>
    <d v="1899-12-30T00:00:00"/>
    <x v="1"/>
    <n v="183"/>
    <d v="1899-12-30T01:26:00"/>
  </r>
  <r>
    <n v="16"/>
    <s v="Cliente_755"/>
    <n v="3"/>
    <x v="4"/>
    <x v="0"/>
    <x v="2"/>
    <n v="13.98"/>
    <x v="2"/>
    <n v="345"/>
    <x v="9"/>
    <s v="Plato_12"/>
    <x v="3"/>
    <s v="1:18"/>
    <s v="4:19"/>
    <d v="1899-12-30T03:16:00"/>
    <d v="1899-12-30T02:43:00"/>
    <x v="0"/>
    <n v="38"/>
    <d v="1899-12-30T00:18:00"/>
  </r>
  <r>
    <n v="1"/>
    <s v="Cliente_289"/>
    <n v="5"/>
    <x v="3"/>
    <x v="0"/>
    <x v="0"/>
    <n v="35.93"/>
    <x v="0"/>
    <n v="346"/>
    <x v="10"/>
    <s v="Plato_19"/>
    <x v="3"/>
    <s v="0:40"/>
    <s v="3:56"/>
    <d v="1899-12-30T03:16:00"/>
    <d v="1899-12-30T02:54:00"/>
    <x v="0"/>
    <n v="72"/>
    <d v="1899-12-30T00:22:00"/>
  </r>
  <r>
    <n v="7"/>
    <s v="Cliente_476"/>
    <n v="4"/>
    <x v="4"/>
    <x v="0"/>
    <x v="2"/>
    <n v="48.52"/>
    <x v="0"/>
    <n v="347"/>
    <x v="9"/>
    <s v="Plato_8"/>
    <x v="3"/>
    <s v="1:49"/>
    <s v="4:34"/>
    <d v="1899-12-30T02:45:00"/>
    <d v="1899-12-30T02:01:00"/>
    <x v="0"/>
    <n v="70"/>
    <d v="1899-12-30T00:44:00"/>
  </r>
  <r>
    <n v="16"/>
    <s v="Cliente_940"/>
    <n v="2"/>
    <x v="2"/>
    <x v="0"/>
    <x v="2"/>
    <n v="30.78"/>
    <x v="2"/>
    <n v="348"/>
    <x v="3"/>
    <s v="Plato_10, Plato_3"/>
    <x v="3"/>
    <s v="1:17"/>
    <s v="4:59"/>
    <d v="1899-12-30T03:57:00"/>
    <d v="1899-12-30T02:14:00"/>
    <x v="0"/>
    <n v="86"/>
    <d v="1899-12-30T01:28:00"/>
  </r>
  <r>
    <n v="13"/>
    <s v="Cliente_707"/>
    <n v="1"/>
    <x v="3"/>
    <x v="1"/>
    <x v="2"/>
    <n v="40.630000000000003"/>
    <x v="2"/>
    <n v="349"/>
    <x v="2"/>
    <s v="Plato_2, Plato_12, Plato_8"/>
    <x v="3"/>
    <s v="3:48"/>
    <s v="7:31"/>
    <d v="1899-12-30T03:58:00"/>
    <d v="1899-12-30T02:18:00"/>
    <x v="0"/>
    <n v="152"/>
    <d v="1899-12-30T01:25:00"/>
  </r>
  <r>
    <n v="2"/>
    <s v="Cliente_644"/>
    <n v="6"/>
    <x v="3"/>
    <x v="1"/>
    <x v="0"/>
    <n v="36.21"/>
    <x v="0"/>
    <n v="350"/>
    <x v="1"/>
    <s v="Plato_17, Plato_6"/>
    <x v="3"/>
    <s v="0:35"/>
    <s v="2:59"/>
    <d v="1899-12-30T02:24:00"/>
    <d v="1899-12-30T00:35:00"/>
    <x v="0"/>
    <n v="143"/>
    <d v="1899-12-30T01:49:00"/>
  </r>
  <r>
    <n v="1"/>
    <s v="Cliente_619"/>
    <n v="6"/>
    <x v="1"/>
    <x v="1"/>
    <x v="2"/>
    <n v="48.93"/>
    <x v="1"/>
    <n v="351"/>
    <x v="2"/>
    <s v="Plato_15, Plato_8"/>
    <x v="3"/>
    <s v="3:52"/>
    <s v="6:09"/>
    <d v="1899-12-30T02:17:00"/>
    <d v="1899-12-30T01:52:00"/>
    <x v="0"/>
    <n v="201"/>
    <d v="1899-12-30T00:25:00"/>
  </r>
  <r>
    <n v="1"/>
    <s v="Cliente_780"/>
    <n v="3"/>
    <x v="0"/>
    <x v="1"/>
    <x v="1"/>
    <n v="17.55"/>
    <x v="0"/>
    <n v="352"/>
    <x v="3"/>
    <s v="Plato_11"/>
    <x v="3"/>
    <s v="0:17"/>
    <s v="2:53"/>
    <d v="1899-12-30T02:36:00"/>
    <d v="1899-12-30T02:29:00"/>
    <x v="0"/>
    <n v="99"/>
    <d v="1899-12-30T00:07:00"/>
  </r>
  <r>
    <n v="7"/>
    <s v="Cliente_833"/>
    <n v="5"/>
    <x v="3"/>
    <x v="2"/>
    <x v="2"/>
    <n v="27.37"/>
    <x v="0"/>
    <n v="353"/>
    <x v="2"/>
    <s v="Plato_5, Plato_2, Plato_8, Plato_18"/>
    <x v="3"/>
    <s v="3:46"/>
    <s v="7:36"/>
    <d v="1899-12-30T03:50:00"/>
    <d v="1899-12-30T01:42:00"/>
    <x v="0"/>
    <n v="212"/>
    <d v="1899-12-30T02:08:00"/>
  </r>
  <r>
    <n v="12"/>
    <s v="Cliente_899"/>
    <n v="6"/>
    <x v="3"/>
    <x v="1"/>
    <x v="2"/>
    <n v="29.58"/>
    <x v="2"/>
    <n v="354"/>
    <x v="3"/>
    <s v="Plato_12, Plato_15, Plato_4, Plato_7"/>
    <x v="3"/>
    <s v="0:26"/>
    <s v="3:24"/>
    <d v="1899-12-30T03:13:00"/>
    <d v="1899-12-30T00:41:00"/>
    <x v="0"/>
    <n v="181"/>
    <d v="1899-12-30T02:17:00"/>
  </r>
  <r>
    <n v="4"/>
    <s v="Cliente_523"/>
    <n v="4"/>
    <x v="3"/>
    <x v="1"/>
    <x v="2"/>
    <n v="30.53"/>
    <x v="0"/>
    <n v="355"/>
    <x v="0"/>
    <s v="Plato_10"/>
    <x v="3"/>
    <s v="1:41"/>
    <s v="5:07"/>
    <d v="1899-12-30T03:26:00"/>
    <d v="1899-12-30T03:19:00"/>
    <x v="0"/>
    <n v="26"/>
    <d v="1899-12-30T00:07:00"/>
  </r>
  <r>
    <n v="1"/>
    <s v="Cliente_498"/>
    <n v="1"/>
    <x v="0"/>
    <x v="1"/>
    <x v="2"/>
    <n v="28.92"/>
    <x v="2"/>
    <n v="356"/>
    <x v="2"/>
    <s v="Plato_4"/>
    <x v="3"/>
    <s v="0:12"/>
    <s v="2:18"/>
    <d v="1899-12-30T02:21:00"/>
    <d v="1899-12-30T01:59:00"/>
    <x v="0"/>
    <n v="36"/>
    <d v="1899-12-30T00:07:00"/>
  </r>
  <r>
    <n v="17"/>
    <s v="Cliente_470"/>
    <n v="2"/>
    <x v="0"/>
    <x v="1"/>
    <x v="0"/>
    <n v="26.87"/>
    <x v="2"/>
    <n v="357"/>
    <x v="9"/>
    <s v="Plato_1, Plato_3, Plato_6, Plato_5"/>
    <x v="3"/>
    <s v="1:19"/>
    <s v="4:26"/>
    <d v="1899-12-30T03:22:00"/>
    <d v="1899-12-30T01:31:00"/>
    <x v="0"/>
    <n v="168"/>
    <d v="1899-12-30T01:36:00"/>
  </r>
  <r>
    <n v="13"/>
    <s v="Cliente_827"/>
    <n v="5"/>
    <x v="3"/>
    <x v="2"/>
    <x v="2"/>
    <n v="42.1"/>
    <x v="0"/>
    <n v="358"/>
    <x v="7"/>
    <s v="Plato_10, Plato_4, Plato_3"/>
    <x v="3"/>
    <s v="2:37"/>
    <s v="5:57"/>
    <d v="1899-12-30T03:20:00"/>
    <d v="1899-12-30T00:48:00"/>
    <x v="0"/>
    <n v="166"/>
    <d v="1899-12-30T02:32:00"/>
  </r>
  <r>
    <n v="11"/>
    <s v="Cliente_92"/>
    <n v="2"/>
    <x v="2"/>
    <x v="0"/>
    <x v="2"/>
    <n v="12.2"/>
    <x v="0"/>
    <n v="359"/>
    <x v="4"/>
    <s v="Plato_5, Plato_16, Plato_9, Plato_10"/>
    <x v="3"/>
    <s v="0:41"/>
    <s v="4:10"/>
    <d v="1899-12-30T03:29:00"/>
    <d v="1899-12-30T01:04:00"/>
    <x v="0"/>
    <n v="190"/>
    <d v="1899-12-30T02:25:00"/>
  </r>
  <r>
    <n v="16"/>
    <s v="Cliente_191"/>
    <n v="3"/>
    <x v="0"/>
    <x v="0"/>
    <x v="2"/>
    <n v="39.26"/>
    <x v="2"/>
    <n v="360"/>
    <x v="4"/>
    <s v="Plato_13, Plato_2, Plato_10, Plato_15"/>
    <x v="3"/>
    <s v="1:10"/>
    <s v="4:58"/>
    <d v="1899-12-30T04:03:00"/>
    <d v="1899-12-30T01:09:00"/>
    <x v="0"/>
    <n v="233"/>
    <d v="1899-12-30T02:39:00"/>
  </r>
  <r>
    <n v="16"/>
    <s v="Cliente_183"/>
    <n v="1"/>
    <x v="2"/>
    <x v="2"/>
    <x v="1"/>
    <n v="41.73"/>
    <x v="1"/>
    <n v="361"/>
    <x v="1"/>
    <s v="Plato_9, Plato_7"/>
    <x v="3"/>
    <s v="1:53"/>
    <s v="5:28"/>
    <d v="1899-12-30T03:35:00"/>
    <d v="1899-12-30T01:43:00"/>
    <x v="0"/>
    <n v="101"/>
    <d v="1899-12-30T01:52:00"/>
  </r>
  <r>
    <n v="15"/>
    <s v="Cliente_681"/>
    <n v="2"/>
    <x v="1"/>
    <x v="0"/>
    <x v="2"/>
    <n v="47.21"/>
    <x v="1"/>
    <n v="362"/>
    <x v="7"/>
    <s v="Plato_3, Plato_7, Plato_4"/>
    <x v="3"/>
    <s v="2:03"/>
    <s v="5:59"/>
    <d v="1899-12-30T03:56:00"/>
    <d v="1899-12-30T01:53:00"/>
    <x v="0"/>
    <n v="62"/>
    <d v="1899-12-30T02:03:00"/>
  </r>
  <r>
    <n v="5"/>
    <s v="Cliente_499"/>
    <n v="2"/>
    <x v="0"/>
    <x v="0"/>
    <x v="3"/>
    <n v="0"/>
    <x v="2"/>
    <n v="363"/>
    <x v="2"/>
    <s v="Plato_2, Plato_7, Plato_19, Plato_11"/>
    <x v="3"/>
    <s v="1:46"/>
    <s v="3:29"/>
    <d v="1899-12-30T01:58:00"/>
    <d v="1899-12-30T00:00:00"/>
    <x v="1"/>
    <n v="240"/>
    <d v="1899-12-30T02:29:00"/>
  </r>
  <r>
    <n v="15"/>
    <s v="Cliente_495"/>
    <n v="2"/>
    <x v="3"/>
    <x v="0"/>
    <x v="0"/>
    <n v="48.28"/>
    <x v="0"/>
    <n v="364"/>
    <x v="2"/>
    <s v="Plato_16, Plato_5, Plato_1, Plato_9"/>
    <x v="3"/>
    <s v="3:50"/>
    <s v="7:10"/>
    <d v="1899-12-30T03:20:00"/>
    <d v="1899-12-30T01:28:00"/>
    <x v="0"/>
    <n v="157"/>
    <d v="1899-12-30T01:52:00"/>
  </r>
  <r>
    <n v="4"/>
    <s v="Cliente_54"/>
    <n v="1"/>
    <x v="0"/>
    <x v="0"/>
    <x v="1"/>
    <n v="34.97"/>
    <x v="2"/>
    <n v="365"/>
    <x v="9"/>
    <s v="Plato_19"/>
    <x v="3"/>
    <s v="1:03"/>
    <s v="4:33"/>
    <d v="1899-12-30T03:45:00"/>
    <d v="1899-12-30T03:05:00"/>
    <x v="0"/>
    <n v="108"/>
    <d v="1899-12-30T00:25:00"/>
  </r>
  <r>
    <n v="17"/>
    <s v="Cliente_923"/>
    <n v="5"/>
    <x v="0"/>
    <x v="0"/>
    <x v="1"/>
    <n v="10.57"/>
    <x v="0"/>
    <n v="366"/>
    <x v="9"/>
    <s v="Plato_6, Plato_8, Plato_20"/>
    <x v="3"/>
    <s v="1:33"/>
    <s v="4:46"/>
    <d v="1899-12-30T03:13:00"/>
    <d v="1899-12-30T01:43:00"/>
    <x v="0"/>
    <n v="239"/>
    <d v="1899-12-30T01:30:00"/>
  </r>
  <r>
    <n v="12"/>
    <s v="Cliente_453"/>
    <n v="2"/>
    <x v="0"/>
    <x v="2"/>
    <x v="2"/>
    <n v="12.62"/>
    <x v="1"/>
    <n v="367"/>
    <x v="9"/>
    <s v="Plato_10, Plato_9, Plato_3"/>
    <x v="3"/>
    <s v="0:53"/>
    <s v="3:45"/>
    <d v="1899-12-30T02:52:00"/>
    <d v="1899-12-30T01:39:00"/>
    <x v="0"/>
    <n v="101"/>
    <d v="1899-12-30T01:13:00"/>
  </r>
  <r>
    <n v="13"/>
    <s v="Cliente_14"/>
    <n v="1"/>
    <x v="1"/>
    <x v="1"/>
    <x v="0"/>
    <n v="37.65"/>
    <x v="2"/>
    <n v="368"/>
    <x v="1"/>
    <s v="Plato_11, Plato_7"/>
    <x v="3"/>
    <s v="3:24"/>
    <s v="5:33"/>
    <d v="1899-12-30T02:24:00"/>
    <d v="1899-12-30T00:44:00"/>
    <x v="0"/>
    <n v="123"/>
    <d v="1899-12-30T01:25:00"/>
  </r>
  <r>
    <n v="20"/>
    <s v="Cliente_611"/>
    <n v="2"/>
    <x v="3"/>
    <x v="0"/>
    <x v="2"/>
    <n v="34.83"/>
    <x v="1"/>
    <n v="369"/>
    <x v="7"/>
    <s v="Plato_17, Plato_14, Plato_16, Plato_10"/>
    <x v="3"/>
    <s v="2:11"/>
    <s v="5:54"/>
    <d v="1899-12-30T03:43:00"/>
    <d v="1899-12-30T03:01:00"/>
    <x v="0"/>
    <n v="242"/>
    <d v="1899-12-30T00:42:00"/>
  </r>
  <r>
    <n v="13"/>
    <s v="Cliente_666"/>
    <n v="6"/>
    <x v="0"/>
    <x v="0"/>
    <x v="2"/>
    <n v="47.79"/>
    <x v="1"/>
    <n v="370"/>
    <x v="7"/>
    <s v="Plato_19"/>
    <x v="3"/>
    <s v="2:20"/>
    <s v="3:23"/>
    <d v="1899-12-30T01:03:00"/>
    <d v="1899-12-30T00:30:00"/>
    <x v="0"/>
    <n v="72"/>
    <d v="1899-12-30T00:33:00"/>
  </r>
  <r>
    <n v="4"/>
    <s v="Cliente_505"/>
    <n v="3"/>
    <x v="4"/>
    <x v="2"/>
    <x v="2"/>
    <n v="32.51"/>
    <x v="2"/>
    <n v="371"/>
    <x v="8"/>
    <s v="Plato_17, Plato_19, Plato_16, Plato_14"/>
    <x v="3"/>
    <s v="1:16"/>
    <s v="4:31"/>
    <d v="1899-12-30T03:30:00"/>
    <d v="1899-12-30T02:26:00"/>
    <x v="0"/>
    <n v="200"/>
    <d v="1899-12-30T00:49:00"/>
  </r>
  <r>
    <n v="14"/>
    <s v="Cliente_858"/>
    <n v="5"/>
    <x v="2"/>
    <x v="0"/>
    <x v="2"/>
    <n v="17.170000000000002"/>
    <x v="0"/>
    <n v="372"/>
    <x v="2"/>
    <s v="Plato_4"/>
    <x v="3"/>
    <s v="2:46"/>
    <s v="6:14"/>
    <d v="1899-12-30T03:28:00"/>
    <d v="1899-12-30T03:06:00"/>
    <x v="0"/>
    <n v="36"/>
    <d v="1899-12-30T00:22:00"/>
  </r>
  <r>
    <n v="19"/>
    <s v="Cliente_882"/>
    <n v="2"/>
    <x v="3"/>
    <x v="1"/>
    <x v="0"/>
    <n v="26.62"/>
    <x v="2"/>
    <n v="373"/>
    <x v="10"/>
    <s v="Plato_13, Plato_8, Plato_5, Plato_3"/>
    <x v="3"/>
    <s v="0:37"/>
    <s v="3:11"/>
    <d v="1899-12-30T02:49:00"/>
    <d v="1899-12-30T00:38:00"/>
    <x v="0"/>
    <n v="160"/>
    <d v="1899-12-30T01:56:00"/>
  </r>
  <r>
    <n v="18"/>
    <s v="Cliente_275"/>
    <n v="3"/>
    <x v="2"/>
    <x v="0"/>
    <x v="2"/>
    <n v="33.35"/>
    <x v="1"/>
    <n v="374"/>
    <x v="3"/>
    <s v="Plato_8"/>
    <x v="3"/>
    <s v="3:19"/>
    <s v="4:24"/>
    <d v="1899-12-30T01:05:00"/>
    <d v="1899-12-30T00:56:00"/>
    <x v="0"/>
    <n v="35"/>
    <d v="1899-12-30T00:09:00"/>
  </r>
  <r>
    <n v="18"/>
    <s v="Cliente_871"/>
    <n v="1"/>
    <x v="0"/>
    <x v="0"/>
    <x v="2"/>
    <n v="22.3"/>
    <x v="0"/>
    <n v="375"/>
    <x v="0"/>
    <s v="Plato_17"/>
    <x v="3"/>
    <s v="0:17"/>
    <s v="3:09"/>
    <d v="1899-12-30T02:52:00"/>
    <d v="1899-12-30T02:25:00"/>
    <x v="0"/>
    <n v="93"/>
    <d v="1899-12-30T00:27:00"/>
  </r>
  <r>
    <n v="16"/>
    <s v="Cliente_183"/>
    <n v="4"/>
    <x v="1"/>
    <x v="0"/>
    <x v="1"/>
    <n v="27.51"/>
    <x v="2"/>
    <n v="376"/>
    <x v="8"/>
    <s v="Plato_14"/>
    <x v="3"/>
    <s v="2:53"/>
    <s v="5:12"/>
    <d v="1899-12-30T02:34:00"/>
    <d v="1899-12-30T02:14:00"/>
    <x v="0"/>
    <n v="46"/>
    <d v="1899-12-30T00:05:00"/>
  </r>
  <r>
    <n v="5"/>
    <s v="Cliente_841"/>
    <n v="1"/>
    <x v="4"/>
    <x v="0"/>
    <x v="2"/>
    <n v="14.96"/>
    <x v="1"/>
    <n v="377"/>
    <x v="3"/>
    <s v="Plato_18, Plato_15"/>
    <x v="3"/>
    <s v="1:18"/>
    <s v="4:46"/>
    <d v="1899-12-30T03:28:00"/>
    <d v="1899-12-30T02:42:00"/>
    <x v="0"/>
    <n v="100"/>
    <d v="1899-12-30T00:46:00"/>
  </r>
  <r>
    <n v="3"/>
    <s v="Cliente_789"/>
    <n v="1"/>
    <x v="1"/>
    <x v="0"/>
    <x v="1"/>
    <n v="40.31"/>
    <x v="1"/>
    <n v="378"/>
    <x v="4"/>
    <s v="Plato_2, Plato_12"/>
    <x v="3"/>
    <s v="3:55"/>
    <s v="5:18"/>
    <d v="1899-12-30T01:23:00"/>
    <d v="1899-12-30T01:02:00"/>
    <x v="0"/>
    <n v="49"/>
    <d v="1899-12-30T00:21:00"/>
  </r>
  <r>
    <n v="4"/>
    <s v="Cliente_442"/>
    <n v="2"/>
    <x v="0"/>
    <x v="1"/>
    <x v="2"/>
    <n v="10.61"/>
    <x v="2"/>
    <n v="379"/>
    <x v="9"/>
    <s v="Plato_8"/>
    <x v="3"/>
    <s v="1:31"/>
    <s v="3:57"/>
    <d v="1899-12-30T02:41:00"/>
    <d v="1899-12-30T02:20:00"/>
    <x v="0"/>
    <n v="70"/>
    <d v="1899-12-30T00:06:00"/>
  </r>
  <r>
    <n v="5"/>
    <s v="Cliente_964"/>
    <n v="1"/>
    <x v="0"/>
    <x v="2"/>
    <x v="0"/>
    <n v="22.53"/>
    <x v="1"/>
    <n v="380"/>
    <x v="10"/>
    <s v="Plato_11, Plato_12"/>
    <x v="3"/>
    <s v="0:58"/>
    <s v="4:33"/>
    <d v="1899-12-30T03:35:00"/>
    <d v="1899-12-30T02:02:00"/>
    <x v="0"/>
    <n v="137"/>
    <d v="1899-12-30T01:33:00"/>
  </r>
  <r>
    <n v="4"/>
    <s v="Cliente_141"/>
    <n v="1"/>
    <x v="1"/>
    <x v="1"/>
    <x v="0"/>
    <n v="27.69"/>
    <x v="1"/>
    <n v="381"/>
    <x v="7"/>
    <s v="Plato_10, Plato_11"/>
    <x v="3"/>
    <s v="0:57"/>
    <s v="4:32"/>
    <d v="1899-12-30T03:35:00"/>
    <d v="1899-12-30T02:48:00"/>
    <x v="0"/>
    <n v="144"/>
    <d v="1899-12-30T00:47:00"/>
  </r>
  <r>
    <n v="20"/>
    <s v="Cliente_742"/>
    <n v="6"/>
    <x v="2"/>
    <x v="2"/>
    <x v="0"/>
    <n v="19.8"/>
    <x v="0"/>
    <n v="382"/>
    <x v="8"/>
    <s v="Plato_9"/>
    <x v="3"/>
    <s v="3:09"/>
    <s v="6:27"/>
    <d v="1899-12-30T03:18:00"/>
    <d v="1899-12-30T02:24:00"/>
    <x v="0"/>
    <n v="87"/>
    <d v="1899-12-30T00:54:00"/>
  </r>
  <r>
    <n v="6"/>
    <s v="Cliente_992"/>
    <n v="6"/>
    <x v="4"/>
    <x v="0"/>
    <x v="2"/>
    <n v="31.33"/>
    <x v="1"/>
    <n v="383"/>
    <x v="9"/>
    <s v="Plato_19"/>
    <x v="3"/>
    <s v="3:29"/>
    <s v="6:33"/>
    <d v="1899-12-30T03:04:00"/>
    <d v="1899-12-30T02:55:00"/>
    <x v="0"/>
    <n v="108"/>
    <d v="1899-12-30T00:09:00"/>
  </r>
  <r>
    <n v="1"/>
    <s v="Cliente_622"/>
    <n v="5"/>
    <x v="1"/>
    <x v="1"/>
    <x v="0"/>
    <n v="39.32"/>
    <x v="0"/>
    <n v="384"/>
    <x v="5"/>
    <s v="Plato_4, Plato_12, Plato_6"/>
    <x v="3"/>
    <s v="0:11"/>
    <s v="2:33"/>
    <d v="1899-12-30T02:22:00"/>
    <d v="1899-12-30T00:32:00"/>
    <x v="0"/>
    <n v="120"/>
    <d v="1899-12-30T01:50:00"/>
  </r>
  <r>
    <n v="6"/>
    <s v="Cliente_508"/>
    <n v="6"/>
    <x v="0"/>
    <x v="1"/>
    <x v="2"/>
    <n v="11.14"/>
    <x v="2"/>
    <n v="385"/>
    <x v="0"/>
    <s v="Plato_2"/>
    <x v="4"/>
    <s v="3:37"/>
    <s v="6:43"/>
    <d v="1899-12-30T03:21:00"/>
    <d v="1899-12-30T02:44:00"/>
    <x v="0"/>
    <n v="60"/>
    <d v="1899-12-30T00:22:00"/>
  </r>
  <r>
    <n v="5"/>
    <s v="Cliente_436"/>
    <n v="2"/>
    <x v="4"/>
    <x v="0"/>
    <x v="0"/>
    <n v="28.96"/>
    <x v="2"/>
    <n v="386"/>
    <x v="5"/>
    <s v="Plato_11"/>
    <x v="4"/>
    <s v="0:33"/>
    <s v="2:58"/>
    <d v="1899-12-30T02:40:00"/>
    <d v="1899-12-30T01:45:00"/>
    <x v="0"/>
    <n v="99"/>
    <d v="1899-12-30T00:40:00"/>
  </r>
  <r>
    <n v="6"/>
    <s v="Cliente_676"/>
    <n v="5"/>
    <x v="3"/>
    <x v="0"/>
    <x v="1"/>
    <n v="20.84"/>
    <x v="2"/>
    <n v="387"/>
    <x v="5"/>
    <s v="Plato_17"/>
    <x v="4"/>
    <s v="3:09"/>
    <s v="6:10"/>
    <d v="1899-12-30T03:16:00"/>
    <d v="1899-12-30T02:43:00"/>
    <x v="0"/>
    <n v="93"/>
    <d v="1899-12-30T00:18:00"/>
  </r>
  <r>
    <n v="18"/>
    <s v="Cliente_768"/>
    <n v="2"/>
    <x v="2"/>
    <x v="0"/>
    <x v="2"/>
    <n v="27.03"/>
    <x v="1"/>
    <n v="388"/>
    <x v="0"/>
    <s v="Plato_17, Plato_19, Plato_9, Plato_11"/>
    <x v="4"/>
    <s v="0:33"/>
    <s v="3:35"/>
    <d v="1899-12-30T03:02:00"/>
    <d v="1899-12-30T00:11:00"/>
    <x v="0"/>
    <n v="291"/>
    <d v="1899-12-30T02:51:00"/>
  </r>
  <r>
    <n v="19"/>
    <s v="Cliente_667"/>
    <n v="5"/>
    <x v="0"/>
    <x v="0"/>
    <x v="2"/>
    <n v="39.14"/>
    <x v="0"/>
    <n v="389"/>
    <x v="5"/>
    <s v="Plato_11"/>
    <x v="4"/>
    <s v="0:02"/>
    <s v="2:15"/>
    <d v="1899-12-30T02:13:00"/>
    <d v="1899-12-30T01:49:00"/>
    <x v="0"/>
    <n v="33"/>
    <d v="1899-12-30T00:24:00"/>
  </r>
  <r>
    <n v="9"/>
    <s v="Cliente_874"/>
    <n v="2"/>
    <x v="0"/>
    <x v="0"/>
    <x v="2"/>
    <n v="42.68"/>
    <x v="0"/>
    <n v="390"/>
    <x v="9"/>
    <s v="Plato_5, Plato_10, Plato_13"/>
    <x v="4"/>
    <s v="2:59"/>
    <s v="5:19"/>
    <d v="1899-12-30T02:20:00"/>
    <d v="1899-12-30T00:47:00"/>
    <x v="0"/>
    <n v="143"/>
    <d v="1899-12-30T01:33:00"/>
  </r>
  <r>
    <n v="15"/>
    <s v="Cliente_609"/>
    <n v="1"/>
    <x v="0"/>
    <x v="0"/>
    <x v="2"/>
    <n v="48.6"/>
    <x v="0"/>
    <n v="391"/>
    <x v="8"/>
    <s v="Plato_5"/>
    <x v="4"/>
    <s v="2:05"/>
    <s v="4:09"/>
    <d v="1899-12-30T02:04:00"/>
    <d v="1899-12-30T01:29:00"/>
    <x v="0"/>
    <n v="22"/>
    <d v="1899-12-30T00:35:00"/>
  </r>
  <r>
    <n v="14"/>
    <s v="Cliente_471"/>
    <n v="3"/>
    <x v="2"/>
    <x v="0"/>
    <x v="2"/>
    <n v="32.729999999999997"/>
    <x v="2"/>
    <n v="392"/>
    <x v="6"/>
    <s v="Plato_15, Plato_7"/>
    <x v="4"/>
    <s v="0:33"/>
    <s v="4:08"/>
    <d v="1899-12-30T03:50:00"/>
    <d v="1899-12-30T02:41:00"/>
    <x v="0"/>
    <n v="120"/>
    <d v="1899-12-30T00:54:00"/>
  </r>
  <r>
    <n v="13"/>
    <s v="Cliente_196"/>
    <n v="3"/>
    <x v="4"/>
    <x v="0"/>
    <x v="2"/>
    <n v="12.54"/>
    <x v="2"/>
    <n v="393"/>
    <x v="1"/>
    <s v="Plato_12, Plato_8, Plato_13, Plato_5"/>
    <x v="4"/>
    <s v="2:33"/>
    <s v="5:17"/>
    <d v="1899-12-30T02:59:00"/>
    <d v="1899-12-30T00:55:00"/>
    <x v="0"/>
    <n v="208"/>
    <d v="1899-12-30T01:49:00"/>
  </r>
  <r>
    <n v="17"/>
    <s v="Cliente_740"/>
    <n v="1"/>
    <x v="0"/>
    <x v="0"/>
    <x v="2"/>
    <n v="18.05"/>
    <x v="2"/>
    <n v="394"/>
    <x v="2"/>
    <s v="Plato_7, Plato_9"/>
    <x v="4"/>
    <s v="3:26"/>
    <s v="7:02"/>
    <d v="1899-12-30T03:51:00"/>
    <d v="1899-12-30T02:49:00"/>
    <x v="0"/>
    <n v="77"/>
    <d v="1899-12-30T00:47:00"/>
  </r>
  <r>
    <n v="2"/>
    <s v="Cliente_563"/>
    <n v="1"/>
    <x v="2"/>
    <x v="0"/>
    <x v="0"/>
    <n v="40.9"/>
    <x v="1"/>
    <n v="395"/>
    <x v="8"/>
    <s v="Plato_12"/>
    <x v="4"/>
    <s v="1:37"/>
    <s v="5:34"/>
    <d v="1899-12-30T03:57:00"/>
    <d v="1899-12-30T03:49:00"/>
    <x v="0"/>
    <n v="38"/>
    <d v="1899-12-30T00:08:00"/>
  </r>
  <r>
    <n v="11"/>
    <s v="Cliente_991"/>
    <n v="1"/>
    <x v="2"/>
    <x v="2"/>
    <x v="1"/>
    <n v="34.5"/>
    <x v="1"/>
    <n v="396"/>
    <x v="4"/>
    <s v="Plato_3, Plato_13"/>
    <x v="4"/>
    <s v="0:32"/>
    <s v="3:36"/>
    <d v="1899-12-30T03:04:00"/>
    <d v="1899-12-30T02:07:00"/>
    <x v="0"/>
    <n v="83"/>
    <d v="1899-12-30T00:57:00"/>
  </r>
  <r>
    <n v="4"/>
    <s v="Cliente_289"/>
    <n v="2"/>
    <x v="4"/>
    <x v="1"/>
    <x v="0"/>
    <n v="37.79"/>
    <x v="1"/>
    <n v="397"/>
    <x v="9"/>
    <s v="Plato_6, Plato_17"/>
    <x v="4"/>
    <s v="0:20"/>
    <s v="1:34"/>
    <d v="1899-12-30T01:14:00"/>
    <d v="1899-12-30T00:05:00"/>
    <x v="0"/>
    <n v="147"/>
    <d v="1899-12-30T01:09:00"/>
  </r>
  <r>
    <n v="9"/>
    <s v="Cliente_330"/>
    <n v="5"/>
    <x v="1"/>
    <x v="1"/>
    <x v="2"/>
    <n v="48.96"/>
    <x v="1"/>
    <n v="398"/>
    <x v="4"/>
    <s v="Plato_16, Plato_11"/>
    <x v="4"/>
    <s v="3:10"/>
    <s v="7:05"/>
    <d v="1899-12-30T03:55:00"/>
    <d v="1899-12-30T02:44:00"/>
    <x v="0"/>
    <n v="122"/>
    <d v="1899-12-30T01:11:00"/>
  </r>
  <r>
    <n v="7"/>
    <s v="Cliente_943"/>
    <n v="6"/>
    <x v="3"/>
    <x v="0"/>
    <x v="2"/>
    <n v="27.32"/>
    <x v="1"/>
    <n v="399"/>
    <x v="0"/>
    <s v="Plato_11, Plato_19"/>
    <x v="4"/>
    <s v="2:48"/>
    <s v="5:40"/>
    <d v="1899-12-30T02:52:00"/>
    <d v="1899-12-30T01:21:00"/>
    <x v="0"/>
    <n v="207"/>
    <d v="1899-12-30T01:31:00"/>
  </r>
  <r>
    <n v="9"/>
    <s v="Cliente_285"/>
    <n v="4"/>
    <x v="4"/>
    <x v="0"/>
    <x v="2"/>
    <n v="42.96"/>
    <x v="0"/>
    <n v="400"/>
    <x v="2"/>
    <s v="Plato_20, Plato_16, Plato_17"/>
    <x v="4"/>
    <s v="2:11"/>
    <s v="4:14"/>
    <d v="1899-12-30T02:03:00"/>
    <d v="1899-12-30T00:44:00"/>
    <x v="0"/>
    <n v="198"/>
    <d v="1899-12-30T01:19:00"/>
  </r>
  <r>
    <n v="16"/>
    <s v="Cliente_12"/>
    <n v="2"/>
    <x v="2"/>
    <x v="0"/>
    <x v="2"/>
    <n v="15.87"/>
    <x v="2"/>
    <n v="401"/>
    <x v="3"/>
    <s v="Plato_13"/>
    <x v="4"/>
    <s v="3:51"/>
    <s v="6:57"/>
    <d v="1899-12-30T03:21:00"/>
    <d v="1899-12-30T02:46:00"/>
    <x v="0"/>
    <n v="42"/>
    <d v="1899-12-30T00:20:00"/>
  </r>
  <r>
    <n v="18"/>
    <s v="Cliente_905"/>
    <n v="1"/>
    <x v="0"/>
    <x v="0"/>
    <x v="2"/>
    <n v="31.02"/>
    <x v="0"/>
    <n v="402"/>
    <x v="1"/>
    <s v="Plato_1, Plato_12, Plato_5"/>
    <x v="4"/>
    <s v="2:41"/>
    <s v="5:08"/>
    <d v="1899-12-30T02:27:00"/>
    <d v="1899-12-30T01:21:00"/>
    <x v="0"/>
    <n v="151"/>
    <d v="1899-12-30T01:06:00"/>
  </r>
  <r>
    <n v="14"/>
    <s v="Cliente_543"/>
    <n v="5"/>
    <x v="1"/>
    <x v="0"/>
    <x v="2"/>
    <n v="14.76"/>
    <x v="1"/>
    <n v="403"/>
    <x v="9"/>
    <s v="Plato_5, Plato_4, Plato_15, Plato_7"/>
    <x v="4"/>
    <s v="2:15"/>
    <s v="5:15"/>
    <d v="1899-12-30T03:00:00"/>
    <d v="1899-12-30T01:35:00"/>
    <x v="0"/>
    <n v="190"/>
    <d v="1899-12-30T01:25:00"/>
  </r>
  <r>
    <n v="17"/>
    <s v="Cliente_897"/>
    <n v="2"/>
    <x v="3"/>
    <x v="0"/>
    <x v="2"/>
    <n v="32.56"/>
    <x v="1"/>
    <n v="404"/>
    <x v="0"/>
    <s v="Plato_13, Plato_3, Plato_20"/>
    <x v="4"/>
    <s v="0:38"/>
    <s v="4:29"/>
    <d v="1899-12-30T03:51:00"/>
    <d v="1899-12-30T02:09:00"/>
    <x v="0"/>
    <n v="182"/>
    <d v="1899-12-30T01:42:00"/>
  </r>
  <r>
    <n v="5"/>
    <s v="Cliente_239"/>
    <n v="6"/>
    <x v="2"/>
    <x v="2"/>
    <x v="2"/>
    <n v="14.56"/>
    <x v="0"/>
    <n v="405"/>
    <x v="10"/>
    <s v="Plato_10, Plato_20, Plato_3"/>
    <x v="4"/>
    <s v="2:39"/>
    <s v="4:59"/>
    <d v="1899-12-30T02:20:00"/>
    <d v="1899-12-30T00:42:00"/>
    <x v="0"/>
    <n v="106"/>
    <d v="1899-12-30T01:38:00"/>
  </r>
  <r>
    <n v="14"/>
    <s v="Cliente_927"/>
    <n v="5"/>
    <x v="2"/>
    <x v="2"/>
    <x v="1"/>
    <n v="34.03"/>
    <x v="2"/>
    <n v="406"/>
    <x v="0"/>
    <s v="Plato_3, Plato_8, Plato_1"/>
    <x v="4"/>
    <s v="0:29"/>
    <s v="2:37"/>
    <d v="1899-12-30T02:23:00"/>
    <d v="1899-12-30T00:11:00"/>
    <x v="0"/>
    <n v="155"/>
    <d v="1899-12-30T01:57:00"/>
  </r>
  <r>
    <n v="4"/>
    <s v="Cliente_315"/>
    <n v="1"/>
    <x v="4"/>
    <x v="1"/>
    <x v="0"/>
    <n v="22.98"/>
    <x v="0"/>
    <n v="407"/>
    <x v="8"/>
    <s v="Plato_3, Plato_8"/>
    <x v="4"/>
    <s v="2:13"/>
    <s v="4:51"/>
    <d v="1899-12-30T02:38:00"/>
    <d v="1899-12-30T01:48:00"/>
    <x v="0"/>
    <n v="95"/>
    <d v="1899-12-30T00:50:00"/>
  </r>
  <r>
    <n v="17"/>
    <s v="Cliente_195"/>
    <n v="3"/>
    <x v="2"/>
    <x v="0"/>
    <x v="2"/>
    <n v="10.14"/>
    <x v="2"/>
    <n v="408"/>
    <x v="9"/>
    <s v="Plato_1, Plato_7, Plato_18"/>
    <x v="4"/>
    <s v="0:56"/>
    <s v="4:05"/>
    <d v="1899-12-30T03:24:00"/>
    <d v="1899-12-30T01:23:00"/>
    <x v="0"/>
    <n v="131"/>
    <d v="1899-12-30T01:46:00"/>
  </r>
  <r>
    <n v="15"/>
    <s v="Cliente_166"/>
    <n v="5"/>
    <x v="1"/>
    <x v="0"/>
    <x v="3"/>
    <n v="0"/>
    <x v="0"/>
    <n v="409"/>
    <x v="9"/>
    <s v="Plato_13, Plato_20, Plato_16, Plato_7"/>
    <x v="4"/>
    <s v="1:55"/>
    <s v="3:01"/>
    <d v="1899-12-30T01:06:00"/>
    <d v="1899-12-30T00:00:00"/>
    <x v="1"/>
    <n v="203"/>
    <d v="1899-12-30T02:43:00"/>
  </r>
  <r>
    <n v="1"/>
    <s v="Cliente_157"/>
    <n v="3"/>
    <x v="4"/>
    <x v="2"/>
    <x v="2"/>
    <n v="43.65"/>
    <x v="0"/>
    <n v="410"/>
    <x v="4"/>
    <s v="Plato_3, Plato_19"/>
    <x v="4"/>
    <s v="2:47"/>
    <s v="5:23"/>
    <d v="1899-12-30T02:36:00"/>
    <d v="1899-12-30T01:05:00"/>
    <x v="0"/>
    <n v="56"/>
    <d v="1899-12-30T01:31:00"/>
  </r>
  <r>
    <n v="3"/>
    <s v="Cliente_212"/>
    <n v="3"/>
    <x v="1"/>
    <x v="0"/>
    <x v="0"/>
    <n v="21.88"/>
    <x v="2"/>
    <n v="411"/>
    <x v="1"/>
    <s v="Plato_20, Plato_4, Plato_6"/>
    <x v="4"/>
    <s v="2:11"/>
    <s v="5:04"/>
    <d v="1899-12-30T03:08:00"/>
    <d v="1899-12-30T01:35:00"/>
    <x v="0"/>
    <n v="219"/>
    <d v="1899-12-30T01:18:00"/>
  </r>
  <r>
    <n v="11"/>
    <s v="Cliente_912"/>
    <n v="4"/>
    <x v="3"/>
    <x v="2"/>
    <x v="2"/>
    <n v="12.94"/>
    <x v="2"/>
    <n v="412"/>
    <x v="4"/>
    <s v="Plato_17"/>
    <x v="4"/>
    <s v="0:22"/>
    <s v="2:03"/>
    <d v="1899-12-30T01:56:00"/>
    <d v="1899-12-30T00:44:00"/>
    <x v="0"/>
    <n v="93"/>
    <d v="1899-12-30T00:57:00"/>
  </r>
  <r>
    <n v="13"/>
    <s v="Cliente_736"/>
    <n v="3"/>
    <x v="4"/>
    <x v="2"/>
    <x v="2"/>
    <n v="23.01"/>
    <x v="2"/>
    <n v="413"/>
    <x v="10"/>
    <s v="Plato_8"/>
    <x v="4"/>
    <s v="2:36"/>
    <s v="4:58"/>
    <d v="1899-12-30T02:37:00"/>
    <d v="1899-12-30T02:10:00"/>
    <x v="0"/>
    <n v="35"/>
    <d v="1899-12-30T00:12:00"/>
  </r>
  <r>
    <n v="14"/>
    <s v="Cliente_328"/>
    <n v="6"/>
    <x v="3"/>
    <x v="1"/>
    <x v="2"/>
    <n v="13.17"/>
    <x v="0"/>
    <n v="414"/>
    <x v="0"/>
    <s v="Plato_11"/>
    <x v="4"/>
    <s v="3:43"/>
    <s v="7:12"/>
    <d v="1899-12-30T03:29:00"/>
    <d v="1899-12-30T02:51:00"/>
    <x v="0"/>
    <n v="33"/>
    <d v="1899-12-30T00:38:00"/>
  </r>
  <r>
    <n v="14"/>
    <s v="Cliente_919"/>
    <n v="4"/>
    <x v="4"/>
    <x v="2"/>
    <x v="2"/>
    <n v="20.51"/>
    <x v="2"/>
    <n v="415"/>
    <x v="2"/>
    <s v="Plato_6, Plato_18, Plato_19"/>
    <x v="4"/>
    <s v="0:39"/>
    <s v="4:35"/>
    <d v="1899-12-30T04:11:00"/>
    <d v="1899-12-30T02:29:00"/>
    <x v="0"/>
    <n v="158"/>
    <d v="1899-12-30T01:27:00"/>
  </r>
  <r>
    <n v="20"/>
    <s v="Cliente_958"/>
    <n v="2"/>
    <x v="1"/>
    <x v="2"/>
    <x v="2"/>
    <n v="12.9"/>
    <x v="0"/>
    <n v="416"/>
    <x v="7"/>
    <s v="Plato_1"/>
    <x v="4"/>
    <s v="3:03"/>
    <s v="6:37"/>
    <d v="1899-12-30T03:34:00"/>
    <d v="1899-12-30T03:25:00"/>
    <x v="0"/>
    <n v="25"/>
    <d v="1899-12-30T00:09:00"/>
  </r>
  <r>
    <n v="7"/>
    <s v="Cliente_395"/>
    <n v="2"/>
    <x v="2"/>
    <x v="2"/>
    <x v="3"/>
    <n v="0"/>
    <x v="1"/>
    <n v="417"/>
    <x v="5"/>
    <s v="Plato_9, Plato_20, Plato_12, Plato_6"/>
    <x v="4"/>
    <s v="3:25"/>
    <s v="4:33"/>
    <d v="1899-12-30T01:08:00"/>
    <d v="1899-12-30T00:00:00"/>
    <x v="1"/>
    <n v="142"/>
    <d v="1899-12-30T01:30:00"/>
  </r>
  <r>
    <n v="17"/>
    <s v="Cliente_287"/>
    <n v="4"/>
    <x v="0"/>
    <x v="2"/>
    <x v="2"/>
    <n v="35.51"/>
    <x v="0"/>
    <n v="418"/>
    <x v="0"/>
    <s v="Plato_1, Plato_17"/>
    <x v="4"/>
    <s v="0:52"/>
    <s v="3:31"/>
    <d v="1899-12-30T02:39:00"/>
    <d v="1899-12-30T00:59:00"/>
    <x v="0"/>
    <n v="118"/>
    <d v="1899-12-30T01:40:00"/>
  </r>
  <r>
    <n v="11"/>
    <s v="Cliente_479"/>
    <n v="4"/>
    <x v="3"/>
    <x v="0"/>
    <x v="2"/>
    <n v="14.09"/>
    <x v="2"/>
    <n v="419"/>
    <x v="10"/>
    <s v="Plato_18, Plato_11"/>
    <x v="4"/>
    <s v="3:14"/>
    <s v="5:43"/>
    <d v="1899-12-30T02:44:00"/>
    <d v="1899-12-30T01:25:00"/>
    <x v="0"/>
    <n v="67"/>
    <d v="1899-12-30T01:04:00"/>
  </r>
  <r>
    <n v="18"/>
    <s v="Cliente_33"/>
    <n v="6"/>
    <x v="2"/>
    <x v="0"/>
    <x v="2"/>
    <n v="31.49"/>
    <x v="2"/>
    <n v="420"/>
    <x v="6"/>
    <s v="Plato_18, Plato_3, Plato_1, Plato_15"/>
    <x v="4"/>
    <s v="2:18"/>
    <s v="5:29"/>
    <d v="1899-12-30T03:26:00"/>
    <d v="1899-12-30T01:26:00"/>
    <x v="0"/>
    <n v="242"/>
    <d v="1899-12-30T01:45:00"/>
  </r>
  <r>
    <n v="10"/>
    <s v="Cliente_160"/>
    <n v="1"/>
    <x v="1"/>
    <x v="0"/>
    <x v="2"/>
    <n v="17.57"/>
    <x v="2"/>
    <n v="421"/>
    <x v="9"/>
    <s v="Plato_17, Plato_4"/>
    <x v="4"/>
    <s v="1:37"/>
    <s v="4:07"/>
    <d v="1899-12-30T02:45:00"/>
    <d v="1899-12-30T01:19:00"/>
    <x v="0"/>
    <n v="85"/>
    <d v="1899-12-30T01:11:00"/>
  </r>
  <r>
    <n v="12"/>
    <s v="Cliente_109"/>
    <n v="6"/>
    <x v="2"/>
    <x v="0"/>
    <x v="2"/>
    <n v="39.72"/>
    <x v="0"/>
    <n v="422"/>
    <x v="0"/>
    <s v="Plato_10, Plato_19"/>
    <x v="4"/>
    <s v="0:36"/>
    <s v="3:09"/>
    <d v="1899-12-30T02:33:00"/>
    <d v="1899-12-30T01:59:00"/>
    <x v="0"/>
    <n v="88"/>
    <d v="1899-12-30T00:34:00"/>
  </r>
  <r>
    <n v="4"/>
    <s v="Cliente_151"/>
    <n v="2"/>
    <x v="1"/>
    <x v="0"/>
    <x v="1"/>
    <n v="34.130000000000003"/>
    <x v="1"/>
    <n v="423"/>
    <x v="8"/>
    <s v="Plato_16, Plato_15"/>
    <x v="4"/>
    <s v="2:34"/>
    <s v="4:57"/>
    <d v="1899-12-30T02:23:00"/>
    <d v="1899-12-30T01:52:00"/>
    <x v="0"/>
    <n v="152"/>
    <d v="1899-12-30T00:31:00"/>
  </r>
  <r>
    <n v="13"/>
    <s v="Cliente_342"/>
    <n v="3"/>
    <x v="2"/>
    <x v="2"/>
    <x v="1"/>
    <n v="11.02"/>
    <x v="0"/>
    <n v="424"/>
    <x v="1"/>
    <s v="Plato_5, Plato_6"/>
    <x v="4"/>
    <s v="1:08"/>
    <s v="3:17"/>
    <d v="1899-12-30T02:09:00"/>
    <d v="1899-12-30T00:41:00"/>
    <x v="0"/>
    <n v="147"/>
    <d v="1899-12-30T01:28:00"/>
  </r>
  <r>
    <n v="18"/>
    <s v="Cliente_332"/>
    <n v="3"/>
    <x v="2"/>
    <x v="0"/>
    <x v="2"/>
    <n v="49.43"/>
    <x v="0"/>
    <n v="425"/>
    <x v="4"/>
    <s v="Plato_12"/>
    <x v="4"/>
    <s v="1:24"/>
    <s v="3:45"/>
    <d v="1899-12-30T02:21:00"/>
    <d v="1899-12-30T01:53:00"/>
    <x v="0"/>
    <n v="19"/>
    <d v="1899-12-30T00:28:00"/>
  </r>
  <r>
    <n v="5"/>
    <s v="Cliente_689"/>
    <n v="2"/>
    <x v="4"/>
    <x v="0"/>
    <x v="3"/>
    <n v="0"/>
    <x v="0"/>
    <n v="426"/>
    <x v="2"/>
    <s v="Plato_11, Plato_16, Plato_1, Plato_19"/>
    <x v="4"/>
    <s v="3:11"/>
    <s v="5:02"/>
    <d v="1899-12-30T01:51:00"/>
    <d v="1899-12-30T00:00:00"/>
    <x v="1"/>
    <n v="247"/>
    <d v="1899-12-30T01:56:00"/>
  </r>
  <r>
    <n v="2"/>
    <s v="Cliente_953"/>
    <n v="4"/>
    <x v="2"/>
    <x v="0"/>
    <x v="3"/>
    <n v="0"/>
    <x v="1"/>
    <n v="427"/>
    <x v="6"/>
    <s v="Plato_1, Plato_8, Plato_14, Plato_12"/>
    <x v="4"/>
    <s v="2:34"/>
    <s v="3:43"/>
    <d v="1899-12-30T01:09:00"/>
    <d v="1899-12-30T00:00:00"/>
    <x v="1"/>
    <n v="206"/>
    <d v="1899-12-30T02:46:00"/>
  </r>
  <r>
    <n v="7"/>
    <s v="Cliente_518"/>
    <n v="5"/>
    <x v="4"/>
    <x v="1"/>
    <x v="3"/>
    <n v="0"/>
    <x v="0"/>
    <n v="428"/>
    <x v="8"/>
    <s v="Plato_20, Plato_14, Plato_1, Plato_17"/>
    <x v="4"/>
    <s v="3:18"/>
    <s v="6:03"/>
    <d v="1899-12-30T02:45:00"/>
    <d v="1899-12-30T00:00:00"/>
    <x v="1"/>
    <n v="175"/>
    <d v="1899-12-30T02:59:00"/>
  </r>
  <r>
    <n v="8"/>
    <s v="Cliente_348"/>
    <n v="1"/>
    <x v="4"/>
    <x v="0"/>
    <x v="2"/>
    <n v="10.95"/>
    <x v="0"/>
    <n v="429"/>
    <x v="2"/>
    <s v="Plato_10"/>
    <x v="4"/>
    <s v="0:10"/>
    <s v="3:46"/>
    <d v="1899-12-30T03:36:00"/>
    <d v="1899-12-30T03:09:00"/>
    <x v="0"/>
    <n v="78"/>
    <d v="1899-12-30T00:27:00"/>
  </r>
  <r>
    <n v="7"/>
    <s v="Cliente_259"/>
    <n v="3"/>
    <x v="4"/>
    <x v="0"/>
    <x v="0"/>
    <n v="42.09"/>
    <x v="0"/>
    <n v="430"/>
    <x v="5"/>
    <s v="Plato_1"/>
    <x v="4"/>
    <s v="2:21"/>
    <s v="3:59"/>
    <d v="1899-12-30T01:38:00"/>
    <d v="1899-12-30T00:49:00"/>
    <x v="0"/>
    <n v="25"/>
    <d v="1899-12-30T00:49:00"/>
  </r>
  <r>
    <n v="15"/>
    <s v="Cliente_243"/>
    <n v="5"/>
    <x v="3"/>
    <x v="0"/>
    <x v="2"/>
    <n v="39.82"/>
    <x v="1"/>
    <n v="431"/>
    <x v="10"/>
    <s v="Plato_2"/>
    <x v="4"/>
    <s v="3:33"/>
    <s v="7:25"/>
    <d v="1899-12-30T03:52:00"/>
    <d v="1899-12-30T03:32:00"/>
    <x v="0"/>
    <n v="60"/>
    <d v="1899-12-30T00:20:00"/>
  </r>
  <r>
    <n v="10"/>
    <s v="Cliente_869"/>
    <n v="2"/>
    <x v="4"/>
    <x v="2"/>
    <x v="2"/>
    <n v="18.71"/>
    <x v="1"/>
    <n v="432"/>
    <x v="1"/>
    <s v="Plato_3, Plato_13, Plato_16"/>
    <x v="4"/>
    <s v="3:31"/>
    <s v="5:54"/>
    <d v="1899-12-30T02:23:00"/>
    <d v="1899-12-30T01:09:00"/>
    <x v="0"/>
    <n v="109"/>
    <d v="1899-12-30T01:14:00"/>
  </r>
  <r>
    <n v="10"/>
    <s v="Cliente_306"/>
    <n v="4"/>
    <x v="4"/>
    <x v="0"/>
    <x v="2"/>
    <n v="45.77"/>
    <x v="0"/>
    <n v="433"/>
    <x v="6"/>
    <s v="Plato_2, Plato_7"/>
    <x v="4"/>
    <s v="1:14"/>
    <s v="3:09"/>
    <d v="1899-12-30T01:55:00"/>
    <d v="1899-12-30T00:41:00"/>
    <x v="0"/>
    <n v="102"/>
    <d v="1899-12-30T01:14:00"/>
  </r>
  <r>
    <n v="15"/>
    <s v="Cliente_842"/>
    <n v="4"/>
    <x v="4"/>
    <x v="0"/>
    <x v="2"/>
    <n v="37.15"/>
    <x v="0"/>
    <n v="434"/>
    <x v="6"/>
    <s v="Plato_10, Plato_5"/>
    <x v="4"/>
    <s v="0:15"/>
    <s v="3:55"/>
    <d v="1899-12-30T03:40:00"/>
    <d v="1899-12-30T02:42:00"/>
    <x v="0"/>
    <n v="96"/>
    <d v="1899-12-30T00:58:00"/>
  </r>
  <r>
    <n v="17"/>
    <s v="Cliente_349"/>
    <n v="6"/>
    <x v="3"/>
    <x v="0"/>
    <x v="2"/>
    <n v="30.48"/>
    <x v="2"/>
    <n v="435"/>
    <x v="0"/>
    <s v="Plato_10, Plato_13, Plato_2"/>
    <x v="4"/>
    <s v="3:53"/>
    <s v="6:01"/>
    <d v="1899-12-30T02:23:00"/>
    <d v="1899-12-30T00:17:00"/>
    <x v="0"/>
    <n v="154"/>
    <d v="1899-12-30T01:51:00"/>
  </r>
  <r>
    <n v="10"/>
    <s v="Cliente_316"/>
    <n v="3"/>
    <x v="3"/>
    <x v="0"/>
    <x v="2"/>
    <n v="10.14"/>
    <x v="2"/>
    <n v="436"/>
    <x v="2"/>
    <s v="Plato_16"/>
    <x v="4"/>
    <s v="0:12"/>
    <s v="4:04"/>
    <d v="1899-12-30T04:07:00"/>
    <d v="1899-12-30T03:07:00"/>
    <x v="0"/>
    <n v="56"/>
    <d v="1899-12-30T00:45:00"/>
  </r>
  <r>
    <n v="16"/>
    <s v="Cliente_600"/>
    <n v="6"/>
    <x v="0"/>
    <x v="0"/>
    <x v="2"/>
    <n v="12.56"/>
    <x v="0"/>
    <n v="437"/>
    <x v="3"/>
    <s v="Plato_8"/>
    <x v="4"/>
    <s v="3:02"/>
    <s v="5:25"/>
    <d v="1899-12-30T02:23:00"/>
    <d v="1899-12-30T01:32:00"/>
    <x v="0"/>
    <n v="70"/>
    <d v="1899-12-30T00:51:00"/>
  </r>
  <r>
    <n v="2"/>
    <s v="Cliente_732"/>
    <n v="1"/>
    <x v="1"/>
    <x v="0"/>
    <x v="2"/>
    <n v="19.3"/>
    <x v="1"/>
    <n v="438"/>
    <x v="10"/>
    <s v="Plato_11"/>
    <x v="4"/>
    <s v="3:58"/>
    <s v="7:33"/>
    <d v="1899-12-30T03:35:00"/>
    <d v="1899-12-30T02:44:00"/>
    <x v="0"/>
    <n v="33"/>
    <d v="1899-12-30T00:51:00"/>
  </r>
  <r>
    <n v="15"/>
    <s v="Cliente_807"/>
    <n v="1"/>
    <x v="0"/>
    <x v="2"/>
    <x v="2"/>
    <n v="25.56"/>
    <x v="1"/>
    <n v="439"/>
    <x v="6"/>
    <s v="Plato_11, Plato_10"/>
    <x v="4"/>
    <s v="0:00"/>
    <s v="1:23"/>
    <d v="1899-12-30T01:23:00"/>
    <d v="1899-12-30T00:19:00"/>
    <x v="0"/>
    <n v="177"/>
    <d v="1899-12-30T01:04:00"/>
  </r>
  <r>
    <n v="13"/>
    <s v="Cliente_900"/>
    <n v="1"/>
    <x v="2"/>
    <x v="0"/>
    <x v="2"/>
    <n v="38.85"/>
    <x v="2"/>
    <n v="440"/>
    <x v="10"/>
    <s v="Plato_14, Plato_12"/>
    <x v="4"/>
    <s v="1:59"/>
    <s v="5:48"/>
    <d v="1899-12-30T04:04:00"/>
    <d v="1899-12-30T03:04:00"/>
    <x v="0"/>
    <n v="84"/>
    <d v="1899-12-30T00:45:00"/>
  </r>
  <r>
    <n v="13"/>
    <s v="Cliente_143"/>
    <n v="6"/>
    <x v="2"/>
    <x v="0"/>
    <x v="1"/>
    <n v="23.31"/>
    <x v="2"/>
    <n v="441"/>
    <x v="0"/>
    <s v="Plato_8, Plato_10"/>
    <x v="4"/>
    <s v="1:04"/>
    <s v="3:23"/>
    <d v="1899-12-30T02:34:00"/>
    <d v="1899-12-30T00:49:00"/>
    <x v="0"/>
    <n v="183"/>
    <d v="1899-12-30T01:30:00"/>
  </r>
  <r>
    <n v="15"/>
    <s v="Cliente_405"/>
    <n v="3"/>
    <x v="4"/>
    <x v="2"/>
    <x v="3"/>
    <n v="0"/>
    <x v="2"/>
    <n v="442"/>
    <x v="7"/>
    <s v="Plato_18, Plato_1, Plato_19"/>
    <x v="4"/>
    <s v="2:04"/>
    <s v="3:18"/>
    <d v="1899-12-30T01:29:00"/>
    <d v="1899-12-30T00:00:00"/>
    <x v="1"/>
    <n v="235"/>
    <d v="1899-12-30T02:11:00"/>
  </r>
  <r>
    <n v="4"/>
    <s v="Cliente_332"/>
    <n v="2"/>
    <x v="2"/>
    <x v="0"/>
    <x v="3"/>
    <n v="0"/>
    <x v="1"/>
    <n v="443"/>
    <x v="5"/>
    <s v="Plato_14, Plato_15, Plato_10, Plato_16"/>
    <x v="4"/>
    <s v="1:15"/>
    <s v="3:14"/>
    <d v="1899-12-30T01:59:00"/>
    <d v="1899-12-30T00:00:00"/>
    <x v="1"/>
    <n v="217"/>
    <d v="1899-12-30T02:35:00"/>
  </r>
  <r>
    <n v="8"/>
    <s v="Cliente_894"/>
    <n v="5"/>
    <x v="1"/>
    <x v="0"/>
    <x v="2"/>
    <n v="25.26"/>
    <x v="1"/>
    <n v="444"/>
    <x v="10"/>
    <s v="Plato_14, Plato_7"/>
    <x v="4"/>
    <s v="3:23"/>
    <s v="6:08"/>
    <d v="1899-12-30T02:45:00"/>
    <d v="1899-12-30T01:24:00"/>
    <x v="0"/>
    <n v="95"/>
    <d v="1899-12-30T01:21:00"/>
  </r>
  <r>
    <n v="6"/>
    <s v="Cliente_473"/>
    <n v="5"/>
    <x v="1"/>
    <x v="1"/>
    <x v="2"/>
    <n v="14.28"/>
    <x v="1"/>
    <n v="445"/>
    <x v="3"/>
    <s v="Plato_6"/>
    <x v="4"/>
    <s v="1:01"/>
    <s v="3:09"/>
    <d v="1899-12-30T02:08:00"/>
    <d v="1899-12-30T01:42:00"/>
    <x v="0"/>
    <n v="81"/>
    <d v="1899-12-30T00:26:00"/>
  </r>
  <r>
    <n v="12"/>
    <s v="Cliente_606"/>
    <n v="2"/>
    <x v="1"/>
    <x v="0"/>
    <x v="2"/>
    <n v="35.24"/>
    <x v="1"/>
    <n v="446"/>
    <x v="8"/>
    <s v="Plato_13"/>
    <x v="4"/>
    <s v="2:48"/>
    <s v="6:13"/>
    <d v="1899-12-30T03:25:00"/>
    <d v="1899-12-30T03:17:00"/>
    <x v="0"/>
    <n v="21"/>
    <d v="1899-12-30T00:08:00"/>
  </r>
  <r>
    <n v="8"/>
    <s v="Cliente_404"/>
    <n v="2"/>
    <x v="4"/>
    <x v="2"/>
    <x v="2"/>
    <n v="28.68"/>
    <x v="1"/>
    <n v="447"/>
    <x v="0"/>
    <s v="Plato_3, Plato_12, Plato_16"/>
    <x v="4"/>
    <s v="3:53"/>
    <s v="7:24"/>
    <d v="1899-12-30T03:31:00"/>
    <d v="1899-12-30T02:05:00"/>
    <x v="0"/>
    <n v="181"/>
    <d v="1899-12-30T01:26:00"/>
  </r>
  <r>
    <n v="4"/>
    <s v="Cliente_216"/>
    <n v="5"/>
    <x v="4"/>
    <x v="2"/>
    <x v="2"/>
    <n v="35.68"/>
    <x v="2"/>
    <n v="448"/>
    <x v="5"/>
    <s v="Plato_12, Plato_11"/>
    <x v="4"/>
    <s v="0:07"/>
    <s v="3:35"/>
    <d v="1899-12-30T03:43:00"/>
    <d v="1899-12-30T02:22:00"/>
    <x v="0"/>
    <n v="137"/>
    <d v="1899-12-30T01:06:00"/>
  </r>
  <r>
    <n v="3"/>
    <s v="Cliente_717"/>
    <n v="3"/>
    <x v="0"/>
    <x v="0"/>
    <x v="1"/>
    <n v="42.25"/>
    <x v="2"/>
    <n v="449"/>
    <x v="2"/>
    <s v="Plato_15"/>
    <x v="4"/>
    <s v="3:25"/>
    <s v="5:02"/>
    <d v="1899-12-30T01:52:00"/>
    <d v="1899-12-30T01:04:00"/>
    <x v="0"/>
    <n v="64"/>
    <d v="1899-12-30T00:33:00"/>
  </r>
  <r>
    <n v="9"/>
    <s v="Cliente_783"/>
    <n v="6"/>
    <x v="0"/>
    <x v="0"/>
    <x v="2"/>
    <n v="48.9"/>
    <x v="2"/>
    <n v="450"/>
    <x v="6"/>
    <s v="Plato_4, Plato_19"/>
    <x v="4"/>
    <s v="3:51"/>
    <s v="5:01"/>
    <d v="1899-12-30T01:25:00"/>
    <d v="1899-12-30T00:36:00"/>
    <x v="0"/>
    <n v="72"/>
    <d v="1899-12-30T00:34:00"/>
  </r>
  <r>
    <n v="3"/>
    <s v="Cliente_240"/>
    <n v="1"/>
    <x v="3"/>
    <x v="1"/>
    <x v="3"/>
    <n v="0"/>
    <x v="1"/>
    <n v="451"/>
    <x v="6"/>
    <s v="Plato_8, Plato_14, Plato_18"/>
    <x v="4"/>
    <s v="1:17"/>
    <s v="2:26"/>
    <d v="1899-12-30T01:09:00"/>
    <d v="1899-12-30T00:00:00"/>
    <x v="1"/>
    <n v="92"/>
    <d v="1899-12-30T01:43:00"/>
  </r>
  <r>
    <n v="9"/>
    <s v="Cliente_589"/>
    <n v="1"/>
    <x v="4"/>
    <x v="0"/>
    <x v="2"/>
    <n v="43.48"/>
    <x v="0"/>
    <n v="452"/>
    <x v="7"/>
    <s v="Plato_17, Plato_5, Plato_13"/>
    <x v="4"/>
    <s v="2:53"/>
    <s v="5:19"/>
    <d v="1899-12-30T02:26:00"/>
    <d v="1899-12-30T00:23:00"/>
    <x v="0"/>
    <n v="158"/>
    <d v="1899-12-30T02:03:00"/>
  </r>
  <r>
    <n v="6"/>
    <s v="Cliente_284"/>
    <n v="1"/>
    <x v="2"/>
    <x v="1"/>
    <x v="3"/>
    <n v="0"/>
    <x v="1"/>
    <n v="453"/>
    <x v="9"/>
    <s v="Plato_18, Plato_15"/>
    <x v="4"/>
    <s v="3:42"/>
    <s v="5:07"/>
    <d v="1899-12-30T01:25:00"/>
    <d v="1899-12-30T00:00:00"/>
    <x v="1"/>
    <n v="130"/>
    <d v="1899-12-30T01:40:00"/>
  </r>
  <r>
    <n v="1"/>
    <s v="Cliente_342"/>
    <n v="3"/>
    <x v="1"/>
    <x v="0"/>
    <x v="3"/>
    <n v="0"/>
    <x v="1"/>
    <n v="454"/>
    <x v="1"/>
    <s v="Plato_6, Plato_12, Plato_19, Plato_1"/>
    <x v="4"/>
    <s v="3:26"/>
    <s v="4:53"/>
    <d v="1899-12-30T01:27:00"/>
    <d v="1899-12-30T00:00:00"/>
    <x v="1"/>
    <n v="233"/>
    <d v="1899-12-30T02:33:00"/>
  </r>
  <r>
    <n v="12"/>
    <s v="Cliente_665"/>
    <n v="6"/>
    <x v="3"/>
    <x v="1"/>
    <x v="0"/>
    <n v="19.7"/>
    <x v="0"/>
    <n v="455"/>
    <x v="1"/>
    <s v="Plato_7"/>
    <x v="4"/>
    <s v="3:58"/>
    <s v="5:54"/>
    <d v="1899-12-30T01:56:00"/>
    <d v="1899-12-30T01:45:00"/>
    <x v="0"/>
    <n v="48"/>
    <d v="1899-12-30T00:11:00"/>
  </r>
  <r>
    <n v="13"/>
    <s v="Cliente_207"/>
    <n v="6"/>
    <x v="4"/>
    <x v="0"/>
    <x v="2"/>
    <n v="21.94"/>
    <x v="1"/>
    <n v="456"/>
    <x v="10"/>
    <s v="Plato_20, Plato_18"/>
    <x v="4"/>
    <s v="2:12"/>
    <s v="5:15"/>
    <d v="1899-12-30T03:03:00"/>
    <d v="1899-12-30T01:52:00"/>
    <x v="0"/>
    <n v="148"/>
    <d v="1899-12-30T01:11:00"/>
  </r>
  <r>
    <n v="18"/>
    <s v="Cliente_531"/>
    <n v="6"/>
    <x v="2"/>
    <x v="0"/>
    <x v="1"/>
    <n v="17.260000000000002"/>
    <x v="0"/>
    <n v="457"/>
    <x v="6"/>
    <s v="Plato_11, Plato_12"/>
    <x v="4"/>
    <s v="3:48"/>
    <s v="7:32"/>
    <d v="1899-12-30T03:44:00"/>
    <d v="1899-12-30T02:46:00"/>
    <x v="0"/>
    <n v="137"/>
    <d v="1899-12-30T00:58:00"/>
  </r>
  <r>
    <n v="4"/>
    <s v="Cliente_420"/>
    <n v="3"/>
    <x v="4"/>
    <x v="0"/>
    <x v="2"/>
    <n v="15.21"/>
    <x v="2"/>
    <n v="458"/>
    <x v="6"/>
    <s v="Plato_16, Plato_18, Plato_11, Plato_5"/>
    <x v="4"/>
    <s v="2:41"/>
    <s v="4:21"/>
    <d v="1899-12-30T01:55:00"/>
    <d v="1899-12-30T00:11:00"/>
    <x v="0"/>
    <n v="268"/>
    <d v="1899-12-30T01:29:00"/>
  </r>
  <r>
    <n v="20"/>
    <s v="Cliente_989"/>
    <n v="1"/>
    <x v="1"/>
    <x v="0"/>
    <x v="2"/>
    <n v="32.770000000000003"/>
    <x v="2"/>
    <n v="459"/>
    <x v="10"/>
    <s v="Plato_16"/>
    <x v="4"/>
    <s v="0:24"/>
    <s v="2:12"/>
    <d v="1899-12-30T02:03:00"/>
    <d v="1899-12-30T01:18:00"/>
    <x v="0"/>
    <n v="84"/>
    <d v="1899-12-30T00:30:00"/>
  </r>
  <r>
    <n v="19"/>
    <s v="Cliente_964"/>
    <n v="6"/>
    <x v="4"/>
    <x v="2"/>
    <x v="2"/>
    <n v="49.6"/>
    <x v="1"/>
    <n v="460"/>
    <x v="8"/>
    <s v="Plato_16, Plato_10, Plato_1, Plato_7"/>
    <x v="4"/>
    <s v="3:27"/>
    <s v="6:56"/>
    <d v="1899-12-30T03:29:00"/>
    <d v="1899-12-30T01:25:00"/>
    <x v="0"/>
    <n v="176"/>
    <d v="1899-12-30T02:04:00"/>
  </r>
  <r>
    <n v="4"/>
    <s v="Cliente_421"/>
    <n v="3"/>
    <x v="3"/>
    <x v="2"/>
    <x v="1"/>
    <n v="21.51"/>
    <x v="1"/>
    <n v="461"/>
    <x v="4"/>
    <s v="Plato_8, Plato_9"/>
    <x v="4"/>
    <s v="2:43"/>
    <s v="5:55"/>
    <d v="1899-12-30T03:12:00"/>
    <d v="1899-12-30T02:06:00"/>
    <x v="0"/>
    <n v="99"/>
    <d v="1899-12-30T01:06:00"/>
  </r>
  <r>
    <n v="9"/>
    <s v="Cliente_27"/>
    <n v="2"/>
    <x v="2"/>
    <x v="0"/>
    <x v="2"/>
    <n v="21.17"/>
    <x v="0"/>
    <n v="462"/>
    <x v="0"/>
    <s v="Plato_11"/>
    <x v="4"/>
    <s v="2:12"/>
    <s v="4:27"/>
    <d v="1899-12-30T02:15:00"/>
    <d v="1899-12-30T02:04:00"/>
    <x v="0"/>
    <n v="99"/>
    <d v="1899-12-30T00:11:00"/>
  </r>
  <r>
    <n v="7"/>
    <s v="Cliente_194"/>
    <n v="2"/>
    <x v="2"/>
    <x v="0"/>
    <x v="0"/>
    <n v="17.07"/>
    <x v="2"/>
    <n v="463"/>
    <x v="3"/>
    <s v="Plato_17"/>
    <x v="4"/>
    <s v="0:53"/>
    <s v="3:13"/>
    <d v="1899-12-30T02:35:00"/>
    <d v="1899-12-30T02:06:00"/>
    <x v="0"/>
    <n v="93"/>
    <d v="1899-12-30T00:14:00"/>
  </r>
  <r>
    <n v="16"/>
    <s v="Cliente_440"/>
    <n v="1"/>
    <x v="4"/>
    <x v="0"/>
    <x v="2"/>
    <n v="48.5"/>
    <x v="0"/>
    <n v="464"/>
    <x v="9"/>
    <s v="Plato_10, Plato_6, Plato_5"/>
    <x v="4"/>
    <s v="1:21"/>
    <s v="4:39"/>
    <d v="1899-12-30T03:18:00"/>
    <d v="1899-12-30T01:54:00"/>
    <x v="0"/>
    <n v="154"/>
    <d v="1899-12-30T01:24:00"/>
  </r>
  <r>
    <n v="4"/>
    <s v="Cliente_876"/>
    <n v="2"/>
    <x v="1"/>
    <x v="0"/>
    <x v="2"/>
    <n v="44.9"/>
    <x v="2"/>
    <n v="465"/>
    <x v="7"/>
    <s v="Plato_1, Plato_14"/>
    <x v="4"/>
    <s v="1:11"/>
    <s v="3:38"/>
    <d v="1899-12-30T02:42:00"/>
    <d v="1899-12-30T01:27:00"/>
    <x v="0"/>
    <n v="121"/>
    <d v="1899-12-30T01:00:00"/>
  </r>
  <r>
    <n v="4"/>
    <s v="Cliente_365"/>
    <n v="1"/>
    <x v="1"/>
    <x v="0"/>
    <x v="2"/>
    <n v="26.63"/>
    <x v="1"/>
    <n v="466"/>
    <x v="6"/>
    <s v="Plato_5, Plato_2, Plato_16"/>
    <x v="4"/>
    <s v="1:54"/>
    <s v="4:20"/>
    <d v="1899-12-30T02:26:00"/>
    <d v="1899-12-30T00:01:00"/>
    <x v="0"/>
    <n v="140"/>
    <d v="1899-12-30T02:25:00"/>
  </r>
  <r>
    <n v="15"/>
    <s v="Cliente_185"/>
    <n v="3"/>
    <x v="1"/>
    <x v="0"/>
    <x v="0"/>
    <n v="42.31"/>
    <x v="0"/>
    <n v="467"/>
    <x v="4"/>
    <s v="Plato_11, Plato_5"/>
    <x v="4"/>
    <s v="2:42"/>
    <s v="4:14"/>
    <d v="1899-12-30T01:32:00"/>
    <d v="1899-12-30T00:20:00"/>
    <x v="0"/>
    <n v="143"/>
    <d v="1899-12-30T01:12:00"/>
  </r>
  <r>
    <n v="14"/>
    <s v="Cliente_558"/>
    <n v="6"/>
    <x v="2"/>
    <x v="1"/>
    <x v="2"/>
    <n v="14.28"/>
    <x v="0"/>
    <n v="468"/>
    <x v="10"/>
    <s v="Plato_12, Plato_3, Plato_16"/>
    <x v="4"/>
    <s v="2:59"/>
    <s v="5:45"/>
    <d v="1899-12-30T02:46:00"/>
    <d v="1899-12-30T01:43:00"/>
    <x v="0"/>
    <n v="106"/>
    <d v="1899-12-30T01:03:00"/>
  </r>
  <r>
    <n v="1"/>
    <s v="Cliente_535"/>
    <n v="2"/>
    <x v="1"/>
    <x v="2"/>
    <x v="2"/>
    <n v="25.26"/>
    <x v="0"/>
    <n v="469"/>
    <x v="1"/>
    <s v="Plato_8, Plato_15"/>
    <x v="4"/>
    <s v="2:57"/>
    <s v="5:22"/>
    <d v="1899-12-30T02:25:00"/>
    <d v="1899-12-30T01:19:00"/>
    <x v="0"/>
    <n v="137"/>
    <d v="1899-12-30T01:06:00"/>
  </r>
  <r>
    <n v="17"/>
    <s v="Cliente_18"/>
    <n v="3"/>
    <x v="4"/>
    <x v="0"/>
    <x v="2"/>
    <n v="47.46"/>
    <x v="2"/>
    <n v="470"/>
    <x v="7"/>
    <s v="Plato_7, Plato_4"/>
    <x v="4"/>
    <s v="1:41"/>
    <s v="4:17"/>
    <d v="1899-12-30T02:51:00"/>
    <d v="1899-12-30T01:24:00"/>
    <x v="0"/>
    <n v="78"/>
    <d v="1899-12-30T01:12:00"/>
  </r>
  <r>
    <n v="7"/>
    <s v="Cliente_696"/>
    <n v="6"/>
    <x v="4"/>
    <x v="1"/>
    <x v="0"/>
    <n v="28.49"/>
    <x v="0"/>
    <n v="471"/>
    <x v="4"/>
    <s v="Plato_8"/>
    <x v="4"/>
    <s v="3:36"/>
    <s v="5:38"/>
    <d v="1899-12-30T02:02:00"/>
    <d v="1899-12-30T01:05:00"/>
    <x v="0"/>
    <n v="105"/>
    <d v="1899-12-30T00:57:00"/>
  </r>
  <r>
    <n v="20"/>
    <s v="Cliente_704"/>
    <n v="2"/>
    <x v="2"/>
    <x v="0"/>
    <x v="1"/>
    <n v="36.79"/>
    <x v="2"/>
    <n v="472"/>
    <x v="7"/>
    <s v="Plato_8, Plato_5"/>
    <x v="4"/>
    <s v="3:57"/>
    <s v="6:52"/>
    <d v="1899-12-30T03:10:00"/>
    <d v="1899-12-30T01:42:00"/>
    <x v="0"/>
    <n v="114"/>
    <d v="1899-12-30T01:13:00"/>
  </r>
  <r>
    <n v="13"/>
    <s v="Cliente_720"/>
    <n v="4"/>
    <x v="2"/>
    <x v="0"/>
    <x v="0"/>
    <n v="15.63"/>
    <x v="2"/>
    <n v="473"/>
    <x v="3"/>
    <s v="Plato_5, Plato_8"/>
    <x v="5"/>
    <s v="3:36"/>
    <s v="7:04"/>
    <d v="1899-12-30T03:43:00"/>
    <d v="1899-12-30T02:27:00"/>
    <x v="0"/>
    <n v="79"/>
    <d v="1899-12-30T01:01:00"/>
  </r>
  <r>
    <n v="2"/>
    <s v="Cliente_624"/>
    <n v="6"/>
    <x v="4"/>
    <x v="0"/>
    <x v="3"/>
    <n v="0"/>
    <x v="1"/>
    <n v="474"/>
    <x v="4"/>
    <s v="Plato_18, Plato_9, Plato_17, Plato_16"/>
    <x v="5"/>
    <s v="1:52"/>
    <s v="3:32"/>
    <d v="1899-12-30T01:40:00"/>
    <d v="1899-12-30T00:00:00"/>
    <x v="1"/>
    <n v="178"/>
    <d v="1899-12-30T02:41:00"/>
  </r>
  <r>
    <n v="18"/>
    <s v="Cliente_289"/>
    <n v="4"/>
    <x v="3"/>
    <x v="2"/>
    <x v="0"/>
    <n v="19.55"/>
    <x v="2"/>
    <n v="475"/>
    <x v="3"/>
    <s v="Plato_7, Plato_18"/>
    <x v="5"/>
    <s v="3:17"/>
    <s v="5:50"/>
    <d v="1899-12-30T02:48:00"/>
    <d v="1899-12-30T01:58:00"/>
    <x v="0"/>
    <n v="174"/>
    <d v="1899-12-30T00:35:00"/>
  </r>
  <r>
    <n v="13"/>
    <s v="Cliente_434"/>
    <n v="2"/>
    <x v="0"/>
    <x v="1"/>
    <x v="3"/>
    <n v="0"/>
    <x v="2"/>
    <n v="476"/>
    <x v="3"/>
    <s v="Plato_7, Plato_18, Plato_15, Plato_20"/>
    <x v="5"/>
    <s v="0:03"/>
    <s v="1:47"/>
    <d v="1899-12-30T01:59:00"/>
    <d v="1899-12-30T00:00:00"/>
    <x v="1"/>
    <n v="218"/>
    <d v="1899-12-30T01:55:00"/>
  </r>
  <r>
    <n v="8"/>
    <s v="Cliente_149"/>
    <n v="6"/>
    <x v="4"/>
    <x v="1"/>
    <x v="3"/>
    <n v="0"/>
    <x v="0"/>
    <n v="477"/>
    <x v="1"/>
    <s v="Plato_18, Plato_14, Plato_7, Plato_13"/>
    <x v="5"/>
    <s v="1:39"/>
    <s v="2:58"/>
    <d v="1899-12-30T01:19:00"/>
    <d v="1899-12-30T00:00:00"/>
    <x v="1"/>
    <n v="204"/>
    <d v="1899-12-30T01:55:00"/>
  </r>
  <r>
    <n v="7"/>
    <s v="Cliente_29"/>
    <n v="5"/>
    <x v="1"/>
    <x v="0"/>
    <x v="1"/>
    <n v="32.78"/>
    <x v="2"/>
    <n v="478"/>
    <x v="6"/>
    <s v="Plato_2, Plato_9"/>
    <x v="5"/>
    <s v="0:01"/>
    <s v="3:28"/>
    <d v="1899-12-30T03:42:00"/>
    <d v="1899-12-30T01:57:00"/>
    <x v="0"/>
    <n v="118"/>
    <d v="1899-12-30T01:30:00"/>
  </r>
  <r>
    <n v="1"/>
    <s v="Cliente_708"/>
    <n v="3"/>
    <x v="0"/>
    <x v="0"/>
    <x v="0"/>
    <n v="39.58"/>
    <x v="0"/>
    <n v="479"/>
    <x v="10"/>
    <s v="Plato_4, Plato_18"/>
    <x v="5"/>
    <s v="0:42"/>
    <s v="4:30"/>
    <d v="1899-12-30T03:48:00"/>
    <d v="1899-12-30T02:25:00"/>
    <x v="0"/>
    <n v="52"/>
    <d v="1899-12-30T01:23:00"/>
  </r>
  <r>
    <n v="1"/>
    <s v="Cliente_125"/>
    <n v="5"/>
    <x v="3"/>
    <x v="1"/>
    <x v="1"/>
    <n v="18.63"/>
    <x v="0"/>
    <n v="480"/>
    <x v="7"/>
    <s v="Plato_8, Plato_6"/>
    <x v="5"/>
    <s v="3:26"/>
    <s v="7:19"/>
    <d v="1899-12-30T03:53:00"/>
    <d v="1899-12-30T02:48:00"/>
    <x v="0"/>
    <n v="159"/>
    <d v="1899-12-30T01:05:00"/>
  </r>
  <r>
    <n v="9"/>
    <s v="Cliente_618"/>
    <n v="4"/>
    <x v="1"/>
    <x v="0"/>
    <x v="2"/>
    <n v="42.02"/>
    <x v="0"/>
    <n v="481"/>
    <x v="4"/>
    <s v="Plato_10"/>
    <x v="5"/>
    <s v="1:57"/>
    <s v="4:43"/>
    <d v="1899-12-30T02:46:00"/>
    <d v="1899-12-30T01:48:00"/>
    <x v="0"/>
    <n v="52"/>
    <d v="1899-12-30T00:58:00"/>
  </r>
  <r>
    <n v="9"/>
    <s v="Cliente_115"/>
    <n v="4"/>
    <x v="0"/>
    <x v="1"/>
    <x v="2"/>
    <n v="18.84"/>
    <x v="1"/>
    <n v="482"/>
    <x v="1"/>
    <s v="Plato_13"/>
    <x v="5"/>
    <s v="0:41"/>
    <s v="2:59"/>
    <d v="1899-12-30T02:18:00"/>
    <d v="1899-12-30T01:57:00"/>
    <x v="0"/>
    <n v="63"/>
    <d v="1899-12-30T00:21:00"/>
  </r>
  <r>
    <n v="2"/>
    <s v="Cliente_527"/>
    <n v="4"/>
    <x v="1"/>
    <x v="0"/>
    <x v="2"/>
    <n v="12.74"/>
    <x v="0"/>
    <n v="483"/>
    <x v="8"/>
    <s v="Plato_6"/>
    <x v="5"/>
    <s v="3:50"/>
    <s v="7:01"/>
    <d v="1899-12-30T03:11:00"/>
    <d v="1899-12-30T02:18:00"/>
    <x v="0"/>
    <n v="81"/>
    <d v="1899-12-30T00:53:00"/>
  </r>
  <r>
    <n v="18"/>
    <s v="Cliente_71"/>
    <n v="2"/>
    <x v="4"/>
    <x v="0"/>
    <x v="2"/>
    <n v="22.76"/>
    <x v="1"/>
    <n v="484"/>
    <x v="9"/>
    <s v="Plato_1"/>
    <x v="5"/>
    <s v="1:33"/>
    <s v="4:31"/>
    <d v="1899-12-30T02:58:00"/>
    <d v="1899-12-30T02:24:00"/>
    <x v="0"/>
    <n v="75"/>
    <d v="1899-12-30T00:34:00"/>
  </r>
  <r>
    <n v="6"/>
    <s v="Cliente_524"/>
    <n v="5"/>
    <x v="3"/>
    <x v="2"/>
    <x v="2"/>
    <n v="39.07"/>
    <x v="0"/>
    <n v="485"/>
    <x v="6"/>
    <s v="Plato_7, Plato_19"/>
    <x v="5"/>
    <s v="1:00"/>
    <s v="2:52"/>
    <d v="1899-12-30T01:52:00"/>
    <d v="1899-12-30T00:33:00"/>
    <x v="0"/>
    <n v="144"/>
    <d v="1899-12-30T01:19:00"/>
  </r>
  <r>
    <n v="15"/>
    <s v="Cliente_437"/>
    <n v="3"/>
    <x v="1"/>
    <x v="1"/>
    <x v="0"/>
    <n v="12.66"/>
    <x v="2"/>
    <n v="486"/>
    <x v="1"/>
    <s v="Plato_19, Plato_3, Plato_18, Plato_7"/>
    <x v="5"/>
    <s v="2:47"/>
    <s v="6:12"/>
    <d v="1899-12-30T03:40:00"/>
    <d v="1899-12-30T02:26:00"/>
    <x v="0"/>
    <n v="150"/>
    <d v="1899-12-30T00:59:00"/>
  </r>
  <r>
    <n v="17"/>
    <s v="Cliente_946"/>
    <n v="1"/>
    <x v="1"/>
    <x v="0"/>
    <x v="2"/>
    <n v="45.76"/>
    <x v="2"/>
    <n v="487"/>
    <x v="3"/>
    <s v="Plato_18, Plato_17, Plato_5"/>
    <x v="5"/>
    <s v="1:34"/>
    <s v="3:50"/>
    <d v="1899-12-30T02:31:00"/>
    <d v="1899-12-30T00:44:00"/>
    <x v="0"/>
    <n v="152"/>
    <d v="1899-12-30T01:32:00"/>
  </r>
  <r>
    <n v="10"/>
    <s v="Cliente_719"/>
    <n v="4"/>
    <x v="0"/>
    <x v="0"/>
    <x v="3"/>
    <n v="0"/>
    <x v="1"/>
    <n v="488"/>
    <x v="10"/>
    <s v="Plato_4, Plato_14, Plato_17"/>
    <x v="5"/>
    <s v="0:00"/>
    <s v="1:58"/>
    <d v="1899-12-30T01:58:00"/>
    <d v="1899-12-30T00:00:00"/>
    <x v="1"/>
    <n v="185"/>
    <d v="1899-12-30T02:04:00"/>
  </r>
  <r>
    <n v="3"/>
    <s v="Cliente_354"/>
    <n v="1"/>
    <x v="0"/>
    <x v="1"/>
    <x v="2"/>
    <n v="22.27"/>
    <x v="2"/>
    <n v="489"/>
    <x v="10"/>
    <s v="Plato_20, Plato_14"/>
    <x v="5"/>
    <s v="2:57"/>
    <s v="5:27"/>
    <d v="1899-12-30T02:45:00"/>
    <d v="1899-12-30T01:56:00"/>
    <x v="0"/>
    <n v="149"/>
    <d v="1899-12-30T00:34:00"/>
  </r>
  <r>
    <n v="1"/>
    <s v="Cliente_194"/>
    <n v="2"/>
    <x v="3"/>
    <x v="0"/>
    <x v="3"/>
    <n v="0"/>
    <x v="1"/>
    <n v="490"/>
    <x v="1"/>
    <s v="Plato_10, Plato_15, Plato_18"/>
    <x v="5"/>
    <s v="3:20"/>
    <s v="4:57"/>
    <d v="1899-12-30T01:37:00"/>
    <d v="1899-12-30T00:00:00"/>
    <x v="1"/>
    <n v="212"/>
    <d v="1899-12-30T02:11:00"/>
  </r>
  <r>
    <n v="7"/>
    <s v="Cliente_160"/>
    <n v="4"/>
    <x v="4"/>
    <x v="1"/>
    <x v="2"/>
    <n v="34.68"/>
    <x v="2"/>
    <n v="491"/>
    <x v="0"/>
    <s v="Plato_9, Plato_2"/>
    <x v="5"/>
    <s v="0:07"/>
    <s v="2:37"/>
    <d v="1899-12-30T02:45:00"/>
    <d v="1899-12-30T01:49:00"/>
    <x v="0"/>
    <n v="118"/>
    <d v="1899-12-30T00:41:00"/>
  </r>
  <r>
    <n v="4"/>
    <s v="Cliente_363"/>
    <n v="4"/>
    <x v="1"/>
    <x v="0"/>
    <x v="2"/>
    <n v="16.62"/>
    <x v="0"/>
    <n v="492"/>
    <x v="1"/>
    <s v="Plato_11, Plato_13, Plato_7"/>
    <x v="5"/>
    <s v="1:03"/>
    <s v="4:36"/>
    <d v="1899-12-30T03:33:00"/>
    <d v="1899-12-30T02:44:00"/>
    <x v="0"/>
    <n v="210"/>
    <d v="1899-12-30T00:49:00"/>
  </r>
  <r>
    <n v="2"/>
    <s v="Cliente_140"/>
    <n v="2"/>
    <x v="3"/>
    <x v="0"/>
    <x v="2"/>
    <n v="32.67"/>
    <x v="2"/>
    <n v="493"/>
    <x v="4"/>
    <s v="Plato_4"/>
    <x v="5"/>
    <s v="0:31"/>
    <s v="1:46"/>
    <d v="1899-12-30T01:30:00"/>
    <d v="1899-12-30T01:07:00"/>
    <x v="0"/>
    <n v="54"/>
    <d v="1899-12-30T00:08:00"/>
  </r>
  <r>
    <n v="20"/>
    <s v="Cliente_546"/>
    <n v="5"/>
    <x v="1"/>
    <x v="1"/>
    <x v="2"/>
    <n v="11.85"/>
    <x v="0"/>
    <n v="494"/>
    <x v="3"/>
    <s v="Plato_15, Plato_19"/>
    <x v="5"/>
    <s v="1:28"/>
    <s v="4:49"/>
    <d v="1899-12-30T03:21:00"/>
    <d v="1899-12-30T02:50:00"/>
    <x v="0"/>
    <n v="172"/>
    <d v="1899-12-30T00:31:00"/>
  </r>
  <r>
    <n v="11"/>
    <s v="Cliente_778"/>
    <n v="6"/>
    <x v="2"/>
    <x v="1"/>
    <x v="2"/>
    <n v="33.96"/>
    <x v="1"/>
    <n v="495"/>
    <x v="5"/>
    <s v="Plato_20, Plato_6, Plato_16, Plato_11"/>
    <x v="5"/>
    <s v="3:01"/>
    <s v="6:50"/>
    <d v="1899-12-30T03:49:00"/>
    <d v="1899-12-30T02:07:00"/>
    <x v="0"/>
    <n v="263"/>
    <d v="1899-12-30T01:42:00"/>
  </r>
  <r>
    <n v="1"/>
    <s v="Cliente_402"/>
    <n v="3"/>
    <x v="1"/>
    <x v="0"/>
    <x v="2"/>
    <n v="39.42"/>
    <x v="0"/>
    <n v="496"/>
    <x v="10"/>
    <s v="Plato_11, Plato_18, Plato_12, Plato_17"/>
    <x v="5"/>
    <s v="2:34"/>
    <s v="6:22"/>
    <d v="1899-12-30T03:48:00"/>
    <d v="1899-12-30T01:35:00"/>
    <x v="0"/>
    <n v="223"/>
    <d v="1899-12-30T02:13:00"/>
  </r>
  <r>
    <n v="13"/>
    <s v="Cliente_784"/>
    <n v="6"/>
    <x v="0"/>
    <x v="0"/>
    <x v="0"/>
    <n v="29.93"/>
    <x v="0"/>
    <n v="497"/>
    <x v="10"/>
    <s v="Plato_2, Plato_20"/>
    <x v="5"/>
    <s v="3:30"/>
    <s v="6:58"/>
    <d v="1899-12-30T03:28:00"/>
    <d v="1899-12-30T02:50:00"/>
    <x v="0"/>
    <n v="150"/>
    <d v="1899-12-30T00:38:00"/>
  </r>
  <r>
    <n v="20"/>
    <s v="Cliente_259"/>
    <n v="3"/>
    <x v="0"/>
    <x v="0"/>
    <x v="2"/>
    <n v="21.99"/>
    <x v="1"/>
    <n v="498"/>
    <x v="0"/>
    <s v="Plato_12"/>
    <x v="5"/>
    <s v="0:17"/>
    <s v="3:46"/>
    <d v="1899-12-30T03:29:00"/>
    <d v="1899-12-30T02:57:00"/>
    <x v="0"/>
    <n v="19"/>
    <d v="1899-12-30T00:32:00"/>
  </r>
  <r>
    <n v="5"/>
    <s v="Cliente_919"/>
    <n v="5"/>
    <x v="2"/>
    <x v="2"/>
    <x v="0"/>
    <n v="22.69"/>
    <x v="0"/>
    <n v="499"/>
    <x v="2"/>
    <s v="Plato_10, Plato_2, Plato_1"/>
    <x v="5"/>
    <s v="1:21"/>
    <s v="4:28"/>
    <d v="1899-12-30T03:07:00"/>
    <d v="1899-12-30T00:57:00"/>
    <x v="0"/>
    <n v="158"/>
    <d v="1899-12-30T02:10:00"/>
  </r>
  <r>
    <n v="4"/>
    <s v="Cliente_354"/>
    <n v="5"/>
    <x v="4"/>
    <x v="1"/>
    <x v="0"/>
    <n v="37.619999999999997"/>
    <x v="2"/>
    <n v="500"/>
    <x v="10"/>
    <s v="Plato_6, Plato_5"/>
    <x v="5"/>
    <s v="1:17"/>
    <s v="5:15"/>
    <d v="1899-12-30T04:13:00"/>
    <d v="1899-12-30T03:16:00"/>
    <x v="0"/>
    <n v="93"/>
    <d v="1899-12-30T00:42:00"/>
  </r>
  <r>
    <n v="7"/>
    <s v="Cliente_637"/>
    <n v="1"/>
    <x v="1"/>
    <x v="2"/>
    <x v="2"/>
    <n v="28.38"/>
    <x v="2"/>
    <n v="501"/>
    <x v="5"/>
    <s v="Plato_20, Plato_13, Plato_16"/>
    <x v="5"/>
    <s v="3:44"/>
    <s v="6:31"/>
    <d v="1899-12-30T03:02:00"/>
    <d v="1899-12-30T02:08:00"/>
    <x v="0"/>
    <n v="138"/>
    <d v="1899-12-30T00:39:00"/>
  </r>
  <r>
    <n v="5"/>
    <s v="Cliente_759"/>
    <n v="2"/>
    <x v="3"/>
    <x v="0"/>
    <x v="3"/>
    <n v="0"/>
    <x v="0"/>
    <n v="502"/>
    <x v="6"/>
    <s v="Plato_5, Plato_4, Plato_11"/>
    <x v="5"/>
    <s v="0:45"/>
    <s v="1:57"/>
    <d v="1899-12-30T01:12:00"/>
    <d v="1899-12-30T00:00:00"/>
    <x v="1"/>
    <n v="139"/>
    <d v="1899-12-30T01:13:00"/>
  </r>
  <r>
    <n v="3"/>
    <s v="Cliente_948"/>
    <n v="1"/>
    <x v="0"/>
    <x v="0"/>
    <x v="2"/>
    <n v="35.840000000000003"/>
    <x v="0"/>
    <n v="503"/>
    <x v="0"/>
    <s v="Plato_20, Plato_12"/>
    <x v="5"/>
    <s v="2:20"/>
    <s v="4:02"/>
    <d v="1899-12-30T01:42:00"/>
    <d v="1899-12-30T00:17:00"/>
    <x v="0"/>
    <n v="137"/>
    <d v="1899-12-30T01:25:00"/>
  </r>
  <r>
    <n v="2"/>
    <s v="Cliente_172"/>
    <n v="5"/>
    <x v="3"/>
    <x v="2"/>
    <x v="1"/>
    <n v="31.31"/>
    <x v="0"/>
    <n v="504"/>
    <x v="2"/>
    <s v="Plato_6"/>
    <x v="5"/>
    <s v="2:10"/>
    <s v="4:48"/>
    <d v="1899-12-30T02:38:00"/>
    <d v="1899-12-30T02:19:00"/>
    <x v="0"/>
    <n v="54"/>
    <d v="1899-12-30T00:19:00"/>
  </r>
  <r>
    <n v="5"/>
    <s v="Cliente_70"/>
    <n v="1"/>
    <x v="2"/>
    <x v="2"/>
    <x v="2"/>
    <n v="25.76"/>
    <x v="0"/>
    <n v="505"/>
    <x v="1"/>
    <s v="Plato_20, Plato_1"/>
    <x v="5"/>
    <s v="2:38"/>
    <s v="6:07"/>
    <d v="1899-12-30T03:29:00"/>
    <d v="1899-12-30T01:34:00"/>
    <x v="0"/>
    <n v="155"/>
    <d v="1899-12-30T01:55:00"/>
  </r>
  <r>
    <n v="18"/>
    <s v="Cliente_835"/>
    <n v="2"/>
    <x v="0"/>
    <x v="2"/>
    <x v="2"/>
    <n v="11.65"/>
    <x v="2"/>
    <n v="506"/>
    <x v="3"/>
    <s v="Plato_8"/>
    <x v="5"/>
    <s v="2:01"/>
    <s v="4:02"/>
    <d v="1899-12-30T02:16:00"/>
    <d v="1899-12-30T01:56:00"/>
    <x v="0"/>
    <n v="70"/>
    <d v="1899-12-30T00:05:00"/>
  </r>
  <r>
    <n v="18"/>
    <s v="Cliente_989"/>
    <n v="4"/>
    <x v="2"/>
    <x v="1"/>
    <x v="3"/>
    <n v="0"/>
    <x v="1"/>
    <n v="507"/>
    <x v="6"/>
    <s v="Plato_18, Plato_19"/>
    <x v="5"/>
    <s v="3:26"/>
    <s v="4:30"/>
    <d v="1899-12-30T01:04:00"/>
    <d v="1899-12-30T00:00:00"/>
    <x v="1"/>
    <n v="210"/>
    <d v="1899-12-30T01:09:00"/>
  </r>
  <r>
    <n v="6"/>
    <s v="Cliente_821"/>
    <n v="1"/>
    <x v="3"/>
    <x v="0"/>
    <x v="2"/>
    <n v="42.8"/>
    <x v="0"/>
    <n v="508"/>
    <x v="2"/>
    <s v="Plato_15"/>
    <x v="5"/>
    <s v="2:50"/>
    <s v="6:35"/>
    <d v="1899-12-30T03:45:00"/>
    <d v="1899-12-30T03:11:00"/>
    <x v="0"/>
    <n v="32"/>
    <d v="1899-12-30T00:34:00"/>
  </r>
  <r>
    <n v="5"/>
    <s v="Cliente_977"/>
    <n v="3"/>
    <x v="1"/>
    <x v="1"/>
    <x v="2"/>
    <n v="16.260000000000002"/>
    <x v="2"/>
    <n v="509"/>
    <x v="2"/>
    <s v="Plato_20"/>
    <x v="5"/>
    <s v="3:12"/>
    <s v="6:02"/>
    <d v="1899-12-30T03:05:00"/>
    <d v="1899-12-30T02:03:00"/>
    <x v="0"/>
    <n v="80"/>
    <d v="1899-12-30T00:47:00"/>
  </r>
  <r>
    <n v="6"/>
    <s v="Cliente_509"/>
    <n v="4"/>
    <x v="4"/>
    <x v="0"/>
    <x v="2"/>
    <n v="14.97"/>
    <x v="1"/>
    <n v="510"/>
    <x v="3"/>
    <s v="Plato_19"/>
    <x v="5"/>
    <s v="3:32"/>
    <s v="4:33"/>
    <d v="1899-12-30T01:01:00"/>
    <d v="1899-12-30T00:13:00"/>
    <x v="0"/>
    <n v="36"/>
    <d v="1899-12-30T00:48:00"/>
  </r>
  <r>
    <n v="2"/>
    <s v="Cliente_951"/>
    <n v="1"/>
    <x v="1"/>
    <x v="0"/>
    <x v="2"/>
    <n v="35.950000000000003"/>
    <x v="1"/>
    <n v="511"/>
    <x v="10"/>
    <s v="Plato_14, Plato_18"/>
    <x v="5"/>
    <s v="1:38"/>
    <s v="3:23"/>
    <d v="1899-12-30T01:45:00"/>
    <d v="1899-12-30T01:07:00"/>
    <x v="0"/>
    <n v="137"/>
    <d v="1899-12-30T00:38:00"/>
  </r>
  <r>
    <n v="2"/>
    <s v="Cliente_285"/>
    <n v="1"/>
    <x v="3"/>
    <x v="0"/>
    <x v="2"/>
    <n v="37.369999999999997"/>
    <x v="2"/>
    <n v="512"/>
    <x v="0"/>
    <s v="Plato_3, Plato_19"/>
    <x v="5"/>
    <s v="1:19"/>
    <s v="2:26"/>
    <d v="1899-12-30T01:22:00"/>
    <d v="1899-12-30T00:08:00"/>
    <x v="0"/>
    <n v="128"/>
    <d v="1899-12-30T00:59:00"/>
  </r>
  <r>
    <n v="8"/>
    <s v="Cliente_873"/>
    <n v="6"/>
    <x v="0"/>
    <x v="1"/>
    <x v="2"/>
    <n v="22.74"/>
    <x v="2"/>
    <n v="513"/>
    <x v="6"/>
    <s v="Plato_4"/>
    <x v="5"/>
    <s v="1:28"/>
    <s v="4:51"/>
    <d v="1899-12-30T03:38:00"/>
    <d v="1899-12-30T02:27:00"/>
    <x v="0"/>
    <n v="54"/>
    <d v="1899-12-30T00:56:00"/>
  </r>
  <r>
    <n v="18"/>
    <s v="Cliente_819"/>
    <n v="5"/>
    <x v="4"/>
    <x v="0"/>
    <x v="2"/>
    <n v="38.840000000000003"/>
    <x v="1"/>
    <n v="514"/>
    <x v="9"/>
    <s v="Plato_10, Plato_12, Plato_3, Plato_15"/>
    <x v="5"/>
    <s v="1:19"/>
    <s v="4:36"/>
    <d v="1899-12-30T03:17:00"/>
    <d v="1899-12-30T01:25:00"/>
    <x v="0"/>
    <n v="174"/>
    <d v="1899-12-30T01:52:00"/>
  </r>
  <r>
    <n v="19"/>
    <s v="Cliente_690"/>
    <n v="2"/>
    <x v="2"/>
    <x v="0"/>
    <x v="2"/>
    <n v="43.79"/>
    <x v="2"/>
    <n v="515"/>
    <x v="9"/>
    <s v="Plato_4"/>
    <x v="5"/>
    <s v="0:58"/>
    <s v="2:03"/>
    <d v="1899-12-30T01:20:00"/>
    <d v="1899-12-30T00:52:00"/>
    <x v="0"/>
    <n v="18"/>
    <d v="1899-12-30T00:13:00"/>
  </r>
  <r>
    <n v="7"/>
    <s v="Cliente_334"/>
    <n v="2"/>
    <x v="4"/>
    <x v="0"/>
    <x v="3"/>
    <n v="0"/>
    <x v="0"/>
    <n v="516"/>
    <x v="3"/>
    <s v="Plato_12, Plato_14, Plato_3"/>
    <x v="5"/>
    <s v="3:55"/>
    <s v="4:59"/>
    <d v="1899-12-30T01:04:00"/>
    <d v="1899-12-30T00:00:00"/>
    <x v="1"/>
    <n v="146"/>
    <d v="1899-12-30T01:37:00"/>
  </r>
  <r>
    <n v="4"/>
    <s v="Cliente_508"/>
    <n v="5"/>
    <x v="4"/>
    <x v="0"/>
    <x v="1"/>
    <n v="23.92"/>
    <x v="0"/>
    <n v="517"/>
    <x v="8"/>
    <s v="Plato_7, Plato_12, Plato_5"/>
    <x v="5"/>
    <s v="1:35"/>
    <s v="5:30"/>
    <d v="1899-12-30T03:55:00"/>
    <d v="1899-12-30T02:50:00"/>
    <x v="0"/>
    <n v="103"/>
    <d v="1899-12-30T01:05:00"/>
  </r>
  <r>
    <n v="5"/>
    <s v="Cliente_830"/>
    <n v="6"/>
    <x v="4"/>
    <x v="1"/>
    <x v="2"/>
    <n v="18.48"/>
    <x v="2"/>
    <n v="518"/>
    <x v="1"/>
    <s v="Plato_11, Plato_5"/>
    <x v="5"/>
    <s v="2:08"/>
    <s v="6:02"/>
    <d v="1899-12-30T04:09:00"/>
    <d v="1899-12-30T03:01:00"/>
    <x v="0"/>
    <n v="77"/>
    <d v="1899-12-30T00:53:00"/>
  </r>
  <r>
    <n v="6"/>
    <s v="Cliente_787"/>
    <n v="2"/>
    <x v="3"/>
    <x v="0"/>
    <x v="2"/>
    <n v="34.590000000000003"/>
    <x v="1"/>
    <n v="519"/>
    <x v="3"/>
    <s v="Plato_6, Plato_20, Plato_5"/>
    <x v="5"/>
    <s v="0:48"/>
    <s v="3:49"/>
    <d v="1899-12-30T03:01:00"/>
    <d v="1899-12-30T00:25:00"/>
    <x v="0"/>
    <n v="245"/>
    <d v="1899-12-30T02:36:00"/>
  </r>
  <r>
    <n v="4"/>
    <s v="Cliente_616"/>
    <n v="4"/>
    <x v="4"/>
    <x v="2"/>
    <x v="2"/>
    <n v="43.99"/>
    <x v="1"/>
    <n v="520"/>
    <x v="1"/>
    <s v="Plato_9, Plato_18, Plato_17, Plato_2"/>
    <x v="5"/>
    <s v="3:35"/>
    <s v="6:23"/>
    <d v="1899-12-30T02:48:00"/>
    <d v="1899-12-30T00:47:00"/>
    <x v="0"/>
    <n v="280"/>
    <d v="1899-12-30T02:01:00"/>
  </r>
  <r>
    <n v="18"/>
    <s v="Cliente_422"/>
    <n v="2"/>
    <x v="4"/>
    <x v="0"/>
    <x v="2"/>
    <n v="15.18"/>
    <x v="1"/>
    <n v="521"/>
    <x v="6"/>
    <s v="Plato_1, Plato_9, Plato_18"/>
    <x v="5"/>
    <s v="0:43"/>
    <s v="2:54"/>
    <d v="1899-12-30T02:11:00"/>
    <d v="1899-12-30T00:40:00"/>
    <x v="0"/>
    <n v="210"/>
    <d v="1899-12-30T01:31:00"/>
  </r>
  <r>
    <n v="2"/>
    <s v="Cliente_740"/>
    <n v="5"/>
    <x v="4"/>
    <x v="0"/>
    <x v="1"/>
    <n v="35.35"/>
    <x v="1"/>
    <n v="522"/>
    <x v="7"/>
    <s v="Plato_16"/>
    <x v="5"/>
    <s v="1:38"/>
    <s v="4:26"/>
    <d v="1899-12-30T02:48:00"/>
    <d v="1899-12-30T02:01:00"/>
    <x v="0"/>
    <n v="84"/>
    <d v="1899-12-30T00:47:00"/>
  </r>
  <r>
    <n v="4"/>
    <s v="Cliente_930"/>
    <n v="3"/>
    <x v="3"/>
    <x v="0"/>
    <x v="2"/>
    <n v="45.41"/>
    <x v="2"/>
    <n v="523"/>
    <x v="10"/>
    <s v="Plato_6"/>
    <x v="5"/>
    <s v="1:39"/>
    <s v="4:42"/>
    <d v="1899-12-30T03:18:00"/>
    <d v="1899-12-30T02:12:00"/>
    <x v="0"/>
    <n v="81"/>
    <d v="1899-12-30T00:51:00"/>
  </r>
  <r>
    <n v="16"/>
    <s v="Cliente_218"/>
    <n v="4"/>
    <x v="0"/>
    <x v="0"/>
    <x v="2"/>
    <n v="26.91"/>
    <x v="2"/>
    <n v="524"/>
    <x v="4"/>
    <s v="Plato_5, Plato_6"/>
    <x v="5"/>
    <s v="0:03"/>
    <s v="2:32"/>
    <d v="1899-12-30T02:44:00"/>
    <d v="1899-12-30T01:28:00"/>
    <x v="0"/>
    <n v="76"/>
    <d v="1899-12-30T01:01:00"/>
  </r>
  <r>
    <n v="16"/>
    <s v="Cliente_318"/>
    <n v="3"/>
    <x v="0"/>
    <x v="0"/>
    <x v="2"/>
    <n v="32.869999999999997"/>
    <x v="2"/>
    <n v="525"/>
    <x v="5"/>
    <s v="Plato_14, Plato_8, Plato_17"/>
    <x v="5"/>
    <s v="3:27"/>
    <s v="7:14"/>
    <d v="1899-12-30T04:02:00"/>
    <d v="1899-12-30T02:30:00"/>
    <x v="0"/>
    <n v="197"/>
    <d v="1899-12-30T01:17:00"/>
  </r>
  <r>
    <n v="4"/>
    <s v="Cliente_257"/>
    <n v="6"/>
    <x v="4"/>
    <x v="2"/>
    <x v="0"/>
    <n v="43.02"/>
    <x v="1"/>
    <n v="526"/>
    <x v="6"/>
    <s v="Plato_11"/>
    <x v="5"/>
    <s v="3:44"/>
    <s v="5:41"/>
    <d v="1899-12-30T01:57:00"/>
    <d v="1899-12-30T01:35:00"/>
    <x v="0"/>
    <n v="33"/>
    <d v="1899-12-30T00:22:00"/>
  </r>
  <r>
    <n v="19"/>
    <s v="Cliente_112"/>
    <n v="4"/>
    <x v="1"/>
    <x v="1"/>
    <x v="1"/>
    <n v="22.95"/>
    <x v="2"/>
    <n v="527"/>
    <x v="0"/>
    <s v="Plato_6"/>
    <x v="5"/>
    <s v="3:41"/>
    <s v="5:55"/>
    <d v="1899-12-30T02:29:00"/>
    <d v="1899-12-30T01:43:00"/>
    <x v="0"/>
    <n v="54"/>
    <d v="1899-12-30T00:31:00"/>
  </r>
  <r>
    <n v="14"/>
    <s v="Cliente_95"/>
    <n v="2"/>
    <x v="2"/>
    <x v="0"/>
    <x v="3"/>
    <n v="0"/>
    <x v="0"/>
    <n v="528"/>
    <x v="6"/>
    <s v="Plato_3, Plato_20, Plato_4"/>
    <x v="5"/>
    <s v="1:47"/>
    <s v="3:48"/>
    <d v="1899-12-30T02:01:00"/>
    <d v="1899-12-30T00:00:00"/>
    <x v="1"/>
    <n v="78"/>
    <d v="1899-12-30T02:01:00"/>
  </r>
  <r>
    <n v="1"/>
    <s v="Cliente_866"/>
    <n v="2"/>
    <x v="0"/>
    <x v="0"/>
    <x v="2"/>
    <n v="25.91"/>
    <x v="2"/>
    <n v="529"/>
    <x v="0"/>
    <s v="Plato_18, Plato_19, Plato_14, Plato_16"/>
    <x v="5"/>
    <s v="1:58"/>
    <s v="4:42"/>
    <d v="1899-12-30T02:59:00"/>
    <d v="1899-12-30T00:07:00"/>
    <x v="0"/>
    <n v="208"/>
    <d v="1899-12-30T02:37:00"/>
  </r>
  <r>
    <n v="7"/>
    <s v="Cliente_232"/>
    <n v="5"/>
    <x v="3"/>
    <x v="0"/>
    <x v="2"/>
    <n v="30.19"/>
    <x v="2"/>
    <n v="530"/>
    <x v="3"/>
    <s v="Plato_4, Plato_16, Plato_1"/>
    <x v="5"/>
    <s v="2:13"/>
    <s v="6:07"/>
    <d v="1899-12-30T04:09:00"/>
    <d v="1899-12-30T02:08:00"/>
    <x v="0"/>
    <n v="160"/>
    <d v="1899-12-30T01:46:00"/>
  </r>
  <r>
    <n v="9"/>
    <s v="Cliente_882"/>
    <n v="6"/>
    <x v="2"/>
    <x v="2"/>
    <x v="3"/>
    <n v="0"/>
    <x v="1"/>
    <n v="531"/>
    <x v="3"/>
    <s v="Plato_13, Plato_20, Plato_4, Plato_9"/>
    <x v="5"/>
    <s v="3:03"/>
    <s v="5:04"/>
    <d v="1899-12-30T02:01:00"/>
    <d v="1899-12-30T00:00:00"/>
    <x v="1"/>
    <n v="244"/>
    <d v="1899-12-30T03:19:00"/>
  </r>
  <r>
    <n v="13"/>
    <s v="Cliente_63"/>
    <n v="3"/>
    <x v="0"/>
    <x v="1"/>
    <x v="0"/>
    <n v="17.95"/>
    <x v="0"/>
    <n v="532"/>
    <x v="10"/>
    <s v="Plato_13, Plato_10, Plato_15"/>
    <x v="5"/>
    <s v="1:48"/>
    <s v="5:26"/>
    <d v="1899-12-30T03:38:00"/>
    <d v="1899-12-30T02:39:00"/>
    <x v="0"/>
    <n v="137"/>
    <d v="1899-12-30T00:59:00"/>
  </r>
  <r>
    <n v="1"/>
    <s v="Cliente_336"/>
    <n v="3"/>
    <x v="3"/>
    <x v="2"/>
    <x v="0"/>
    <n v="20.09"/>
    <x v="1"/>
    <n v="533"/>
    <x v="8"/>
    <s v="Plato_3, Plato_13"/>
    <x v="5"/>
    <s v="3:14"/>
    <s v="5:20"/>
    <d v="1899-12-30T02:06:00"/>
    <d v="1899-12-30T01:18:00"/>
    <x v="0"/>
    <n v="41"/>
    <d v="1899-12-30T00:48:00"/>
  </r>
  <r>
    <n v="1"/>
    <s v="Cliente_113"/>
    <n v="6"/>
    <x v="4"/>
    <x v="2"/>
    <x v="2"/>
    <n v="23.59"/>
    <x v="0"/>
    <n v="534"/>
    <x v="2"/>
    <s v="Plato_7, Plato_9, Plato_8"/>
    <x v="5"/>
    <s v="1:02"/>
    <s v="4:29"/>
    <d v="1899-12-30T03:27:00"/>
    <d v="1899-12-30T02:11:00"/>
    <x v="0"/>
    <n v="147"/>
    <d v="1899-12-30T01:16:00"/>
  </r>
  <r>
    <n v="15"/>
    <s v="Cliente_711"/>
    <n v="3"/>
    <x v="1"/>
    <x v="1"/>
    <x v="2"/>
    <n v="39.450000000000003"/>
    <x v="1"/>
    <n v="535"/>
    <x v="9"/>
    <s v="Plato_20, Plato_9, Plato_7, Plato_13"/>
    <x v="5"/>
    <s v="0:57"/>
    <s v="3:32"/>
    <d v="1899-12-30T02:35:00"/>
    <d v="1899-12-30T00:42:00"/>
    <x v="0"/>
    <n v="276"/>
    <d v="1899-12-30T01:53:00"/>
  </r>
  <r>
    <n v="9"/>
    <s v="Cliente_785"/>
    <n v="2"/>
    <x v="4"/>
    <x v="0"/>
    <x v="3"/>
    <n v="0"/>
    <x v="0"/>
    <n v="536"/>
    <x v="9"/>
    <s v="Plato_4, Plato_9, Plato_14, Plato_2"/>
    <x v="5"/>
    <s v="2:31"/>
    <s v="4:39"/>
    <d v="1899-12-30T02:08:00"/>
    <d v="1899-12-30T00:00:00"/>
    <x v="1"/>
    <n v="212"/>
    <d v="1899-12-30T02:32:00"/>
  </r>
  <r>
    <n v="18"/>
    <s v="Cliente_486"/>
    <n v="6"/>
    <x v="0"/>
    <x v="1"/>
    <x v="0"/>
    <n v="28.68"/>
    <x v="2"/>
    <n v="537"/>
    <x v="4"/>
    <s v="Plato_13"/>
    <x v="5"/>
    <s v="0:24"/>
    <s v="2:09"/>
    <d v="1899-12-30T02:00:00"/>
    <d v="1899-12-30T01:24:00"/>
    <x v="0"/>
    <n v="63"/>
    <d v="1899-12-30T00:21:00"/>
  </r>
  <r>
    <n v="14"/>
    <s v="Cliente_397"/>
    <n v="4"/>
    <x v="4"/>
    <x v="2"/>
    <x v="3"/>
    <n v="0"/>
    <x v="1"/>
    <n v="538"/>
    <x v="1"/>
    <s v="Plato_2, Plato_14, Plato_11, Plato_16"/>
    <x v="5"/>
    <s v="3:19"/>
    <s v="5:33"/>
    <d v="1899-12-30T02:14:00"/>
    <d v="1899-12-30T00:00:00"/>
    <x v="1"/>
    <n v="142"/>
    <d v="1899-12-30T03:18:00"/>
  </r>
  <r>
    <n v="18"/>
    <s v="Cliente_554"/>
    <n v="3"/>
    <x v="2"/>
    <x v="1"/>
    <x v="1"/>
    <n v="20.9"/>
    <x v="1"/>
    <n v="539"/>
    <x v="1"/>
    <s v="Plato_2, Plato_6, Plato_9, Plato_4"/>
    <x v="5"/>
    <s v="3:51"/>
    <s v="7:00"/>
    <d v="1899-12-30T03:09:00"/>
    <d v="1899-12-30T01:00:00"/>
    <x v="0"/>
    <n v="240"/>
    <d v="1899-12-30T02:09:00"/>
  </r>
  <r>
    <n v="6"/>
    <s v="Cliente_320"/>
    <n v="4"/>
    <x v="1"/>
    <x v="0"/>
    <x v="2"/>
    <n v="47.85"/>
    <x v="0"/>
    <n v="540"/>
    <x v="7"/>
    <s v="Plato_4, Plato_8"/>
    <x v="5"/>
    <s v="3:46"/>
    <s v="6:56"/>
    <d v="1899-12-30T03:10:00"/>
    <d v="1899-12-30T01:48:00"/>
    <x v="0"/>
    <n v="124"/>
    <d v="1899-12-30T01:22:00"/>
  </r>
  <r>
    <n v="19"/>
    <s v="Cliente_427"/>
    <n v="2"/>
    <x v="1"/>
    <x v="1"/>
    <x v="0"/>
    <n v="33.700000000000003"/>
    <x v="0"/>
    <n v="541"/>
    <x v="1"/>
    <s v="Plato_12, Plato_11, Plato_9, Plato_14"/>
    <x v="5"/>
    <s v="0:33"/>
    <s v="4:32"/>
    <d v="1899-12-30T03:59:00"/>
    <d v="1899-12-30T01:55:00"/>
    <x v="0"/>
    <n v="202"/>
    <d v="1899-12-30T02:04:00"/>
  </r>
  <r>
    <n v="9"/>
    <s v="Cliente_791"/>
    <n v="5"/>
    <x v="0"/>
    <x v="1"/>
    <x v="2"/>
    <n v="49.05"/>
    <x v="0"/>
    <n v="542"/>
    <x v="9"/>
    <s v="Plato_18, Plato_10, Plato_6"/>
    <x v="5"/>
    <s v="2:47"/>
    <s v="4:43"/>
    <d v="1899-12-30T01:56:00"/>
    <d v="1899-12-30T00:01:00"/>
    <x v="0"/>
    <n v="148"/>
    <d v="1899-12-30T01:55:00"/>
  </r>
  <r>
    <n v="19"/>
    <s v="Cliente_996"/>
    <n v="5"/>
    <x v="4"/>
    <x v="2"/>
    <x v="2"/>
    <n v="49.37"/>
    <x v="0"/>
    <n v="543"/>
    <x v="3"/>
    <s v="Plato_16, Plato_6, Plato_15"/>
    <x v="5"/>
    <s v="0:47"/>
    <s v="3:37"/>
    <d v="1899-12-30T02:50:00"/>
    <d v="1899-12-30T01:36:00"/>
    <x v="0"/>
    <n v="206"/>
    <d v="1899-12-30T01:14:00"/>
  </r>
  <r>
    <n v="7"/>
    <s v="Cliente_392"/>
    <n v="4"/>
    <x v="3"/>
    <x v="0"/>
    <x v="2"/>
    <n v="44.91"/>
    <x v="2"/>
    <n v="544"/>
    <x v="8"/>
    <s v="Plato_8"/>
    <x v="5"/>
    <s v="3:17"/>
    <s v="4:45"/>
    <d v="1899-12-30T01:43:00"/>
    <d v="1899-12-30T00:40:00"/>
    <x v="0"/>
    <n v="70"/>
    <d v="1899-12-30T00:48:00"/>
  </r>
  <r>
    <n v="20"/>
    <s v="Cliente_615"/>
    <n v="5"/>
    <x v="2"/>
    <x v="0"/>
    <x v="1"/>
    <n v="12.18"/>
    <x v="2"/>
    <n v="545"/>
    <x v="9"/>
    <s v="Plato_11, Plato_17"/>
    <x v="5"/>
    <s v="2:39"/>
    <s v="4:26"/>
    <d v="1899-12-30T02:02:00"/>
    <d v="1899-12-30T00:08:00"/>
    <x v="0"/>
    <n v="130"/>
    <d v="1899-12-30T01:39:00"/>
  </r>
  <r>
    <n v="5"/>
    <s v="Cliente_968"/>
    <n v="2"/>
    <x v="4"/>
    <x v="0"/>
    <x v="0"/>
    <n v="47.81"/>
    <x v="0"/>
    <n v="546"/>
    <x v="6"/>
    <s v="Plato_15, Plato_16"/>
    <x v="5"/>
    <s v="3:14"/>
    <s v="5:29"/>
    <d v="1899-12-30T02:15:00"/>
    <d v="1899-12-30T00:44:00"/>
    <x v="0"/>
    <n v="92"/>
    <d v="1899-12-30T01:31:00"/>
  </r>
  <r>
    <n v="9"/>
    <s v="Cliente_206"/>
    <n v="3"/>
    <x v="3"/>
    <x v="2"/>
    <x v="2"/>
    <n v="20.04"/>
    <x v="2"/>
    <n v="547"/>
    <x v="1"/>
    <s v="Plato_17, Plato_11, Plato_8"/>
    <x v="5"/>
    <s v="2:43"/>
    <s v="4:36"/>
    <d v="1899-12-30T02:08:00"/>
    <d v="1899-12-30T00:16:00"/>
    <x v="0"/>
    <n v="227"/>
    <d v="1899-12-30T01:37:00"/>
  </r>
  <r>
    <n v="4"/>
    <s v="Cliente_669"/>
    <n v="2"/>
    <x v="2"/>
    <x v="0"/>
    <x v="2"/>
    <n v="28.88"/>
    <x v="1"/>
    <n v="548"/>
    <x v="9"/>
    <s v="Plato_18, Plato_17"/>
    <x v="5"/>
    <s v="0:55"/>
    <s v="4:03"/>
    <d v="1899-12-30T03:08:00"/>
    <d v="1899-12-30T01:22:00"/>
    <x v="0"/>
    <n v="96"/>
    <d v="1899-12-30T01:46:00"/>
  </r>
  <r>
    <n v="12"/>
    <s v="Cliente_195"/>
    <n v="2"/>
    <x v="1"/>
    <x v="0"/>
    <x v="2"/>
    <n v="35.340000000000003"/>
    <x v="1"/>
    <n v="549"/>
    <x v="1"/>
    <s v="Plato_1, Plato_8, Plato_18"/>
    <x v="5"/>
    <s v="1:33"/>
    <s v="5:26"/>
    <d v="1899-12-30T03:53:00"/>
    <d v="1899-12-30T02:15:00"/>
    <x v="0"/>
    <n v="162"/>
    <d v="1899-12-30T01:38:00"/>
  </r>
  <r>
    <n v="1"/>
    <s v="Cliente_900"/>
    <n v="6"/>
    <x v="0"/>
    <x v="0"/>
    <x v="2"/>
    <n v="28.33"/>
    <x v="2"/>
    <n v="550"/>
    <x v="2"/>
    <s v="Plato_2, Plato_7, Plato_3"/>
    <x v="5"/>
    <s v="1:08"/>
    <s v="2:39"/>
    <d v="1899-12-30T01:46:00"/>
    <d v="1899-12-30T00:34:00"/>
    <x v="0"/>
    <n v="124"/>
    <d v="1899-12-30T00:57:00"/>
  </r>
  <r>
    <n v="4"/>
    <s v="Cliente_705"/>
    <n v="2"/>
    <x v="0"/>
    <x v="1"/>
    <x v="3"/>
    <n v="0"/>
    <x v="0"/>
    <n v="551"/>
    <x v="3"/>
    <s v="Plato_2, Plato_3, Plato_4, Plato_13"/>
    <x v="5"/>
    <s v="2:58"/>
    <s v="4:10"/>
    <d v="1899-12-30T01:12:00"/>
    <d v="1899-12-30T00:00:00"/>
    <x v="1"/>
    <n v="171"/>
    <d v="1899-12-30T02:03:00"/>
  </r>
  <r>
    <n v="11"/>
    <s v="Cliente_462"/>
    <n v="6"/>
    <x v="0"/>
    <x v="2"/>
    <x v="0"/>
    <n v="10.28"/>
    <x v="1"/>
    <n v="552"/>
    <x v="0"/>
    <s v="Plato_20, Plato_13, Plato_3"/>
    <x v="5"/>
    <s v="0:26"/>
    <s v="3:54"/>
    <d v="1899-12-30T03:28:00"/>
    <d v="1899-12-30T01:33:00"/>
    <x v="0"/>
    <n v="243"/>
    <d v="1899-12-30T01:55:00"/>
  </r>
  <r>
    <n v="14"/>
    <s v="Cliente_809"/>
    <n v="2"/>
    <x v="0"/>
    <x v="0"/>
    <x v="3"/>
    <n v="0"/>
    <x v="1"/>
    <n v="553"/>
    <x v="2"/>
    <s v="Plato_2, Plato_1, Plato_5, Plato_12"/>
    <x v="5"/>
    <s v="2:45"/>
    <s v="5:24"/>
    <d v="1899-12-30T02:39:00"/>
    <d v="1899-12-30T00:00:00"/>
    <x v="1"/>
    <n v="203"/>
    <d v="1899-12-30T02:58:00"/>
  </r>
  <r>
    <n v="10"/>
    <s v="Cliente_21"/>
    <n v="6"/>
    <x v="0"/>
    <x v="0"/>
    <x v="0"/>
    <n v="19.600000000000001"/>
    <x v="2"/>
    <n v="554"/>
    <x v="0"/>
    <s v="Plato_14, Plato_20"/>
    <x v="5"/>
    <s v="1:30"/>
    <s v="2:55"/>
    <d v="1899-12-30T01:40:00"/>
    <d v="1899-12-30T00:14:00"/>
    <x v="0"/>
    <n v="166"/>
    <d v="1899-12-30T01:11:00"/>
  </r>
  <r>
    <n v="20"/>
    <s v="Cliente_110"/>
    <n v="1"/>
    <x v="2"/>
    <x v="1"/>
    <x v="1"/>
    <n v="41.08"/>
    <x v="1"/>
    <n v="555"/>
    <x v="2"/>
    <s v="Plato_2"/>
    <x v="5"/>
    <s v="1:59"/>
    <s v="5:02"/>
    <d v="1899-12-30T03:03:00"/>
    <d v="1899-12-30T02:17:00"/>
    <x v="0"/>
    <n v="30"/>
    <d v="1899-12-30T00:46:00"/>
  </r>
  <r>
    <n v="9"/>
    <s v="Cliente_814"/>
    <n v="6"/>
    <x v="2"/>
    <x v="0"/>
    <x v="0"/>
    <n v="14.09"/>
    <x v="1"/>
    <n v="556"/>
    <x v="3"/>
    <s v="Plato_5, Plato_4"/>
    <x v="5"/>
    <s v="3:57"/>
    <s v="7:41"/>
    <d v="1899-12-30T03:44:00"/>
    <d v="1899-12-30T02:38:00"/>
    <x v="0"/>
    <n v="76"/>
    <d v="1899-12-30T01:06:00"/>
  </r>
  <r>
    <n v="7"/>
    <s v="Cliente_381"/>
    <n v="5"/>
    <x v="2"/>
    <x v="0"/>
    <x v="1"/>
    <n v="35.880000000000003"/>
    <x v="2"/>
    <n v="557"/>
    <x v="8"/>
    <s v="Plato_15, Plato_13, Plato_1"/>
    <x v="5"/>
    <s v="3:52"/>
    <s v="7:39"/>
    <d v="1899-12-30T04:02:00"/>
    <d v="1899-12-30T02:00:00"/>
    <x v="0"/>
    <n v="177"/>
    <d v="1899-12-30T01:47:00"/>
  </r>
  <r>
    <n v="6"/>
    <s v="Cliente_284"/>
    <n v="4"/>
    <x v="1"/>
    <x v="0"/>
    <x v="2"/>
    <n v="45.26"/>
    <x v="0"/>
    <n v="558"/>
    <x v="3"/>
    <s v="Plato_15, Plato_1, Plato_11"/>
    <x v="5"/>
    <s v="0:18"/>
    <s v="3:06"/>
    <d v="1899-12-30T02:48:00"/>
    <d v="1899-12-30T00:01:00"/>
    <x v="0"/>
    <n v="179"/>
    <d v="1899-12-30T02:47:00"/>
  </r>
  <r>
    <n v="11"/>
    <s v="Cliente_728"/>
    <n v="1"/>
    <x v="2"/>
    <x v="0"/>
    <x v="2"/>
    <n v="24.36"/>
    <x v="0"/>
    <n v="559"/>
    <x v="7"/>
    <s v="Plato_11"/>
    <x v="5"/>
    <s v="0:14"/>
    <s v="3:59"/>
    <d v="1899-12-30T03:45:00"/>
    <d v="1899-12-30T03:04:00"/>
    <x v="0"/>
    <n v="99"/>
    <d v="1899-12-30T00:41:00"/>
  </r>
  <r>
    <n v="6"/>
    <s v="Cliente_610"/>
    <n v="6"/>
    <x v="3"/>
    <x v="2"/>
    <x v="0"/>
    <n v="31.53"/>
    <x v="0"/>
    <n v="560"/>
    <x v="10"/>
    <s v="Plato_4, Plato_1"/>
    <x v="5"/>
    <s v="0:15"/>
    <s v="3:17"/>
    <d v="1899-12-30T03:02:00"/>
    <d v="1899-12-30T02:14:00"/>
    <x v="0"/>
    <n v="111"/>
    <d v="1899-12-30T00:48:00"/>
  </r>
  <r>
    <n v="4"/>
    <s v="Cliente_190"/>
    <n v="2"/>
    <x v="1"/>
    <x v="0"/>
    <x v="2"/>
    <n v="44.24"/>
    <x v="0"/>
    <n v="561"/>
    <x v="9"/>
    <s v="Plato_4, Plato_14"/>
    <x v="5"/>
    <s v="1:13"/>
    <s v="3:39"/>
    <d v="1899-12-30T02:26:00"/>
    <d v="1899-12-30T01:22:00"/>
    <x v="0"/>
    <n v="64"/>
    <d v="1899-12-30T01:04:00"/>
  </r>
  <r>
    <n v="20"/>
    <s v="Cliente_454"/>
    <n v="3"/>
    <x v="1"/>
    <x v="2"/>
    <x v="2"/>
    <n v="21.49"/>
    <x v="1"/>
    <n v="562"/>
    <x v="5"/>
    <s v="Plato_20, Plato_9, Plato_7, Plato_17"/>
    <x v="5"/>
    <s v="2:36"/>
    <s v="6:20"/>
    <d v="1899-12-30T03:44:00"/>
    <d v="1899-12-30T01:52:00"/>
    <x v="0"/>
    <n v="288"/>
    <d v="1899-12-30T01:52:00"/>
  </r>
  <r>
    <n v="12"/>
    <s v="Cliente_865"/>
    <n v="3"/>
    <x v="3"/>
    <x v="1"/>
    <x v="1"/>
    <n v="20.07"/>
    <x v="2"/>
    <n v="563"/>
    <x v="10"/>
    <s v="Plato_6"/>
    <x v="5"/>
    <s v="3:04"/>
    <s v="4:43"/>
    <d v="1899-12-30T01:54:00"/>
    <d v="1899-12-30T01:02:00"/>
    <x v="0"/>
    <n v="54"/>
    <d v="1899-12-30T00:37:00"/>
  </r>
  <r>
    <n v="9"/>
    <s v="Cliente_825"/>
    <n v="3"/>
    <x v="3"/>
    <x v="2"/>
    <x v="1"/>
    <n v="33.08"/>
    <x v="0"/>
    <n v="564"/>
    <x v="5"/>
    <s v="Plato_19, Plato_20, Plato_3"/>
    <x v="5"/>
    <s v="0:31"/>
    <s v="2:23"/>
    <d v="1899-12-30T01:52:00"/>
    <d v="1899-12-30T00:58:00"/>
    <x v="0"/>
    <n v="156"/>
    <d v="1899-12-30T00:54:00"/>
  </r>
  <r>
    <n v="3"/>
    <s v="Cliente_134"/>
    <n v="6"/>
    <x v="1"/>
    <x v="0"/>
    <x v="2"/>
    <n v="15.11"/>
    <x v="1"/>
    <n v="565"/>
    <x v="5"/>
    <s v="Plato_15, Plato_4, Plato_11, Plato_8"/>
    <x v="5"/>
    <s v="2:39"/>
    <s v="5:29"/>
    <d v="1899-12-30T02:50:00"/>
    <d v="1899-12-30T01:12:00"/>
    <x v="0"/>
    <n v="251"/>
    <d v="1899-12-30T01:38:00"/>
  </r>
  <r>
    <n v="4"/>
    <s v="Cliente_88"/>
    <n v="3"/>
    <x v="0"/>
    <x v="0"/>
    <x v="2"/>
    <n v="42.62"/>
    <x v="1"/>
    <n v="566"/>
    <x v="7"/>
    <s v="Plato_10"/>
    <x v="5"/>
    <s v="1:45"/>
    <s v="4:57"/>
    <d v="1899-12-30T03:12:00"/>
    <d v="1899-12-30T02:16:00"/>
    <x v="0"/>
    <n v="78"/>
    <d v="1899-12-30T00:56:00"/>
  </r>
  <r>
    <n v="15"/>
    <s v="Cliente_789"/>
    <n v="4"/>
    <x v="4"/>
    <x v="0"/>
    <x v="0"/>
    <n v="42.83"/>
    <x v="2"/>
    <n v="567"/>
    <x v="9"/>
    <s v="Plato_16, Plato_11, Plato_18, Plato_13"/>
    <x v="5"/>
    <s v="1:59"/>
    <s v="5:16"/>
    <d v="1899-12-30T03:32:00"/>
    <d v="1899-12-30T01:35:00"/>
    <x v="0"/>
    <n v="253"/>
    <d v="1899-12-30T01:42:00"/>
  </r>
  <r>
    <n v="5"/>
    <s v="Cliente_63"/>
    <n v="1"/>
    <x v="4"/>
    <x v="0"/>
    <x v="0"/>
    <n v="21.13"/>
    <x v="2"/>
    <n v="568"/>
    <x v="1"/>
    <s v="Plato_18, Plato_20"/>
    <x v="5"/>
    <s v="1:39"/>
    <s v="3:28"/>
    <d v="1899-12-30T02:04:00"/>
    <d v="1899-12-30T00:25:00"/>
    <x v="0"/>
    <n v="182"/>
    <d v="1899-12-30T01:24:00"/>
  </r>
  <r>
    <n v="12"/>
    <s v="Cliente_555"/>
    <n v="5"/>
    <x v="1"/>
    <x v="0"/>
    <x v="2"/>
    <n v="28.52"/>
    <x v="0"/>
    <n v="569"/>
    <x v="6"/>
    <s v="Plato_18, Plato_13"/>
    <x v="5"/>
    <s v="1:28"/>
    <s v="3:05"/>
    <d v="1899-12-30T01:37:00"/>
    <d v="1899-12-30T00:39:00"/>
    <x v="0"/>
    <n v="131"/>
    <d v="1899-12-30T00:58:00"/>
  </r>
  <r>
    <n v="1"/>
    <s v="Cliente_887"/>
    <n v="6"/>
    <x v="3"/>
    <x v="0"/>
    <x v="2"/>
    <n v="38.4"/>
    <x v="1"/>
    <n v="570"/>
    <x v="1"/>
    <s v="Plato_11, Plato_10"/>
    <x v="5"/>
    <s v="2:40"/>
    <s v="4:27"/>
    <d v="1899-12-30T01:47:00"/>
    <d v="1899-12-30T01:01:00"/>
    <x v="0"/>
    <n v="85"/>
    <d v="1899-12-30T00:46:00"/>
  </r>
  <r>
    <n v="15"/>
    <s v="Cliente_710"/>
    <n v="2"/>
    <x v="3"/>
    <x v="0"/>
    <x v="2"/>
    <n v="49.54"/>
    <x v="1"/>
    <n v="571"/>
    <x v="4"/>
    <s v="Plato_6"/>
    <x v="5"/>
    <s v="1:21"/>
    <s v="2:54"/>
    <d v="1899-12-30T01:33:00"/>
    <d v="1899-12-30T01:07:00"/>
    <x v="0"/>
    <n v="54"/>
    <d v="1899-12-30T00:26:00"/>
  </r>
  <r>
    <n v="19"/>
    <s v="Cliente_913"/>
    <n v="3"/>
    <x v="4"/>
    <x v="0"/>
    <x v="1"/>
    <n v="46.21"/>
    <x v="2"/>
    <n v="572"/>
    <x v="2"/>
    <s v="Plato_2, Plato_5"/>
    <x v="5"/>
    <s v="2:53"/>
    <s v="6:27"/>
    <d v="1899-12-30T03:49:00"/>
    <d v="1899-12-30T02:50:00"/>
    <x v="0"/>
    <n v="74"/>
    <d v="1899-12-30T00:44:00"/>
  </r>
  <r>
    <n v="7"/>
    <s v="Cliente_41"/>
    <n v="3"/>
    <x v="0"/>
    <x v="0"/>
    <x v="2"/>
    <n v="47.08"/>
    <x v="2"/>
    <n v="573"/>
    <x v="9"/>
    <s v="Plato_13, Plato_18"/>
    <x v="5"/>
    <s v="3:12"/>
    <s v="7:09"/>
    <d v="1899-12-30T04:12:00"/>
    <d v="1899-12-30T02:48:00"/>
    <x v="0"/>
    <n v="165"/>
    <d v="1899-12-30T01:09:00"/>
  </r>
  <r>
    <n v="20"/>
    <s v="Cliente_738"/>
    <n v="3"/>
    <x v="3"/>
    <x v="0"/>
    <x v="3"/>
    <n v="0"/>
    <x v="1"/>
    <n v="574"/>
    <x v="2"/>
    <s v="Plato_10, Plato_19, Plato_4, Plato_13"/>
    <x v="5"/>
    <s v="0:31"/>
    <s v="3:08"/>
    <d v="1899-12-30T02:37:00"/>
    <d v="1899-12-30T00:00:00"/>
    <x v="1"/>
    <n v="207"/>
    <d v="1899-12-30T02:48:00"/>
  </r>
  <r>
    <n v="15"/>
    <s v="Cliente_268"/>
    <n v="4"/>
    <x v="4"/>
    <x v="0"/>
    <x v="2"/>
    <n v="33.520000000000003"/>
    <x v="1"/>
    <n v="575"/>
    <x v="3"/>
    <s v="Plato_4"/>
    <x v="5"/>
    <s v="1:36"/>
    <s v="4:44"/>
    <d v="1899-12-30T03:08:00"/>
    <d v="1899-12-30T02:24:00"/>
    <x v="0"/>
    <n v="18"/>
    <d v="1899-12-30T00:44:00"/>
  </r>
  <r>
    <n v="9"/>
    <s v="Cliente_280"/>
    <n v="1"/>
    <x v="4"/>
    <x v="2"/>
    <x v="1"/>
    <n v="21.71"/>
    <x v="0"/>
    <n v="576"/>
    <x v="7"/>
    <s v="Plato_11, Plato_17, Plato_19"/>
    <x v="5"/>
    <s v="3:57"/>
    <s v="7:06"/>
    <d v="1899-12-30T03:09:00"/>
    <d v="1899-12-30T01:14:00"/>
    <x v="0"/>
    <n v="234"/>
    <d v="1899-12-30T01:55:00"/>
  </r>
  <r>
    <n v="5"/>
    <s v="Cliente_117"/>
    <n v="4"/>
    <x v="4"/>
    <x v="0"/>
    <x v="2"/>
    <n v="34.119999999999997"/>
    <x v="1"/>
    <n v="577"/>
    <x v="4"/>
    <s v="Plato_4, Plato_5"/>
    <x v="5"/>
    <s v="3:13"/>
    <s v="6:40"/>
    <d v="1899-12-30T03:27:00"/>
    <d v="1899-12-30T03:02:00"/>
    <x v="0"/>
    <n v="40"/>
    <d v="1899-12-30T00:25:00"/>
  </r>
  <r>
    <n v="11"/>
    <s v="Cliente_83"/>
    <n v="6"/>
    <x v="0"/>
    <x v="0"/>
    <x v="2"/>
    <n v="32.799999999999997"/>
    <x v="2"/>
    <n v="578"/>
    <x v="0"/>
    <s v="Plato_2"/>
    <x v="5"/>
    <s v="2:11"/>
    <s v="4:24"/>
    <d v="1899-12-30T02:28:00"/>
    <d v="1899-12-30T01:29:00"/>
    <x v="0"/>
    <n v="90"/>
    <d v="1899-12-30T00:44:00"/>
  </r>
  <r>
    <n v="9"/>
    <s v="Cliente_988"/>
    <n v="2"/>
    <x v="0"/>
    <x v="0"/>
    <x v="2"/>
    <n v="35.96"/>
    <x v="1"/>
    <n v="579"/>
    <x v="3"/>
    <s v="Plato_1"/>
    <x v="5"/>
    <s v="0:10"/>
    <s v="2:17"/>
    <d v="1899-12-30T02:07:00"/>
    <d v="1899-12-30T01:19:00"/>
    <x v="0"/>
    <n v="50"/>
    <d v="1899-12-30T00:48:00"/>
  </r>
  <r>
    <n v="10"/>
    <s v="Cliente_606"/>
    <n v="5"/>
    <x v="4"/>
    <x v="0"/>
    <x v="0"/>
    <n v="44.54"/>
    <x v="1"/>
    <n v="580"/>
    <x v="7"/>
    <s v="Plato_11"/>
    <x v="5"/>
    <s v="0:06"/>
    <s v="1:18"/>
    <d v="1899-12-30T01:12:00"/>
    <d v="1899-12-30T00:42:00"/>
    <x v="0"/>
    <n v="33"/>
    <d v="1899-12-30T00:30:00"/>
  </r>
  <r>
    <n v="18"/>
    <s v="Cliente_384"/>
    <n v="5"/>
    <x v="4"/>
    <x v="0"/>
    <x v="2"/>
    <n v="13.27"/>
    <x v="2"/>
    <n v="581"/>
    <x v="4"/>
    <s v="Plato_11, Plato_2"/>
    <x v="5"/>
    <s v="3:33"/>
    <s v="5:08"/>
    <d v="1899-12-30T01:50:00"/>
    <d v="1899-12-30T00:40:00"/>
    <x v="0"/>
    <n v="123"/>
    <d v="1899-12-30T00:55:00"/>
  </r>
  <r>
    <n v="3"/>
    <s v="Cliente_372"/>
    <n v="1"/>
    <x v="2"/>
    <x v="0"/>
    <x v="2"/>
    <n v="20.23"/>
    <x v="0"/>
    <n v="582"/>
    <x v="7"/>
    <s v="Plato_6"/>
    <x v="5"/>
    <s v="3:48"/>
    <s v="5:09"/>
    <d v="1899-12-30T01:21:00"/>
    <d v="1899-12-30T00:39:00"/>
    <x v="0"/>
    <n v="54"/>
    <d v="1899-12-30T00:42:00"/>
  </r>
  <r>
    <n v="9"/>
    <s v="Cliente_429"/>
    <n v="2"/>
    <x v="2"/>
    <x v="2"/>
    <x v="0"/>
    <n v="35.99"/>
    <x v="1"/>
    <n v="583"/>
    <x v="2"/>
    <s v="Plato_12, Plato_4, Plato_7, Plato_20"/>
    <x v="5"/>
    <s v="1:41"/>
    <s v="3:34"/>
    <d v="1899-12-30T01:53:00"/>
    <d v="1899-12-30T00:08:00"/>
    <x v="0"/>
    <n v="243"/>
    <d v="1899-12-30T01:45:00"/>
  </r>
  <r>
    <n v="9"/>
    <s v="Cliente_283"/>
    <n v="4"/>
    <x v="0"/>
    <x v="0"/>
    <x v="0"/>
    <n v="36.979999999999997"/>
    <x v="0"/>
    <n v="584"/>
    <x v="9"/>
    <s v="Plato_13, Plato_17, Plato_16"/>
    <x v="5"/>
    <s v="3:35"/>
    <s v="6:59"/>
    <d v="1899-12-30T03:24:00"/>
    <d v="1899-12-30T01:30:00"/>
    <x v="0"/>
    <n v="139"/>
    <d v="1899-12-30T01:54:00"/>
  </r>
  <r>
    <n v="3"/>
    <s v="Cliente_876"/>
    <n v="5"/>
    <x v="0"/>
    <x v="1"/>
    <x v="3"/>
    <n v="0"/>
    <x v="1"/>
    <n v="585"/>
    <x v="8"/>
    <s v="Plato_15, Plato_8, Plato_4, Plato_1"/>
    <x v="5"/>
    <s v="1:23"/>
    <s v="2:37"/>
    <d v="1899-12-30T01:14:00"/>
    <d v="1899-12-30T00:00:00"/>
    <x v="1"/>
    <n v="128"/>
    <d v="1899-12-30T01:35:00"/>
  </r>
  <r>
    <n v="17"/>
    <s v="Cliente_857"/>
    <n v="5"/>
    <x v="0"/>
    <x v="2"/>
    <x v="1"/>
    <n v="32.79"/>
    <x v="2"/>
    <n v="586"/>
    <x v="5"/>
    <s v="Plato_11, Plato_7"/>
    <x v="5"/>
    <s v="0:44"/>
    <s v="3:55"/>
    <d v="1899-12-30T03:26:00"/>
    <d v="1899-12-30T01:39:00"/>
    <x v="0"/>
    <n v="171"/>
    <d v="1899-12-30T01:32:00"/>
  </r>
  <r>
    <n v="7"/>
    <s v="Cliente_208"/>
    <n v="4"/>
    <x v="0"/>
    <x v="1"/>
    <x v="2"/>
    <n v="35.03"/>
    <x v="2"/>
    <n v="587"/>
    <x v="7"/>
    <s v="Plato_7"/>
    <x v="5"/>
    <s v="3:38"/>
    <s v="4:42"/>
    <d v="1899-12-30T01:19:00"/>
    <d v="1899-12-30T00:21:00"/>
    <x v="0"/>
    <n v="48"/>
    <d v="1899-12-30T00:43:00"/>
  </r>
  <r>
    <n v="15"/>
    <s v="Cliente_21"/>
    <n v="2"/>
    <x v="0"/>
    <x v="2"/>
    <x v="1"/>
    <n v="33.93"/>
    <x v="1"/>
    <n v="588"/>
    <x v="3"/>
    <s v="Plato_10, Plato_1"/>
    <x v="5"/>
    <s v="2:20"/>
    <s v="5:58"/>
    <d v="1899-12-30T03:38:00"/>
    <d v="1899-12-30T03:01:00"/>
    <x v="0"/>
    <n v="101"/>
    <d v="1899-12-30T00:37:00"/>
  </r>
  <r>
    <n v="10"/>
    <s v="Cliente_443"/>
    <n v="4"/>
    <x v="4"/>
    <x v="0"/>
    <x v="0"/>
    <n v="28.96"/>
    <x v="1"/>
    <n v="589"/>
    <x v="7"/>
    <s v="Plato_14, Plato_18, Plato_13, Plato_15"/>
    <x v="5"/>
    <s v="3:14"/>
    <s v="5:57"/>
    <d v="1899-12-30T02:43:00"/>
    <d v="1899-12-30T00:43:00"/>
    <x v="0"/>
    <n v="284"/>
    <d v="1899-12-30T02:00:00"/>
  </r>
  <r>
    <n v="3"/>
    <s v="Cliente_240"/>
    <n v="6"/>
    <x v="2"/>
    <x v="1"/>
    <x v="2"/>
    <n v="40.94"/>
    <x v="2"/>
    <n v="590"/>
    <x v="5"/>
    <s v="Plato_18, Plato_3"/>
    <x v="5"/>
    <s v="2:45"/>
    <s v="4:27"/>
    <d v="1899-12-30T01:57:00"/>
    <d v="1899-12-30T00:38:00"/>
    <x v="0"/>
    <n v="122"/>
    <d v="1899-12-30T01:04:00"/>
  </r>
  <r>
    <n v="11"/>
    <s v="Cliente_138"/>
    <n v="6"/>
    <x v="0"/>
    <x v="1"/>
    <x v="2"/>
    <n v="44.33"/>
    <x v="1"/>
    <n v="591"/>
    <x v="6"/>
    <s v="Plato_20"/>
    <x v="5"/>
    <s v="3:44"/>
    <s v="6:19"/>
    <d v="1899-12-30T02:35:00"/>
    <d v="1899-12-30T01:44:00"/>
    <x v="0"/>
    <n v="120"/>
    <d v="1899-12-30T00:51:00"/>
  </r>
  <r>
    <n v="5"/>
    <s v="Cliente_177"/>
    <n v="1"/>
    <x v="2"/>
    <x v="0"/>
    <x v="2"/>
    <n v="35.67"/>
    <x v="0"/>
    <n v="592"/>
    <x v="8"/>
    <s v="Plato_5, Plato_1"/>
    <x v="5"/>
    <s v="0:48"/>
    <s v="2:40"/>
    <d v="1899-12-30T01:52:00"/>
    <d v="1899-12-30T00:11:00"/>
    <x v="0"/>
    <n v="94"/>
    <d v="1899-12-30T01:41:00"/>
  </r>
  <r>
    <n v="17"/>
    <s v="Cliente_832"/>
    <n v="5"/>
    <x v="4"/>
    <x v="0"/>
    <x v="0"/>
    <n v="48.8"/>
    <x v="0"/>
    <n v="593"/>
    <x v="0"/>
    <s v="Plato_20, Plato_17, Plato_11, Plato_19"/>
    <x v="5"/>
    <s v="0:25"/>
    <s v="2:17"/>
    <d v="1899-12-30T01:52:00"/>
    <d v="1899-12-30T01:04:00"/>
    <x v="0"/>
    <n v="209"/>
    <d v="1899-12-30T00:48:00"/>
  </r>
  <r>
    <n v="17"/>
    <s v="Cliente_480"/>
    <n v="1"/>
    <x v="0"/>
    <x v="0"/>
    <x v="3"/>
    <n v="0"/>
    <x v="1"/>
    <n v="594"/>
    <x v="6"/>
    <s v="Plato_11, Plato_5, Plato_3"/>
    <x v="5"/>
    <s v="3:20"/>
    <s v="4:49"/>
    <d v="1899-12-30T01:29:00"/>
    <d v="1899-12-30T00:00:00"/>
    <x v="1"/>
    <n v="139"/>
    <d v="1899-12-30T01:38:00"/>
  </r>
  <r>
    <n v="9"/>
    <s v="Cliente_290"/>
    <n v="5"/>
    <x v="2"/>
    <x v="0"/>
    <x v="2"/>
    <n v="40.33"/>
    <x v="2"/>
    <n v="595"/>
    <x v="3"/>
    <s v="Plato_13, Plato_2"/>
    <x v="5"/>
    <s v="3:03"/>
    <s v="5:27"/>
    <d v="1899-12-30T02:39:00"/>
    <d v="1899-12-30T01:35:00"/>
    <x v="0"/>
    <n v="72"/>
    <d v="1899-12-30T00:49:00"/>
  </r>
  <r>
    <n v="18"/>
    <s v="Cliente_351"/>
    <n v="2"/>
    <x v="2"/>
    <x v="0"/>
    <x v="3"/>
    <n v="0"/>
    <x v="2"/>
    <n v="596"/>
    <x v="8"/>
    <s v="Plato_14, Plato_7, Plato_15, Plato_1"/>
    <x v="5"/>
    <s v="1:21"/>
    <s v="3:39"/>
    <d v="1899-12-30T02:33:00"/>
    <d v="1899-12-30T00:00:00"/>
    <x v="1"/>
    <n v="240"/>
    <d v="1899-12-30T02:38:00"/>
  </r>
  <r>
    <n v="16"/>
    <s v="Cliente_354"/>
    <n v="1"/>
    <x v="1"/>
    <x v="0"/>
    <x v="2"/>
    <n v="45.46"/>
    <x v="2"/>
    <n v="597"/>
    <x v="6"/>
    <s v="Plato_16, Plato_4, Plato_20, Plato_7"/>
    <x v="5"/>
    <s v="0:51"/>
    <s v="3:51"/>
    <d v="1899-12-30T03:15:00"/>
    <d v="1899-12-30T00:39:00"/>
    <x v="0"/>
    <n v="150"/>
    <d v="1899-12-30T02:21:00"/>
  </r>
  <r>
    <n v="9"/>
    <s v="Cliente_344"/>
    <n v="6"/>
    <x v="3"/>
    <x v="0"/>
    <x v="2"/>
    <n v="11.31"/>
    <x v="0"/>
    <n v="598"/>
    <x v="0"/>
    <s v="Plato_10, Plato_15, Plato_17"/>
    <x v="5"/>
    <s v="3:16"/>
    <s v="6:59"/>
    <d v="1899-12-30T03:43:00"/>
    <d v="1899-12-30T02:22:00"/>
    <x v="0"/>
    <n v="209"/>
    <d v="1899-12-30T01:21:00"/>
  </r>
  <r>
    <n v="11"/>
    <s v="Cliente_564"/>
    <n v="3"/>
    <x v="2"/>
    <x v="0"/>
    <x v="2"/>
    <n v="30.97"/>
    <x v="1"/>
    <n v="599"/>
    <x v="3"/>
    <s v="Plato_18, Plato_17, Plato_8"/>
    <x v="5"/>
    <s v="0:34"/>
    <s v="4:21"/>
    <d v="1899-12-30T03:47:00"/>
    <d v="1899-12-30T01:59:00"/>
    <x v="0"/>
    <n v="169"/>
    <d v="1899-12-30T01:48:00"/>
  </r>
  <r>
    <n v="14"/>
    <s v="Cliente_782"/>
    <n v="4"/>
    <x v="0"/>
    <x v="0"/>
    <x v="3"/>
    <n v="0"/>
    <x v="2"/>
    <n v="600"/>
    <x v="9"/>
    <s v="Plato_16, Plato_2"/>
    <x v="5"/>
    <s v="3:58"/>
    <s v="5:01"/>
    <d v="1899-12-30T01:18:00"/>
    <d v="1899-12-30T00:00:00"/>
    <x v="1"/>
    <n v="144"/>
    <d v="1899-12-30T01:05:00"/>
  </r>
  <r>
    <n v="13"/>
    <s v="Cliente_88"/>
    <n v="1"/>
    <x v="4"/>
    <x v="2"/>
    <x v="2"/>
    <n v="16.809999999999999"/>
    <x v="1"/>
    <n v="601"/>
    <x v="4"/>
    <s v="Plato_20, Plato_16, Plato_14, Plato_8"/>
    <x v="5"/>
    <s v="2:43"/>
    <s v="6:15"/>
    <d v="1899-12-30T03:32:00"/>
    <d v="1899-12-30T01:37:00"/>
    <x v="0"/>
    <n v="292"/>
    <d v="1899-12-30T01:55:00"/>
  </r>
  <r>
    <n v="12"/>
    <s v="Cliente_165"/>
    <n v="3"/>
    <x v="2"/>
    <x v="0"/>
    <x v="1"/>
    <n v="16.5"/>
    <x v="0"/>
    <n v="602"/>
    <x v="0"/>
    <s v="Plato_8, Plato_5, Plato_2, Plato_20"/>
    <x v="5"/>
    <s v="3:52"/>
    <s v="7:00"/>
    <d v="1899-12-30T03:08:00"/>
    <d v="1899-12-30T00:26:00"/>
    <x v="0"/>
    <n v="266"/>
    <d v="1899-12-30T02:42:00"/>
  </r>
  <r>
    <n v="19"/>
    <s v="Cliente_798"/>
    <n v="6"/>
    <x v="1"/>
    <x v="0"/>
    <x v="2"/>
    <n v="24.2"/>
    <x v="1"/>
    <n v="603"/>
    <x v="7"/>
    <s v="Plato_17"/>
    <x v="5"/>
    <s v="0:51"/>
    <s v="4:21"/>
    <d v="1899-12-30T03:30:00"/>
    <d v="1899-12-30T03:13:00"/>
    <x v="0"/>
    <n v="62"/>
    <d v="1899-12-30T00:17:00"/>
  </r>
  <r>
    <n v="14"/>
    <s v="Cliente_959"/>
    <n v="5"/>
    <x v="2"/>
    <x v="0"/>
    <x v="2"/>
    <n v="42.6"/>
    <x v="2"/>
    <n v="604"/>
    <x v="8"/>
    <s v="Plato_8"/>
    <x v="5"/>
    <s v="1:18"/>
    <s v="5:16"/>
    <d v="1899-12-30T04:13:00"/>
    <d v="1899-12-30T03:16:00"/>
    <x v="0"/>
    <n v="105"/>
    <d v="1899-12-30T00:42:00"/>
  </r>
  <r>
    <n v="19"/>
    <s v="Cliente_608"/>
    <n v="2"/>
    <x v="0"/>
    <x v="0"/>
    <x v="1"/>
    <n v="24.38"/>
    <x v="2"/>
    <n v="605"/>
    <x v="7"/>
    <s v="Plato_3, Plato_20, Plato_8, Plato_2"/>
    <x v="5"/>
    <s v="2:49"/>
    <s v="6:24"/>
    <d v="1899-12-30T03:50:00"/>
    <d v="1899-12-30T00:39:00"/>
    <x v="0"/>
    <n v="220"/>
    <d v="1899-12-30T02:56:00"/>
  </r>
  <r>
    <n v="1"/>
    <s v="Cliente_434"/>
    <n v="2"/>
    <x v="3"/>
    <x v="0"/>
    <x v="2"/>
    <n v="31.58"/>
    <x v="2"/>
    <n v="606"/>
    <x v="5"/>
    <s v="Plato_1, Plato_6, Plato_10"/>
    <x v="5"/>
    <s v="3:14"/>
    <s v="6:06"/>
    <d v="1899-12-30T03:07:00"/>
    <d v="1899-12-30T00:27:00"/>
    <x v="0"/>
    <n v="183"/>
    <d v="1899-12-30T02:25:00"/>
  </r>
  <r>
    <n v="10"/>
    <s v="Cliente_377"/>
    <n v="1"/>
    <x v="3"/>
    <x v="0"/>
    <x v="2"/>
    <n v="28.9"/>
    <x v="2"/>
    <n v="607"/>
    <x v="3"/>
    <s v="Plato_20, Plato_16"/>
    <x v="5"/>
    <s v="1:24"/>
    <s v="3:29"/>
    <d v="1899-12-30T02:20:00"/>
    <d v="1899-12-30T00:56:00"/>
    <x v="0"/>
    <n v="68"/>
    <d v="1899-12-30T01:09:00"/>
  </r>
  <r>
    <n v="7"/>
    <s v="Cliente_657"/>
    <n v="6"/>
    <x v="0"/>
    <x v="0"/>
    <x v="2"/>
    <n v="36.549999999999997"/>
    <x v="0"/>
    <n v="608"/>
    <x v="0"/>
    <s v="Plato_9"/>
    <x v="5"/>
    <s v="3:58"/>
    <s v="7:20"/>
    <d v="1899-12-30T03:22:00"/>
    <d v="1899-12-30T02:37:00"/>
    <x v="0"/>
    <n v="29"/>
    <d v="1899-12-30T00:45:00"/>
  </r>
  <r>
    <n v="1"/>
    <s v="Cliente_331"/>
    <n v="4"/>
    <x v="1"/>
    <x v="0"/>
    <x v="2"/>
    <n v="23.29"/>
    <x v="0"/>
    <n v="609"/>
    <x v="8"/>
    <s v="Plato_15"/>
    <x v="5"/>
    <s v="3:23"/>
    <s v="7:02"/>
    <d v="1899-12-30T03:39:00"/>
    <d v="1899-12-30T03:12:00"/>
    <x v="0"/>
    <n v="32"/>
    <d v="1899-12-30T00:27:00"/>
  </r>
  <r>
    <n v="19"/>
    <s v="Cliente_728"/>
    <n v="4"/>
    <x v="3"/>
    <x v="2"/>
    <x v="2"/>
    <n v="37.9"/>
    <x v="2"/>
    <n v="610"/>
    <x v="3"/>
    <s v="Plato_10, Plato_4"/>
    <x v="5"/>
    <s v="2:12"/>
    <s v="4:11"/>
    <d v="1899-12-30T02:14:00"/>
    <d v="1899-12-30T01:12:00"/>
    <x v="0"/>
    <n v="44"/>
    <d v="1899-12-30T00:47:00"/>
  </r>
  <r>
    <n v="13"/>
    <s v="Cliente_224"/>
    <n v="1"/>
    <x v="1"/>
    <x v="0"/>
    <x v="2"/>
    <n v="44.28"/>
    <x v="2"/>
    <n v="611"/>
    <x v="2"/>
    <s v="Plato_13, Plato_19"/>
    <x v="5"/>
    <s v="3:55"/>
    <s v="7:43"/>
    <d v="1899-12-30T04:03:00"/>
    <d v="1899-12-30T02:25:00"/>
    <x v="0"/>
    <n v="78"/>
    <d v="1899-12-30T01:23:00"/>
  </r>
  <r>
    <n v="11"/>
    <s v="Cliente_680"/>
    <n v="4"/>
    <x v="3"/>
    <x v="0"/>
    <x v="2"/>
    <n v="23.54"/>
    <x v="0"/>
    <n v="612"/>
    <x v="3"/>
    <s v="Plato_6, Plato_19, Plato_16, Plato_3"/>
    <x v="5"/>
    <s v="1:12"/>
    <s v="5:00"/>
    <d v="1899-12-30T03:48:00"/>
    <d v="1899-12-30T01:39:00"/>
    <x v="0"/>
    <n v="231"/>
    <d v="1899-12-30T02:09:00"/>
  </r>
  <r>
    <n v="1"/>
    <s v="Cliente_230"/>
    <n v="5"/>
    <x v="2"/>
    <x v="1"/>
    <x v="3"/>
    <n v="0"/>
    <x v="0"/>
    <n v="613"/>
    <x v="0"/>
    <s v="Plato_12, Plato_14, Plato_4, Plato_8"/>
    <x v="5"/>
    <s v="1:57"/>
    <s v="3:35"/>
    <d v="1899-12-30T01:38:00"/>
    <d v="1899-12-30T00:00:00"/>
    <x v="1"/>
    <n v="285"/>
    <d v="1899-12-30T02:32:00"/>
  </r>
  <r>
    <n v="19"/>
    <s v="Cliente_823"/>
    <n v="6"/>
    <x v="1"/>
    <x v="1"/>
    <x v="0"/>
    <n v="26.48"/>
    <x v="0"/>
    <n v="614"/>
    <x v="5"/>
    <s v="Plato_7"/>
    <x v="5"/>
    <s v="2:32"/>
    <s v="4:37"/>
    <d v="1899-12-30T02:05:00"/>
    <d v="1899-12-30T01:15:00"/>
    <x v="0"/>
    <n v="72"/>
    <d v="1899-12-30T00:50:00"/>
  </r>
  <r>
    <n v="7"/>
    <s v="Cliente_513"/>
    <n v="1"/>
    <x v="3"/>
    <x v="2"/>
    <x v="3"/>
    <n v="0"/>
    <x v="2"/>
    <n v="615"/>
    <x v="8"/>
    <s v="Plato_17, Plato_14, Plato_1, Plato_15"/>
    <x v="5"/>
    <s v="0:46"/>
    <s v="1:53"/>
    <d v="1899-12-30T01:22:00"/>
    <d v="1899-12-30T00:00:00"/>
    <x v="1"/>
    <n v="333"/>
    <d v="1899-12-30T02:36:00"/>
  </r>
  <r>
    <n v="4"/>
    <s v="Cliente_608"/>
    <n v="4"/>
    <x v="3"/>
    <x v="2"/>
    <x v="2"/>
    <n v="23.89"/>
    <x v="2"/>
    <n v="616"/>
    <x v="5"/>
    <s v="Plato_7, Plato_2"/>
    <x v="5"/>
    <s v="0:14"/>
    <s v="3:36"/>
    <d v="1899-12-30T03:37:00"/>
    <d v="1899-12-30T02:35:00"/>
    <x v="0"/>
    <n v="132"/>
    <d v="1899-12-30T00:47:00"/>
  </r>
  <r>
    <n v="13"/>
    <s v="Cliente_27"/>
    <n v="5"/>
    <x v="2"/>
    <x v="0"/>
    <x v="2"/>
    <n v="38.18"/>
    <x v="1"/>
    <n v="617"/>
    <x v="7"/>
    <s v="Plato_10, Plato_2"/>
    <x v="5"/>
    <s v="1:20"/>
    <s v="5:17"/>
    <d v="1899-12-30T03:57:00"/>
    <d v="1899-12-30T03:06:00"/>
    <x v="0"/>
    <n v="142"/>
    <d v="1899-12-30T00:51:00"/>
  </r>
  <r>
    <n v="3"/>
    <s v="Cliente_973"/>
    <n v="5"/>
    <x v="4"/>
    <x v="1"/>
    <x v="2"/>
    <n v="25.93"/>
    <x v="1"/>
    <n v="618"/>
    <x v="9"/>
    <s v="Plato_15, Plato_17, Plato_4, Plato_19"/>
    <x v="5"/>
    <s v="0:56"/>
    <s v="3:12"/>
    <d v="1899-12-30T02:16:00"/>
    <d v="1899-12-30T00:18:00"/>
    <x v="0"/>
    <n v="319"/>
    <d v="1899-12-30T01:58:00"/>
  </r>
  <r>
    <n v="6"/>
    <s v="Cliente_619"/>
    <n v="4"/>
    <x v="3"/>
    <x v="2"/>
    <x v="2"/>
    <n v="16.440000000000001"/>
    <x v="0"/>
    <n v="619"/>
    <x v="8"/>
    <s v="Plato_6, Plato_10"/>
    <x v="5"/>
    <s v="0:16"/>
    <s v="2:41"/>
    <d v="1899-12-30T02:25:00"/>
    <d v="1899-12-30T00:49:00"/>
    <x v="0"/>
    <n v="132"/>
    <d v="1899-12-30T01:36:00"/>
  </r>
  <r>
    <n v="16"/>
    <s v="Cliente_592"/>
    <n v="3"/>
    <x v="4"/>
    <x v="0"/>
    <x v="2"/>
    <n v="26.64"/>
    <x v="0"/>
    <n v="620"/>
    <x v="3"/>
    <s v="Plato_12"/>
    <x v="5"/>
    <s v="2:49"/>
    <s v="6:07"/>
    <d v="1899-12-30T03:18:00"/>
    <d v="1899-12-30T02:38:00"/>
    <x v="0"/>
    <n v="57"/>
    <d v="1899-12-30T00:40:00"/>
  </r>
  <r>
    <n v="5"/>
    <s v="Cliente_575"/>
    <n v="2"/>
    <x v="2"/>
    <x v="0"/>
    <x v="2"/>
    <n v="42.27"/>
    <x v="2"/>
    <n v="621"/>
    <x v="8"/>
    <s v="Plato_8"/>
    <x v="5"/>
    <s v="1:08"/>
    <s v="2:27"/>
    <d v="1899-12-30T01:34:00"/>
    <d v="1899-12-30T01:11:00"/>
    <x v="0"/>
    <n v="105"/>
    <d v="1899-12-30T00:08:00"/>
  </r>
  <r>
    <n v="7"/>
    <s v="Cliente_117"/>
    <n v="5"/>
    <x v="0"/>
    <x v="2"/>
    <x v="2"/>
    <n v="11.47"/>
    <x v="0"/>
    <n v="622"/>
    <x v="10"/>
    <s v="Plato_17, Plato_16"/>
    <x v="5"/>
    <s v="2:07"/>
    <s v="5:31"/>
    <d v="1899-12-30T03:24:00"/>
    <d v="1899-12-30T02:06:00"/>
    <x v="0"/>
    <n v="121"/>
    <d v="1899-12-30T01:18:00"/>
  </r>
  <r>
    <n v="13"/>
    <s v="Cliente_395"/>
    <n v="1"/>
    <x v="0"/>
    <x v="0"/>
    <x v="3"/>
    <n v="0"/>
    <x v="1"/>
    <n v="623"/>
    <x v="7"/>
    <s v="Plato_5, Plato_8, Plato_1, Plato_15"/>
    <x v="5"/>
    <s v="0:45"/>
    <s v="3:10"/>
    <d v="1899-12-30T02:25:00"/>
    <d v="1899-12-30T00:00:00"/>
    <x v="1"/>
    <n v="235"/>
    <d v="1899-12-30T02:25:00"/>
  </r>
  <r>
    <n v="1"/>
    <s v="Cliente_833"/>
    <n v="4"/>
    <x v="1"/>
    <x v="2"/>
    <x v="2"/>
    <n v="38"/>
    <x v="0"/>
    <n v="624"/>
    <x v="10"/>
    <s v="Plato_19, Plato_7, Plato_13"/>
    <x v="5"/>
    <s v="1:56"/>
    <s v="3:26"/>
    <d v="1899-12-30T01:30:00"/>
    <d v="1899-12-30T00:11:00"/>
    <x v="0"/>
    <n v="102"/>
    <d v="1899-12-30T01:19:00"/>
  </r>
  <r>
    <n v="5"/>
    <s v="Cliente_511"/>
    <n v="4"/>
    <x v="4"/>
    <x v="2"/>
    <x v="2"/>
    <n v="41.73"/>
    <x v="2"/>
    <n v="625"/>
    <x v="9"/>
    <s v="Plato_4, Plato_20, Plato_13"/>
    <x v="5"/>
    <s v="0:09"/>
    <s v="3:22"/>
    <d v="1899-12-30T03:28:00"/>
    <d v="1899-12-30T01:36:00"/>
    <x v="0"/>
    <n v="139"/>
    <d v="1899-12-30T01:37:00"/>
  </r>
  <r>
    <n v="14"/>
    <s v="Cliente_772"/>
    <n v="4"/>
    <x v="4"/>
    <x v="1"/>
    <x v="2"/>
    <n v="19.239999999999998"/>
    <x v="1"/>
    <n v="626"/>
    <x v="10"/>
    <s v="Plato_2, Plato_7, Plato_9"/>
    <x v="5"/>
    <s v="2:45"/>
    <s v="4:10"/>
    <d v="1899-12-30T01:25:00"/>
    <d v="1899-12-30T00:27:00"/>
    <x v="0"/>
    <n v="137"/>
    <d v="1899-12-30T00:58:00"/>
  </r>
  <r>
    <n v="4"/>
    <s v="Cliente_336"/>
    <n v="3"/>
    <x v="0"/>
    <x v="0"/>
    <x v="2"/>
    <n v="44.24"/>
    <x v="2"/>
    <n v="627"/>
    <x v="8"/>
    <s v="Plato_13"/>
    <x v="5"/>
    <s v="2:23"/>
    <s v="4:13"/>
    <d v="1899-12-30T02:05:00"/>
    <d v="1899-12-30T01:13:00"/>
    <x v="0"/>
    <n v="21"/>
    <d v="1899-12-30T00:37:00"/>
  </r>
  <r>
    <n v="2"/>
    <s v="Cliente_124"/>
    <n v="1"/>
    <x v="0"/>
    <x v="1"/>
    <x v="2"/>
    <n v="15.03"/>
    <x v="0"/>
    <n v="628"/>
    <x v="9"/>
    <s v="Plato_7, Plato_20"/>
    <x v="5"/>
    <s v="0:09"/>
    <s v="1:37"/>
    <d v="1899-12-30T01:28:00"/>
    <d v="1899-12-30T00:45:00"/>
    <x v="0"/>
    <n v="168"/>
    <d v="1899-12-30T00:43:00"/>
  </r>
  <r>
    <n v="17"/>
    <s v="Cliente_828"/>
    <n v="2"/>
    <x v="4"/>
    <x v="2"/>
    <x v="0"/>
    <n v="26.07"/>
    <x v="2"/>
    <n v="629"/>
    <x v="10"/>
    <s v="Plato_18, Plato_3, Plato_4"/>
    <x v="5"/>
    <s v="2:07"/>
    <s v="5:55"/>
    <d v="1899-12-30T04:03:00"/>
    <d v="1899-12-30T02:24:00"/>
    <x v="0"/>
    <n v="130"/>
    <d v="1899-12-30T01:24:00"/>
  </r>
  <r>
    <n v="2"/>
    <s v="Cliente_385"/>
    <n v="2"/>
    <x v="3"/>
    <x v="0"/>
    <x v="0"/>
    <n v="36.619999999999997"/>
    <x v="1"/>
    <n v="630"/>
    <x v="6"/>
    <s v="Plato_17, Plato_20"/>
    <x v="5"/>
    <s v="0:02"/>
    <s v="2:49"/>
    <d v="1899-12-30T02:47:00"/>
    <d v="1899-12-30T01:32:00"/>
    <x v="0"/>
    <n v="182"/>
    <d v="1899-12-30T01:15:00"/>
  </r>
  <r>
    <n v="6"/>
    <s v="Cliente_841"/>
    <n v="1"/>
    <x v="3"/>
    <x v="2"/>
    <x v="2"/>
    <n v="39.71"/>
    <x v="0"/>
    <n v="631"/>
    <x v="1"/>
    <s v="Plato_5"/>
    <x v="5"/>
    <s v="0:21"/>
    <s v="2:51"/>
    <d v="1899-12-30T02:30:00"/>
    <d v="1899-12-30T01:44:00"/>
    <x v="0"/>
    <n v="66"/>
    <d v="1899-12-30T00:46:00"/>
  </r>
  <r>
    <n v="16"/>
    <s v="Cliente_605"/>
    <n v="2"/>
    <x v="0"/>
    <x v="1"/>
    <x v="2"/>
    <n v="22.41"/>
    <x v="1"/>
    <n v="632"/>
    <x v="8"/>
    <s v="Plato_15, Plato_11"/>
    <x v="5"/>
    <s v="0:15"/>
    <s v="2:55"/>
    <d v="1899-12-30T02:40:00"/>
    <d v="1899-12-30T01:12:00"/>
    <x v="0"/>
    <n v="129"/>
    <d v="1899-12-30T01:28:00"/>
  </r>
  <r>
    <n v="16"/>
    <s v="Cliente_197"/>
    <n v="5"/>
    <x v="0"/>
    <x v="0"/>
    <x v="3"/>
    <n v="0"/>
    <x v="0"/>
    <n v="633"/>
    <x v="6"/>
    <s v="Plato_2, Plato_7, Plato_5, Plato_4"/>
    <x v="5"/>
    <s v="3:43"/>
    <s v="5:28"/>
    <d v="1899-12-30T01:45:00"/>
    <d v="1899-12-30T00:00:00"/>
    <x v="1"/>
    <n v="236"/>
    <d v="1899-12-30T02:29:00"/>
  </r>
  <r>
    <n v="2"/>
    <s v="Cliente_285"/>
    <n v="1"/>
    <x v="1"/>
    <x v="1"/>
    <x v="2"/>
    <n v="29.25"/>
    <x v="0"/>
    <n v="634"/>
    <x v="5"/>
    <s v="Plato_5, Plato_20, Plato_1, Plato_8"/>
    <x v="5"/>
    <s v="0:03"/>
    <s v="3:36"/>
    <d v="1899-12-30T03:33:00"/>
    <d v="1899-12-30T00:56:00"/>
    <x v="0"/>
    <n v="344"/>
    <d v="1899-12-30T02:37:00"/>
  </r>
  <r>
    <n v="5"/>
    <s v="Cliente_19"/>
    <n v="2"/>
    <x v="2"/>
    <x v="0"/>
    <x v="2"/>
    <n v="22.15"/>
    <x v="1"/>
    <n v="635"/>
    <x v="4"/>
    <s v="Plato_9"/>
    <x v="5"/>
    <s v="0:17"/>
    <s v="3:04"/>
    <d v="1899-12-30T02:47:00"/>
    <d v="1899-12-30T02:22:00"/>
    <x v="0"/>
    <n v="58"/>
    <d v="1899-12-30T00:25:00"/>
  </r>
  <r>
    <n v="14"/>
    <s v="Cliente_586"/>
    <n v="3"/>
    <x v="3"/>
    <x v="2"/>
    <x v="3"/>
    <n v="0"/>
    <x v="1"/>
    <n v="636"/>
    <x v="8"/>
    <s v="Plato_7, Plato_12, Plato_13"/>
    <x v="5"/>
    <s v="3:35"/>
    <s v="5:48"/>
    <d v="1899-12-30T02:13:00"/>
    <d v="1899-12-30T00:00:00"/>
    <x v="1"/>
    <n v="126"/>
    <d v="1899-12-30T02:31:00"/>
  </r>
  <r>
    <n v="6"/>
    <s v="Cliente_687"/>
    <n v="3"/>
    <x v="4"/>
    <x v="0"/>
    <x v="2"/>
    <n v="36.58"/>
    <x v="0"/>
    <n v="637"/>
    <x v="8"/>
    <s v="Plato_11, Plato_18, Plato_1"/>
    <x v="5"/>
    <s v="1:55"/>
    <s v="4:32"/>
    <d v="1899-12-30T02:37:00"/>
    <d v="1899-12-30T01:36:00"/>
    <x v="0"/>
    <n v="117"/>
    <d v="1899-12-30T01:01:00"/>
  </r>
  <r>
    <n v="16"/>
    <s v="Cliente_406"/>
    <n v="6"/>
    <x v="0"/>
    <x v="2"/>
    <x v="2"/>
    <n v="30.71"/>
    <x v="2"/>
    <n v="638"/>
    <x v="10"/>
    <s v="Plato_2"/>
    <x v="5"/>
    <s v="0:54"/>
    <s v="2:16"/>
    <d v="1899-12-30T01:37:00"/>
    <d v="1899-12-30T00:38:00"/>
    <x v="0"/>
    <n v="90"/>
    <d v="1899-12-30T00:44:00"/>
  </r>
  <r>
    <n v="8"/>
    <s v="Cliente_415"/>
    <n v="4"/>
    <x v="2"/>
    <x v="2"/>
    <x v="2"/>
    <n v="18.97"/>
    <x v="0"/>
    <n v="639"/>
    <x v="0"/>
    <s v="Plato_10, Plato_17, Plato_12"/>
    <x v="5"/>
    <s v="2:17"/>
    <s v="5:19"/>
    <d v="1899-12-30T03:02:00"/>
    <d v="1899-12-30T00:46:00"/>
    <x v="0"/>
    <n v="152"/>
    <d v="1899-12-30T02:16:00"/>
  </r>
  <r>
    <n v="14"/>
    <s v="Cliente_456"/>
    <n v="3"/>
    <x v="0"/>
    <x v="0"/>
    <x v="3"/>
    <n v="0"/>
    <x v="1"/>
    <n v="640"/>
    <x v="5"/>
    <s v="Plato_10, Plato_13, Plato_11"/>
    <x v="5"/>
    <s v="0:41"/>
    <s v="1:50"/>
    <d v="1899-12-30T01:09:00"/>
    <d v="1899-12-30T00:00:00"/>
    <x v="1"/>
    <n v="219"/>
    <d v="1899-12-30T01:15:00"/>
  </r>
  <r>
    <n v="2"/>
    <s v="Cliente_820"/>
    <n v="4"/>
    <x v="1"/>
    <x v="0"/>
    <x v="0"/>
    <n v="39.68"/>
    <x v="0"/>
    <n v="641"/>
    <x v="8"/>
    <s v="Plato_9, Plato_1, Plato_14"/>
    <x v="5"/>
    <s v="1:08"/>
    <s v="3:52"/>
    <d v="1899-12-30T02:44:00"/>
    <d v="1899-12-30T01:30:00"/>
    <x v="0"/>
    <n v="208"/>
    <d v="1899-12-30T01:14:00"/>
  </r>
  <r>
    <n v="15"/>
    <s v="Cliente_698"/>
    <n v="1"/>
    <x v="2"/>
    <x v="0"/>
    <x v="2"/>
    <n v="11.11"/>
    <x v="2"/>
    <n v="642"/>
    <x v="10"/>
    <s v="Plato_13, Plato_10, Plato_9"/>
    <x v="5"/>
    <s v="2:36"/>
    <s v="5:24"/>
    <d v="1899-12-30T03:03:00"/>
    <d v="1899-12-30T01:27:00"/>
    <x v="0"/>
    <n v="176"/>
    <d v="1899-12-30T01:21:00"/>
  </r>
  <r>
    <n v="17"/>
    <s v="Cliente_59"/>
    <n v="2"/>
    <x v="2"/>
    <x v="1"/>
    <x v="0"/>
    <n v="28.81"/>
    <x v="2"/>
    <n v="643"/>
    <x v="7"/>
    <s v="Plato_11"/>
    <x v="5"/>
    <s v="0:17"/>
    <s v="1:56"/>
    <d v="1899-12-30T01:54:00"/>
    <d v="1899-12-30T01:21:00"/>
    <x v="0"/>
    <n v="33"/>
    <d v="1899-12-30T00:18:00"/>
  </r>
  <r>
    <n v="9"/>
    <s v="Cliente_799"/>
    <n v="6"/>
    <x v="1"/>
    <x v="0"/>
    <x v="0"/>
    <n v="13.86"/>
    <x v="0"/>
    <n v="644"/>
    <x v="8"/>
    <s v="Plato_17"/>
    <x v="5"/>
    <s v="3:44"/>
    <s v="7:10"/>
    <d v="1899-12-30T03:26:00"/>
    <d v="1899-12-30T02:35:00"/>
    <x v="0"/>
    <n v="93"/>
    <d v="1899-12-30T00:51:00"/>
  </r>
  <r>
    <n v="6"/>
    <s v="Cliente_196"/>
    <n v="6"/>
    <x v="0"/>
    <x v="2"/>
    <x v="1"/>
    <n v="40.03"/>
    <x v="1"/>
    <n v="645"/>
    <x v="6"/>
    <s v="Plato_11, Plato_6"/>
    <x v="5"/>
    <s v="2:50"/>
    <s v="6:25"/>
    <d v="1899-12-30T03:35:00"/>
    <d v="1899-12-30T01:58:00"/>
    <x v="0"/>
    <n v="180"/>
    <d v="1899-12-30T01:37:00"/>
  </r>
  <r>
    <n v="12"/>
    <s v="Cliente_623"/>
    <n v="2"/>
    <x v="2"/>
    <x v="0"/>
    <x v="0"/>
    <n v="12.59"/>
    <x v="1"/>
    <n v="646"/>
    <x v="6"/>
    <s v="Plato_8"/>
    <x v="5"/>
    <s v="3:59"/>
    <s v="6:38"/>
    <d v="1899-12-30T02:39:00"/>
    <d v="1899-12-30T02:03:00"/>
    <x v="0"/>
    <n v="70"/>
    <d v="1899-12-30T00:36:00"/>
  </r>
  <r>
    <n v="12"/>
    <s v="Cliente_52"/>
    <n v="2"/>
    <x v="2"/>
    <x v="0"/>
    <x v="2"/>
    <n v="42.79"/>
    <x v="0"/>
    <n v="647"/>
    <x v="6"/>
    <s v="Plato_4, Plato_17"/>
    <x v="5"/>
    <s v="2:55"/>
    <s v="6:25"/>
    <d v="1899-12-30T03:30:00"/>
    <d v="1899-12-30T02:51:00"/>
    <x v="0"/>
    <n v="98"/>
    <d v="1899-12-30T00:39:00"/>
  </r>
  <r>
    <n v="9"/>
    <s v="Cliente_946"/>
    <n v="1"/>
    <x v="2"/>
    <x v="2"/>
    <x v="2"/>
    <n v="17.43"/>
    <x v="1"/>
    <n v="648"/>
    <x v="2"/>
    <s v="Plato_16"/>
    <x v="5"/>
    <s v="2:59"/>
    <s v="4:55"/>
    <d v="1899-12-30T01:56:00"/>
    <d v="1899-12-30T01:09:00"/>
    <x v="0"/>
    <n v="56"/>
    <d v="1899-12-30T00:47:00"/>
  </r>
  <r>
    <n v="9"/>
    <s v="Cliente_278"/>
    <n v="1"/>
    <x v="3"/>
    <x v="0"/>
    <x v="1"/>
    <n v="15.98"/>
    <x v="2"/>
    <n v="649"/>
    <x v="3"/>
    <s v="Plato_9, Plato_16, Plato_1, Plato_3"/>
    <x v="5"/>
    <s v="0:55"/>
    <s v="3:45"/>
    <d v="1899-12-30T03:05:00"/>
    <d v="1899-12-30T01:01:00"/>
    <x v="0"/>
    <n v="256"/>
    <d v="1899-12-30T01:49:00"/>
  </r>
  <r>
    <n v="11"/>
    <s v="Cliente_232"/>
    <n v="3"/>
    <x v="0"/>
    <x v="0"/>
    <x v="0"/>
    <n v="38.21"/>
    <x v="1"/>
    <n v="650"/>
    <x v="10"/>
    <s v="Plato_13, Plato_9, Plato_15, Plato_8"/>
    <x v="6"/>
    <s v="3:33"/>
    <s v="5:02"/>
    <d v="1899-12-30T01:29:00"/>
    <d v="1899-12-30T00:13:00"/>
    <x v="0"/>
    <n v="237"/>
    <d v="1899-12-30T01:16:00"/>
  </r>
  <r>
    <n v="16"/>
    <s v="Cliente_595"/>
    <n v="4"/>
    <x v="4"/>
    <x v="2"/>
    <x v="2"/>
    <n v="20.27"/>
    <x v="1"/>
    <n v="651"/>
    <x v="10"/>
    <s v="Plato_20, Plato_13, Plato_11"/>
    <x v="6"/>
    <s v="2:04"/>
    <s v="5:44"/>
    <d v="1899-12-30T03:40:00"/>
    <d v="1899-12-30T02:12:00"/>
    <x v="0"/>
    <n v="209"/>
    <d v="1899-12-30T01:28:00"/>
  </r>
  <r>
    <n v="14"/>
    <s v="Cliente_968"/>
    <n v="5"/>
    <x v="2"/>
    <x v="0"/>
    <x v="0"/>
    <n v="23.26"/>
    <x v="2"/>
    <n v="652"/>
    <x v="7"/>
    <s v="Plato_17, Plato_19"/>
    <x v="6"/>
    <s v="0:06"/>
    <s v="2:26"/>
    <d v="1899-12-30T02:35:00"/>
    <d v="1899-12-30T01:30:00"/>
    <x v="0"/>
    <n v="170"/>
    <d v="1899-12-30T00:50:00"/>
  </r>
  <r>
    <n v="13"/>
    <s v="Cliente_2"/>
    <n v="5"/>
    <x v="1"/>
    <x v="0"/>
    <x v="3"/>
    <n v="0"/>
    <x v="1"/>
    <n v="653"/>
    <x v="5"/>
    <s v="Plato_16, Plato_2, Plato_8"/>
    <x v="6"/>
    <s v="2:31"/>
    <s v="4:20"/>
    <d v="1899-12-30T01:49:00"/>
    <d v="1899-12-30T00:00:00"/>
    <x v="1"/>
    <n v="244"/>
    <d v="1899-12-30T02:30:00"/>
  </r>
  <r>
    <n v="12"/>
    <s v="Cliente_880"/>
    <n v="5"/>
    <x v="3"/>
    <x v="2"/>
    <x v="2"/>
    <n v="23.98"/>
    <x v="2"/>
    <n v="654"/>
    <x v="7"/>
    <s v="Plato_5, Plato_3"/>
    <x v="6"/>
    <s v="0:02"/>
    <s v="1:44"/>
    <d v="1899-12-30T01:57:00"/>
    <d v="1899-12-30T00:58:00"/>
    <x v="0"/>
    <n v="42"/>
    <d v="1899-12-30T00:44:00"/>
  </r>
  <r>
    <n v="5"/>
    <s v="Cliente_626"/>
    <n v="4"/>
    <x v="3"/>
    <x v="0"/>
    <x v="1"/>
    <n v="21.7"/>
    <x v="0"/>
    <n v="655"/>
    <x v="2"/>
    <s v="Plato_17"/>
    <x v="6"/>
    <s v="1:15"/>
    <s v="4:49"/>
    <d v="1899-12-30T03:34:00"/>
    <d v="1899-12-30T02:58:00"/>
    <x v="0"/>
    <n v="93"/>
    <d v="1899-12-30T00:36:00"/>
  </r>
  <r>
    <n v="19"/>
    <s v="Cliente_411"/>
    <n v="6"/>
    <x v="1"/>
    <x v="2"/>
    <x v="2"/>
    <n v="31.23"/>
    <x v="0"/>
    <n v="656"/>
    <x v="10"/>
    <s v="Plato_14, Plato_3, Plato_12, Plato_19"/>
    <x v="6"/>
    <s v="3:36"/>
    <s v="6:40"/>
    <d v="1899-12-30T03:04:00"/>
    <d v="1899-12-30T01:14:00"/>
    <x v="0"/>
    <n v="157"/>
    <d v="1899-12-30T01:50:00"/>
  </r>
  <r>
    <n v="1"/>
    <s v="Cliente_123"/>
    <n v="2"/>
    <x v="1"/>
    <x v="0"/>
    <x v="1"/>
    <n v="44.2"/>
    <x v="0"/>
    <n v="657"/>
    <x v="9"/>
    <s v="Plato_20, Plato_14, Plato_8"/>
    <x v="6"/>
    <s v="0:51"/>
    <s v="4:07"/>
    <d v="1899-12-30T03:16:00"/>
    <d v="1899-12-30T01:02:00"/>
    <x v="0"/>
    <n v="196"/>
    <d v="1899-12-30T02:14:00"/>
  </r>
  <r>
    <n v="19"/>
    <s v="Cliente_910"/>
    <n v="5"/>
    <x v="3"/>
    <x v="1"/>
    <x v="1"/>
    <n v="31.27"/>
    <x v="0"/>
    <n v="658"/>
    <x v="2"/>
    <s v="Plato_15, Plato_6"/>
    <x v="6"/>
    <s v="1:43"/>
    <s v="5:02"/>
    <d v="1899-12-30T03:19:00"/>
    <d v="1899-12-30T02:31:00"/>
    <x v="0"/>
    <n v="86"/>
    <d v="1899-12-30T00:48:00"/>
  </r>
  <r>
    <n v="9"/>
    <s v="Cliente_539"/>
    <n v="4"/>
    <x v="4"/>
    <x v="0"/>
    <x v="2"/>
    <n v="35.24"/>
    <x v="2"/>
    <n v="659"/>
    <x v="4"/>
    <s v="Plato_9"/>
    <x v="6"/>
    <s v="2:50"/>
    <s v="4:03"/>
    <d v="1899-12-30T01:28:00"/>
    <d v="1899-12-30T00:42:00"/>
    <x v="0"/>
    <n v="87"/>
    <d v="1899-12-30T00:31:00"/>
  </r>
  <r>
    <n v="19"/>
    <s v="Cliente_483"/>
    <n v="4"/>
    <x v="2"/>
    <x v="1"/>
    <x v="2"/>
    <n v="15.91"/>
    <x v="0"/>
    <n v="660"/>
    <x v="2"/>
    <s v="Plato_12, Plato_2, Plato_20"/>
    <x v="6"/>
    <s v="1:56"/>
    <s v="5:51"/>
    <d v="1899-12-30T03:55:00"/>
    <d v="1899-12-30T03:10:00"/>
    <x v="0"/>
    <n v="208"/>
    <d v="1899-12-30T00:45:00"/>
  </r>
  <r>
    <n v="16"/>
    <s v="Cliente_949"/>
    <n v="4"/>
    <x v="4"/>
    <x v="2"/>
    <x v="2"/>
    <n v="32.54"/>
    <x v="2"/>
    <n v="661"/>
    <x v="10"/>
    <s v="Plato_14, Plato_17, Plato_1, Plato_16"/>
    <x v="6"/>
    <s v="3:22"/>
    <s v="6:52"/>
    <d v="1899-12-30T03:45:00"/>
    <d v="1899-12-30T01:15:00"/>
    <x v="0"/>
    <n v="206"/>
    <d v="1899-12-30T02:15:00"/>
  </r>
  <r>
    <n v="15"/>
    <s v="Cliente_642"/>
    <n v="4"/>
    <x v="1"/>
    <x v="0"/>
    <x v="2"/>
    <n v="11.64"/>
    <x v="1"/>
    <n v="662"/>
    <x v="6"/>
    <s v="Plato_7, Plato_1, Plato_19"/>
    <x v="6"/>
    <s v="2:01"/>
    <s v="5:02"/>
    <d v="1899-12-30T03:01:00"/>
    <d v="1899-12-30T01:36:00"/>
    <x v="0"/>
    <n v="133"/>
    <d v="1899-12-30T01:25:00"/>
  </r>
  <r>
    <n v="3"/>
    <s v="Cliente_962"/>
    <n v="1"/>
    <x v="1"/>
    <x v="0"/>
    <x v="1"/>
    <n v="41.8"/>
    <x v="2"/>
    <n v="663"/>
    <x v="0"/>
    <s v="Plato_4, Plato_9, Plato_3"/>
    <x v="6"/>
    <s v="1:09"/>
    <s v="3:47"/>
    <d v="1899-12-30T02:53:00"/>
    <d v="1899-12-30T01:11:00"/>
    <x v="0"/>
    <n v="114"/>
    <d v="1899-12-30T01:27:00"/>
  </r>
  <r>
    <n v="20"/>
    <s v="Cliente_883"/>
    <n v="6"/>
    <x v="4"/>
    <x v="1"/>
    <x v="0"/>
    <n v="31.27"/>
    <x v="0"/>
    <n v="664"/>
    <x v="1"/>
    <s v="Plato_4, Plato_12, Plato_5"/>
    <x v="6"/>
    <s v="1:35"/>
    <s v="3:53"/>
    <d v="1899-12-30T02:18:00"/>
    <d v="1899-12-30T00:39:00"/>
    <x v="0"/>
    <n v="122"/>
    <d v="1899-12-30T01:39:00"/>
  </r>
  <r>
    <n v="6"/>
    <s v="Cliente_425"/>
    <n v="1"/>
    <x v="3"/>
    <x v="0"/>
    <x v="2"/>
    <n v="25.32"/>
    <x v="2"/>
    <n v="665"/>
    <x v="6"/>
    <s v="Plato_1, Plato_6"/>
    <x v="6"/>
    <s v="2:05"/>
    <s v="5:56"/>
    <d v="1899-12-30T04:06:00"/>
    <d v="1899-12-30T03:11:00"/>
    <x v="0"/>
    <n v="129"/>
    <d v="1899-12-30T00:40:00"/>
  </r>
  <r>
    <n v="8"/>
    <s v="Cliente_593"/>
    <n v="4"/>
    <x v="2"/>
    <x v="0"/>
    <x v="2"/>
    <n v="11.86"/>
    <x v="1"/>
    <n v="666"/>
    <x v="3"/>
    <s v="Plato_3"/>
    <x v="6"/>
    <s v="1:04"/>
    <s v="4:57"/>
    <d v="1899-12-30T03:53:00"/>
    <d v="1899-12-30T03:26:00"/>
    <x v="0"/>
    <n v="40"/>
    <d v="1899-12-30T00:27:00"/>
  </r>
  <r>
    <n v="6"/>
    <s v="Cliente_368"/>
    <n v="5"/>
    <x v="0"/>
    <x v="0"/>
    <x v="2"/>
    <n v="20.49"/>
    <x v="0"/>
    <n v="667"/>
    <x v="4"/>
    <s v="Plato_19"/>
    <x v="6"/>
    <s v="3:39"/>
    <s v="7:07"/>
    <d v="1899-12-30T03:28:00"/>
    <d v="1899-12-30T03:16:00"/>
    <x v="0"/>
    <n v="36"/>
    <d v="1899-12-30T00:12:00"/>
  </r>
  <r>
    <n v="12"/>
    <s v="Cliente_418"/>
    <n v="4"/>
    <x v="1"/>
    <x v="1"/>
    <x v="2"/>
    <n v="18.61"/>
    <x v="0"/>
    <n v="668"/>
    <x v="6"/>
    <s v="Plato_10, Plato_7, Plato_1"/>
    <x v="6"/>
    <s v="1:43"/>
    <s v="4:41"/>
    <d v="1899-12-30T02:58:00"/>
    <d v="1899-12-30T01:03:00"/>
    <x v="0"/>
    <n v="201"/>
    <d v="1899-12-30T01:55:00"/>
  </r>
  <r>
    <n v="10"/>
    <s v="Cliente_693"/>
    <n v="4"/>
    <x v="0"/>
    <x v="0"/>
    <x v="2"/>
    <n v="10.68"/>
    <x v="1"/>
    <n v="669"/>
    <x v="5"/>
    <s v="Plato_17, Plato_6, Plato_15"/>
    <x v="6"/>
    <s v="1:01"/>
    <s v="4:34"/>
    <d v="1899-12-30T03:33:00"/>
    <d v="1899-12-30T02:24:00"/>
    <x v="0"/>
    <n v="181"/>
    <d v="1899-12-30T01:09:00"/>
  </r>
  <r>
    <n v="16"/>
    <s v="Cliente_226"/>
    <n v="6"/>
    <x v="2"/>
    <x v="0"/>
    <x v="1"/>
    <n v="37.93"/>
    <x v="2"/>
    <n v="670"/>
    <x v="6"/>
    <s v="Plato_14, Plato_8, Plato_19"/>
    <x v="6"/>
    <s v="1:52"/>
    <s v="3:12"/>
    <d v="1899-12-30T01:35:00"/>
    <d v="1899-12-30T00:05:00"/>
    <x v="0"/>
    <n v="94"/>
    <d v="1899-12-30T01:15:00"/>
  </r>
  <r>
    <n v="17"/>
    <s v="Cliente_759"/>
    <n v="3"/>
    <x v="0"/>
    <x v="0"/>
    <x v="3"/>
    <n v="0"/>
    <x v="0"/>
    <n v="671"/>
    <x v="6"/>
    <s v="Plato_8, Plato_1, Plato_15"/>
    <x v="6"/>
    <s v="2:18"/>
    <s v="3:30"/>
    <d v="1899-12-30T01:12:00"/>
    <d v="1899-12-30T00:00:00"/>
    <x v="1"/>
    <n v="184"/>
    <d v="1899-12-30T01:35:00"/>
  </r>
  <r>
    <n v="12"/>
    <s v="Cliente_517"/>
    <n v="6"/>
    <x v="4"/>
    <x v="2"/>
    <x v="2"/>
    <n v="29.19"/>
    <x v="0"/>
    <n v="672"/>
    <x v="9"/>
    <s v="Plato_15, Plato_13, Plato_12"/>
    <x v="6"/>
    <s v="1:24"/>
    <s v="3:51"/>
    <d v="1899-12-30T02:27:00"/>
    <d v="1899-12-30T01:09:00"/>
    <x v="0"/>
    <n v="157"/>
    <d v="1899-12-30T01:18:00"/>
  </r>
  <r>
    <n v="20"/>
    <s v="Cliente_485"/>
    <n v="6"/>
    <x v="3"/>
    <x v="0"/>
    <x v="2"/>
    <n v="36.5"/>
    <x v="0"/>
    <n v="673"/>
    <x v="5"/>
    <s v="Plato_20, Plato_8, Plato_2, Plato_1"/>
    <x v="6"/>
    <s v="0:37"/>
    <s v="2:52"/>
    <d v="1899-12-30T02:15:00"/>
    <d v="1899-12-30T00:42:00"/>
    <x v="0"/>
    <n v="265"/>
    <d v="1899-12-30T01:33:00"/>
  </r>
  <r>
    <n v="1"/>
    <s v="Cliente_834"/>
    <n v="3"/>
    <x v="3"/>
    <x v="2"/>
    <x v="2"/>
    <n v="41.29"/>
    <x v="1"/>
    <n v="674"/>
    <x v="3"/>
    <s v="Plato_12, Plato_4, Plato_17, Plato_13"/>
    <x v="6"/>
    <s v="0:03"/>
    <s v="1:30"/>
    <d v="1899-12-30T01:27:00"/>
    <d v="1899-12-30T00:22:00"/>
    <x v="0"/>
    <n v="207"/>
    <d v="1899-12-30T01:05:00"/>
  </r>
  <r>
    <n v="5"/>
    <s v="Cliente_104"/>
    <n v="2"/>
    <x v="2"/>
    <x v="2"/>
    <x v="1"/>
    <n v="30.74"/>
    <x v="0"/>
    <n v="675"/>
    <x v="8"/>
    <s v="Plato_1, Plato_3, Plato_19"/>
    <x v="6"/>
    <s v="0:54"/>
    <s v="4:33"/>
    <d v="1899-12-30T03:39:00"/>
    <d v="1899-12-30T01:38:00"/>
    <x v="0"/>
    <n v="193"/>
    <d v="1899-12-30T02:01:00"/>
  </r>
  <r>
    <n v="7"/>
    <s v="Cliente_494"/>
    <n v="6"/>
    <x v="0"/>
    <x v="0"/>
    <x v="2"/>
    <n v="41.6"/>
    <x v="2"/>
    <n v="676"/>
    <x v="8"/>
    <s v="Plato_17, Plato_14, Plato_16, Plato_13"/>
    <x v="6"/>
    <s v="0:28"/>
    <s v="3:45"/>
    <d v="1899-12-30T03:32:00"/>
    <d v="1899-12-30T01:16:00"/>
    <x v="0"/>
    <n v="124"/>
    <d v="1899-12-30T02:01:00"/>
  </r>
  <r>
    <n v="14"/>
    <s v="Cliente_331"/>
    <n v="6"/>
    <x v="2"/>
    <x v="0"/>
    <x v="3"/>
    <n v="0"/>
    <x v="2"/>
    <n v="677"/>
    <x v="6"/>
    <s v="Plato_3, Plato_8, Plato_18"/>
    <x v="6"/>
    <s v="0:34"/>
    <s v="2:37"/>
    <d v="1899-12-30T02:18:00"/>
    <d v="1899-12-30T00:00:00"/>
    <x v="1"/>
    <n v="144"/>
    <d v="1899-12-30T02:28:00"/>
  </r>
  <r>
    <n v="19"/>
    <s v="Cliente_483"/>
    <n v="1"/>
    <x v="0"/>
    <x v="0"/>
    <x v="2"/>
    <n v="26.76"/>
    <x v="2"/>
    <n v="678"/>
    <x v="9"/>
    <s v="Plato_9, Plato_12, Plato_8, Plato_7"/>
    <x v="6"/>
    <s v="3:01"/>
    <s v="5:22"/>
    <d v="1899-12-30T02:36:00"/>
    <d v="1899-12-30T00:20:00"/>
    <x v="0"/>
    <n v="204"/>
    <d v="1899-12-30T02:01:00"/>
  </r>
  <r>
    <n v="9"/>
    <s v="Cliente_26"/>
    <n v="4"/>
    <x v="2"/>
    <x v="0"/>
    <x v="2"/>
    <n v="36.43"/>
    <x v="2"/>
    <n v="679"/>
    <x v="9"/>
    <s v="Plato_13, Plato_10, Plato_16, Plato_1"/>
    <x v="6"/>
    <s v="0:02"/>
    <s v="3:03"/>
    <d v="1899-12-30T03:16:00"/>
    <d v="1899-12-30T01:15:00"/>
    <x v="0"/>
    <n v="199"/>
    <d v="1899-12-30T01:46:00"/>
  </r>
  <r>
    <n v="5"/>
    <s v="Cliente_35"/>
    <n v="4"/>
    <x v="0"/>
    <x v="0"/>
    <x v="1"/>
    <n v="12.06"/>
    <x v="0"/>
    <n v="680"/>
    <x v="3"/>
    <s v="Plato_4, Plato_3, Plato_11"/>
    <x v="6"/>
    <s v="1:23"/>
    <s v="5:20"/>
    <d v="1899-12-30T03:57:00"/>
    <d v="1899-12-30T02:06:00"/>
    <x v="0"/>
    <n v="162"/>
    <d v="1899-12-30T01:51:00"/>
  </r>
  <r>
    <n v="2"/>
    <s v="Cliente_840"/>
    <n v="4"/>
    <x v="4"/>
    <x v="0"/>
    <x v="0"/>
    <n v="37.07"/>
    <x v="1"/>
    <n v="681"/>
    <x v="3"/>
    <s v="Plato_11, Plato_13"/>
    <x v="6"/>
    <s v="2:56"/>
    <s v="6:50"/>
    <d v="1899-12-30T03:54:00"/>
    <d v="1899-12-30T02:49:00"/>
    <x v="0"/>
    <n v="75"/>
    <d v="1899-12-30T01:05:00"/>
  </r>
  <r>
    <n v="1"/>
    <s v="Cliente_36"/>
    <n v="5"/>
    <x v="3"/>
    <x v="1"/>
    <x v="2"/>
    <n v="21.04"/>
    <x v="2"/>
    <n v="682"/>
    <x v="5"/>
    <s v="Plato_14"/>
    <x v="6"/>
    <s v="1:26"/>
    <s v="4:05"/>
    <d v="1899-12-30T02:54:00"/>
    <d v="1899-12-30T01:56:00"/>
    <x v="0"/>
    <n v="23"/>
    <d v="1899-12-30T00:43:00"/>
  </r>
  <r>
    <n v="2"/>
    <s v="Cliente_837"/>
    <n v="6"/>
    <x v="3"/>
    <x v="0"/>
    <x v="2"/>
    <n v="40.42"/>
    <x v="2"/>
    <n v="683"/>
    <x v="1"/>
    <s v="Plato_5, Plato_3, Plato_20, Plato_17"/>
    <x v="6"/>
    <s v="3:56"/>
    <s v="6:22"/>
    <d v="1899-12-30T02:41:00"/>
    <d v="1899-12-30T01:04:00"/>
    <x v="0"/>
    <n v="164"/>
    <d v="1899-12-30T01:22:00"/>
  </r>
  <r>
    <n v="10"/>
    <s v="Cliente_514"/>
    <n v="6"/>
    <x v="4"/>
    <x v="2"/>
    <x v="3"/>
    <n v="0"/>
    <x v="2"/>
    <n v="684"/>
    <x v="9"/>
    <s v="Plato_19, Plato_17, Plato_10, Plato_9"/>
    <x v="6"/>
    <s v="3:29"/>
    <s v="4:40"/>
    <d v="1899-12-30T01:26:00"/>
    <d v="1899-12-30T00:00:00"/>
    <x v="1"/>
    <n v="180"/>
    <d v="1899-12-30T01:50:00"/>
  </r>
  <r>
    <n v="5"/>
    <s v="Cliente_485"/>
    <n v="5"/>
    <x v="2"/>
    <x v="0"/>
    <x v="0"/>
    <n v="19.89"/>
    <x v="1"/>
    <n v="685"/>
    <x v="0"/>
    <s v="Plato_6"/>
    <x v="6"/>
    <s v="0:28"/>
    <s v="1:43"/>
    <d v="1899-12-30T01:15:00"/>
    <d v="1899-12-30T00:58:00"/>
    <x v="0"/>
    <n v="54"/>
    <d v="1899-12-30T00:17:00"/>
  </r>
  <r>
    <n v="10"/>
    <s v="Cliente_832"/>
    <n v="6"/>
    <x v="1"/>
    <x v="0"/>
    <x v="1"/>
    <n v="15.83"/>
    <x v="0"/>
    <n v="686"/>
    <x v="3"/>
    <s v="Plato_17, Plato_3"/>
    <x v="6"/>
    <s v="1:12"/>
    <s v="3:39"/>
    <d v="1899-12-30T02:27:00"/>
    <d v="1899-12-30T01:29:00"/>
    <x v="0"/>
    <n v="102"/>
    <d v="1899-12-30T00:58:00"/>
  </r>
  <r>
    <n v="2"/>
    <s v="Cliente_778"/>
    <n v="6"/>
    <x v="4"/>
    <x v="0"/>
    <x v="1"/>
    <n v="10.53"/>
    <x v="1"/>
    <n v="687"/>
    <x v="0"/>
    <s v="Plato_19"/>
    <x v="6"/>
    <s v="1:54"/>
    <s v="5:39"/>
    <d v="1899-12-30T03:45:00"/>
    <d v="1899-12-30T03:16:00"/>
    <x v="0"/>
    <n v="72"/>
    <d v="1899-12-30T00:29:00"/>
  </r>
  <r>
    <n v="3"/>
    <s v="Cliente_725"/>
    <n v="1"/>
    <x v="1"/>
    <x v="0"/>
    <x v="2"/>
    <n v="48.7"/>
    <x v="2"/>
    <n v="688"/>
    <x v="10"/>
    <s v="Plato_9"/>
    <x v="6"/>
    <s v="3:26"/>
    <s v="5:03"/>
    <d v="1899-12-30T01:52:00"/>
    <d v="1899-12-30T01:23:00"/>
    <x v="0"/>
    <n v="29"/>
    <d v="1899-12-30T00:14:00"/>
  </r>
  <r>
    <n v="14"/>
    <s v="Cliente_114"/>
    <n v="1"/>
    <x v="1"/>
    <x v="0"/>
    <x v="2"/>
    <n v="10.25"/>
    <x v="2"/>
    <n v="689"/>
    <x v="3"/>
    <s v="Plato_14, Plato_1, Plato_13"/>
    <x v="6"/>
    <s v="0:36"/>
    <s v="2:22"/>
    <d v="1899-12-30T02:01:00"/>
    <d v="1899-12-30T01:17:00"/>
    <x v="0"/>
    <n v="165"/>
    <d v="1899-12-30T00:29:00"/>
  </r>
  <r>
    <n v="15"/>
    <s v="Cliente_95"/>
    <n v="4"/>
    <x v="3"/>
    <x v="2"/>
    <x v="0"/>
    <n v="37.22"/>
    <x v="0"/>
    <n v="690"/>
    <x v="0"/>
    <s v="Plato_20, Plato_17, Plato_16, Plato_11"/>
    <x v="6"/>
    <s v="2:43"/>
    <s v="5:43"/>
    <d v="1899-12-30T03:00:00"/>
    <d v="1899-12-30T00:37:00"/>
    <x v="0"/>
    <n v="191"/>
    <d v="1899-12-30T02:23:00"/>
  </r>
  <r>
    <n v="19"/>
    <s v="Cliente_103"/>
    <n v="4"/>
    <x v="0"/>
    <x v="2"/>
    <x v="0"/>
    <n v="13.9"/>
    <x v="2"/>
    <n v="691"/>
    <x v="1"/>
    <s v="Plato_5"/>
    <x v="6"/>
    <s v="1:43"/>
    <s v="5:17"/>
    <d v="1899-12-30T03:49:00"/>
    <d v="1899-12-30T03:00:00"/>
    <x v="0"/>
    <n v="66"/>
    <d v="1899-12-30T00:34:00"/>
  </r>
  <r>
    <n v="9"/>
    <s v="Cliente_30"/>
    <n v="2"/>
    <x v="1"/>
    <x v="2"/>
    <x v="2"/>
    <n v="25.92"/>
    <x v="0"/>
    <n v="692"/>
    <x v="10"/>
    <s v="Plato_8, Plato_2, Plato_4, Plato_3"/>
    <x v="6"/>
    <s v="0:53"/>
    <s v="4:26"/>
    <d v="1899-12-30T03:33:00"/>
    <d v="1899-12-30T01:53:00"/>
    <x v="0"/>
    <n v="173"/>
    <d v="1899-12-30T01:40:00"/>
  </r>
  <r>
    <n v="15"/>
    <s v="Cliente_330"/>
    <n v="4"/>
    <x v="0"/>
    <x v="0"/>
    <x v="2"/>
    <n v="28.31"/>
    <x v="1"/>
    <n v="693"/>
    <x v="8"/>
    <s v="Plato_19, Plato_13"/>
    <x v="6"/>
    <s v="3:44"/>
    <s v="7:31"/>
    <d v="1899-12-30T03:47:00"/>
    <d v="1899-12-30T03:03:00"/>
    <x v="0"/>
    <n v="78"/>
    <d v="1899-12-30T00:44:00"/>
  </r>
  <r>
    <n v="5"/>
    <s v="Cliente_88"/>
    <n v="4"/>
    <x v="2"/>
    <x v="0"/>
    <x v="2"/>
    <n v="23.66"/>
    <x v="1"/>
    <n v="694"/>
    <x v="5"/>
    <s v="Plato_3, Plato_4, Plato_20, Plato_13"/>
    <x v="6"/>
    <s v="1:51"/>
    <s v="5:13"/>
    <d v="1899-12-30T03:22:00"/>
    <d v="1899-12-30T01:14:00"/>
    <x v="0"/>
    <n v="157"/>
    <d v="1899-12-30T02:08:00"/>
  </r>
  <r>
    <n v="9"/>
    <s v="Cliente_211"/>
    <n v="1"/>
    <x v="0"/>
    <x v="0"/>
    <x v="2"/>
    <n v="18.23"/>
    <x v="2"/>
    <n v="695"/>
    <x v="5"/>
    <s v="Plato_16, Plato_2"/>
    <x v="6"/>
    <s v="2:02"/>
    <s v="5:32"/>
    <d v="1899-12-30T03:45:00"/>
    <d v="1899-12-30T02:53:00"/>
    <x v="0"/>
    <n v="116"/>
    <d v="1899-12-30T00:37:00"/>
  </r>
  <r>
    <n v="2"/>
    <s v="Cliente_282"/>
    <n v="6"/>
    <x v="1"/>
    <x v="2"/>
    <x v="2"/>
    <n v="18.760000000000002"/>
    <x v="2"/>
    <n v="696"/>
    <x v="4"/>
    <s v="Plato_14"/>
    <x v="6"/>
    <s v="2:16"/>
    <s v="6:11"/>
    <d v="1899-12-30T04:10:00"/>
    <d v="1899-12-30T03:32:00"/>
    <x v="0"/>
    <n v="46"/>
    <d v="1899-12-30T00:23:00"/>
  </r>
  <r>
    <n v="4"/>
    <s v="Cliente_90"/>
    <n v="1"/>
    <x v="2"/>
    <x v="0"/>
    <x v="2"/>
    <n v="34.35"/>
    <x v="0"/>
    <n v="697"/>
    <x v="7"/>
    <s v="Plato_14, Plato_11, Plato_2, Plato_6"/>
    <x v="6"/>
    <s v="3:48"/>
    <s v="6:42"/>
    <d v="1899-12-30T02:54:00"/>
    <d v="1899-12-30T01:07:00"/>
    <x v="0"/>
    <n v="199"/>
    <d v="1899-12-30T01:47:00"/>
  </r>
  <r>
    <n v="19"/>
    <s v="Cliente_115"/>
    <n v="4"/>
    <x v="1"/>
    <x v="2"/>
    <x v="2"/>
    <n v="39.89"/>
    <x v="1"/>
    <n v="698"/>
    <x v="6"/>
    <s v="Plato_6, Plato_10, Plato_14, Plato_13"/>
    <x v="6"/>
    <s v="2:30"/>
    <s v="6:25"/>
    <d v="1899-12-30T03:55:00"/>
    <d v="1899-12-30T02:14:00"/>
    <x v="0"/>
    <n v="185"/>
    <d v="1899-12-30T01:41:00"/>
  </r>
  <r>
    <n v="8"/>
    <s v="Cliente_143"/>
    <n v="6"/>
    <x v="2"/>
    <x v="0"/>
    <x v="2"/>
    <n v="38.44"/>
    <x v="0"/>
    <n v="699"/>
    <x v="0"/>
    <s v="Plato_9"/>
    <x v="6"/>
    <s v="1:35"/>
    <s v="2:56"/>
    <d v="1899-12-30T01:21:00"/>
    <d v="1899-12-30T01:10:00"/>
    <x v="0"/>
    <n v="58"/>
    <d v="1899-12-30T00:11:00"/>
  </r>
  <r>
    <n v="8"/>
    <s v="Cliente_496"/>
    <n v="2"/>
    <x v="2"/>
    <x v="0"/>
    <x v="2"/>
    <n v="21.66"/>
    <x v="0"/>
    <n v="700"/>
    <x v="10"/>
    <s v="Plato_18, Plato_10, Plato_6"/>
    <x v="6"/>
    <s v="0:23"/>
    <s v="2:50"/>
    <d v="1899-12-30T02:27:00"/>
    <d v="1899-12-30T01:01:00"/>
    <x v="0"/>
    <n v="234"/>
    <d v="1899-12-30T01:26:00"/>
  </r>
  <r>
    <n v="19"/>
    <s v="Cliente_58"/>
    <n v="5"/>
    <x v="4"/>
    <x v="0"/>
    <x v="2"/>
    <n v="39.83"/>
    <x v="1"/>
    <n v="701"/>
    <x v="6"/>
    <s v="Plato_11, Plato_4"/>
    <x v="6"/>
    <s v="3:20"/>
    <s v="5:45"/>
    <d v="1899-12-30T02:25:00"/>
    <d v="1899-12-30T00:48:00"/>
    <x v="0"/>
    <n v="102"/>
    <d v="1899-12-30T01:37:00"/>
  </r>
  <r>
    <n v="13"/>
    <s v="Cliente_468"/>
    <n v="2"/>
    <x v="0"/>
    <x v="2"/>
    <x v="2"/>
    <n v="47.07"/>
    <x v="1"/>
    <n v="702"/>
    <x v="2"/>
    <s v="Plato_4, Plato_13, Plato_6, Plato_16"/>
    <x v="6"/>
    <s v="2:30"/>
    <s v="5:15"/>
    <d v="1899-12-30T02:45:00"/>
    <d v="1899-12-30T00:10:00"/>
    <x v="0"/>
    <n v="195"/>
    <d v="1899-12-30T02:35:00"/>
  </r>
  <r>
    <n v="9"/>
    <s v="Cliente_714"/>
    <n v="5"/>
    <x v="1"/>
    <x v="0"/>
    <x v="2"/>
    <n v="22.24"/>
    <x v="2"/>
    <n v="703"/>
    <x v="5"/>
    <s v="Plato_13"/>
    <x v="6"/>
    <s v="0:17"/>
    <s v="2:19"/>
    <d v="1899-12-30T02:17:00"/>
    <d v="1899-12-30T01:33:00"/>
    <x v="0"/>
    <n v="63"/>
    <d v="1899-12-30T00:29:00"/>
  </r>
  <r>
    <n v="13"/>
    <s v="Cliente_950"/>
    <n v="6"/>
    <x v="2"/>
    <x v="2"/>
    <x v="2"/>
    <n v="33.29"/>
    <x v="0"/>
    <n v="704"/>
    <x v="6"/>
    <s v="Plato_4"/>
    <x v="6"/>
    <s v="1:40"/>
    <s v="4:29"/>
    <d v="1899-12-30T02:49:00"/>
    <d v="1899-12-30T02:11:00"/>
    <x v="0"/>
    <n v="18"/>
    <d v="1899-12-30T00:38:00"/>
  </r>
  <r>
    <n v="12"/>
    <s v="Cliente_372"/>
    <n v="3"/>
    <x v="2"/>
    <x v="0"/>
    <x v="2"/>
    <n v="43.07"/>
    <x v="1"/>
    <n v="705"/>
    <x v="5"/>
    <s v="Plato_3, Plato_10"/>
    <x v="6"/>
    <s v="1:48"/>
    <s v="2:53"/>
    <d v="1899-12-30T01:05:00"/>
    <d v="1899-12-30T00:32:00"/>
    <x v="0"/>
    <n v="112"/>
    <d v="1899-12-30T00:33:00"/>
  </r>
  <r>
    <n v="20"/>
    <s v="Cliente_663"/>
    <n v="6"/>
    <x v="1"/>
    <x v="0"/>
    <x v="2"/>
    <n v="44.45"/>
    <x v="2"/>
    <n v="706"/>
    <x v="10"/>
    <s v="Plato_4"/>
    <x v="6"/>
    <s v="1:14"/>
    <s v="4:54"/>
    <d v="1899-12-30T03:55:00"/>
    <d v="1899-12-30T03:07:00"/>
    <x v="0"/>
    <n v="54"/>
    <d v="1899-12-30T00:33:00"/>
  </r>
  <r>
    <n v="15"/>
    <s v="Cliente_801"/>
    <n v="1"/>
    <x v="2"/>
    <x v="1"/>
    <x v="2"/>
    <n v="40.39"/>
    <x v="0"/>
    <n v="707"/>
    <x v="7"/>
    <s v="Plato_15, Plato_13, Plato_2, Plato_19"/>
    <x v="6"/>
    <s v="3:05"/>
    <s v="5:23"/>
    <d v="1899-12-30T02:18:00"/>
    <d v="1899-12-30T00:01:00"/>
    <x v="0"/>
    <n v="185"/>
    <d v="1899-12-30T02:17:00"/>
  </r>
  <r>
    <n v="5"/>
    <s v="Cliente_804"/>
    <n v="2"/>
    <x v="0"/>
    <x v="2"/>
    <x v="2"/>
    <n v="41.8"/>
    <x v="2"/>
    <n v="708"/>
    <x v="0"/>
    <s v="Plato_6"/>
    <x v="6"/>
    <s v="3:36"/>
    <s v="7:24"/>
    <d v="1899-12-30T04:03:00"/>
    <d v="1899-12-30T03:24:00"/>
    <x v="0"/>
    <n v="54"/>
    <d v="1899-12-30T00:24:00"/>
  </r>
  <r>
    <n v="8"/>
    <s v="Cliente_208"/>
    <n v="4"/>
    <x v="2"/>
    <x v="0"/>
    <x v="1"/>
    <n v="26.15"/>
    <x v="2"/>
    <n v="709"/>
    <x v="8"/>
    <s v="Plato_13, Plato_8, Plato_11, Plato_1"/>
    <x v="6"/>
    <s v="1:55"/>
    <s v="3:40"/>
    <d v="1899-12-30T02:00:00"/>
    <d v="1899-12-30T00:07:00"/>
    <x v="0"/>
    <n v="193"/>
    <d v="1899-12-30T01:38:00"/>
  </r>
  <r>
    <n v="18"/>
    <s v="Cliente_716"/>
    <n v="1"/>
    <x v="3"/>
    <x v="0"/>
    <x v="3"/>
    <n v="0"/>
    <x v="2"/>
    <n v="710"/>
    <x v="0"/>
    <s v="Plato_3, Plato_12, Plato_4, Plato_14"/>
    <x v="6"/>
    <s v="2:28"/>
    <s v="3:38"/>
    <d v="1899-12-30T01:25:00"/>
    <d v="1899-12-30T00:00:00"/>
    <x v="1"/>
    <n v="138"/>
    <d v="1899-12-30T02:20:00"/>
  </r>
  <r>
    <n v="20"/>
    <s v="Cliente_27"/>
    <n v="6"/>
    <x v="1"/>
    <x v="0"/>
    <x v="0"/>
    <n v="49.74"/>
    <x v="2"/>
    <n v="711"/>
    <x v="7"/>
    <s v="Plato_18, Plato_15"/>
    <x v="6"/>
    <s v="1:51"/>
    <s v="5:18"/>
    <d v="1899-12-30T03:42:00"/>
    <d v="1899-12-30T02:28:00"/>
    <x v="0"/>
    <n v="166"/>
    <d v="1899-12-30T00:59:00"/>
  </r>
  <r>
    <n v="10"/>
    <s v="Cliente_786"/>
    <n v="5"/>
    <x v="2"/>
    <x v="1"/>
    <x v="1"/>
    <n v="42.21"/>
    <x v="0"/>
    <n v="712"/>
    <x v="4"/>
    <s v="Plato_7"/>
    <x v="6"/>
    <s v="0:06"/>
    <s v="2:27"/>
    <d v="1899-12-30T02:21:00"/>
    <d v="1899-12-30T01:32:00"/>
    <x v="0"/>
    <n v="48"/>
    <d v="1899-12-30T00:49:00"/>
  </r>
  <r>
    <n v="6"/>
    <s v="Cliente_594"/>
    <n v="4"/>
    <x v="1"/>
    <x v="2"/>
    <x v="2"/>
    <n v="35.11"/>
    <x v="1"/>
    <n v="713"/>
    <x v="7"/>
    <s v="Plato_11, Plato_9, Plato_15, Plato_10"/>
    <x v="6"/>
    <s v="0:15"/>
    <s v="2:52"/>
    <d v="1899-12-30T02:37:00"/>
    <d v="1899-12-30T00:32:00"/>
    <x v="0"/>
    <n v="360"/>
    <d v="1899-12-30T02:05:00"/>
  </r>
  <r>
    <n v="19"/>
    <s v="Cliente_281"/>
    <n v="2"/>
    <x v="3"/>
    <x v="0"/>
    <x v="2"/>
    <n v="10.69"/>
    <x v="1"/>
    <n v="714"/>
    <x v="1"/>
    <s v="Plato_18, Plato_2, Plato_11"/>
    <x v="6"/>
    <s v="2:21"/>
    <s v="4:05"/>
    <d v="1899-12-30T01:44:00"/>
    <d v="1899-12-30T00:41:00"/>
    <x v="0"/>
    <n v="225"/>
    <d v="1899-12-30T01:03:00"/>
  </r>
  <r>
    <n v="12"/>
    <s v="Cliente_396"/>
    <n v="6"/>
    <x v="0"/>
    <x v="0"/>
    <x v="0"/>
    <n v="39.909999999999997"/>
    <x v="2"/>
    <n v="715"/>
    <x v="4"/>
    <s v="Plato_2, Plato_6, Plato_1, Plato_4"/>
    <x v="6"/>
    <s v="1:45"/>
    <s v="4:15"/>
    <d v="1899-12-30T02:45:00"/>
    <d v="1899-12-30T00:14:00"/>
    <x v="0"/>
    <n v="246"/>
    <d v="1899-12-30T02:16:00"/>
  </r>
  <r>
    <n v="12"/>
    <s v="Cliente_707"/>
    <n v="4"/>
    <x v="2"/>
    <x v="2"/>
    <x v="2"/>
    <n v="44.73"/>
    <x v="2"/>
    <n v="716"/>
    <x v="2"/>
    <s v="Plato_13, Plato_1, Plato_17"/>
    <x v="6"/>
    <s v="1:47"/>
    <s v="4:44"/>
    <d v="1899-12-30T03:12:00"/>
    <d v="1899-12-30T01:27:00"/>
    <x v="0"/>
    <n v="231"/>
    <d v="1899-12-30T01:30:00"/>
  </r>
  <r>
    <n v="8"/>
    <s v="Cliente_392"/>
    <n v="5"/>
    <x v="1"/>
    <x v="0"/>
    <x v="2"/>
    <n v="23.67"/>
    <x v="1"/>
    <n v="717"/>
    <x v="6"/>
    <s v="Plato_5, Plato_2, Plato_6"/>
    <x v="6"/>
    <s v="3:56"/>
    <s v="6:03"/>
    <d v="1899-12-30T02:07:00"/>
    <d v="1899-12-30T00:55:00"/>
    <x v="0"/>
    <n v="155"/>
    <d v="1899-12-30T01:12:00"/>
  </r>
  <r>
    <n v="7"/>
    <s v="Cliente_489"/>
    <n v="6"/>
    <x v="2"/>
    <x v="1"/>
    <x v="2"/>
    <n v="37.21"/>
    <x v="1"/>
    <n v="718"/>
    <x v="5"/>
    <s v="Plato_3"/>
    <x v="6"/>
    <s v="3:18"/>
    <s v="7:06"/>
    <d v="1899-12-30T03:48:00"/>
    <d v="1899-12-30T02:50:00"/>
    <x v="0"/>
    <n v="20"/>
    <d v="1899-12-30T00:58:00"/>
  </r>
  <r>
    <n v="16"/>
    <s v="Cliente_954"/>
    <n v="3"/>
    <x v="1"/>
    <x v="0"/>
    <x v="0"/>
    <n v="17.23"/>
    <x v="1"/>
    <n v="719"/>
    <x v="1"/>
    <s v="Plato_20, Plato_12, Plato_9"/>
    <x v="6"/>
    <s v="1:18"/>
    <s v="2:49"/>
    <d v="1899-12-30T01:31:00"/>
    <d v="1899-12-30T00:21:00"/>
    <x v="0"/>
    <n v="107"/>
    <d v="1899-12-30T01:10:00"/>
  </r>
  <r>
    <n v="4"/>
    <s v="Cliente_263"/>
    <n v="5"/>
    <x v="0"/>
    <x v="0"/>
    <x v="2"/>
    <n v="40.28"/>
    <x v="0"/>
    <n v="720"/>
    <x v="3"/>
    <s v="Plato_11, Plato_9, Plato_7"/>
    <x v="6"/>
    <s v="2:13"/>
    <s v="5:46"/>
    <d v="1899-12-30T03:33:00"/>
    <d v="1899-12-30T01:20:00"/>
    <x v="0"/>
    <n v="168"/>
    <d v="1899-12-30T02:13:00"/>
  </r>
  <r>
    <n v="6"/>
    <s v="Cliente_733"/>
    <n v="2"/>
    <x v="2"/>
    <x v="1"/>
    <x v="2"/>
    <n v="47.13"/>
    <x v="1"/>
    <n v="721"/>
    <x v="3"/>
    <s v="Plato_9, Plato_19, Plato_7, Plato_6"/>
    <x v="6"/>
    <s v="3:53"/>
    <s v="7:01"/>
    <d v="1899-12-30T03:08:00"/>
    <d v="1899-12-30T00:55:00"/>
    <x v="0"/>
    <n v="218"/>
    <d v="1899-12-30T02:13:00"/>
  </r>
  <r>
    <n v="13"/>
    <s v="Cliente_438"/>
    <n v="5"/>
    <x v="2"/>
    <x v="0"/>
    <x v="2"/>
    <n v="20.62"/>
    <x v="1"/>
    <n v="722"/>
    <x v="8"/>
    <s v="Plato_13, Plato_5"/>
    <x v="6"/>
    <s v="2:51"/>
    <s v="4:08"/>
    <d v="1899-12-30T01:17:00"/>
    <d v="1899-12-30T00:18:00"/>
    <x v="0"/>
    <n v="85"/>
    <d v="1899-12-30T00:59:00"/>
  </r>
  <r>
    <n v="12"/>
    <s v="Cliente_116"/>
    <n v="2"/>
    <x v="4"/>
    <x v="1"/>
    <x v="1"/>
    <n v="27.79"/>
    <x v="1"/>
    <n v="723"/>
    <x v="9"/>
    <s v="Plato_16, Plato_8"/>
    <x v="6"/>
    <s v="1:35"/>
    <s v="4:49"/>
    <d v="1899-12-30T03:14:00"/>
    <d v="1899-12-30T02:43:00"/>
    <x v="0"/>
    <n v="126"/>
    <d v="1899-12-30T00:31:00"/>
  </r>
  <r>
    <n v="8"/>
    <s v="Cliente_929"/>
    <n v="6"/>
    <x v="3"/>
    <x v="2"/>
    <x v="1"/>
    <n v="14.12"/>
    <x v="1"/>
    <n v="724"/>
    <x v="5"/>
    <s v="Plato_5"/>
    <x v="6"/>
    <s v="2:56"/>
    <s v="4:15"/>
    <d v="1899-12-30T01:19:00"/>
    <d v="1899-12-30T00:23:00"/>
    <x v="0"/>
    <n v="66"/>
    <d v="1899-12-30T00:56:00"/>
  </r>
  <r>
    <n v="10"/>
    <s v="Cliente_353"/>
    <n v="4"/>
    <x v="4"/>
    <x v="0"/>
    <x v="1"/>
    <n v="18.66"/>
    <x v="2"/>
    <n v="725"/>
    <x v="9"/>
    <s v="Plato_18, Plato_5"/>
    <x v="6"/>
    <s v="1:48"/>
    <s v="3:20"/>
    <d v="1899-12-30T01:47:00"/>
    <d v="1899-12-30T00:07:00"/>
    <x v="0"/>
    <n v="168"/>
    <d v="1899-12-30T01:25:00"/>
  </r>
  <r>
    <n v="11"/>
    <s v="Cliente_715"/>
    <n v="2"/>
    <x v="3"/>
    <x v="1"/>
    <x v="2"/>
    <n v="41.38"/>
    <x v="0"/>
    <n v="726"/>
    <x v="0"/>
    <s v="Plato_5, Plato_19, Plato_14"/>
    <x v="6"/>
    <s v="2:28"/>
    <s v="5:43"/>
    <d v="1899-12-30T03:15:00"/>
    <d v="1899-12-30T02:01:00"/>
    <x v="0"/>
    <n v="126"/>
    <d v="1899-12-30T01:14:00"/>
  </r>
  <r>
    <n v="17"/>
    <s v="Cliente_117"/>
    <n v="6"/>
    <x v="2"/>
    <x v="2"/>
    <x v="0"/>
    <n v="13.24"/>
    <x v="0"/>
    <n v="727"/>
    <x v="1"/>
    <s v="Plato_3"/>
    <x v="6"/>
    <s v="0:31"/>
    <s v="3:02"/>
    <d v="1899-12-30T02:31:00"/>
    <d v="1899-12-30T02:10:00"/>
    <x v="0"/>
    <n v="40"/>
    <d v="1899-12-30T00:21:00"/>
  </r>
  <r>
    <n v="9"/>
    <s v="Cliente_654"/>
    <n v="6"/>
    <x v="1"/>
    <x v="1"/>
    <x v="0"/>
    <n v="34.28"/>
    <x v="2"/>
    <n v="728"/>
    <x v="10"/>
    <s v="Plato_4, Plato_6, Plato_15"/>
    <x v="6"/>
    <s v="2:06"/>
    <s v="4:29"/>
    <d v="1899-12-30T02:38:00"/>
    <d v="1899-12-30T01:11:00"/>
    <x v="0"/>
    <n v="195"/>
    <d v="1899-12-30T01:12:00"/>
  </r>
  <r>
    <n v="20"/>
    <s v="Cliente_264"/>
    <n v="2"/>
    <x v="3"/>
    <x v="1"/>
    <x v="2"/>
    <n v="18.97"/>
    <x v="2"/>
    <n v="729"/>
    <x v="7"/>
    <s v="Plato_18, Plato_3"/>
    <x v="6"/>
    <s v="2:49"/>
    <s v="6:05"/>
    <d v="1899-12-30T03:31:00"/>
    <d v="1899-12-30T02:11:00"/>
    <x v="0"/>
    <n v="128"/>
    <d v="1899-12-30T01:05:00"/>
  </r>
  <r>
    <n v="8"/>
    <s v="Cliente_443"/>
    <n v="3"/>
    <x v="0"/>
    <x v="0"/>
    <x v="2"/>
    <n v="15.02"/>
    <x v="2"/>
    <n v="730"/>
    <x v="0"/>
    <s v="Plato_2, Plato_7"/>
    <x v="6"/>
    <s v="0:29"/>
    <s v="2:33"/>
    <d v="1899-12-30T02:19:00"/>
    <d v="1899-12-30T00:45:00"/>
    <x v="0"/>
    <n v="114"/>
    <d v="1899-12-30T01:19:00"/>
  </r>
  <r>
    <n v="17"/>
    <s v="Cliente_239"/>
    <n v="3"/>
    <x v="2"/>
    <x v="0"/>
    <x v="2"/>
    <n v="14.35"/>
    <x v="0"/>
    <n v="731"/>
    <x v="9"/>
    <s v="Plato_15"/>
    <x v="6"/>
    <s v="3:16"/>
    <s v="6:25"/>
    <d v="1899-12-30T03:09:00"/>
    <d v="1899-12-30T02:22:00"/>
    <x v="0"/>
    <n v="64"/>
    <d v="1899-12-30T00:47:00"/>
  </r>
  <r>
    <n v="12"/>
    <s v="Cliente_770"/>
    <n v="3"/>
    <x v="4"/>
    <x v="0"/>
    <x v="2"/>
    <n v="43.35"/>
    <x v="0"/>
    <n v="732"/>
    <x v="2"/>
    <s v="Plato_20, Plato_10, Plato_19"/>
    <x v="6"/>
    <s v="3:17"/>
    <s v="7:13"/>
    <d v="1899-12-30T03:56:00"/>
    <d v="1899-12-30T01:55:00"/>
    <x v="0"/>
    <n v="306"/>
    <d v="1899-12-30T02:01:00"/>
  </r>
  <r>
    <n v="14"/>
    <s v="Cliente_359"/>
    <n v="6"/>
    <x v="4"/>
    <x v="2"/>
    <x v="2"/>
    <n v="35.090000000000003"/>
    <x v="1"/>
    <n v="733"/>
    <x v="10"/>
    <s v="Plato_19, Plato_7, Plato_6"/>
    <x v="6"/>
    <s v="3:40"/>
    <s v="5:28"/>
    <d v="1899-12-30T01:48:00"/>
    <d v="1899-12-30T00:34:00"/>
    <x v="0"/>
    <n v="186"/>
    <d v="1899-12-30T01:14:00"/>
  </r>
  <r>
    <n v="14"/>
    <s v="Cliente_888"/>
    <n v="2"/>
    <x v="2"/>
    <x v="0"/>
    <x v="1"/>
    <n v="46.82"/>
    <x v="1"/>
    <n v="734"/>
    <x v="5"/>
    <s v="Plato_15, Plato_7, Plato_12"/>
    <x v="6"/>
    <s v="2:27"/>
    <s v="4:57"/>
    <d v="1899-12-30T02:30:00"/>
    <d v="1899-12-30T01:38:00"/>
    <x v="0"/>
    <n v="139"/>
    <d v="1899-12-30T00:52:00"/>
  </r>
  <r>
    <n v="20"/>
    <s v="Cliente_154"/>
    <n v="4"/>
    <x v="0"/>
    <x v="1"/>
    <x v="2"/>
    <n v="38.43"/>
    <x v="1"/>
    <n v="735"/>
    <x v="0"/>
    <s v="Plato_14, Plato_15"/>
    <x v="6"/>
    <s v="1:52"/>
    <s v="3:47"/>
    <d v="1899-12-30T01:55:00"/>
    <d v="1899-12-30T00:28:00"/>
    <x v="0"/>
    <n v="142"/>
    <d v="1899-12-30T01:27:00"/>
  </r>
  <r>
    <n v="17"/>
    <s v="Cliente_301"/>
    <n v="2"/>
    <x v="4"/>
    <x v="1"/>
    <x v="2"/>
    <n v="25.91"/>
    <x v="2"/>
    <n v="736"/>
    <x v="0"/>
    <s v="Plato_5, Plato_16, Plato_17"/>
    <x v="6"/>
    <s v="1:08"/>
    <s v="3:24"/>
    <d v="1899-12-30T02:31:00"/>
    <d v="1899-12-30T00:44:00"/>
    <x v="0"/>
    <n v="215"/>
    <d v="1899-12-30T01:32:00"/>
  </r>
  <r>
    <n v="6"/>
    <s v="Cliente_635"/>
    <n v="1"/>
    <x v="2"/>
    <x v="1"/>
    <x v="0"/>
    <n v="24.09"/>
    <x v="0"/>
    <n v="737"/>
    <x v="3"/>
    <s v="Plato_9, Plato_2"/>
    <x v="6"/>
    <s v="0:39"/>
    <s v="3:06"/>
    <d v="1899-12-30T02:27:00"/>
    <d v="1899-12-30T02:05:00"/>
    <x v="0"/>
    <n v="118"/>
    <d v="1899-12-30T00:22:00"/>
  </r>
  <r>
    <n v="15"/>
    <s v="Cliente_70"/>
    <n v="1"/>
    <x v="0"/>
    <x v="0"/>
    <x v="3"/>
    <n v="0"/>
    <x v="2"/>
    <n v="738"/>
    <x v="0"/>
    <s v="Plato_10, Plato_16, Plato_4"/>
    <x v="6"/>
    <s v="0:51"/>
    <s v="2:04"/>
    <d v="1899-12-30T01:28:00"/>
    <d v="1899-12-30T00:00:00"/>
    <x v="1"/>
    <n v="134"/>
    <d v="1899-12-30T01:34:00"/>
  </r>
  <r>
    <n v="10"/>
    <s v="Cliente_484"/>
    <n v="5"/>
    <x v="2"/>
    <x v="0"/>
    <x v="0"/>
    <n v="33.69"/>
    <x v="0"/>
    <n v="739"/>
    <x v="1"/>
    <s v="Plato_14"/>
    <x v="6"/>
    <s v="3:53"/>
    <s v="6:10"/>
    <d v="1899-12-30T02:17:00"/>
    <d v="1899-12-30T01:23:00"/>
    <x v="0"/>
    <n v="46"/>
    <d v="1899-12-30T00:54:00"/>
  </r>
  <r>
    <n v="16"/>
    <s v="Cliente_297"/>
    <n v="6"/>
    <x v="1"/>
    <x v="0"/>
    <x v="0"/>
    <n v="16.05"/>
    <x v="0"/>
    <n v="740"/>
    <x v="8"/>
    <s v="Plato_16, Plato_15, Plato_19, Plato_14"/>
    <x v="6"/>
    <s v="3:49"/>
    <s v="6:24"/>
    <d v="1899-12-30T02:35:00"/>
    <d v="1899-12-30T00:42:00"/>
    <x v="0"/>
    <n v="293"/>
    <d v="1899-12-30T01:53:00"/>
  </r>
  <r>
    <n v="14"/>
    <s v="Cliente_196"/>
    <n v="4"/>
    <x v="2"/>
    <x v="0"/>
    <x v="0"/>
    <n v="40.31"/>
    <x v="2"/>
    <n v="741"/>
    <x v="7"/>
    <s v="Plato_7, Plato_9, Plato_11, Plato_16"/>
    <x v="6"/>
    <s v="0:29"/>
    <s v="4:23"/>
    <d v="1899-12-30T04:09:00"/>
    <d v="1899-12-30T01:09:00"/>
    <x v="0"/>
    <n v="285"/>
    <d v="1899-12-30T02:45:00"/>
  </r>
  <r>
    <n v="20"/>
    <s v="Cliente_320"/>
    <n v="4"/>
    <x v="2"/>
    <x v="1"/>
    <x v="3"/>
    <n v="0"/>
    <x v="0"/>
    <n v="742"/>
    <x v="1"/>
    <s v="Plato_17, Plato_2, Plato_10, Plato_12"/>
    <x v="6"/>
    <s v="0:36"/>
    <s v="2:22"/>
    <d v="1899-12-30T01:46:00"/>
    <d v="1899-12-30T00:00:00"/>
    <x v="1"/>
    <n v="166"/>
    <d v="1899-12-30T02:25:00"/>
  </r>
  <r>
    <n v="19"/>
    <s v="Cliente_597"/>
    <n v="2"/>
    <x v="0"/>
    <x v="0"/>
    <x v="0"/>
    <n v="25.7"/>
    <x v="2"/>
    <n v="743"/>
    <x v="2"/>
    <s v="Plato_10, Plato_4, Plato_14"/>
    <x v="6"/>
    <s v="3:47"/>
    <s v="7:44"/>
    <d v="1899-12-30T04:12:00"/>
    <d v="1899-12-30T01:34:00"/>
    <x v="0"/>
    <n v="134"/>
    <d v="1899-12-30T02:23:00"/>
  </r>
  <r>
    <n v="11"/>
    <s v="Cliente_974"/>
    <n v="1"/>
    <x v="1"/>
    <x v="0"/>
    <x v="2"/>
    <n v="26.5"/>
    <x v="1"/>
    <n v="744"/>
    <x v="0"/>
    <s v="Plato_4, Plato_9"/>
    <x v="6"/>
    <s v="1:59"/>
    <s v="5:49"/>
    <d v="1899-12-30T03:50:00"/>
    <d v="1899-12-30T02:43:00"/>
    <x v="0"/>
    <n v="76"/>
    <d v="1899-12-30T01:07:00"/>
  </r>
  <r>
    <n v="3"/>
    <s v="Cliente_90"/>
    <n v="1"/>
    <x v="3"/>
    <x v="0"/>
    <x v="1"/>
    <n v="18.75"/>
    <x v="1"/>
    <n v="745"/>
    <x v="6"/>
    <s v="Plato_8, Plato_7, Plato_1, Plato_6"/>
    <x v="6"/>
    <s v="2:34"/>
    <s v="4:52"/>
    <d v="1899-12-30T02:18:00"/>
    <d v="1899-12-30T01:05:00"/>
    <x v="0"/>
    <n v="284"/>
    <d v="1899-12-30T01:13:00"/>
  </r>
  <r>
    <n v="13"/>
    <s v="Cliente_950"/>
    <n v="2"/>
    <x v="1"/>
    <x v="0"/>
    <x v="2"/>
    <n v="44.9"/>
    <x v="2"/>
    <n v="746"/>
    <x v="9"/>
    <s v="Plato_8, Plato_15"/>
    <x v="6"/>
    <s v="3:10"/>
    <s v="6:27"/>
    <d v="1899-12-30T03:32:00"/>
    <d v="1899-12-30T02:00:00"/>
    <x v="0"/>
    <n v="201"/>
    <d v="1899-12-30T01:17:00"/>
  </r>
  <r>
    <n v="16"/>
    <s v="Cliente_446"/>
    <n v="3"/>
    <x v="1"/>
    <x v="1"/>
    <x v="0"/>
    <n v="37.229999999999997"/>
    <x v="0"/>
    <n v="747"/>
    <x v="7"/>
    <s v="Plato_1"/>
    <x v="6"/>
    <s v="2:53"/>
    <s v="4:49"/>
    <d v="1899-12-30T01:56:00"/>
    <d v="1899-12-30T01:28:00"/>
    <x v="0"/>
    <n v="25"/>
    <d v="1899-12-30T00:28:00"/>
  </r>
  <r>
    <n v="2"/>
    <s v="Cliente_298"/>
    <n v="4"/>
    <x v="2"/>
    <x v="0"/>
    <x v="2"/>
    <n v="12.55"/>
    <x v="0"/>
    <n v="748"/>
    <x v="5"/>
    <s v="Plato_15, Plato_10"/>
    <x v="6"/>
    <s v="2:32"/>
    <s v="5:58"/>
    <d v="1899-12-30T03:26:00"/>
    <d v="1899-12-30T02:49:00"/>
    <x v="0"/>
    <n v="110"/>
    <d v="1899-12-30T00:37:00"/>
  </r>
  <r>
    <n v="1"/>
    <s v="Cliente_446"/>
    <n v="2"/>
    <x v="4"/>
    <x v="0"/>
    <x v="0"/>
    <n v="24.12"/>
    <x v="2"/>
    <n v="749"/>
    <x v="4"/>
    <s v="Plato_8"/>
    <x v="6"/>
    <s v="1:21"/>
    <s v="2:52"/>
    <d v="1899-12-30T01:46:00"/>
    <d v="1899-12-30T01:23:00"/>
    <x v="0"/>
    <n v="70"/>
    <d v="1899-12-30T00:08:00"/>
  </r>
  <r>
    <n v="6"/>
    <s v="Cliente_304"/>
    <n v="4"/>
    <x v="1"/>
    <x v="0"/>
    <x v="3"/>
    <n v="0"/>
    <x v="1"/>
    <n v="750"/>
    <x v="6"/>
    <s v="Plato_17, Plato_10"/>
    <x v="6"/>
    <s v="1:46"/>
    <s v="3:00"/>
    <d v="1899-12-30T01:14:00"/>
    <d v="1899-12-30T00:00:00"/>
    <x v="1"/>
    <n v="119"/>
    <d v="1899-12-30T01:26:00"/>
  </r>
  <r>
    <n v="17"/>
    <s v="Cliente_157"/>
    <n v="6"/>
    <x v="2"/>
    <x v="1"/>
    <x v="2"/>
    <n v="49.35"/>
    <x v="1"/>
    <n v="751"/>
    <x v="2"/>
    <s v="Plato_9, Plato_1, Plato_5"/>
    <x v="6"/>
    <s v="1:32"/>
    <s v="3:10"/>
    <d v="1899-12-30T01:38:00"/>
    <d v="1899-12-30T00:11:00"/>
    <x v="0"/>
    <n v="170"/>
    <d v="1899-12-30T01:27:00"/>
  </r>
  <r>
    <n v="3"/>
    <s v="Cliente_736"/>
    <n v="5"/>
    <x v="0"/>
    <x v="0"/>
    <x v="2"/>
    <n v="46.27"/>
    <x v="1"/>
    <n v="752"/>
    <x v="4"/>
    <s v="Plato_2"/>
    <x v="6"/>
    <s v="2:05"/>
    <s v="4:23"/>
    <d v="1899-12-30T02:18:00"/>
    <d v="1899-12-30T01:48:00"/>
    <x v="0"/>
    <n v="60"/>
    <d v="1899-12-30T00:30:00"/>
  </r>
  <r>
    <n v="11"/>
    <s v="Cliente_827"/>
    <n v="4"/>
    <x v="4"/>
    <x v="0"/>
    <x v="0"/>
    <n v="26.24"/>
    <x v="1"/>
    <n v="753"/>
    <x v="9"/>
    <s v="Plato_15, Plato_14, Plato_7, Plato_19"/>
    <x v="6"/>
    <s v="2:27"/>
    <s v="4:38"/>
    <d v="1899-12-30T02:11:00"/>
    <d v="1899-12-30T00:03:00"/>
    <x v="0"/>
    <n v="163"/>
    <d v="1899-12-30T02:08:00"/>
  </r>
  <r>
    <n v="8"/>
    <s v="Cliente_871"/>
    <n v="3"/>
    <x v="0"/>
    <x v="0"/>
    <x v="3"/>
    <n v="0"/>
    <x v="0"/>
    <n v="754"/>
    <x v="0"/>
    <s v="Plato_7, Plato_6, Plato_16"/>
    <x v="6"/>
    <s v="3:21"/>
    <s v="4:36"/>
    <d v="1899-12-30T01:15:00"/>
    <d v="1899-12-30T00:00:00"/>
    <x v="1"/>
    <n v="237"/>
    <d v="1899-12-30T01:29:00"/>
  </r>
  <r>
    <n v="12"/>
    <s v="Cliente_743"/>
    <n v="3"/>
    <x v="2"/>
    <x v="0"/>
    <x v="2"/>
    <n v="26.65"/>
    <x v="2"/>
    <n v="755"/>
    <x v="2"/>
    <s v="Plato_13, Plato_1, Plato_12, Plato_9"/>
    <x v="6"/>
    <s v="2:01"/>
    <s v="4:27"/>
    <d v="1899-12-30T02:41:00"/>
    <d v="1899-12-30T00:37:00"/>
    <x v="0"/>
    <n v="211"/>
    <d v="1899-12-30T01:49:00"/>
  </r>
  <r>
    <n v="11"/>
    <s v="Cliente_428"/>
    <n v="1"/>
    <x v="1"/>
    <x v="2"/>
    <x v="2"/>
    <n v="31.75"/>
    <x v="1"/>
    <n v="756"/>
    <x v="4"/>
    <s v="Plato_17, Plato_12"/>
    <x v="6"/>
    <s v="3:53"/>
    <s v="7:51"/>
    <d v="1899-12-30T03:58:00"/>
    <d v="1899-12-30T03:24:00"/>
    <x v="0"/>
    <n v="50"/>
    <d v="1899-12-30T00:34:00"/>
  </r>
  <r>
    <n v="3"/>
    <s v="Cliente_750"/>
    <n v="6"/>
    <x v="2"/>
    <x v="0"/>
    <x v="0"/>
    <n v="10.029999999999999"/>
    <x v="0"/>
    <n v="757"/>
    <x v="2"/>
    <s v="Plato_2"/>
    <x v="6"/>
    <s v="1:47"/>
    <s v="4:42"/>
    <d v="1899-12-30T02:55:00"/>
    <d v="1899-12-30T02:15:00"/>
    <x v="0"/>
    <n v="60"/>
    <d v="1899-12-30T00:40:00"/>
  </r>
  <r>
    <n v="18"/>
    <s v="Cliente_808"/>
    <n v="4"/>
    <x v="0"/>
    <x v="1"/>
    <x v="1"/>
    <n v="27.04"/>
    <x v="0"/>
    <n v="758"/>
    <x v="4"/>
    <s v="Plato_2, Plato_5"/>
    <x v="6"/>
    <s v="0:17"/>
    <s v="2:10"/>
    <d v="1899-12-30T01:53:00"/>
    <d v="1899-12-30T01:12:00"/>
    <x v="0"/>
    <n v="52"/>
    <d v="1899-12-30T00:41:00"/>
  </r>
  <r>
    <n v="20"/>
    <s v="Cliente_376"/>
    <n v="5"/>
    <x v="1"/>
    <x v="0"/>
    <x v="3"/>
    <n v="0"/>
    <x v="0"/>
    <n v="759"/>
    <x v="10"/>
    <s v="Plato_11, Plato_6, Plato_1, Plato_9"/>
    <x v="6"/>
    <s v="0:40"/>
    <s v="3:45"/>
    <d v="1899-12-30T03:05:00"/>
    <d v="1899-12-30T00:00:00"/>
    <x v="1"/>
    <n v="342"/>
    <d v="1899-12-30T03:16:00"/>
  </r>
  <r>
    <n v="5"/>
    <s v="Cliente_721"/>
    <n v="6"/>
    <x v="4"/>
    <x v="0"/>
    <x v="2"/>
    <n v="39.42"/>
    <x v="1"/>
    <n v="760"/>
    <x v="10"/>
    <s v="Plato_8"/>
    <x v="6"/>
    <s v="0:25"/>
    <s v="1:40"/>
    <d v="1899-12-30T01:15:00"/>
    <d v="1899-12-30T00:55:00"/>
    <x v="0"/>
    <n v="105"/>
    <d v="1899-12-30T00:20:00"/>
  </r>
  <r>
    <n v="4"/>
    <s v="Cliente_782"/>
    <n v="4"/>
    <x v="0"/>
    <x v="1"/>
    <x v="3"/>
    <n v="0"/>
    <x v="1"/>
    <n v="761"/>
    <x v="0"/>
    <s v="Plato_7, Plato_16, Plato_14"/>
    <x v="6"/>
    <s v="2:39"/>
    <s v="3:42"/>
    <d v="1899-12-30T01:03:00"/>
    <d v="1899-12-30T00:00:00"/>
    <x v="1"/>
    <n v="174"/>
    <d v="1899-12-30T01:42:00"/>
  </r>
  <r>
    <n v="4"/>
    <s v="Cliente_729"/>
    <n v="3"/>
    <x v="3"/>
    <x v="1"/>
    <x v="2"/>
    <n v="49.45"/>
    <x v="0"/>
    <n v="762"/>
    <x v="7"/>
    <s v="Plato_13, Plato_10"/>
    <x v="6"/>
    <s v="1:18"/>
    <s v="3:25"/>
    <d v="1899-12-30T02:07:00"/>
    <d v="1899-12-30T01:38:00"/>
    <x v="0"/>
    <n v="99"/>
    <d v="1899-12-30T00:29:00"/>
  </r>
  <r>
    <n v="18"/>
    <s v="Cliente_351"/>
    <n v="3"/>
    <x v="4"/>
    <x v="0"/>
    <x v="2"/>
    <n v="22.88"/>
    <x v="0"/>
    <n v="763"/>
    <x v="10"/>
    <s v="Plato_11, Plato_12"/>
    <x v="6"/>
    <s v="3:49"/>
    <s v="5:12"/>
    <d v="1899-12-30T01:23:00"/>
    <d v="1899-12-30T00:51:00"/>
    <x v="0"/>
    <n v="104"/>
    <d v="1899-12-30T00:32:00"/>
  </r>
  <r>
    <n v="20"/>
    <s v="Cliente_227"/>
    <n v="1"/>
    <x v="4"/>
    <x v="2"/>
    <x v="2"/>
    <n v="20.41"/>
    <x v="2"/>
    <n v="764"/>
    <x v="1"/>
    <s v="Plato_6, Plato_18, Plato_7"/>
    <x v="6"/>
    <s v="3:30"/>
    <s v="5:46"/>
    <d v="1899-12-30T02:31:00"/>
    <d v="1899-12-30T00:24:00"/>
    <x v="0"/>
    <n v="85"/>
    <d v="1899-12-30T01:52:00"/>
  </r>
  <r>
    <n v="20"/>
    <s v="Cliente_825"/>
    <n v="4"/>
    <x v="0"/>
    <x v="2"/>
    <x v="3"/>
    <n v="0"/>
    <x v="1"/>
    <n v="765"/>
    <x v="9"/>
    <s v="Plato_10, Plato_16, Plato_13, Plato_19"/>
    <x v="6"/>
    <s v="0:24"/>
    <s v="1:37"/>
    <d v="1899-12-30T01:13:00"/>
    <d v="1899-12-30T00:00:00"/>
    <x v="1"/>
    <n v="233"/>
    <d v="1899-12-30T02:44:00"/>
  </r>
  <r>
    <n v="17"/>
    <s v="Cliente_175"/>
    <n v="6"/>
    <x v="2"/>
    <x v="2"/>
    <x v="2"/>
    <n v="12.57"/>
    <x v="0"/>
    <n v="766"/>
    <x v="10"/>
    <s v="Plato_2, Plato_12, Plato_3, Plato_14"/>
    <x v="6"/>
    <s v="1:34"/>
    <s v="4:50"/>
    <d v="1899-12-30T03:16:00"/>
    <d v="1899-12-30T01:02:00"/>
    <x v="0"/>
    <n v="185"/>
    <d v="1899-12-30T02:14:00"/>
  </r>
  <r>
    <n v="10"/>
    <s v="Cliente_757"/>
    <n v="3"/>
    <x v="2"/>
    <x v="1"/>
    <x v="2"/>
    <n v="15.98"/>
    <x v="0"/>
    <n v="767"/>
    <x v="8"/>
    <s v="Plato_9, Plato_7, Plato_13"/>
    <x v="6"/>
    <s v="1:08"/>
    <s v="3:57"/>
    <d v="1899-12-30T02:49:00"/>
    <d v="1899-12-30T01:24:00"/>
    <x v="0"/>
    <n v="169"/>
    <d v="1899-12-30T01:2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4F6099-B46D-0A4B-B0AB-6C6C9D7EBE28}" name="TablaDinámica8" cacheId="2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Número de Orden">
  <location ref="A1:C769" firstHeaderRow="0" firstDataRow="1" firstDataCol="1"/>
  <pivotFields count="13">
    <pivotField axis="axisRow" showAll="0">
      <items count="7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t="default"/>
      </items>
    </pivotField>
    <pivotField showAll="0"/>
    <pivotField showAll="0"/>
    <pivotField showAll="0"/>
    <pivotField showAll="0"/>
    <pivotField showAll="0"/>
    <pivotField showAll="0"/>
    <pivotField dataField="1" showAll="0">
      <items count="56">
        <item x="19"/>
        <item x="21"/>
        <item x="49"/>
        <item x="10"/>
        <item x="4"/>
        <item x="16"/>
        <item x="11"/>
        <item x="43"/>
        <item x="33"/>
        <item x="30"/>
        <item x="12"/>
        <item x="51"/>
        <item x="9"/>
        <item x="40"/>
        <item x="17"/>
        <item x="31"/>
        <item x="42"/>
        <item x="39"/>
        <item x="8"/>
        <item x="18"/>
        <item x="0"/>
        <item x="13"/>
        <item x="5"/>
        <item x="52"/>
        <item x="50"/>
        <item x="48"/>
        <item x="15"/>
        <item x="1"/>
        <item x="46"/>
        <item x="3"/>
        <item x="37"/>
        <item x="6"/>
        <item x="45"/>
        <item x="25"/>
        <item x="38"/>
        <item x="22"/>
        <item x="54"/>
        <item x="35"/>
        <item x="26"/>
        <item x="20"/>
        <item x="32"/>
        <item x="34"/>
        <item x="36"/>
        <item x="24"/>
        <item x="14"/>
        <item x="29"/>
        <item x="2"/>
        <item x="53"/>
        <item x="47"/>
        <item x="7"/>
        <item x="41"/>
        <item x="44"/>
        <item x="28"/>
        <item x="27"/>
        <item x="23"/>
        <item t="default"/>
      </items>
    </pivotField>
    <pivotField showAll="0"/>
    <pivotField dataField="1" showAll="0">
      <items count="55">
        <item x="34"/>
        <item x="9"/>
        <item x="24"/>
        <item x="45"/>
        <item x="48"/>
        <item x="33"/>
        <item x="17"/>
        <item x="53"/>
        <item x="40"/>
        <item x="3"/>
        <item x="21"/>
        <item x="30"/>
        <item x="16"/>
        <item x="2"/>
        <item x="49"/>
        <item x="25"/>
        <item x="38"/>
        <item x="29"/>
        <item x="5"/>
        <item x="44"/>
        <item x="4"/>
        <item x="39"/>
        <item x="51"/>
        <item x="26"/>
        <item x="0"/>
        <item x="32"/>
        <item x="43"/>
        <item x="50"/>
        <item x="14"/>
        <item x="36"/>
        <item x="6"/>
        <item x="22"/>
        <item x="42"/>
        <item x="27"/>
        <item x="11"/>
        <item x="13"/>
        <item x="19"/>
        <item x="52"/>
        <item x="10"/>
        <item x="47"/>
        <item x="41"/>
        <item x="31"/>
        <item x="20"/>
        <item x="37"/>
        <item x="8"/>
        <item x="23"/>
        <item x="1"/>
        <item x="46"/>
        <item x="18"/>
        <item x="7"/>
        <item x="35"/>
        <item x="28"/>
        <item x="12"/>
        <item x="15"/>
        <item t="default"/>
      </items>
    </pivotField>
    <pivotField showAll="0"/>
    <pivotField showAll="0"/>
    <pivotField numFmtId="10" showAll="0"/>
  </pivotFields>
  <rowFields count="1">
    <field x="0"/>
  </rowFields>
  <rowItems count="76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t="grand">
      <x/>
    </i>
  </rowItems>
  <colFields count="1">
    <field x="-2"/>
  </colFields>
  <colItems count="2">
    <i>
      <x/>
    </i>
    <i i="1">
      <x v="1"/>
    </i>
  </colItems>
  <dataFields count="2">
    <dataField name="Monto total de la Cuenta" fld="9" baseField="0" baseItem="0"/>
    <dataField name="Tiempo de Preparación de cada orden"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752CB8-C20B-EE47-B139-22D87725477F}" name="TablaDinámica1" cacheId="2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7" rowHeaderCaption="Días de la Semana">
  <location ref="Y11:Z19" firstHeaderRow="1" firstDataRow="1" firstDataCol="1"/>
  <pivotFields count="20">
    <pivotField numFmtId="1" showAll="0"/>
    <pivotField showAll="0"/>
    <pivotField numFmtId="1" showAll="0"/>
    <pivotField showAll="0">
      <items count="6">
        <item x="1"/>
        <item x="2"/>
        <item x="0"/>
        <item x="4"/>
        <item x="3"/>
        <item t="default"/>
      </items>
    </pivotField>
    <pivotField showAll="0">
      <items count="4">
        <item x="0"/>
        <item x="2"/>
        <item x="1"/>
        <item t="default"/>
      </items>
    </pivotField>
    <pivotField showAll="0"/>
    <pivotField dataField="1" numFmtId="165" showAll="0"/>
    <pivotField showAll="0">
      <items count="4">
        <item x="1"/>
        <item x="2"/>
        <item x="0"/>
        <item t="default"/>
      </items>
    </pivotField>
    <pivotField numFmtId="1" showAll="0"/>
    <pivotField showAll="0">
      <items count="12">
        <item x="10"/>
        <item x="6"/>
        <item x="2"/>
        <item x="9"/>
        <item x="1"/>
        <item x="8"/>
        <item x="0"/>
        <item x="3"/>
        <item x="4"/>
        <item x="7"/>
        <item x="5"/>
        <item t="default"/>
      </items>
    </pivotField>
    <pivotField showAll="0"/>
    <pivotField axis="axisRow" numFmtId="167" showAll="0">
      <items count="8">
        <item x="0"/>
        <item x="1"/>
        <item x="2"/>
        <item x="3"/>
        <item x="4"/>
        <item x="5"/>
        <item x="6"/>
        <item t="default"/>
      </items>
    </pivotField>
    <pivotField showAll="0"/>
    <pivotField showAll="0"/>
    <pivotField numFmtId="164" showAll="0"/>
    <pivotField numFmtId="164" showAll="0"/>
    <pivotField showAll="0"/>
    <pivotField numFmtId="166" showAll="0"/>
    <pivotField numFmtId="164" showAll="0"/>
    <pivotField dragToRow="0" dragToCol="0" dragToPage="0" showAll="0" defaultSubtotal="0"/>
  </pivotFields>
  <rowFields count="1">
    <field x="11"/>
  </rowFields>
  <rowItems count="8">
    <i>
      <x/>
    </i>
    <i>
      <x v="1"/>
    </i>
    <i>
      <x v="2"/>
    </i>
    <i>
      <x v="3"/>
    </i>
    <i>
      <x v="4"/>
    </i>
    <i>
      <x v="5"/>
    </i>
    <i>
      <x v="6"/>
    </i>
    <i t="grand">
      <x/>
    </i>
  </rowItems>
  <colItems count="1">
    <i/>
  </colItems>
  <dataFields count="1">
    <dataField name="% Propina por Día de la Semana" fld="6" showDataAs="percentOfTotal" baseField="0" baseItem="0" numFmtId="10"/>
  </dataFields>
  <chartFormats count="26">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1" count="1" selected="0">
            <x v="0"/>
          </reference>
        </references>
      </pivotArea>
    </chartFormat>
    <chartFormat chart="3" format="2">
      <pivotArea type="data" outline="0" fieldPosition="0">
        <references count="2">
          <reference field="4294967294" count="1" selected="0">
            <x v="0"/>
          </reference>
          <reference field="11" count="1" selected="0">
            <x v="5"/>
          </reference>
        </references>
      </pivotArea>
    </chartFormat>
    <chartFormat chart="3" format="3">
      <pivotArea type="data" outline="0" fieldPosition="0">
        <references count="2">
          <reference field="4294967294" count="1" selected="0">
            <x v="0"/>
          </reference>
          <reference field="11" count="1" selected="0">
            <x v="6"/>
          </reference>
        </references>
      </pivotArea>
    </chartFormat>
    <chartFormat chart="3" format="4">
      <pivotArea type="data" outline="0" fieldPosition="0">
        <references count="2">
          <reference field="4294967294" count="1" selected="0">
            <x v="0"/>
          </reference>
          <reference field="11" count="1" selected="0">
            <x v="4"/>
          </reference>
        </references>
      </pivotArea>
    </chartFormat>
    <chartFormat chart="3" format="5">
      <pivotArea type="data" outline="0" fieldPosition="0">
        <references count="2">
          <reference field="4294967294" count="1" selected="0">
            <x v="0"/>
          </reference>
          <reference field="11" count="1" selected="0">
            <x v="3"/>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1" count="1" selected="0">
            <x v="0"/>
          </reference>
        </references>
      </pivotArea>
    </chartFormat>
    <chartFormat chart="4" format="8">
      <pivotArea type="data" outline="0" fieldPosition="0">
        <references count="2">
          <reference field="4294967294" count="1" selected="0">
            <x v="0"/>
          </reference>
          <reference field="11" count="1" selected="0">
            <x v="1"/>
          </reference>
        </references>
      </pivotArea>
    </chartFormat>
    <chartFormat chart="4" format="9">
      <pivotArea type="data" outline="0" fieldPosition="0">
        <references count="2">
          <reference field="4294967294" count="1" selected="0">
            <x v="0"/>
          </reference>
          <reference field="11" count="1" selected="0">
            <x v="2"/>
          </reference>
        </references>
      </pivotArea>
    </chartFormat>
    <chartFormat chart="4" format="10">
      <pivotArea type="data" outline="0" fieldPosition="0">
        <references count="2">
          <reference field="4294967294" count="1" selected="0">
            <x v="0"/>
          </reference>
          <reference field="11" count="1" selected="0">
            <x v="3"/>
          </reference>
        </references>
      </pivotArea>
    </chartFormat>
    <chartFormat chart="4" format="11">
      <pivotArea type="data" outline="0" fieldPosition="0">
        <references count="2">
          <reference field="4294967294" count="1" selected="0">
            <x v="0"/>
          </reference>
          <reference field="11" count="1" selected="0">
            <x v="4"/>
          </reference>
        </references>
      </pivotArea>
    </chartFormat>
    <chartFormat chart="4" format="12">
      <pivotArea type="data" outline="0" fieldPosition="0">
        <references count="2">
          <reference field="4294967294" count="1" selected="0">
            <x v="0"/>
          </reference>
          <reference field="11" count="1" selected="0">
            <x v="5"/>
          </reference>
        </references>
      </pivotArea>
    </chartFormat>
    <chartFormat chart="4" format="13">
      <pivotArea type="data" outline="0" fieldPosition="0">
        <references count="2">
          <reference field="4294967294" count="1" selected="0">
            <x v="0"/>
          </reference>
          <reference field="11" count="1" selected="0">
            <x v="6"/>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11" count="1" selected="0">
            <x v="0"/>
          </reference>
        </references>
      </pivotArea>
    </chartFormat>
    <chartFormat chart="5" format="16">
      <pivotArea type="data" outline="0" fieldPosition="0">
        <references count="2">
          <reference field="4294967294" count="1" selected="0">
            <x v="0"/>
          </reference>
          <reference field="11" count="1" selected="0">
            <x v="1"/>
          </reference>
        </references>
      </pivotArea>
    </chartFormat>
    <chartFormat chart="5" format="17">
      <pivotArea type="data" outline="0" fieldPosition="0">
        <references count="2">
          <reference field="4294967294" count="1" selected="0">
            <x v="0"/>
          </reference>
          <reference field="11" count="1" selected="0">
            <x v="2"/>
          </reference>
        </references>
      </pivotArea>
    </chartFormat>
    <chartFormat chart="5" format="18">
      <pivotArea type="data" outline="0" fieldPosition="0">
        <references count="2">
          <reference field="4294967294" count="1" selected="0">
            <x v="0"/>
          </reference>
          <reference field="11" count="1" selected="0">
            <x v="3"/>
          </reference>
        </references>
      </pivotArea>
    </chartFormat>
    <chartFormat chart="5" format="19">
      <pivotArea type="data" outline="0" fieldPosition="0">
        <references count="2">
          <reference field="4294967294" count="1" selected="0">
            <x v="0"/>
          </reference>
          <reference field="11" count="1" selected="0">
            <x v="4"/>
          </reference>
        </references>
      </pivotArea>
    </chartFormat>
    <chartFormat chart="5" format="20">
      <pivotArea type="data" outline="0" fieldPosition="0">
        <references count="2">
          <reference field="4294967294" count="1" selected="0">
            <x v="0"/>
          </reference>
          <reference field="11" count="1" selected="0">
            <x v="5"/>
          </reference>
        </references>
      </pivotArea>
    </chartFormat>
    <chartFormat chart="5" format="21">
      <pivotArea type="data" outline="0" fieldPosition="0">
        <references count="2">
          <reference field="4294967294" count="1" selected="0">
            <x v="0"/>
          </reference>
          <reference field="11" count="1" selected="0">
            <x v="6"/>
          </reference>
        </references>
      </pivotArea>
    </chartFormat>
    <chartFormat chart="3" format="6">
      <pivotArea type="data" outline="0" fieldPosition="0">
        <references count="2">
          <reference field="4294967294" count="1" selected="0">
            <x v="0"/>
          </reference>
          <reference field="11" count="1" selected="0">
            <x v="1"/>
          </reference>
        </references>
      </pivotArea>
    </chartFormat>
    <chartFormat chart="3" format="7">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8264F8-0A44-AF4E-9E71-981C81987167}" name="TablaDinámica22" cacheId="2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rowHeaderCaption="Cuentas cobradas">
  <location ref="T11:U14" firstHeaderRow="1" firstDataRow="1" firstDataCol="1"/>
  <pivotFields count="20">
    <pivotField numFmtId="1" showAll="0"/>
    <pivotField showAll="0"/>
    <pivotField numFmtId="1" showAll="0"/>
    <pivotField showAll="0">
      <items count="6">
        <item x="1"/>
        <item x="2"/>
        <item x="0"/>
        <item x="4"/>
        <item x="3"/>
        <item t="default"/>
      </items>
    </pivotField>
    <pivotField showAll="0">
      <items count="4">
        <item x="0"/>
        <item x="2"/>
        <item x="1"/>
        <item t="default"/>
      </items>
    </pivotField>
    <pivotField showAll="0"/>
    <pivotField showAll="0"/>
    <pivotField showAll="0">
      <items count="4">
        <item x="1"/>
        <item x="2"/>
        <item x="0"/>
        <item t="default"/>
      </items>
    </pivotField>
    <pivotField numFmtId="1" showAll="0"/>
    <pivotField showAll="0">
      <items count="12">
        <item x="10"/>
        <item x="6"/>
        <item x="2"/>
        <item x="9"/>
        <item x="1"/>
        <item x="8"/>
        <item x="0"/>
        <item x="3"/>
        <item x="4"/>
        <item x="7"/>
        <item x="5"/>
        <item t="default"/>
      </items>
    </pivotField>
    <pivotField showAll="0"/>
    <pivotField numFmtId="14" showAll="0"/>
    <pivotField showAll="0"/>
    <pivotField showAll="0"/>
    <pivotField numFmtId="164" showAll="0"/>
    <pivotField numFmtId="164" showAll="0"/>
    <pivotField axis="axisRow" dataField="1" showAll="0">
      <items count="3">
        <item x="1"/>
        <item x="0"/>
        <item t="default"/>
      </items>
    </pivotField>
    <pivotField numFmtId="1" showAll="0"/>
    <pivotField numFmtId="164" showAll="0"/>
    <pivotField dragToRow="0" dragToCol="0" dragToPage="0" showAll="0" defaultSubtotal="0"/>
  </pivotFields>
  <rowFields count="1">
    <field x="16"/>
  </rowFields>
  <rowItems count="3">
    <i>
      <x/>
    </i>
    <i>
      <x v="1"/>
    </i>
    <i t="grand">
      <x/>
    </i>
  </rowItems>
  <colItems count="1">
    <i/>
  </colItems>
  <dataFields count="1">
    <dataField name="% por Mesero Asignado" fld="16"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0"/>
          </reference>
        </references>
      </pivotArea>
    </chartFormat>
    <chartFormat chart="0" format="2">
      <pivotArea type="data" outline="0" fieldPosition="0">
        <references count="2">
          <reference field="4294967294" count="1" selected="0">
            <x v="0"/>
          </reference>
          <reference field="16"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6" count="1" selected="0">
            <x v="0"/>
          </reference>
        </references>
      </pivotArea>
    </chartFormat>
    <chartFormat chart="2" format="8">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27A48D-AB26-0945-9C99-E207B23BA897}" name="TablaDinámica10" cacheId="2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3" rowHeaderCaption="Tipo de Servicio">
  <location ref="A11:B15" firstHeaderRow="1" firstDataRow="1" firstDataCol="1"/>
  <pivotFields count="20">
    <pivotField numFmtId="1" showAll="0"/>
    <pivotField showAll="0"/>
    <pivotField numFmtId="1" showAll="0"/>
    <pivotField showAll="0">
      <items count="6">
        <item x="1"/>
        <item x="2"/>
        <item x="0"/>
        <item x="4"/>
        <item x="3"/>
        <item t="default"/>
      </items>
    </pivotField>
    <pivotField axis="axisRow" showAll="0">
      <items count="4">
        <item x="0"/>
        <item x="2"/>
        <item x="1"/>
        <item t="default"/>
      </items>
    </pivotField>
    <pivotField showAll="0"/>
    <pivotField showAll="0"/>
    <pivotField showAll="0">
      <items count="4">
        <item x="1"/>
        <item x="2"/>
        <item x="0"/>
        <item t="default"/>
      </items>
    </pivotField>
    <pivotField numFmtId="1" showAll="0"/>
    <pivotField showAll="0">
      <items count="12">
        <item x="10"/>
        <item x="6"/>
        <item x="2"/>
        <item x="9"/>
        <item x="1"/>
        <item x="8"/>
        <item x="0"/>
        <item x="3"/>
        <item x="4"/>
        <item x="7"/>
        <item x="5"/>
        <item t="default"/>
      </items>
    </pivotField>
    <pivotField showAll="0"/>
    <pivotField numFmtId="14" showAll="0"/>
    <pivotField showAll="0"/>
    <pivotField showAll="0"/>
    <pivotField numFmtId="164" showAll="0"/>
    <pivotField numFmtId="164" showAll="0"/>
    <pivotField showAll="0">
      <items count="3">
        <item h="1" x="1"/>
        <item x="0"/>
        <item t="default"/>
      </items>
    </pivotField>
    <pivotField dataField="1" numFmtId="1" showAll="0"/>
    <pivotField numFmtId="164" showAll="0"/>
    <pivotField dragToRow="0" dragToCol="0" dragToPage="0" showAll="0" defaultSubtotal="0"/>
  </pivotFields>
  <rowFields count="1">
    <field x="4"/>
  </rowFields>
  <rowItems count="4">
    <i>
      <x/>
    </i>
    <i>
      <x v="1"/>
    </i>
    <i>
      <x v="2"/>
    </i>
    <i t="grand">
      <x/>
    </i>
  </rowItems>
  <colItems count="1">
    <i/>
  </colItems>
  <dataFields count="1">
    <dataField name="Ingresos" fld="17" baseField="0" baseItem="0" numFmtId="166"/>
  </dataFields>
  <chartFormats count="2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5" format="0"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4" count="1" selected="0">
            <x v="0"/>
          </reference>
        </references>
      </pivotArea>
    </chartFormat>
    <chartFormat chart="7" format="10">
      <pivotArea type="data" outline="0" fieldPosition="0">
        <references count="2">
          <reference field="4294967294" count="1" selected="0">
            <x v="0"/>
          </reference>
          <reference field="4" count="1" selected="0">
            <x v="1"/>
          </reference>
        </references>
      </pivotArea>
    </chartFormat>
    <chartFormat chart="7" format="11">
      <pivotArea type="data" outline="0" fieldPosition="0">
        <references count="2">
          <reference field="4294967294" count="1" selected="0">
            <x v="0"/>
          </reference>
          <reference field="4"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4" count="1" selected="0">
            <x v="0"/>
          </reference>
        </references>
      </pivotArea>
    </chartFormat>
    <chartFormat chart="9" format="10">
      <pivotArea type="data" outline="0" fieldPosition="0">
        <references count="2">
          <reference field="4294967294" count="1" selected="0">
            <x v="0"/>
          </reference>
          <reference field="4" count="1" selected="0">
            <x v="1"/>
          </reference>
        </references>
      </pivotArea>
    </chartFormat>
    <chartFormat chart="9" format="11">
      <pivotArea type="data" outline="0" fieldPosition="0">
        <references count="2">
          <reference field="4294967294" count="1" selected="0">
            <x v="0"/>
          </reference>
          <reference field="4"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4" count="1" selected="0">
            <x v="0"/>
          </reference>
        </references>
      </pivotArea>
    </chartFormat>
    <chartFormat chart="12" format="10">
      <pivotArea type="data" outline="0" fieldPosition="0">
        <references count="2">
          <reference field="4294967294" count="1" selected="0">
            <x v="0"/>
          </reference>
          <reference field="4" count="1" selected="0">
            <x v="1"/>
          </reference>
        </references>
      </pivotArea>
    </chartFormat>
    <chartFormat chart="12"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DF0033-0431-544D-9053-F36481DF72F6}" name="TablaDinámica12" cacheId="2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2" rowHeaderCaption="Tipo de Servicio" colHeaderCaption="Día de la semana">
  <location ref="I11:M20" firstHeaderRow="1" firstDataRow="2" firstDataCol="1"/>
  <pivotFields count="20">
    <pivotField numFmtId="1" showAll="0"/>
    <pivotField showAll="0"/>
    <pivotField numFmtId="1" showAll="0"/>
    <pivotField showAll="0">
      <items count="6">
        <item x="1"/>
        <item x="2"/>
        <item x="0"/>
        <item x="4"/>
        <item x="3"/>
        <item t="default"/>
      </items>
    </pivotField>
    <pivotField axis="axisCol" showAll="0">
      <items count="4">
        <item x="0"/>
        <item x="2"/>
        <item x="1"/>
        <item t="default"/>
      </items>
    </pivotField>
    <pivotField showAll="0"/>
    <pivotField showAll="0"/>
    <pivotField showAll="0">
      <items count="4">
        <item x="1"/>
        <item x="2"/>
        <item x="0"/>
        <item t="default"/>
      </items>
    </pivotField>
    <pivotField numFmtId="1" showAll="0"/>
    <pivotField showAll="0">
      <items count="12">
        <item x="10"/>
        <item x="6"/>
        <item x="2"/>
        <item x="9"/>
        <item x="1"/>
        <item x="8"/>
        <item x="0"/>
        <item x="3"/>
        <item x="4"/>
        <item x="7"/>
        <item x="5"/>
        <item t="default"/>
      </items>
    </pivotField>
    <pivotField showAll="0"/>
    <pivotField axis="axisRow" numFmtId="167" showAll="0" sortType="ascending">
      <items count="8">
        <item x="0"/>
        <item x="1"/>
        <item x="2"/>
        <item x="3"/>
        <item x="4"/>
        <item x="5"/>
        <item x="6"/>
        <item t="default"/>
      </items>
    </pivotField>
    <pivotField showAll="0"/>
    <pivotField showAll="0"/>
    <pivotField numFmtId="164" showAll="0"/>
    <pivotField numFmtId="164" showAll="0"/>
    <pivotField showAll="0">
      <items count="3">
        <item h="1" x="1"/>
        <item x="0"/>
        <item t="default"/>
      </items>
    </pivotField>
    <pivotField dataField="1" numFmtId="1" showAll="0"/>
    <pivotField numFmtId="164" showAll="0"/>
    <pivotField dragToRow="0" dragToCol="0" dragToPage="0" showAll="0" defaultSubtotal="0"/>
  </pivotFields>
  <rowFields count="1">
    <field x="11"/>
  </rowFields>
  <rowItems count="8">
    <i>
      <x/>
    </i>
    <i>
      <x v="1"/>
    </i>
    <i>
      <x v="2"/>
    </i>
    <i>
      <x v="3"/>
    </i>
    <i>
      <x v="4"/>
    </i>
    <i>
      <x v="5"/>
    </i>
    <i>
      <x v="6"/>
    </i>
    <i t="grand">
      <x/>
    </i>
  </rowItems>
  <colFields count="1">
    <field x="4"/>
  </colFields>
  <colItems count="4">
    <i>
      <x/>
    </i>
    <i>
      <x v="1"/>
    </i>
    <i>
      <x v="2"/>
    </i>
    <i t="grand">
      <x/>
    </i>
  </colItems>
  <dataFields count="1">
    <dataField name="Ingresos" fld="17" baseField="0" baseItem="0" numFmtId="166"/>
  </dataFields>
  <chartFormats count="19">
    <chartFormat chart="3" format="0" series="1">
      <pivotArea type="data" outline="0" fieldPosition="0">
        <references count="2">
          <reference field="4294967294" count="1" selected="0">
            <x v="0"/>
          </reference>
          <reference field="11" count="1" selected="0">
            <x v="0"/>
          </reference>
        </references>
      </pivotArea>
    </chartFormat>
    <chartFormat chart="3" format="1" series="1">
      <pivotArea type="data" outline="0" fieldPosition="0">
        <references count="2">
          <reference field="4294967294" count="1" selected="0">
            <x v="0"/>
          </reference>
          <reference field="11" count="1" selected="0">
            <x v="1"/>
          </reference>
        </references>
      </pivotArea>
    </chartFormat>
    <chartFormat chart="3" format="2" series="1">
      <pivotArea type="data" outline="0" fieldPosition="0">
        <references count="2">
          <reference field="4294967294" count="1" selected="0">
            <x v="0"/>
          </reference>
          <reference field="11" count="1" selected="0">
            <x v="2"/>
          </reference>
        </references>
      </pivotArea>
    </chartFormat>
    <chartFormat chart="3" format="3" series="1">
      <pivotArea type="data" outline="0" fieldPosition="0">
        <references count="2">
          <reference field="4294967294" count="1" selected="0">
            <x v="0"/>
          </reference>
          <reference field="11" count="1" selected="0">
            <x v="3"/>
          </reference>
        </references>
      </pivotArea>
    </chartFormat>
    <chartFormat chart="3" format="4" series="1">
      <pivotArea type="data" outline="0" fieldPosition="0">
        <references count="2">
          <reference field="4294967294" count="1" selected="0">
            <x v="0"/>
          </reference>
          <reference field="11" count="1" selected="0">
            <x v="4"/>
          </reference>
        </references>
      </pivotArea>
    </chartFormat>
    <chartFormat chart="3" format="5" series="1">
      <pivotArea type="data" outline="0" fieldPosition="0">
        <references count="2">
          <reference field="4294967294" count="1" selected="0">
            <x v="0"/>
          </reference>
          <reference field="11" count="1" selected="0">
            <x v="5"/>
          </reference>
        </references>
      </pivotArea>
    </chartFormat>
    <chartFormat chart="3" format="6" series="1">
      <pivotArea type="data" outline="0" fieldPosition="0">
        <references count="2">
          <reference field="4294967294" count="1" selected="0">
            <x v="0"/>
          </reference>
          <reference field="11" count="1" selected="0">
            <x v="6"/>
          </reference>
        </references>
      </pivotArea>
    </chartFormat>
    <chartFormat chart="3" format="7" series="1">
      <pivotArea type="data" outline="0" fieldPosition="0">
        <references count="2">
          <reference field="4294967294" count="1" selected="0">
            <x v="0"/>
          </reference>
          <reference field="4" count="1" selected="0">
            <x v="0"/>
          </reference>
        </references>
      </pivotArea>
    </chartFormat>
    <chartFormat chart="3" format="8" series="1">
      <pivotArea type="data" outline="0" fieldPosition="0">
        <references count="2">
          <reference field="4294967294" count="1" selected="0">
            <x v="0"/>
          </reference>
          <reference field="4" count="1" selected="0">
            <x v="1"/>
          </reference>
        </references>
      </pivotArea>
    </chartFormat>
    <chartFormat chart="3" format="9" series="1">
      <pivotArea type="data" outline="0" fieldPosition="0">
        <references count="2">
          <reference field="4294967294" count="1" selected="0">
            <x v="0"/>
          </reference>
          <reference field="4" count="1" selected="0">
            <x v="2"/>
          </reference>
        </references>
      </pivotArea>
    </chartFormat>
    <chartFormat chart="3" format="10">
      <pivotArea type="data" outline="0" fieldPosition="0">
        <references count="3">
          <reference field="4294967294" count="1" selected="0">
            <x v="0"/>
          </reference>
          <reference field="4" count="1" selected="0">
            <x v="0"/>
          </reference>
          <reference field="11" count="1" selected="0">
            <x v="6"/>
          </reference>
        </references>
      </pivotArea>
    </chartFormat>
    <chartFormat chart="3" format="11">
      <pivotArea type="data" outline="0" fieldPosition="0">
        <references count="3">
          <reference field="4294967294" count="1" selected="0">
            <x v="0"/>
          </reference>
          <reference field="4" count="1" selected="0">
            <x v="1"/>
          </reference>
          <reference field="11" count="1" selected="0">
            <x v="6"/>
          </reference>
        </references>
      </pivotArea>
    </chartFormat>
    <chartFormat chart="3" format="12">
      <pivotArea type="data" outline="0" fieldPosition="0">
        <references count="3">
          <reference field="4294967294" count="1" selected="0">
            <x v="0"/>
          </reference>
          <reference field="4" count="1" selected="0">
            <x v="2"/>
          </reference>
          <reference field="11" count="1" selected="0">
            <x v="6"/>
          </reference>
        </references>
      </pivotArea>
    </chartFormat>
    <chartFormat chart="7" format="16" series="1">
      <pivotArea type="data" outline="0" fieldPosition="0">
        <references count="2">
          <reference field="4294967294" count="1" selected="0">
            <x v="0"/>
          </reference>
          <reference field="4" count="1" selected="0">
            <x v="0"/>
          </reference>
        </references>
      </pivotArea>
    </chartFormat>
    <chartFormat chart="7" format="17" series="1">
      <pivotArea type="data" outline="0" fieldPosition="0">
        <references count="2">
          <reference field="4294967294" count="1" selected="0">
            <x v="0"/>
          </reference>
          <reference field="4" count="1" selected="0">
            <x v="1"/>
          </reference>
        </references>
      </pivotArea>
    </chartFormat>
    <chartFormat chart="7" format="18" series="1">
      <pivotArea type="data" outline="0" fieldPosition="0">
        <references count="2">
          <reference field="4294967294" count="1" selected="0">
            <x v="0"/>
          </reference>
          <reference field="4" count="1" selected="0">
            <x v="2"/>
          </reference>
        </references>
      </pivotArea>
    </chartFormat>
    <chartFormat chart="11" format="16" series="1">
      <pivotArea type="data" outline="0" fieldPosition="0">
        <references count="2">
          <reference field="4294967294" count="1" selected="0">
            <x v="0"/>
          </reference>
          <reference field="4" count="1" selected="0">
            <x v="0"/>
          </reference>
        </references>
      </pivotArea>
    </chartFormat>
    <chartFormat chart="11" format="17" series="1">
      <pivotArea type="data" outline="0" fieldPosition="0">
        <references count="2">
          <reference field="4294967294" count="1" selected="0">
            <x v="0"/>
          </reference>
          <reference field="4" count="1" selected="0">
            <x v="1"/>
          </reference>
        </references>
      </pivotArea>
    </chartFormat>
    <chartFormat chart="11" format="1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0DC528-E823-6340-A6E8-D03B900D38F8}" name="TablaDinámica11" cacheId="2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8" rowHeaderCaption="Métodos de Pago">
  <location ref="E11:F15" firstHeaderRow="1" firstDataRow="1" firstDataCol="1"/>
  <pivotFields count="20">
    <pivotField numFmtId="1" showAll="0"/>
    <pivotField showAll="0"/>
    <pivotField numFmtId="1" showAll="0"/>
    <pivotField showAll="0">
      <items count="6">
        <item x="1"/>
        <item x="2"/>
        <item x="0"/>
        <item x="4"/>
        <item x="3"/>
        <item t="default"/>
      </items>
    </pivotField>
    <pivotField showAll="0">
      <items count="4">
        <item x="0"/>
        <item x="2"/>
        <item x="1"/>
        <item t="default"/>
      </items>
    </pivotField>
    <pivotField axis="axisRow" dataField="1" showAll="0">
      <items count="5">
        <item x="1"/>
        <item x="2"/>
        <item x="0"/>
        <item h="1" x="3"/>
        <item t="default"/>
      </items>
    </pivotField>
    <pivotField showAll="0"/>
    <pivotField showAll="0">
      <items count="4">
        <item x="1"/>
        <item x="2"/>
        <item x="0"/>
        <item t="default"/>
      </items>
    </pivotField>
    <pivotField numFmtId="1" showAll="0"/>
    <pivotField showAll="0">
      <items count="12">
        <item x="10"/>
        <item x="6"/>
        <item x="2"/>
        <item x="9"/>
        <item x="1"/>
        <item x="8"/>
        <item x="0"/>
        <item x="3"/>
        <item x="4"/>
        <item x="7"/>
        <item x="5"/>
        <item t="default"/>
      </items>
    </pivotField>
    <pivotField showAll="0"/>
    <pivotField numFmtId="14" showAll="0"/>
    <pivotField showAll="0"/>
    <pivotField showAll="0"/>
    <pivotField numFmtId="164" showAll="0"/>
    <pivotField numFmtId="164" showAll="0"/>
    <pivotField showAll="0">
      <items count="3">
        <item h="1" x="1"/>
        <item x="0"/>
        <item t="default"/>
      </items>
    </pivotField>
    <pivotField numFmtId="1" showAll="0"/>
    <pivotField numFmtId="164" showAll="0"/>
    <pivotField dragToRow="0" dragToCol="0" dragToPage="0" showAll="0" defaultSubtotal="0"/>
  </pivotFields>
  <rowFields count="1">
    <field x="5"/>
  </rowFields>
  <rowItems count="4">
    <i>
      <x/>
    </i>
    <i>
      <x v="1"/>
    </i>
    <i>
      <x v="2"/>
    </i>
    <i t="grand">
      <x/>
    </i>
  </rowItems>
  <colItems count="1">
    <i/>
  </colItems>
  <dataFields count="1">
    <dataField name="Número de Transacciones" fld="5" subtotal="count"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7E5A9D-A240-894F-B7F9-C6051DFE8C0D}" name="TablaDinámica28" cacheId="2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rowHeaderCaption="Mesero Asignado">
  <location ref="AB11:AC17" firstHeaderRow="1" firstDataRow="1" firstDataCol="1"/>
  <pivotFields count="20">
    <pivotField numFmtId="1" showAll="0"/>
    <pivotField showAll="0"/>
    <pivotField numFmtId="1" showAll="0"/>
    <pivotField axis="axisRow" showAll="0">
      <items count="6">
        <item x="1"/>
        <item x="2"/>
        <item x="0"/>
        <item x="4"/>
        <item x="3"/>
        <item t="default"/>
      </items>
    </pivotField>
    <pivotField showAll="0">
      <items count="4">
        <item x="0"/>
        <item x="2"/>
        <item x="1"/>
        <item t="default"/>
      </items>
    </pivotField>
    <pivotField showAll="0">
      <items count="5">
        <item x="1"/>
        <item x="3"/>
        <item x="2"/>
        <item x="0"/>
        <item t="default"/>
      </items>
    </pivotField>
    <pivotField showAll="0"/>
    <pivotField showAll="0">
      <items count="4">
        <item x="1"/>
        <item x="2"/>
        <item x="0"/>
        <item t="default"/>
      </items>
    </pivotField>
    <pivotField dataField="1" numFmtId="1" showAll="0"/>
    <pivotField showAll="0">
      <items count="12">
        <item x="10"/>
        <item x="6"/>
        <item x="2"/>
        <item x="9"/>
        <item x="1"/>
        <item x="8"/>
        <item x="0"/>
        <item x="3"/>
        <item x="4"/>
        <item x="7"/>
        <item x="5"/>
        <item t="default"/>
      </items>
    </pivotField>
    <pivotField showAll="0"/>
    <pivotField numFmtId="14" showAll="0">
      <items count="8">
        <item x="0"/>
        <item x="1"/>
        <item x="2"/>
        <item x="3"/>
        <item x="4"/>
        <item x="5"/>
        <item x="6"/>
        <item t="default"/>
      </items>
    </pivotField>
    <pivotField showAll="0"/>
    <pivotField showAll="0"/>
    <pivotField numFmtId="164" showAll="0"/>
    <pivotField numFmtId="164" showAll="0"/>
    <pivotField showAll="0">
      <items count="3">
        <item h="1" x="1"/>
        <item x="0"/>
        <item t="default"/>
      </items>
    </pivotField>
    <pivotField numFmtId="1" showAll="0"/>
    <pivotField numFmtId="164" showAll="0"/>
    <pivotField dragToRow="0" dragToCol="0" dragToPage="0" showAll="0" defaultSubtotal="0"/>
  </pivotFields>
  <rowFields count="1">
    <field x="3"/>
  </rowFields>
  <rowItems count="6">
    <i>
      <x/>
    </i>
    <i>
      <x v="1"/>
    </i>
    <i>
      <x v="2"/>
    </i>
    <i>
      <x v="3"/>
    </i>
    <i>
      <x v="4"/>
    </i>
    <i t="grand">
      <x/>
    </i>
  </rowItems>
  <colItems count="1">
    <i/>
  </colItems>
  <dataFields count="1">
    <dataField name="Nº de Órdenes Atendidas " fld="8"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EBAE20-1210-FF44-B1AC-05C777B00DFB}" name="TablaDinámica13" cacheId="2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País de Origen">
  <location ref="P11:Q23" firstHeaderRow="1" firstDataRow="1" firstDataCol="1"/>
  <pivotFields count="20">
    <pivotField numFmtId="1" showAll="0"/>
    <pivotField showAll="0"/>
    <pivotField numFmtId="1" showAll="0"/>
    <pivotField showAll="0">
      <items count="6">
        <item x="1"/>
        <item x="2"/>
        <item x="0"/>
        <item x="4"/>
        <item x="3"/>
        <item t="default"/>
      </items>
    </pivotField>
    <pivotField showAll="0">
      <items count="4">
        <item x="0"/>
        <item x="2"/>
        <item x="1"/>
        <item t="default"/>
      </items>
    </pivotField>
    <pivotField showAll="0"/>
    <pivotField showAll="0"/>
    <pivotField showAll="0">
      <items count="4">
        <item x="1"/>
        <item x="2"/>
        <item x="0"/>
        <item t="default"/>
      </items>
    </pivotField>
    <pivotField numFmtId="1" showAll="0"/>
    <pivotField axis="axisRow" showAll="0">
      <items count="12">
        <item x="10"/>
        <item x="6"/>
        <item x="2"/>
        <item x="9"/>
        <item x="1"/>
        <item x="8"/>
        <item x="0"/>
        <item x="3"/>
        <item x="4"/>
        <item x="7"/>
        <item x="5"/>
        <item t="default"/>
      </items>
    </pivotField>
    <pivotField showAll="0"/>
    <pivotField numFmtId="14" showAll="0"/>
    <pivotField showAll="0"/>
    <pivotField showAll="0"/>
    <pivotField numFmtId="164" showAll="0"/>
    <pivotField numFmtId="164" showAll="0"/>
    <pivotField showAll="0">
      <items count="3">
        <item h="1" x="1"/>
        <item x="0"/>
        <item t="default"/>
      </items>
    </pivotField>
    <pivotField dataField="1" numFmtId="1" showAll="0"/>
    <pivotField numFmtId="164" showAll="0"/>
    <pivotField dragToRow="0" dragToCol="0" dragToPage="0" showAll="0" defaultSubtotal="0"/>
  </pivotFields>
  <rowFields count="1">
    <field x="9"/>
  </rowFields>
  <rowItems count="12">
    <i>
      <x/>
    </i>
    <i>
      <x v="1"/>
    </i>
    <i>
      <x v="2"/>
    </i>
    <i>
      <x v="3"/>
    </i>
    <i>
      <x v="4"/>
    </i>
    <i>
      <x v="5"/>
    </i>
    <i>
      <x v="6"/>
    </i>
    <i>
      <x v="7"/>
    </i>
    <i>
      <x v="8"/>
    </i>
    <i>
      <x v="9"/>
    </i>
    <i>
      <x v="10"/>
    </i>
    <i t="grand">
      <x/>
    </i>
  </rowItems>
  <colItems count="1">
    <i/>
  </colItems>
  <dataFields count="1">
    <dataField name="Ingresos" fld="17" showDataAs="percentOfTotal" baseField="0" baseItem="0" numFmtId="10"/>
  </dataFields>
  <formats count="3">
    <format dxfId="16">
      <pivotArea outline="0" collapsedLevelsAreSubtotals="1" fieldPosition="0"/>
    </format>
    <format dxfId="15">
      <pivotArea dataOnly="0" labelOnly="1" outline="0" axis="axisValues" fieldPosition="0"/>
    </format>
    <format dxfId="1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Mesero_Asignado" xr10:uid="{E1160F61-281E-1640-ABC9-5B8B851CAF27}" sourceName="Mesero Asignado">
  <pivotTables>
    <pivotTable tabId="13" name="TablaDinámica22"/>
    <pivotTable tabId="13" name="TablaDinámica1"/>
    <pivotTable tabId="13" name="TablaDinámica10"/>
    <pivotTable tabId="13" name="TablaDinámica11"/>
  </pivotTables>
  <data>
    <tabular pivotCacheId="1483660870">
      <items count="5">
        <i x="1" s="1"/>
        <i x="2" s="1"/>
        <i x="0"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rden_Cobrada1" xr10:uid="{A163523C-F218-C843-91E7-2BA69126C1F7}" sourceName="Orden Cobrada">
  <pivotTables>
    <pivotTable tabId="13" name="TablaDinámica12"/>
    <pivotTable tabId="13" name="TablaDinámica13"/>
    <pivotTable tabId="13" name="TablaDinámica10"/>
  </pivotTables>
  <data>
    <tabular pivotCacheId="1483660870">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ipo_de_Servicio" xr10:uid="{35B32B59-18CB-F04A-B86E-9204D2A906D3}" sourceName="Tipo de Servicio">
  <pivotTables>
    <pivotTable tabId="13" name="TablaDinámica28"/>
    <pivotTable tabId="13" name="TablaDinámica11"/>
    <pivotTable tabId="13" name="TablaDinámica12"/>
    <pivotTable tabId="13" name="TablaDinámica13"/>
    <pivotTable tabId="13" name="TablaDinámica22"/>
    <pivotTable tabId="13" name="TablaDinámica1"/>
  </pivotTables>
  <data>
    <tabular pivotCacheId="148366087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_de_la_Mesa" xr10:uid="{3C84051F-A940-CC46-B848-EB0C491013E4}" sourceName="Estado de la Mesa">
  <pivotTables>
    <pivotTable tabId="13" name="TablaDinámica28"/>
    <pivotTable tabId="13" name="TablaDinámica1"/>
    <pivotTable tabId="13" name="TablaDinámica11"/>
    <pivotTable tabId="13" name="TablaDinámica13"/>
    <pivotTable tabId="13" name="TablaDinámica22"/>
    <pivotTable tabId="13" name="TablaDinámica10"/>
  </pivotTables>
  <data>
    <tabular pivotCacheId="1483660870">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_de_Origen" xr10:uid="{B27EE87A-18A7-4543-9A44-12E39D916672}" sourceName="País de Origen">
  <pivotTables>
    <pivotTable tabId="13" name="TablaDinámica28"/>
    <pivotTable tabId="13" name="TablaDinámica1"/>
    <pivotTable tabId="13" name="TablaDinámica10"/>
    <pivotTable tabId="13" name="TablaDinámica11"/>
    <pivotTable tabId="13" name="TablaDinámica22"/>
  </pivotTables>
  <data>
    <tabular pivotCacheId="1483660870">
      <items count="11">
        <i x="10" s="1"/>
        <i x="6" s="1"/>
        <i x="2" s="1"/>
        <i x="9" s="1"/>
        <i x="1" s="1"/>
        <i x="8" s="1"/>
        <i x="0" s="1"/>
        <i x="3" s="1"/>
        <i x="4" s="1"/>
        <i x="7"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sero Asignado" xr10:uid="{1F9CE4DD-504E-B444-94D6-1C7C7397EDF0}" cache="SegmentaciónDeDatos_Mesero_Asignado" caption="Mesero Asignado" rowHeight="251882"/>
  <slicer name="Orden Cobrada 1" xr10:uid="{39A4BA33-3BF0-564C-B077-67B97A0563CE}" cache="SegmentaciónDeDatos_Orden_Cobrada1" caption="Orden Cobrada" columnCount="2" rowHeight="251883"/>
  <slicer name="Tipo de Servicio" xr10:uid="{AFFCDE0D-2096-1948-933A-816F32391FD8}" cache="SegmentaciónDeDatos_Tipo_de_Servicio" caption="Tipo de Servicio" rowHeight="251883"/>
  <slicer name="Estado de la Mesa" xr10:uid="{0B08B008-6606-A441-93AC-08770E9A96E5}" cache="SegmentaciónDeDatos_Estado_de_la_Mesa" caption="Estado de la Mesa" rowHeight="251883"/>
  <slicer name="País de Origen" xr10:uid="{77AA2AF7-DB1C-9843-911D-DF246584D925}" cache="SegmentaciónDeDatos_País_de_Origen" caption="País de Origen"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sero Asignado 1" xr10:uid="{BA514C5D-5C05-8444-993A-9B4543845DE7}" cache="SegmentaciónDeDatos_Mesero_Asignado" caption="Mesero Asignado" rowHeight="251882"/>
  <slicer name="Tipo de Servicio 1" xr10:uid="{994C31E0-9D97-2543-A0CE-12868C9063EC}" cache="SegmentaciónDeDatos_Tipo_de_Servicio" caption="Tipo de Servicio" rowHeight="251883"/>
  <slicer name="Estado de la Mesa 1" xr10:uid="{C1F5D74E-EEE5-A543-9B6F-E4D7101630E1}" cache="SegmentaciónDeDatos_Estado_de_la_Mesa" caption="Estado de la Mesa" rowHeight="251883"/>
  <slicer name="País de Origen 1" xr10:uid="{FAA07A49-30FA-B341-B905-1D4B50EDE09E}" cache="SegmentaciónDeDatos_País_de_Origen" caption="País de Origen"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BDB450-00F2-4245-8577-23286C1EB227}" name="Tabla1" displayName="Tabla1" ref="A8:O1911" totalsRowCount="1">
  <autoFilter ref="A8:O1910" xr:uid="{89C9108D-AD87-DB4C-8D3C-2C54963B93DE}"/>
  <tableColumns count="15">
    <tableColumn id="1" xr3:uid="{1C389781-21E4-9341-B622-443E1F9DFAB0}" name="Número de Orden"/>
    <tableColumn id="2" xr3:uid="{3B839A81-8155-3441-BC97-FDA857A7ED85}" name="Número de Mesa"/>
    <tableColumn id="3" xr3:uid="{8835E7BE-8697-6A4A-B264-36206220E336}" name="Nombre del Plato"/>
    <tableColumn id="4" xr3:uid="{288C107D-0309-3944-997B-E557F1517D95}" name="Descripción del Plato"/>
    <tableColumn id="5" xr3:uid="{1E98A5D2-81A3-7747-B559-37F460747225}" name="Costo Unitario"/>
    <tableColumn id="6" xr3:uid="{90C82279-6E3B-6845-AF68-1C3D6CA42FB5}" name="Precio Unitario"/>
    <tableColumn id="7" xr3:uid="{12F84B99-B913-2E4E-87CE-7F36087C2E7A}" name="Cantidad Ordenada"/>
    <tableColumn id="8" xr3:uid="{EB4E95E9-CBB4-094C-BE51-8C8AB8E1CB33}" name="Tiempo de Preparación" dataDxfId="130" totalsRowDxfId="129"/>
    <tableColumn id="9" xr3:uid="{35884C3F-6E8E-884E-8CC9-22F8127216F4}" name="Observaciones"/>
    <tableColumn id="10" xr3:uid="{EB19EFDD-7FEC-EF48-A57A-B75CE32D614D}" name="Total del pedido " dataDxfId="128" totalsRowDxfId="127">
      <calculatedColumnFormula>Tabla1[[#This Row],[Precio Unitario]]*Tabla1[[#This Row],[Cantidad Ordenada]]</calculatedColumnFormula>
    </tableColumn>
    <tableColumn id="11" xr3:uid="{BA938DE3-68B0-6846-A3D0-032E988FFF37}" name="Ganancia Neta " dataDxfId="126" totalsRowDxfId="125">
      <calculatedColumnFormula>Tabla1[[#This Row],[Ganancia Bruta]]-(Tabla1[[#This Row],[Costo Unitario]]*Tabla1[[#This Row],[Cantidad Ordenada]])</calculatedColumnFormula>
    </tableColumn>
    <tableColumn id="12" xr3:uid="{8D8CC3A3-3870-4343-BC58-46337FE40819}" name="Ganancia Bruta" dataDxfId="124" totalsRowDxfId="123">
      <calculatedColumnFormula>Tabla1[[#This Row],[Precio Unitario]]*Tabla1[[#This Row],[Cantidad Ordenada]]</calculatedColumnFormula>
    </tableColumn>
    <tableColumn id="13" xr3:uid="{5DE07AF6-3D23-234C-ADCC-D1E6A651B535}" name="Porcentaje de Ganancia " dataDxfId="122" totalsRowDxfId="121" dataCellStyle="Porcentaje">
      <calculatedColumnFormula>Tabla1[[#This Row],[Ganancia Neta ]]/Tabla1[[#This Row],[Total del pedido ]]</calculatedColumnFormula>
    </tableColumn>
    <tableColumn id="14" xr3:uid="{A49EADE3-D302-6242-A562-4F805CEEFAF6}" name="Costes " totalsRowFunction="custom" dataDxfId="120" totalsRowDxfId="119">
      <calculatedColumnFormula>Tabla1[[#This Row],[Costo Unitario]]*Tabla1[[#This Row],[Cantidad Ordenada]]</calculatedColumnFormula>
      <totalsRowFormula>SUM(Tabla1[[Costes ]])</totalsRowFormula>
    </tableColumn>
    <tableColumn id="17" xr3:uid="{CFA12B90-69B7-E940-8748-2790F78CC8FE}" name="Margen" totalsRowFunction="custom" dataDxfId="118" totalsRowDxfId="117">
      <totalsRowFormula>Tabla5[[#Totals],[Monto Total de la Cuenta (cobrada)]]-Tabla1[[#Totals],[Costes ]]</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FF5371-FBEC-CE4B-9BA3-3CB28E974932}" name="Tabla13" displayName="Tabla13" ref="A12:R780" totalsRowCount="1">
  <autoFilter ref="A12:R779" xr:uid="{00000000-0009-0000-0100-000001000000}"/>
  <tableColumns count="18">
    <tableColumn id="1" xr3:uid="{00000000-0010-0000-0000-000001000000}" name="Número de Mesa"/>
    <tableColumn id="2" xr3:uid="{00000000-0010-0000-0000-000002000000}" name="Nombre del Cliente"/>
    <tableColumn id="3" xr3:uid="{00000000-0010-0000-0000-000003000000}" name="Número de Comensales" totalsRowFunction="custom" totalsRowDxfId="116">
      <totalsRowFormula>AVERAGE(Tabla13[Número de Comensales])</totalsRowFormula>
    </tableColumn>
    <tableColumn id="4" xr3:uid="{00000000-0010-0000-0000-000004000000}" name="Hora de Llegada" dataDxfId="115" totalsRowDxfId="114"/>
    <tableColumn id="5" xr3:uid="{00000000-0010-0000-0000-000005000000}" name="Hora de Salida" dataDxfId="113" totalsRowDxfId="112"/>
    <tableColumn id="6" xr3:uid="{00000000-0010-0000-0000-000006000000}" name="Mesero Asignado"/>
    <tableColumn id="7" xr3:uid="{00000000-0010-0000-0000-000007000000}" name="Tipo de Servicio"/>
    <tableColumn id="8" xr3:uid="{00000000-0010-0000-0000-000008000000}" name="Método de Pago"/>
    <tableColumn id="15" xr3:uid="{AEDB9F0D-27ED-5C48-AA3D-0C50BF471B97}" name="Método de Pago (teniendo en cuenta impagos)" dataDxfId="111">
      <calculatedColumnFormula>IF(Tabla5[[#This Row],[Orden Cobrada]]="Si",Tabla13[[#This Row],[Método de Pago]],"Ninguno")</calculatedColumnFormula>
    </tableColumn>
    <tableColumn id="9" xr3:uid="{00000000-0010-0000-0000-000009000000}" name="Propina"/>
    <tableColumn id="11" xr3:uid="{9239A70D-6A2F-814B-8093-A1B93DA384E0}" name="Propina (teniendo en cuenta impagos)" dataDxfId="110" totalsRowDxfId="109">
      <calculatedColumnFormula>IF(Tabla5[[#This Row],[Orden Cobrada]]="Si",Tabla13[[#This Row],[Propina]],0)</calculatedColumnFormula>
    </tableColumn>
    <tableColumn id="10" xr3:uid="{00000000-0010-0000-0000-00000A000000}" name="Estado de la Mesa"/>
    <tableColumn id="26" xr3:uid="{DEB12279-B134-0547-9012-62BCB9E13BF8}" name="Número de Orden" totalsRowFunction="custom" totalsRowDxfId="108">
      <totalsRowFormula>COUNT(Tabla13[Número de Orden])</totalsRowFormula>
    </tableColumn>
    <tableColumn id="12" xr3:uid="{00000000-0010-0000-0000-00000C000000}" name="País de Origen"/>
    <tableColumn id="13" xr3:uid="{00000000-0010-0000-0000-00000D000000}" name="Platos Ordenados"/>
    <tableColumn id="22" xr3:uid="{01E4AB14-DBFE-964B-B5FE-71722B960C23}" name="Fecha de Factura" dataDxfId="107" totalsRowDxfId="106">
      <calculatedColumnFormula>INT(Tabla13[[#This Row],[Hora de Llegada]])</calculatedColumnFormula>
    </tableColumn>
    <tableColumn id="23" xr3:uid="{50A888E9-157D-8F4F-AFA0-60D2466252E6}" name="Hora de Llegada2" dataDxfId="105" totalsRowDxfId="104">
      <calculatedColumnFormula>TEXT(Tabla13[[#This Row],[Hora de Llegada]], "h:mm")</calculatedColumnFormula>
    </tableColumn>
    <tableColumn id="24" xr3:uid="{96A872FB-0F2E-ED48-A1DC-2434601A59FB}" name="Hora de Salida2" dataDxfId="103" totalsRowDxfId="102">
      <calculatedColumnFormula>TEXT(Tabla13[[#This Row],[Hora de Salida]], "h:mm")</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CAA96C0-1FDC-DA48-BC9B-0DBB9E7B3CE4}" name="Tabla5" displayName="Tabla5" ref="S12:Z780" totalsRowCount="1">
  <autoFilter ref="S12:Z779" xr:uid="{0AB598C3-8D1E-C147-A65F-3DB89D272ED4}"/>
  <tableColumns count="8">
    <tableColumn id="1" xr3:uid="{7C3D6427-1D3B-5642-BE93-FB642151FD5A}" name="Tiempo de Permanencia con la Espera" dataDxfId="101" totalsRowDxfId="100">
      <calculatedColumnFormula>IF(Tabla13[[#This Row],[Estado de la Mesa]]="Ocupada",Tabla13[[#This Row],[Hora de Salida2]]-Tabla13[[#This Row],[Hora de Llegada2]]+(15/1440),Tabla13[[#This Row],[Hora de Salida2]]-Tabla13[[#This Row],[Hora de Llegada2]])</calculatedColumnFormula>
    </tableColumn>
    <tableColumn id="9" xr3:uid="{D4608ED5-A2AA-1148-8406-01EF1DE51700}" name="Tiempo de Permanencia sin la Espera" dataDxfId="99" totalsRowDxfId="98">
      <calculatedColumnFormula>Tabla13[[#This Row],[Hora de Salida2]]-Tabla13[[#This Row],[Hora de Llegada2]]</calculatedColumnFormula>
    </tableColumn>
    <tableColumn id="2" xr3:uid="{FD390312-0BCD-A840-9B6A-54D8422976AA}" name="Tiempo de Degustación" dataDxfId="97" totalsRowDxfId="96">
      <calculatedColumnFormula>IF(Tabla5[[#This Row],[Tiempo de Permanencia sin la Espera]]&gt;Tabla5[[#This Row],[Tiempo Preparación (horas)]],Tabla5[[#This Row],[Tiempo de Permanencia sin la Espera]]-Tabla5[[#This Row],[Tiempo Preparación (horas)]],0)</calculatedColumnFormula>
    </tableColumn>
    <tableColumn id="3" xr3:uid="{B8E191B6-75F9-714A-8E1D-7D69D49628B2}" name="Orden Cobrada" dataDxfId="95" totalsRowDxfId="94">
      <calculatedColumnFormula>IF(Tabla5[[#This Row],[Tiempo de Permanencia sin la Espera]]&gt;Tabla5[[#This Row],[Tiempo Preparación (horas)]],"Si","No")</calculatedColumnFormula>
    </tableColumn>
    <tableColumn id="7" xr3:uid="{9832830C-DC31-9047-BD41-C16EAC430D26}" name="Monto Total de la Cuenta" totalsRowFunction="custom" dataDxfId="93" totalsRowDxfId="92">
      <totalsRowFormula>AVERAGE(Tabla5[Monto Total de la Cuenta])</totalsRowFormula>
    </tableColumn>
    <tableColumn id="4" xr3:uid="{C73B127F-1BBC-CD40-B4B3-E75CA93474C0}" name="Monto Total de la Cuenta (cobrada)" totalsRowFunction="custom" dataDxfId="91" totalsRowDxfId="90">
      <calculatedColumnFormula>IF(Tabla5[[#This Row],[Orden Cobrada]]="Si",Tabla5[[#This Row],[Monto Total de la Cuenta]]," ")</calculatedColumnFormula>
      <totalsRowFormula>SUM(Tabla5[Monto Total de la Cuenta (cobrada)])</totalsRowFormula>
    </tableColumn>
    <tableColumn id="8" xr3:uid="{840521BE-3CDF-5A47-9CC0-73B702E458EA}" name="Tiempo de Preparación" dataDxfId="89" totalsRowDxfId="88"/>
    <tableColumn id="10" xr3:uid="{606A6C84-D0F7-A941-8965-452ABEBCD53C}" name="Tiempo Preparación (horas)" dataDxfId="87" totalsRowDxfId="86">
      <calculatedColumnFormula>Tabla5[[#This Row],[Tiempo de Preparación]]/1440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DACA6C-7630-A445-BBEE-B0E636526DF8}" name="Tabla14" displayName="Tabla14" ref="A1:M1903" totalsRowShown="0" totalsRowDxfId="85">
  <autoFilter ref="A1:M1903" xr:uid="{89C9108D-AD87-DB4C-8D3C-2C54963B93DE}"/>
  <tableColumns count="13">
    <tableColumn id="1" xr3:uid="{4389C4B8-7DC1-7A4D-AA17-FBDE45733C6B}" name="Número de Orden" dataDxfId="84" totalsRowDxfId="83"/>
    <tableColumn id="2" xr3:uid="{CB497764-006C-604E-9EB7-F6B219C9EA19}" name="Número de Mesa" dataDxfId="82" totalsRowDxfId="81"/>
    <tableColumn id="3" xr3:uid="{78ED2AFF-4B5B-C340-ABC1-CB4B5A9F5533}" name="Nombre del Plato" dataDxfId="80" totalsRowDxfId="79"/>
    <tableColumn id="4" xr3:uid="{EAB3AC55-1281-054E-87E2-B0B6BA89385A}" name="Descripción del Plato" dataDxfId="78" totalsRowDxfId="77"/>
    <tableColumn id="5" xr3:uid="{92E440B3-71D6-1441-A88E-A1EA5D521887}" name="Costo Unitario" dataDxfId="76" totalsRowDxfId="75"/>
    <tableColumn id="6" xr3:uid="{3FDAE81E-3E40-5A49-AE58-95A886AD5FBF}" name="Precio Unitario" dataDxfId="74" totalsRowDxfId="73"/>
    <tableColumn id="7" xr3:uid="{3E6C2541-38F1-5045-A081-812078E8AC70}" name="Cantidad Ordenada" dataDxfId="72" totalsRowDxfId="71"/>
    <tableColumn id="8" xr3:uid="{84105244-B3B0-CC44-B4A9-6E302330EE14}" name="Tiempo de Preparación (minutos)" dataDxfId="70" totalsRowDxfId="69"/>
    <tableColumn id="9" xr3:uid="{FB66C542-A1A0-9348-A197-B1B89F04C25C}" name="Observaciones" dataDxfId="68" totalsRowDxfId="67"/>
    <tableColumn id="14" xr3:uid="{1DDCE7FC-8CE4-7846-8E45-91625E501B88}" name="Total del Pedido" dataDxfId="66" totalsRowDxfId="65"/>
    <tableColumn id="15" xr3:uid="{9315E139-A6DB-4A4E-926D-78124742D8AC}" name="Ganancia Neta" dataDxfId="64" totalsRowDxfId="63"/>
    <tableColumn id="16" xr3:uid="{7A534BB1-60DF-324A-B2E3-FEF8590798E5}" name="Ganancia Bruta" dataDxfId="62" totalsRowDxfId="61"/>
    <tableColumn id="17" xr3:uid="{29CFBC5D-2A08-1247-80F9-43CE39B18D41}" name="Porcentaje de Ganancia" dataDxfId="60" totalsRowDxfId="5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7C31DB-E918-D247-87E9-FCDAA2B66DF8}" name="Tabla4" displayName="Tabla4" ref="A1:S769" totalsRowCount="1" headerRowDxfId="58" dataDxfId="57" totalsRowDxfId="55" tableBorderDxfId="56">
  <autoFilter ref="A1:S768" xr:uid="{94A3891B-9388-E944-B071-D0D2756E63B1}"/>
  <tableColumns count="19">
    <tableColumn id="1" xr3:uid="{4EA53CF6-48AA-8E42-8803-B2C7A22BE1F0}" name="Número de Mesa" dataDxfId="54" totalsRowDxfId="53"/>
    <tableColumn id="2" xr3:uid="{BCBD6261-1830-3849-B08A-23F1F008AD9C}" name="Nombre del Cliente" dataDxfId="52" totalsRowDxfId="51"/>
    <tableColumn id="3" xr3:uid="{41F9DBD9-2595-F048-A399-DBE3FA55B075}" name="Número de Comensales" dataDxfId="50" totalsRowDxfId="49"/>
    <tableColumn id="4" xr3:uid="{DAECDA23-6AB7-854B-94AC-A61E9ED5D000}" name="Mesero Asignado" dataDxfId="48" totalsRowDxfId="47"/>
    <tableColumn id="5" xr3:uid="{B1738442-35D0-3F4A-A9B7-34CC34498B4E}" name="Tipo de Servicio" dataDxfId="46" totalsRowDxfId="45"/>
    <tableColumn id="6" xr3:uid="{F31C3D34-9FC2-6D44-899E-FE0F4C904A36}" name="Método de Pago" dataDxfId="44" totalsRowDxfId="43"/>
    <tableColumn id="7" xr3:uid="{1F30071C-05F4-D341-918B-0BC2AF2FE07F}" name="Propina" totalsRowFunction="custom" dataDxfId="42" totalsRowDxfId="41">
      <totalsRowFormula>SUM(Tabla4[Propina])</totalsRowFormula>
    </tableColumn>
    <tableColumn id="8" xr3:uid="{A4065AD5-BE45-4744-A414-3E92D2CE2559}" name="Estado de la Mesa" dataDxfId="40" totalsRowDxfId="39"/>
    <tableColumn id="9" xr3:uid="{B65FE2C2-524B-9D42-8C68-000BF73E3160}" name="Número de Orden" dataDxfId="38" totalsRowDxfId="37"/>
    <tableColumn id="10" xr3:uid="{EDE62F67-06EE-9548-8B2B-F21C29D21526}" name="País de Origen" dataDxfId="36" totalsRowDxfId="35"/>
    <tableColumn id="11" xr3:uid="{91171110-433E-5B46-97BC-7E083EABC2B6}" name="Platos Ordenados" dataDxfId="34" totalsRowDxfId="33"/>
    <tableColumn id="12" xr3:uid="{3ABE4548-D4ED-B248-839C-5BA0DF45B720}" name="Fecha de Factura" dataDxfId="32" totalsRowDxfId="31"/>
    <tableColumn id="13" xr3:uid="{229C5069-AA5E-3D49-B606-4EBC80E6785B}" name="Hora de Llegada" dataDxfId="30" totalsRowDxfId="29"/>
    <tableColumn id="14" xr3:uid="{0B67CECA-2FF5-EB4F-9A35-D2896B4D363D}" name="Hora de Salida" dataDxfId="28" totalsRowDxfId="27"/>
    <tableColumn id="15" xr3:uid="{6BA434AA-CF1B-C74F-881B-047FAF514795}" name="Tiempo de Permanencia" dataDxfId="26" totalsRowDxfId="25"/>
    <tableColumn id="16" xr3:uid="{A4882AA2-EE63-DE48-862A-587BE1484CA2}" name="Tiempo de Degustación" dataDxfId="24" totalsRowDxfId="23"/>
    <tableColumn id="17" xr3:uid="{9EE6D0BC-0FB4-9D40-A578-4590FDE7386F}" name="Orden Cobrada" dataDxfId="22" totalsRowDxfId="21"/>
    <tableColumn id="18" xr3:uid="{929B8CE3-7312-E44B-9D2C-4BE78812FAF2}" name="Monto Total de la Cuenta" dataDxfId="20" totalsRowDxfId="19"/>
    <tableColumn id="19" xr3:uid="{27005727-1824-164E-BB96-B06CEB2A10D3}" name="Tiempo de Preparación" dataDxfId="18" totalsRowDxfId="1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ACE29C8-A65D-6E40-8261-8164A40D7B0E}" name="Tabla6" displayName="Tabla6" ref="P25:Q36" totalsRowShown="0">
  <autoFilter ref="P25:Q36" xr:uid="{75283475-8690-1A4D-9F00-EC1FB03A86CF}"/>
  <tableColumns count="2">
    <tableColumn id="1" xr3:uid="{6D13D306-B7A1-2C41-97B0-694A23687BD3}" name="País de Origen" dataDxfId="13"/>
    <tableColumn id="2" xr3:uid="{2BF7C078-40CC-534C-816C-3CAE6C3E46EB}" name="Ingresos" dataDxfId="12" dataCellStyle="Porcentaje"/>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4-09-13T17:00:06.29" personId="{E86FAF3A-48FE-A64D-A165-79E484364D49}" id="{EA75556E-9F39-0A49-BD08-3DF92B053D93}">
    <text xml:space="preserve">Estas 3 primeras tablas dinámicas con sus respectivos gráficos están creadas a partir de la tabla generada en la hoja “DATOS SALA FINAL”. Para los ingresos se ha cogido el campo "Monto Total de la Cuenta", el cual incluía tanto el Monto de aquellas cuentas cobradas como de aquellas no cobradas. Para poder analizar los ingresos del restaurante por distintos campos lo que se ha hecho es insertar un botón de segmentación (Orden Cobrada: Si o No), de forma que tanto en las tablas como en los gráficos, seleccionando la opción de "Si" podemos disponer de la información correcta e interesante para analizar los ingresos, ya que si no disponemos de este botón, tendríamos incluidos ingresos que realmente no son ingresos (los de las órdenes no cobradas). Para el dashboard, estos 3 gráficos se expondrán con la opción de "Orden Cobrada": "Si", pues es lo que tiene sentido analizar en este caso para estos datos concretos requeridos. </text>
  </threadedComment>
  <threadedComment ref="C2" dT="2024-09-13T17:05:04.74" personId="{E86FAF3A-48FE-A64D-A165-79E484364D49}" id="{79983E92-1619-3943-8D57-97A08B4667F6}">
    <text xml:space="preserve">Excel no me ha permitido generar un gráfico de mapas a partir de la tabla dinámica, por lo que con el botón de segmentación en "Si", lo que he hecho es copiar los datos de la tabla dinámica a un formato de tabla normal para poder crear el gráfico </text>
  </threadedComment>
  <threadedComment ref="E3" dT="2024-09-25T10:34:50.73" personId="{E86FAF3A-48FE-A64D-A165-79E484364D49}" id="{394C8CB1-0A78-564F-B41B-1CF4B4EC4FC7}">
    <text xml:space="preserve">Para el caso del desglose de propinas e impagos al no especificarse por qué campos concretos hacer el desglose he decidido los siguientes: en el caso de los impagos me ha resultado interesante hacerlo por mesero asignado. De esta forma se podría analizar si el impago pudiese tener que ver con quién atiende cada mesa, y por ende, el trato que reciban los clientes, factor que considero bastante importante, aparte de otros como el tiempo de preparación, los platos en sí etc. En el caso de las propinas lo más típico sería hacer el desglose por mesero asignado, pues es lógico que el dejar mayor o menor propina tiene mucho que ver con quien te atiende, pero para variar y hacer un estudio diferente, he considerado el hacerlo por los días de la semana, pues considero que también podría tener relación. Considero que en el fin de semana puede resultar más fácil dejar cantidades mayores de propina (es probable que se hagan comidas más largas / abundantes que entre semana, que las personas probablemente estén más relajadas y valoren más el disfrutar después de toda la semana trabajando etc., factores que podrían llevar a dejar mayores cantidades de propina, o a lo mejor no es así, pero precisamente para descubrirlo se hace el análisis, y lo he visto curioso hacerlo por los días de la semana para que fuese algo diferente. </text>
  </threadedComment>
  <threadedComment ref="B4" dT="2024-09-25T10:46:52.53" personId="{E86FAF3A-48FE-A64D-A165-79E484364D49}" id="{9AFC2EEC-793E-AE4B-93AF-050DB7AAD9F7}">
    <text xml:space="preserve">Para el caso del gráfico 5 (desglose de impagos por mesero asignado) era necesario incluir la segmentación por mesero para que el gráfico tuviese sentido (he decidido hacer este gráfico ya que es novedad para mi y también por aplicar un poco la teoría dada), pero aparte de ese filtro, en el dashboard se podrían incluir bastantes más haciendo del análisis uno más detallado. He decidido incluir en el dashboard también para poder filtrar por los siguientes campos: tipo de servicio, estado de la mesa y país de origen. Cada uno lo he vinculado a aquellos gráficos que considero muy interesantes para poder filtrar por ellos. He elegido estos 3 más porque me parecen bastante relevantes en el análisis, aunque se podrían incluir más. </text>
  </threadedComment>
  <threadedComment ref="F5" dT="2024-09-25T11:26:42.73" personId="{E86FAF3A-48FE-A64D-A165-79E484364D49}" id="{D685A8DC-E772-964C-BF23-4AAC25B1A434}">
    <text xml:space="preserve">Es el mesero 3 quien mayor % de impago general tiene, y además filtrando por tipo de servicio se observa que es en el desayuno cuando el % de impago es mayor. En segundo lugar, en el gráfico de la propina aparte de observar que finalmente resulta ser el jueves el día en el que mayor propina se recauda, filtrando por meseros, es el mesero 3 quien también recauda mayor propina, concretamente además en el desayuno. Por otro lado, observando el número de órdenes atendidas por cada mesero, es el mesero 3 el segundo que más órdenes atiende, y filtrando por tipo de servicio, es en el desayuno precisamente cuando las órdenes atendidas por este mesero y por el mesero 2 son bastantes más a las órdenes atendidas por el resto. Analizando varios gráficos en conjunto y pudiendo filtrar además por varios campos nos podría llevar a pensar que quizás si está teniendo un poco que ver el mesero asignado a cada mesa con los impagos, pues quizás el mesero 3, concretamente en el desayuno, se encuentra desbordado por atender a demasiadas órdenes y solo logra atender eficientemente a unas cuantas (las que hacen que su % de propina sea alto), pero deja a otras desatendidas (lo que hace que el % de impago también lo sea). Quizás se deberían tomar medidas en la distribución de las mesas por cada mesero para poder equilibrar más el número de mesas que atiende cada uno y dejar al mesero 3 que atendiese a menos mesas, de forma que las atendiese mejor, y así se redujese el % de impago, ya que con el % de propina tan alto que tiene por otro lado demuestra que a las que logra atender bien, las atiende muy bien. De estos análisis se podrían sacar miles pero este es un ejemplo de una decisión que se podría tratar de llevar a cabo para intentar mejorar la situación y el impago. </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vmlDrawing" Target="../drawings/vmlDrawing1.v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1.xml"/><Relationship Id="rId13" Type="http://schemas.microsoft.com/office/2017/10/relationships/threadedComment" Target="../threadedComments/threadedComment1.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comments" Target="../comments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microsoft.com/office/2007/relationships/slicer" Target="../slicers/slicer1.xml"/><Relationship Id="rId5" Type="http://schemas.openxmlformats.org/officeDocument/2006/relationships/pivotTable" Target="../pivotTables/pivotTable6.xml"/><Relationship Id="rId10" Type="http://schemas.openxmlformats.org/officeDocument/2006/relationships/table" Target="../tables/table6.xml"/><Relationship Id="rId4" Type="http://schemas.openxmlformats.org/officeDocument/2006/relationships/pivotTable" Target="../pivotTables/pivotTable5.xml"/><Relationship Id="rId9"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3DC27-A91F-B247-B450-B2B4E060E928}">
  <sheetPr>
    <tabColor theme="7" tint="0.79998168889431442"/>
  </sheetPr>
  <dimension ref="A1:O1911"/>
  <sheetViews>
    <sheetView workbookViewId="0">
      <selection activeCell="B7" sqref="B7"/>
    </sheetView>
  </sheetViews>
  <sheetFormatPr baseColWidth="10" defaultRowHeight="16"/>
  <cols>
    <col min="1" max="1" width="18.1640625" customWidth="1"/>
    <col min="2" max="2" width="17.6640625" customWidth="1"/>
    <col min="3" max="3" width="17.83203125" customWidth="1"/>
    <col min="4" max="4" width="22.5" bestFit="1" customWidth="1"/>
    <col min="5" max="5" width="15.1640625" customWidth="1"/>
    <col min="6" max="6" width="15.6640625" customWidth="1"/>
    <col min="7" max="7" width="19.1640625" customWidth="1"/>
    <col min="8" max="8" width="22.33203125" style="8" customWidth="1"/>
    <col min="9" max="9" width="15.5" customWidth="1"/>
    <col min="10" max="10" width="17.33203125" bestFit="1" customWidth="1"/>
    <col min="11" max="12" width="16.33203125" bestFit="1" customWidth="1"/>
    <col min="13" max="13" width="23.6640625" style="1" bestFit="1" customWidth="1"/>
  </cols>
  <sheetData>
    <row r="1" spans="1:15">
      <c r="A1" s="47" t="s">
        <v>2329</v>
      </c>
      <c r="B1" s="47"/>
      <c r="C1" s="47"/>
      <c r="D1" s="47"/>
      <c r="E1" s="47"/>
      <c r="F1" s="47"/>
      <c r="G1" s="47"/>
    </row>
    <row r="2" spans="1:15">
      <c r="A2" s="44" t="s">
        <v>2322</v>
      </c>
      <c r="B2" t="s">
        <v>2323</v>
      </c>
    </row>
    <row r="3" spans="1:15">
      <c r="A3" s="45" t="s">
        <v>2324</v>
      </c>
      <c r="B3" t="s">
        <v>2325</v>
      </c>
    </row>
    <row r="4" spans="1:15">
      <c r="A4" s="46" t="s">
        <v>2326</v>
      </c>
      <c r="B4" t="s">
        <v>2340</v>
      </c>
    </row>
    <row r="5" spans="1:15">
      <c r="A5" s="54" t="s">
        <v>2331</v>
      </c>
      <c r="B5" t="s">
        <v>2344</v>
      </c>
    </row>
    <row r="6" spans="1:15">
      <c r="A6" s="58" t="s">
        <v>2345</v>
      </c>
      <c r="B6" t="s">
        <v>2351</v>
      </c>
    </row>
    <row r="8" spans="1:15">
      <c r="A8" t="s">
        <v>27</v>
      </c>
      <c r="B8" t="s">
        <v>28</v>
      </c>
      <c r="C8" t="s">
        <v>0</v>
      </c>
      <c r="D8" t="s">
        <v>30</v>
      </c>
      <c r="E8" t="s">
        <v>1</v>
      </c>
      <c r="F8" t="s">
        <v>2</v>
      </c>
      <c r="G8" t="s">
        <v>3</v>
      </c>
      <c r="H8" s="9" t="s">
        <v>29</v>
      </c>
      <c r="I8" t="s">
        <v>4</v>
      </c>
      <c r="J8" s="41" t="s">
        <v>51</v>
      </c>
      <c r="K8" s="41" t="s">
        <v>52</v>
      </c>
      <c r="L8" s="41" t="s">
        <v>53</v>
      </c>
      <c r="M8" s="42" t="s">
        <v>54</v>
      </c>
      <c r="N8" s="43" t="s">
        <v>2321</v>
      </c>
      <c r="O8" s="60" t="s">
        <v>2338</v>
      </c>
    </row>
    <row r="9" spans="1:15">
      <c r="A9">
        <v>1</v>
      </c>
      <c r="B9">
        <v>10</v>
      </c>
      <c r="C9" t="s">
        <v>5</v>
      </c>
      <c r="D9" t="s">
        <v>31</v>
      </c>
      <c r="E9">
        <v>14</v>
      </c>
      <c r="F9">
        <v>24</v>
      </c>
      <c r="G9">
        <v>2</v>
      </c>
      <c r="H9" s="8">
        <v>25</v>
      </c>
      <c r="I9" t="s">
        <v>6</v>
      </c>
      <c r="J9">
        <f>Tabla1[[#This Row],[Precio Unitario]]*Tabla1[[#This Row],[Cantidad Ordenada]]</f>
        <v>48</v>
      </c>
      <c r="K9">
        <f>Tabla1[[#This Row],[Ganancia Bruta]]-(Tabla1[[#This Row],[Costo Unitario]]*Tabla1[[#This Row],[Cantidad Ordenada]])</f>
        <v>20</v>
      </c>
      <c r="L9">
        <f>Tabla1[[#This Row],[Precio Unitario]]*Tabla1[[#This Row],[Cantidad Ordenada]]</f>
        <v>48</v>
      </c>
      <c r="M9" s="1">
        <f>Tabla1[[#This Row],[Ganancia Neta ]]/Tabla1[[#This Row],[Total del pedido ]]</f>
        <v>0.41666666666666669</v>
      </c>
      <c r="N9" s="2">
        <f>Tabla1[[#This Row],[Costo Unitario]]*Tabla1[[#This Row],[Cantidad Ordenada]]</f>
        <v>28</v>
      </c>
      <c r="O9" s="2"/>
    </row>
    <row r="10" spans="1:15">
      <c r="A10">
        <v>1</v>
      </c>
      <c r="B10">
        <v>10</v>
      </c>
      <c r="C10" t="s">
        <v>7</v>
      </c>
      <c r="D10" t="s">
        <v>32</v>
      </c>
      <c r="E10">
        <v>18</v>
      </c>
      <c r="F10">
        <v>30</v>
      </c>
      <c r="G10">
        <v>3</v>
      </c>
      <c r="H10" s="8">
        <v>32</v>
      </c>
      <c r="I10" t="s">
        <v>8</v>
      </c>
      <c r="J10">
        <f>Tabla1[[#This Row],[Precio Unitario]]*Tabla1[[#This Row],[Cantidad Ordenada]]</f>
        <v>90</v>
      </c>
      <c r="K10">
        <f>Tabla1[[#This Row],[Ganancia Bruta]]-(Tabla1[[#This Row],[Costo Unitario]]*Tabla1[[#This Row],[Cantidad Ordenada]])</f>
        <v>36</v>
      </c>
      <c r="L10">
        <f>Tabla1[[#This Row],[Precio Unitario]]*Tabla1[[#This Row],[Cantidad Ordenada]]</f>
        <v>90</v>
      </c>
      <c r="M10" s="1">
        <f>Tabla1[[#This Row],[Ganancia Neta ]]/Tabla1[[#This Row],[Total del pedido ]]</f>
        <v>0.4</v>
      </c>
      <c r="N10" s="2">
        <f>Tabla1[[#This Row],[Costo Unitario]]*Tabla1[[#This Row],[Cantidad Ordenada]]</f>
        <v>54</v>
      </c>
      <c r="O10" s="2"/>
    </row>
    <row r="11" spans="1:15">
      <c r="A11">
        <v>2</v>
      </c>
      <c r="B11">
        <v>6</v>
      </c>
      <c r="C11" t="s">
        <v>9</v>
      </c>
      <c r="D11" t="s">
        <v>33</v>
      </c>
      <c r="E11">
        <v>19</v>
      </c>
      <c r="F11">
        <v>31</v>
      </c>
      <c r="G11">
        <v>1</v>
      </c>
      <c r="H11" s="8">
        <v>51</v>
      </c>
      <c r="I11" t="s">
        <v>6</v>
      </c>
      <c r="J11">
        <f>Tabla1[[#This Row],[Precio Unitario]]*Tabla1[[#This Row],[Cantidad Ordenada]]</f>
        <v>31</v>
      </c>
      <c r="K11">
        <f>Tabla1[[#This Row],[Ganancia Bruta]]-(Tabla1[[#This Row],[Costo Unitario]]*Tabla1[[#This Row],[Cantidad Ordenada]])</f>
        <v>12</v>
      </c>
      <c r="L11">
        <f>Tabla1[[#This Row],[Precio Unitario]]*Tabla1[[#This Row],[Cantidad Ordenada]]</f>
        <v>31</v>
      </c>
      <c r="M11" s="1">
        <f>Tabla1[[#This Row],[Ganancia Neta ]]/Tabla1[[#This Row],[Total del pedido ]]</f>
        <v>0.38709677419354838</v>
      </c>
      <c r="N11" s="2">
        <f>Tabla1[[#This Row],[Costo Unitario]]*Tabla1[[#This Row],[Cantidad Ordenada]]</f>
        <v>19</v>
      </c>
      <c r="O11" s="2"/>
    </row>
    <row r="12" spans="1:15">
      <c r="A12">
        <v>2</v>
      </c>
      <c r="B12">
        <v>6</v>
      </c>
      <c r="C12" t="s">
        <v>10</v>
      </c>
      <c r="D12" t="s">
        <v>34</v>
      </c>
      <c r="E12">
        <v>16</v>
      </c>
      <c r="F12">
        <v>27</v>
      </c>
      <c r="G12">
        <v>1</v>
      </c>
      <c r="H12" s="8">
        <v>34</v>
      </c>
      <c r="I12" t="s">
        <v>8</v>
      </c>
      <c r="J12">
        <f>Tabla1[[#This Row],[Precio Unitario]]*Tabla1[[#This Row],[Cantidad Ordenada]]</f>
        <v>27</v>
      </c>
      <c r="K12">
        <f>Tabla1[[#This Row],[Ganancia Bruta]]-(Tabla1[[#This Row],[Costo Unitario]]*Tabla1[[#This Row],[Cantidad Ordenada]])</f>
        <v>11</v>
      </c>
      <c r="L12">
        <f>Tabla1[[#This Row],[Precio Unitario]]*Tabla1[[#This Row],[Cantidad Ordenada]]</f>
        <v>27</v>
      </c>
      <c r="M12" s="1">
        <f>Tabla1[[#This Row],[Ganancia Neta ]]/Tabla1[[#This Row],[Total del pedido ]]</f>
        <v>0.40740740740740738</v>
      </c>
      <c r="N12" s="2">
        <f>Tabla1[[#This Row],[Costo Unitario]]*Tabla1[[#This Row],[Cantidad Ordenada]]</f>
        <v>16</v>
      </c>
      <c r="O12" s="2"/>
    </row>
    <row r="13" spans="1:15">
      <c r="A13">
        <v>3</v>
      </c>
      <c r="B13">
        <v>20</v>
      </c>
      <c r="C13" t="s">
        <v>11</v>
      </c>
      <c r="D13" t="s">
        <v>35</v>
      </c>
      <c r="E13">
        <v>25</v>
      </c>
      <c r="F13">
        <v>40</v>
      </c>
      <c r="G13">
        <v>1</v>
      </c>
      <c r="H13" s="8">
        <v>9</v>
      </c>
      <c r="I13" t="s">
        <v>8</v>
      </c>
      <c r="J13">
        <f>Tabla1[[#This Row],[Precio Unitario]]*Tabla1[[#This Row],[Cantidad Ordenada]]</f>
        <v>40</v>
      </c>
      <c r="K13">
        <f>Tabla1[[#This Row],[Ganancia Bruta]]-(Tabla1[[#This Row],[Costo Unitario]]*Tabla1[[#This Row],[Cantidad Ordenada]])</f>
        <v>15</v>
      </c>
      <c r="L13">
        <f>Tabla1[[#This Row],[Precio Unitario]]*Tabla1[[#This Row],[Cantidad Ordenada]]</f>
        <v>40</v>
      </c>
      <c r="M13" s="1">
        <f>Tabla1[[#This Row],[Ganancia Neta ]]/Tabla1[[#This Row],[Total del pedido ]]</f>
        <v>0.375</v>
      </c>
      <c r="N13" s="2">
        <f>Tabla1[[#This Row],[Costo Unitario]]*Tabla1[[#This Row],[Cantidad Ordenada]]</f>
        <v>25</v>
      </c>
      <c r="O13" s="2"/>
    </row>
    <row r="14" spans="1:15">
      <c r="A14">
        <v>3</v>
      </c>
      <c r="B14">
        <v>20</v>
      </c>
      <c r="C14" t="s">
        <v>9</v>
      </c>
      <c r="D14" t="s">
        <v>33</v>
      </c>
      <c r="E14">
        <v>19</v>
      </c>
      <c r="F14">
        <v>31</v>
      </c>
      <c r="G14">
        <v>1</v>
      </c>
      <c r="H14" s="8">
        <v>27</v>
      </c>
      <c r="I14" t="s">
        <v>6</v>
      </c>
      <c r="J14">
        <f>Tabla1[[#This Row],[Precio Unitario]]*Tabla1[[#This Row],[Cantidad Ordenada]]</f>
        <v>31</v>
      </c>
      <c r="K14">
        <f>Tabla1[[#This Row],[Ganancia Bruta]]-(Tabla1[[#This Row],[Costo Unitario]]*Tabla1[[#This Row],[Cantidad Ordenada]])</f>
        <v>12</v>
      </c>
      <c r="L14">
        <f>Tabla1[[#This Row],[Precio Unitario]]*Tabla1[[#This Row],[Cantidad Ordenada]]</f>
        <v>31</v>
      </c>
      <c r="M14" s="1">
        <f>Tabla1[[#This Row],[Ganancia Neta ]]/Tabla1[[#This Row],[Total del pedido ]]</f>
        <v>0.38709677419354838</v>
      </c>
      <c r="N14" s="2">
        <f>Tabla1[[#This Row],[Costo Unitario]]*Tabla1[[#This Row],[Cantidad Ordenada]]</f>
        <v>19</v>
      </c>
      <c r="O14" s="2"/>
    </row>
    <row r="15" spans="1:15">
      <c r="A15">
        <v>3</v>
      </c>
      <c r="B15">
        <v>20</v>
      </c>
      <c r="C15" t="s">
        <v>12</v>
      </c>
      <c r="D15" t="s">
        <v>36</v>
      </c>
      <c r="E15">
        <v>22</v>
      </c>
      <c r="F15">
        <v>36</v>
      </c>
      <c r="G15">
        <v>1</v>
      </c>
      <c r="H15" s="8">
        <v>36</v>
      </c>
      <c r="I15" t="s">
        <v>6</v>
      </c>
      <c r="J15">
        <f>Tabla1[[#This Row],[Precio Unitario]]*Tabla1[[#This Row],[Cantidad Ordenada]]</f>
        <v>36</v>
      </c>
      <c r="K15">
        <f>Tabla1[[#This Row],[Ganancia Bruta]]-(Tabla1[[#This Row],[Costo Unitario]]*Tabla1[[#This Row],[Cantidad Ordenada]])</f>
        <v>14</v>
      </c>
      <c r="L15">
        <f>Tabla1[[#This Row],[Precio Unitario]]*Tabla1[[#This Row],[Cantidad Ordenada]]</f>
        <v>36</v>
      </c>
      <c r="M15" s="1">
        <f>Tabla1[[#This Row],[Ganancia Neta ]]/Tabla1[[#This Row],[Total del pedido ]]</f>
        <v>0.3888888888888889</v>
      </c>
      <c r="N15" s="2">
        <f>Tabla1[[#This Row],[Costo Unitario]]*Tabla1[[#This Row],[Cantidad Ordenada]]</f>
        <v>22</v>
      </c>
      <c r="O15" s="2"/>
    </row>
    <row r="16" spans="1:15">
      <c r="A16">
        <v>3</v>
      </c>
      <c r="B16">
        <v>20</v>
      </c>
      <c r="C16" t="s">
        <v>13</v>
      </c>
      <c r="D16" t="s">
        <v>37</v>
      </c>
      <c r="E16">
        <v>17</v>
      </c>
      <c r="F16">
        <v>29</v>
      </c>
      <c r="G16">
        <v>2</v>
      </c>
      <c r="H16" s="8">
        <v>54</v>
      </c>
      <c r="I16" t="s">
        <v>8</v>
      </c>
      <c r="J16">
        <f>Tabla1[[#This Row],[Precio Unitario]]*Tabla1[[#This Row],[Cantidad Ordenada]]</f>
        <v>58</v>
      </c>
      <c r="K16">
        <f>Tabla1[[#This Row],[Ganancia Bruta]]-(Tabla1[[#This Row],[Costo Unitario]]*Tabla1[[#This Row],[Cantidad Ordenada]])</f>
        <v>24</v>
      </c>
      <c r="L16">
        <f>Tabla1[[#This Row],[Precio Unitario]]*Tabla1[[#This Row],[Cantidad Ordenada]]</f>
        <v>58</v>
      </c>
      <c r="M16" s="1">
        <f>Tabla1[[#This Row],[Ganancia Neta ]]/Tabla1[[#This Row],[Total del pedido ]]</f>
        <v>0.41379310344827586</v>
      </c>
      <c r="N16" s="2">
        <f>Tabla1[[#This Row],[Costo Unitario]]*Tabla1[[#This Row],[Cantidad Ordenada]]</f>
        <v>34</v>
      </c>
      <c r="O16" s="2"/>
    </row>
    <row r="17" spans="1:15">
      <c r="A17">
        <v>4</v>
      </c>
      <c r="B17">
        <v>3</v>
      </c>
      <c r="C17" t="s">
        <v>14</v>
      </c>
      <c r="D17" t="s">
        <v>38</v>
      </c>
      <c r="E17">
        <v>20</v>
      </c>
      <c r="F17">
        <v>33</v>
      </c>
      <c r="G17">
        <v>3</v>
      </c>
      <c r="H17" s="8">
        <v>23</v>
      </c>
      <c r="I17" t="s">
        <v>8</v>
      </c>
      <c r="J17">
        <f>Tabla1[[#This Row],[Precio Unitario]]*Tabla1[[#This Row],[Cantidad Ordenada]]</f>
        <v>99</v>
      </c>
      <c r="K17">
        <f>Tabla1[[#This Row],[Ganancia Bruta]]-(Tabla1[[#This Row],[Costo Unitario]]*Tabla1[[#This Row],[Cantidad Ordenada]])</f>
        <v>39</v>
      </c>
      <c r="L17">
        <f>Tabla1[[#This Row],[Precio Unitario]]*Tabla1[[#This Row],[Cantidad Ordenada]]</f>
        <v>99</v>
      </c>
      <c r="M17" s="1">
        <f>Tabla1[[#This Row],[Ganancia Neta ]]/Tabla1[[#This Row],[Total del pedido ]]</f>
        <v>0.39393939393939392</v>
      </c>
      <c r="N17" s="2">
        <f>Tabla1[[#This Row],[Costo Unitario]]*Tabla1[[#This Row],[Cantidad Ordenada]]</f>
        <v>60</v>
      </c>
      <c r="O17" s="2"/>
    </row>
    <row r="18" spans="1:15">
      <c r="A18">
        <v>4</v>
      </c>
      <c r="B18">
        <v>3</v>
      </c>
      <c r="C18" t="s">
        <v>15</v>
      </c>
      <c r="D18" t="s">
        <v>39</v>
      </c>
      <c r="E18">
        <v>16</v>
      </c>
      <c r="F18">
        <v>28</v>
      </c>
      <c r="G18">
        <v>3</v>
      </c>
      <c r="H18" s="8">
        <v>17</v>
      </c>
      <c r="I18" t="s">
        <v>6</v>
      </c>
      <c r="J18">
        <f>Tabla1[[#This Row],[Precio Unitario]]*Tabla1[[#This Row],[Cantidad Ordenada]]</f>
        <v>84</v>
      </c>
      <c r="K18">
        <f>Tabla1[[#This Row],[Ganancia Bruta]]-(Tabla1[[#This Row],[Costo Unitario]]*Tabla1[[#This Row],[Cantidad Ordenada]])</f>
        <v>36</v>
      </c>
      <c r="L18">
        <f>Tabla1[[#This Row],[Precio Unitario]]*Tabla1[[#This Row],[Cantidad Ordenada]]</f>
        <v>84</v>
      </c>
      <c r="M18" s="1">
        <f>Tabla1[[#This Row],[Ganancia Neta ]]/Tabla1[[#This Row],[Total del pedido ]]</f>
        <v>0.42857142857142855</v>
      </c>
      <c r="N18" s="2">
        <f>Tabla1[[#This Row],[Costo Unitario]]*Tabla1[[#This Row],[Cantidad Ordenada]]</f>
        <v>48</v>
      </c>
      <c r="O18" s="2"/>
    </row>
    <row r="19" spans="1:15">
      <c r="A19">
        <v>5</v>
      </c>
      <c r="B19">
        <v>8</v>
      </c>
      <c r="C19" t="s">
        <v>16</v>
      </c>
      <c r="D19" t="s">
        <v>40</v>
      </c>
      <c r="E19">
        <v>11</v>
      </c>
      <c r="F19">
        <v>19</v>
      </c>
      <c r="G19">
        <v>1</v>
      </c>
      <c r="H19" s="8">
        <v>8</v>
      </c>
      <c r="I19" t="s">
        <v>6</v>
      </c>
      <c r="J19">
        <f>Tabla1[[#This Row],[Precio Unitario]]*Tabla1[[#This Row],[Cantidad Ordenada]]</f>
        <v>19</v>
      </c>
      <c r="K19">
        <f>Tabla1[[#This Row],[Ganancia Bruta]]-(Tabla1[[#This Row],[Costo Unitario]]*Tabla1[[#This Row],[Cantidad Ordenada]])</f>
        <v>8</v>
      </c>
      <c r="L19">
        <f>Tabla1[[#This Row],[Precio Unitario]]*Tabla1[[#This Row],[Cantidad Ordenada]]</f>
        <v>19</v>
      </c>
      <c r="M19" s="1">
        <f>Tabla1[[#This Row],[Ganancia Neta ]]/Tabla1[[#This Row],[Total del pedido ]]</f>
        <v>0.42105263157894735</v>
      </c>
      <c r="N19" s="2">
        <f>Tabla1[[#This Row],[Costo Unitario]]*Tabla1[[#This Row],[Cantidad Ordenada]]</f>
        <v>11</v>
      </c>
      <c r="O19" s="2"/>
    </row>
    <row r="20" spans="1:15">
      <c r="A20">
        <v>5</v>
      </c>
      <c r="B20">
        <v>8</v>
      </c>
      <c r="C20" t="s">
        <v>5</v>
      </c>
      <c r="D20" t="s">
        <v>31</v>
      </c>
      <c r="E20">
        <v>14</v>
      </c>
      <c r="F20">
        <v>24</v>
      </c>
      <c r="G20">
        <v>2</v>
      </c>
      <c r="H20" s="8">
        <v>9</v>
      </c>
      <c r="I20" t="s">
        <v>8</v>
      </c>
      <c r="J20">
        <f>Tabla1[[#This Row],[Precio Unitario]]*Tabla1[[#This Row],[Cantidad Ordenada]]</f>
        <v>48</v>
      </c>
      <c r="K20">
        <f>Tabla1[[#This Row],[Ganancia Bruta]]-(Tabla1[[#This Row],[Costo Unitario]]*Tabla1[[#This Row],[Cantidad Ordenada]])</f>
        <v>20</v>
      </c>
      <c r="L20">
        <f>Tabla1[[#This Row],[Precio Unitario]]*Tabla1[[#This Row],[Cantidad Ordenada]]</f>
        <v>48</v>
      </c>
      <c r="M20" s="1">
        <f>Tabla1[[#This Row],[Ganancia Neta ]]/Tabla1[[#This Row],[Total del pedido ]]</f>
        <v>0.41666666666666669</v>
      </c>
      <c r="N20" s="2">
        <f>Tabla1[[#This Row],[Costo Unitario]]*Tabla1[[#This Row],[Cantidad Ordenada]]</f>
        <v>28</v>
      </c>
      <c r="O20" s="2"/>
    </row>
    <row r="21" spans="1:15">
      <c r="A21">
        <v>6</v>
      </c>
      <c r="B21">
        <v>7</v>
      </c>
      <c r="C21" t="s">
        <v>17</v>
      </c>
      <c r="D21" t="s">
        <v>41</v>
      </c>
      <c r="E21">
        <v>21</v>
      </c>
      <c r="F21">
        <v>35</v>
      </c>
      <c r="G21">
        <v>2</v>
      </c>
      <c r="H21" s="8">
        <v>11</v>
      </c>
      <c r="I21" t="s">
        <v>8</v>
      </c>
      <c r="J21">
        <f>Tabla1[[#This Row],[Precio Unitario]]*Tabla1[[#This Row],[Cantidad Ordenada]]</f>
        <v>70</v>
      </c>
      <c r="K21">
        <f>Tabla1[[#This Row],[Ganancia Bruta]]-(Tabla1[[#This Row],[Costo Unitario]]*Tabla1[[#This Row],[Cantidad Ordenada]])</f>
        <v>28</v>
      </c>
      <c r="L21">
        <f>Tabla1[[#This Row],[Precio Unitario]]*Tabla1[[#This Row],[Cantidad Ordenada]]</f>
        <v>70</v>
      </c>
      <c r="M21" s="1">
        <f>Tabla1[[#This Row],[Ganancia Neta ]]/Tabla1[[#This Row],[Total del pedido ]]</f>
        <v>0.4</v>
      </c>
      <c r="N21" s="2">
        <f>Tabla1[[#This Row],[Costo Unitario]]*Tabla1[[#This Row],[Cantidad Ordenada]]</f>
        <v>42</v>
      </c>
      <c r="O21" s="2"/>
    </row>
    <row r="22" spans="1:15">
      <c r="A22">
        <v>7</v>
      </c>
      <c r="B22">
        <v>17</v>
      </c>
      <c r="C22" t="s">
        <v>18</v>
      </c>
      <c r="D22" t="s">
        <v>42</v>
      </c>
      <c r="E22">
        <v>19</v>
      </c>
      <c r="F22">
        <v>32</v>
      </c>
      <c r="G22">
        <v>2</v>
      </c>
      <c r="H22" s="8">
        <v>15</v>
      </c>
      <c r="I22" t="s">
        <v>8</v>
      </c>
      <c r="J22">
        <f>Tabla1[[#This Row],[Precio Unitario]]*Tabla1[[#This Row],[Cantidad Ordenada]]</f>
        <v>64</v>
      </c>
      <c r="K22">
        <f>Tabla1[[#This Row],[Ganancia Bruta]]-(Tabla1[[#This Row],[Costo Unitario]]*Tabla1[[#This Row],[Cantidad Ordenada]])</f>
        <v>26</v>
      </c>
      <c r="L22">
        <f>Tabla1[[#This Row],[Precio Unitario]]*Tabla1[[#This Row],[Cantidad Ordenada]]</f>
        <v>64</v>
      </c>
      <c r="M22" s="1">
        <f>Tabla1[[#This Row],[Ganancia Neta ]]/Tabla1[[#This Row],[Total del pedido ]]</f>
        <v>0.40625</v>
      </c>
      <c r="N22" s="2">
        <f>Tabla1[[#This Row],[Costo Unitario]]*Tabla1[[#This Row],[Cantidad Ordenada]]</f>
        <v>38</v>
      </c>
      <c r="O22" s="2"/>
    </row>
    <row r="23" spans="1:15">
      <c r="A23">
        <v>7</v>
      </c>
      <c r="B23">
        <v>17</v>
      </c>
      <c r="C23" t="s">
        <v>12</v>
      </c>
      <c r="D23" t="s">
        <v>36</v>
      </c>
      <c r="E23">
        <v>22</v>
      </c>
      <c r="F23">
        <v>36</v>
      </c>
      <c r="G23">
        <v>3</v>
      </c>
      <c r="H23" s="8">
        <v>26</v>
      </c>
      <c r="I23" t="s">
        <v>6</v>
      </c>
      <c r="J23">
        <f>Tabla1[[#This Row],[Precio Unitario]]*Tabla1[[#This Row],[Cantidad Ordenada]]</f>
        <v>108</v>
      </c>
      <c r="K23">
        <f>Tabla1[[#This Row],[Ganancia Bruta]]-(Tabla1[[#This Row],[Costo Unitario]]*Tabla1[[#This Row],[Cantidad Ordenada]])</f>
        <v>42</v>
      </c>
      <c r="L23">
        <f>Tabla1[[#This Row],[Precio Unitario]]*Tabla1[[#This Row],[Cantidad Ordenada]]</f>
        <v>108</v>
      </c>
      <c r="M23" s="1">
        <f>Tabla1[[#This Row],[Ganancia Neta ]]/Tabla1[[#This Row],[Total del pedido ]]</f>
        <v>0.3888888888888889</v>
      </c>
      <c r="N23" s="2">
        <f>Tabla1[[#This Row],[Costo Unitario]]*Tabla1[[#This Row],[Cantidad Ordenada]]</f>
        <v>66</v>
      </c>
      <c r="O23" s="2"/>
    </row>
    <row r="24" spans="1:15">
      <c r="A24">
        <v>8</v>
      </c>
      <c r="B24">
        <v>11</v>
      </c>
      <c r="C24" t="s">
        <v>19</v>
      </c>
      <c r="D24" t="s">
        <v>43</v>
      </c>
      <c r="E24">
        <v>13</v>
      </c>
      <c r="F24">
        <v>22</v>
      </c>
      <c r="G24">
        <v>3</v>
      </c>
      <c r="H24" s="8">
        <v>11</v>
      </c>
      <c r="I24" t="s">
        <v>6</v>
      </c>
      <c r="J24">
        <f>Tabla1[[#This Row],[Precio Unitario]]*Tabla1[[#This Row],[Cantidad Ordenada]]</f>
        <v>66</v>
      </c>
      <c r="K24">
        <f>Tabla1[[#This Row],[Ganancia Bruta]]-(Tabla1[[#This Row],[Costo Unitario]]*Tabla1[[#This Row],[Cantidad Ordenada]])</f>
        <v>27</v>
      </c>
      <c r="L24">
        <f>Tabla1[[#This Row],[Precio Unitario]]*Tabla1[[#This Row],[Cantidad Ordenada]]</f>
        <v>66</v>
      </c>
      <c r="M24" s="1">
        <f>Tabla1[[#This Row],[Ganancia Neta ]]/Tabla1[[#This Row],[Total del pedido ]]</f>
        <v>0.40909090909090912</v>
      </c>
      <c r="N24" s="2">
        <f>Tabla1[[#This Row],[Costo Unitario]]*Tabla1[[#This Row],[Cantidad Ordenada]]</f>
        <v>39</v>
      </c>
      <c r="O24" s="2"/>
    </row>
    <row r="25" spans="1:15">
      <c r="A25">
        <v>8</v>
      </c>
      <c r="B25">
        <v>11</v>
      </c>
      <c r="C25" t="s">
        <v>15</v>
      </c>
      <c r="D25" t="s">
        <v>39</v>
      </c>
      <c r="E25">
        <v>16</v>
      </c>
      <c r="F25">
        <v>28</v>
      </c>
      <c r="G25">
        <v>2</v>
      </c>
      <c r="H25" s="8">
        <v>8</v>
      </c>
      <c r="I25" t="s">
        <v>6</v>
      </c>
      <c r="J25">
        <f>Tabla1[[#This Row],[Precio Unitario]]*Tabla1[[#This Row],[Cantidad Ordenada]]</f>
        <v>56</v>
      </c>
      <c r="K25">
        <f>Tabla1[[#This Row],[Ganancia Bruta]]-(Tabla1[[#This Row],[Costo Unitario]]*Tabla1[[#This Row],[Cantidad Ordenada]])</f>
        <v>24</v>
      </c>
      <c r="L25">
        <f>Tabla1[[#This Row],[Precio Unitario]]*Tabla1[[#This Row],[Cantidad Ordenada]]</f>
        <v>56</v>
      </c>
      <c r="M25" s="1">
        <f>Tabla1[[#This Row],[Ganancia Neta ]]/Tabla1[[#This Row],[Total del pedido ]]</f>
        <v>0.42857142857142855</v>
      </c>
      <c r="N25" s="2">
        <f>Tabla1[[#This Row],[Costo Unitario]]*Tabla1[[#This Row],[Cantidad Ordenada]]</f>
        <v>32</v>
      </c>
      <c r="O25" s="2"/>
    </row>
    <row r="26" spans="1:15">
      <c r="A26">
        <v>8</v>
      </c>
      <c r="B26">
        <v>11</v>
      </c>
      <c r="C26" t="s">
        <v>11</v>
      </c>
      <c r="D26" t="s">
        <v>35</v>
      </c>
      <c r="E26">
        <v>25</v>
      </c>
      <c r="F26">
        <v>40</v>
      </c>
      <c r="G26">
        <v>3</v>
      </c>
      <c r="H26" s="8">
        <v>36</v>
      </c>
      <c r="I26" t="s">
        <v>6</v>
      </c>
      <c r="J26">
        <f>Tabla1[[#This Row],[Precio Unitario]]*Tabla1[[#This Row],[Cantidad Ordenada]]</f>
        <v>120</v>
      </c>
      <c r="K26">
        <f>Tabla1[[#This Row],[Ganancia Bruta]]-(Tabla1[[#This Row],[Costo Unitario]]*Tabla1[[#This Row],[Cantidad Ordenada]])</f>
        <v>45</v>
      </c>
      <c r="L26">
        <f>Tabla1[[#This Row],[Precio Unitario]]*Tabla1[[#This Row],[Cantidad Ordenada]]</f>
        <v>120</v>
      </c>
      <c r="M26" s="1">
        <f>Tabla1[[#This Row],[Ganancia Neta ]]/Tabla1[[#This Row],[Total del pedido ]]</f>
        <v>0.375</v>
      </c>
      <c r="N26" s="2">
        <f>Tabla1[[#This Row],[Costo Unitario]]*Tabla1[[#This Row],[Cantidad Ordenada]]</f>
        <v>75</v>
      </c>
      <c r="O26" s="2"/>
    </row>
    <row r="27" spans="1:15">
      <c r="A27">
        <v>9</v>
      </c>
      <c r="B27">
        <v>15</v>
      </c>
      <c r="C27" t="s">
        <v>7</v>
      </c>
      <c r="D27" t="s">
        <v>32</v>
      </c>
      <c r="E27">
        <v>18</v>
      </c>
      <c r="F27">
        <v>30</v>
      </c>
      <c r="G27">
        <v>1</v>
      </c>
      <c r="H27" s="8">
        <v>51</v>
      </c>
      <c r="I27" t="s">
        <v>6</v>
      </c>
      <c r="J27">
        <f>Tabla1[[#This Row],[Precio Unitario]]*Tabla1[[#This Row],[Cantidad Ordenada]]</f>
        <v>30</v>
      </c>
      <c r="K27">
        <f>Tabla1[[#This Row],[Ganancia Bruta]]-(Tabla1[[#This Row],[Costo Unitario]]*Tabla1[[#This Row],[Cantidad Ordenada]])</f>
        <v>12</v>
      </c>
      <c r="L27">
        <f>Tabla1[[#This Row],[Precio Unitario]]*Tabla1[[#This Row],[Cantidad Ordenada]]</f>
        <v>30</v>
      </c>
      <c r="M27" s="1">
        <f>Tabla1[[#This Row],[Ganancia Neta ]]/Tabla1[[#This Row],[Total del pedido ]]</f>
        <v>0.4</v>
      </c>
      <c r="N27" s="2">
        <f>Tabla1[[#This Row],[Costo Unitario]]*Tabla1[[#This Row],[Cantidad Ordenada]]</f>
        <v>18</v>
      </c>
      <c r="O27" s="2"/>
    </row>
    <row r="28" spans="1:15">
      <c r="A28">
        <v>9</v>
      </c>
      <c r="B28">
        <v>15</v>
      </c>
      <c r="C28" t="s">
        <v>5</v>
      </c>
      <c r="D28" t="s">
        <v>31</v>
      </c>
      <c r="E28">
        <v>14</v>
      </c>
      <c r="F28">
        <v>24</v>
      </c>
      <c r="G28">
        <v>1</v>
      </c>
      <c r="H28" s="8">
        <v>49</v>
      </c>
      <c r="I28" t="s">
        <v>8</v>
      </c>
      <c r="J28">
        <f>Tabla1[[#This Row],[Precio Unitario]]*Tabla1[[#This Row],[Cantidad Ordenada]]</f>
        <v>24</v>
      </c>
      <c r="K28">
        <f>Tabla1[[#This Row],[Ganancia Bruta]]-(Tabla1[[#This Row],[Costo Unitario]]*Tabla1[[#This Row],[Cantidad Ordenada]])</f>
        <v>10</v>
      </c>
      <c r="L28">
        <f>Tabla1[[#This Row],[Precio Unitario]]*Tabla1[[#This Row],[Cantidad Ordenada]]</f>
        <v>24</v>
      </c>
      <c r="M28" s="1">
        <f>Tabla1[[#This Row],[Ganancia Neta ]]/Tabla1[[#This Row],[Total del pedido ]]</f>
        <v>0.41666666666666669</v>
      </c>
      <c r="N28" s="2">
        <f>Tabla1[[#This Row],[Costo Unitario]]*Tabla1[[#This Row],[Cantidad Ordenada]]</f>
        <v>14</v>
      </c>
      <c r="O28" s="2"/>
    </row>
    <row r="29" spans="1:15">
      <c r="A29">
        <v>9</v>
      </c>
      <c r="B29">
        <v>15</v>
      </c>
      <c r="C29" t="s">
        <v>16</v>
      </c>
      <c r="D29" t="s">
        <v>40</v>
      </c>
      <c r="E29">
        <v>11</v>
      </c>
      <c r="F29">
        <v>19</v>
      </c>
      <c r="G29">
        <v>1</v>
      </c>
      <c r="H29" s="8">
        <v>15</v>
      </c>
      <c r="I29" t="s">
        <v>6</v>
      </c>
      <c r="J29">
        <f>Tabla1[[#This Row],[Precio Unitario]]*Tabla1[[#This Row],[Cantidad Ordenada]]</f>
        <v>19</v>
      </c>
      <c r="K29">
        <f>Tabla1[[#This Row],[Ganancia Bruta]]-(Tabla1[[#This Row],[Costo Unitario]]*Tabla1[[#This Row],[Cantidad Ordenada]])</f>
        <v>8</v>
      </c>
      <c r="L29">
        <f>Tabla1[[#This Row],[Precio Unitario]]*Tabla1[[#This Row],[Cantidad Ordenada]]</f>
        <v>19</v>
      </c>
      <c r="M29" s="1">
        <f>Tabla1[[#This Row],[Ganancia Neta ]]/Tabla1[[#This Row],[Total del pedido ]]</f>
        <v>0.42105263157894735</v>
      </c>
      <c r="N29" s="2">
        <f>Tabla1[[#This Row],[Costo Unitario]]*Tabla1[[#This Row],[Cantidad Ordenada]]</f>
        <v>11</v>
      </c>
      <c r="O29" s="2"/>
    </row>
    <row r="30" spans="1:15">
      <c r="A30">
        <v>9</v>
      </c>
      <c r="B30">
        <v>15</v>
      </c>
      <c r="C30" t="s">
        <v>18</v>
      </c>
      <c r="D30" t="s">
        <v>42</v>
      </c>
      <c r="E30">
        <v>19</v>
      </c>
      <c r="F30">
        <v>32</v>
      </c>
      <c r="G30">
        <v>3</v>
      </c>
      <c r="H30" s="8">
        <v>31</v>
      </c>
      <c r="I30" t="s">
        <v>6</v>
      </c>
      <c r="J30">
        <f>Tabla1[[#This Row],[Precio Unitario]]*Tabla1[[#This Row],[Cantidad Ordenada]]</f>
        <v>96</v>
      </c>
      <c r="K30">
        <f>Tabla1[[#This Row],[Ganancia Bruta]]-(Tabla1[[#This Row],[Costo Unitario]]*Tabla1[[#This Row],[Cantidad Ordenada]])</f>
        <v>39</v>
      </c>
      <c r="L30">
        <f>Tabla1[[#This Row],[Precio Unitario]]*Tabla1[[#This Row],[Cantidad Ordenada]]</f>
        <v>96</v>
      </c>
      <c r="M30" s="1">
        <f>Tabla1[[#This Row],[Ganancia Neta ]]/Tabla1[[#This Row],[Total del pedido ]]</f>
        <v>0.40625</v>
      </c>
      <c r="N30" s="2">
        <f>Tabla1[[#This Row],[Costo Unitario]]*Tabla1[[#This Row],[Cantidad Ordenada]]</f>
        <v>57</v>
      </c>
      <c r="O30" s="2"/>
    </row>
    <row r="31" spans="1:15">
      <c r="A31">
        <v>10</v>
      </c>
      <c r="B31">
        <v>17</v>
      </c>
      <c r="C31" t="s">
        <v>20</v>
      </c>
      <c r="D31" t="s">
        <v>44</v>
      </c>
      <c r="E31">
        <v>20</v>
      </c>
      <c r="F31">
        <v>34</v>
      </c>
      <c r="G31">
        <v>2</v>
      </c>
      <c r="H31" s="8">
        <v>10</v>
      </c>
      <c r="I31" t="s">
        <v>8</v>
      </c>
      <c r="J31">
        <f>Tabla1[[#This Row],[Precio Unitario]]*Tabla1[[#This Row],[Cantidad Ordenada]]</f>
        <v>68</v>
      </c>
      <c r="K31">
        <f>Tabla1[[#This Row],[Ganancia Bruta]]-(Tabla1[[#This Row],[Costo Unitario]]*Tabla1[[#This Row],[Cantidad Ordenada]])</f>
        <v>28</v>
      </c>
      <c r="L31">
        <f>Tabla1[[#This Row],[Precio Unitario]]*Tabla1[[#This Row],[Cantidad Ordenada]]</f>
        <v>68</v>
      </c>
      <c r="M31" s="1">
        <f>Tabla1[[#This Row],[Ganancia Neta ]]/Tabla1[[#This Row],[Total del pedido ]]</f>
        <v>0.41176470588235292</v>
      </c>
      <c r="N31" s="2">
        <f>Tabla1[[#This Row],[Costo Unitario]]*Tabla1[[#This Row],[Cantidad Ordenada]]</f>
        <v>40</v>
      </c>
      <c r="O31" s="2"/>
    </row>
    <row r="32" spans="1:15">
      <c r="A32">
        <v>10</v>
      </c>
      <c r="B32">
        <v>17</v>
      </c>
      <c r="C32" t="s">
        <v>11</v>
      </c>
      <c r="D32" t="s">
        <v>35</v>
      </c>
      <c r="E32">
        <v>25</v>
      </c>
      <c r="F32">
        <v>40</v>
      </c>
      <c r="G32">
        <v>2</v>
      </c>
      <c r="H32" s="8">
        <v>19</v>
      </c>
      <c r="I32" t="s">
        <v>6</v>
      </c>
      <c r="J32">
        <f>Tabla1[[#This Row],[Precio Unitario]]*Tabla1[[#This Row],[Cantidad Ordenada]]</f>
        <v>80</v>
      </c>
      <c r="K32">
        <f>Tabla1[[#This Row],[Ganancia Bruta]]-(Tabla1[[#This Row],[Costo Unitario]]*Tabla1[[#This Row],[Cantidad Ordenada]])</f>
        <v>30</v>
      </c>
      <c r="L32">
        <f>Tabla1[[#This Row],[Precio Unitario]]*Tabla1[[#This Row],[Cantidad Ordenada]]</f>
        <v>80</v>
      </c>
      <c r="M32" s="1">
        <f>Tabla1[[#This Row],[Ganancia Neta ]]/Tabla1[[#This Row],[Total del pedido ]]</f>
        <v>0.375</v>
      </c>
      <c r="N32" s="2">
        <f>Tabla1[[#This Row],[Costo Unitario]]*Tabla1[[#This Row],[Cantidad Ordenada]]</f>
        <v>50</v>
      </c>
      <c r="O32" s="2"/>
    </row>
    <row r="33" spans="1:15">
      <c r="A33">
        <v>11</v>
      </c>
      <c r="B33">
        <v>14</v>
      </c>
      <c r="C33" t="s">
        <v>15</v>
      </c>
      <c r="D33" t="s">
        <v>39</v>
      </c>
      <c r="E33">
        <v>16</v>
      </c>
      <c r="F33">
        <v>28</v>
      </c>
      <c r="G33">
        <v>1</v>
      </c>
      <c r="H33" s="8">
        <v>32</v>
      </c>
      <c r="I33" t="s">
        <v>8</v>
      </c>
      <c r="J33">
        <f>Tabla1[[#This Row],[Precio Unitario]]*Tabla1[[#This Row],[Cantidad Ordenada]]</f>
        <v>28</v>
      </c>
      <c r="K33">
        <f>Tabla1[[#This Row],[Ganancia Bruta]]-(Tabla1[[#This Row],[Costo Unitario]]*Tabla1[[#This Row],[Cantidad Ordenada]])</f>
        <v>12</v>
      </c>
      <c r="L33">
        <f>Tabla1[[#This Row],[Precio Unitario]]*Tabla1[[#This Row],[Cantidad Ordenada]]</f>
        <v>28</v>
      </c>
      <c r="M33" s="1">
        <f>Tabla1[[#This Row],[Ganancia Neta ]]/Tabla1[[#This Row],[Total del pedido ]]</f>
        <v>0.42857142857142855</v>
      </c>
      <c r="N33" s="2">
        <f>Tabla1[[#This Row],[Costo Unitario]]*Tabla1[[#This Row],[Cantidad Ordenada]]</f>
        <v>16</v>
      </c>
      <c r="O33" s="2"/>
    </row>
    <row r="34" spans="1:15">
      <c r="A34">
        <v>11</v>
      </c>
      <c r="B34">
        <v>14</v>
      </c>
      <c r="C34" t="s">
        <v>7</v>
      </c>
      <c r="D34" t="s">
        <v>32</v>
      </c>
      <c r="E34">
        <v>18</v>
      </c>
      <c r="F34">
        <v>30</v>
      </c>
      <c r="G34">
        <v>2</v>
      </c>
      <c r="H34" s="8">
        <v>24</v>
      </c>
      <c r="I34" t="s">
        <v>8</v>
      </c>
      <c r="J34">
        <f>Tabla1[[#This Row],[Precio Unitario]]*Tabla1[[#This Row],[Cantidad Ordenada]]</f>
        <v>60</v>
      </c>
      <c r="K34">
        <f>Tabla1[[#This Row],[Ganancia Bruta]]-(Tabla1[[#This Row],[Costo Unitario]]*Tabla1[[#This Row],[Cantidad Ordenada]])</f>
        <v>24</v>
      </c>
      <c r="L34">
        <f>Tabla1[[#This Row],[Precio Unitario]]*Tabla1[[#This Row],[Cantidad Ordenada]]</f>
        <v>60</v>
      </c>
      <c r="M34" s="1">
        <f>Tabla1[[#This Row],[Ganancia Neta ]]/Tabla1[[#This Row],[Total del pedido ]]</f>
        <v>0.4</v>
      </c>
      <c r="N34" s="2">
        <f>Tabla1[[#This Row],[Costo Unitario]]*Tabla1[[#This Row],[Cantidad Ordenada]]</f>
        <v>36</v>
      </c>
      <c r="O34" s="2"/>
    </row>
    <row r="35" spans="1:15">
      <c r="A35">
        <v>12</v>
      </c>
      <c r="B35">
        <v>14</v>
      </c>
      <c r="C35" t="s">
        <v>15</v>
      </c>
      <c r="D35" t="s">
        <v>39</v>
      </c>
      <c r="E35">
        <v>16</v>
      </c>
      <c r="F35">
        <v>28</v>
      </c>
      <c r="G35">
        <v>1</v>
      </c>
      <c r="H35" s="8">
        <v>5</v>
      </c>
      <c r="I35" t="s">
        <v>8</v>
      </c>
      <c r="J35">
        <f>Tabla1[[#This Row],[Precio Unitario]]*Tabla1[[#This Row],[Cantidad Ordenada]]</f>
        <v>28</v>
      </c>
      <c r="K35">
        <f>Tabla1[[#This Row],[Ganancia Bruta]]-(Tabla1[[#This Row],[Costo Unitario]]*Tabla1[[#This Row],[Cantidad Ordenada]])</f>
        <v>12</v>
      </c>
      <c r="L35">
        <f>Tabla1[[#This Row],[Precio Unitario]]*Tabla1[[#This Row],[Cantidad Ordenada]]</f>
        <v>28</v>
      </c>
      <c r="M35" s="1">
        <f>Tabla1[[#This Row],[Ganancia Neta ]]/Tabla1[[#This Row],[Total del pedido ]]</f>
        <v>0.42857142857142855</v>
      </c>
      <c r="N35" s="2">
        <f>Tabla1[[#This Row],[Costo Unitario]]*Tabla1[[#This Row],[Cantidad Ordenada]]</f>
        <v>16</v>
      </c>
      <c r="O35" s="2"/>
    </row>
    <row r="36" spans="1:15">
      <c r="A36">
        <v>12</v>
      </c>
      <c r="B36">
        <v>14</v>
      </c>
      <c r="C36" t="s">
        <v>12</v>
      </c>
      <c r="D36" t="s">
        <v>36</v>
      </c>
      <c r="E36">
        <v>22</v>
      </c>
      <c r="F36">
        <v>36</v>
      </c>
      <c r="G36">
        <v>3</v>
      </c>
      <c r="H36" s="8">
        <v>44</v>
      </c>
      <c r="I36" t="s">
        <v>6</v>
      </c>
      <c r="J36">
        <f>Tabla1[[#This Row],[Precio Unitario]]*Tabla1[[#This Row],[Cantidad Ordenada]]</f>
        <v>108</v>
      </c>
      <c r="K36">
        <f>Tabla1[[#This Row],[Ganancia Bruta]]-(Tabla1[[#This Row],[Costo Unitario]]*Tabla1[[#This Row],[Cantidad Ordenada]])</f>
        <v>42</v>
      </c>
      <c r="L36">
        <f>Tabla1[[#This Row],[Precio Unitario]]*Tabla1[[#This Row],[Cantidad Ordenada]]</f>
        <v>108</v>
      </c>
      <c r="M36" s="1">
        <f>Tabla1[[#This Row],[Ganancia Neta ]]/Tabla1[[#This Row],[Total del pedido ]]</f>
        <v>0.3888888888888889</v>
      </c>
      <c r="N36" s="2">
        <f>Tabla1[[#This Row],[Costo Unitario]]*Tabla1[[#This Row],[Cantidad Ordenada]]</f>
        <v>66</v>
      </c>
      <c r="O36" s="2"/>
    </row>
    <row r="37" spans="1:15">
      <c r="A37">
        <v>12</v>
      </c>
      <c r="B37">
        <v>14</v>
      </c>
      <c r="C37" t="s">
        <v>17</v>
      </c>
      <c r="D37" t="s">
        <v>41</v>
      </c>
      <c r="E37">
        <v>21</v>
      </c>
      <c r="F37">
        <v>35</v>
      </c>
      <c r="G37">
        <v>2</v>
      </c>
      <c r="H37" s="8">
        <v>6</v>
      </c>
      <c r="I37" t="s">
        <v>6</v>
      </c>
      <c r="J37">
        <f>Tabla1[[#This Row],[Precio Unitario]]*Tabla1[[#This Row],[Cantidad Ordenada]]</f>
        <v>70</v>
      </c>
      <c r="K37">
        <f>Tabla1[[#This Row],[Ganancia Bruta]]-(Tabla1[[#This Row],[Costo Unitario]]*Tabla1[[#This Row],[Cantidad Ordenada]])</f>
        <v>28</v>
      </c>
      <c r="L37">
        <f>Tabla1[[#This Row],[Precio Unitario]]*Tabla1[[#This Row],[Cantidad Ordenada]]</f>
        <v>70</v>
      </c>
      <c r="M37" s="1">
        <f>Tabla1[[#This Row],[Ganancia Neta ]]/Tabla1[[#This Row],[Total del pedido ]]</f>
        <v>0.4</v>
      </c>
      <c r="N37" s="2">
        <f>Tabla1[[#This Row],[Costo Unitario]]*Tabla1[[#This Row],[Cantidad Ordenada]]</f>
        <v>42</v>
      </c>
      <c r="O37" s="2"/>
    </row>
    <row r="38" spans="1:15">
      <c r="A38">
        <v>12</v>
      </c>
      <c r="B38">
        <v>14</v>
      </c>
      <c r="C38" t="s">
        <v>11</v>
      </c>
      <c r="D38" t="s">
        <v>35</v>
      </c>
      <c r="E38">
        <v>25</v>
      </c>
      <c r="F38">
        <v>40</v>
      </c>
      <c r="G38">
        <v>3</v>
      </c>
      <c r="H38" s="8">
        <v>40</v>
      </c>
      <c r="I38" t="s">
        <v>6</v>
      </c>
      <c r="J38">
        <f>Tabla1[[#This Row],[Precio Unitario]]*Tabla1[[#This Row],[Cantidad Ordenada]]</f>
        <v>120</v>
      </c>
      <c r="K38">
        <f>Tabla1[[#This Row],[Ganancia Bruta]]-(Tabla1[[#This Row],[Costo Unitario]]*Tabla1[[#This Row],[Cantidad Ordenada]])</f>
        <v>45</v>
      </c>
      <c r="L38">
        <f>Tabla1[[#This Row],[Precio Unitario]]*Tabla1[[#This Row],[Cantidad Ordenada]]</f>
        <v>120</v>
      </c>
      <c r="M38" s="1">
        <f>Tabla1[[#This Row],[Ganancia Neta ]]/Tabla1[[#This Row],[Total del pedido ]]</f>
        <v>0.375</v>
      </c>
      <c r="N38" s="2">
        <f>Tabla1[[#This Row],[Costo Unitario]]*Tabla1[[#This Row],[Cantidad Ordenada]]</f>
        <v>75</v>
      </c>
      <c r="O38" s="2"/>
    </row>
    <row r="39" spans="1:15">
      <c r="A39">
        <v>13</v>
      </c>
      <c r="B39">
        <v>2</v>
      </c>
      <c r="C39" t="s">
        <v>13</v>
      </c>
      <c r="D39" t="s">
        <v>37</v>
      </c>
      <c r="E39">
        <v>17</v>
      </c>
      <c r="F39">
        <v>29</v>
      </c>
      <c r="G39">
        <v>3</v>
      </c>
      <c r="H39" s="8">
        <v>59</v>
      </c>
      <c r="I39" t="s">
        <v>8</v>
      </c>
      <c r="J39">
        <f>Tabla1[[#This Row],[Precio Unitario]]*Tabla1[[#This Row],[Cantidad Ordenada]]</f>
        <v>87</v>
      </c>
      <c r="K39">
        <f>Tabla1[[#This Row],[Ganancia Bruta]]-(Tabla1[[#This Row],[Costo Unitario]]*Tabla1[[#This Row],[Cantidad Ordenada]])</f>
        <v>36</v>
      </c>
      <c r="L39">
        <f>Tabla1[[#This Row],[Precio Unitario]]*Tabla1[[#This Row],[Cantidad Ordenada]]</f>
        <v>87</v>
      </c>
      <c r="M39" s="1">
        <f>Tabla1[[#This Row],[Ganancia Neta ]]/Tabla1[[#This Row],[Total del pedido ]]</f>
        <v>0.41379310344827586</v>
      </c>
      <c r="N39" s="2">
        <f>Tabla1[[#This Row],[Costo Unitario]]*Tabla1[[#This Row],[Cantidad Ordenada]]</f>
        <v>51</v>
      </c>
      <c r="O39" s="2"/>
    </row>
    <row r="40" spans="1:15">
      <c r="A40">
        <v>14</v>
      </c>
      <c r="B40">
        <v>16</v>
      </c>
      <c r="C40" t="s">
        <v>21</v>
      </c>
      <c r="D40" t="s">
        <v>45</v>
      </c>
      <c r="E40">
        <v>12</v>
      </c>
      <c r="F40">
        <v>20</v>
      </c>
      <c r="G40">
        <v>1</v>
      </c>
      <c r="H40" s="8">
        <v>36</v>
      </c>
      <c r="I40" t="s">
        <v>6</v>
      </c>
      <c r="J40">
        <f>Tabla1[[#This Row],[Precio Unitario]]*Tabla1[[#This Row],[Cantidad Ordenada]]</f>
        <v>20</v>
      </c>
      <c r="K40">
        <f>Tabla1[[#This Row],[Ganancia Bruta]]-(Tabla1[[#This Row],[Costo Unitario]]*Tabla1[[#This Row],[Cantidad Ordenada]])</f>
        <v>8</v>
      </c>
      <c r="L40">
        <f>Tabla1[[#This Row],[Precio Unitario]]*Tabla1[[#This Row],[Cantidad Ordenada]]</f>
        <v>20</v>
      </c>
      <c r="M40" s="1">
        <f>Tabla1[[#This Row],[Ganancia Neta ]]/Tabla1[[#This Row],[Total del pedido ]]</f>
        <v>0.4</v>
      </c>
      <c r="N40" s="2">
        <f>Tabla1[[#This Row],[Costo Unitario]]*Tabla1[[#This Row],[Cantidad Ordenada]]</f>
        <v>12</v>
      </c>
      <c r="O40" s="2"/>
    </row>
    <row r="41" spans="1:15">
      <c r="A41">
        <v>14</v>
      </c>
      <c r="B41">
        <v>16</v>
      </c>
      <c r="C41" t="s">
        <v>14</v>
      </c>
      <c r="D41" t="s">
        <v>38</v>
      </c>
      <c r="E41">
        <v>20</v>
      </c>
      <c r="F41">
        <v>33</v>
      </c>
      <c r="G41">
        <v>1</v>
      </c>
      <c r="H41" s="8">
        <v>26</v>
      </c>
      <c r="I41" t="s">
        <v>6</v>
      </c>
      <c r="J41">
        <f>Tabla1[[#This Row],[Precio Unitario]]*Tabla1[[#This Row],[Cantidad Ordenada]]</f>
        <v>33</v>
      </c>
      <c r="K41">
        <f>Tabla1[[#This Row],[Ganancia Bruta]]-(Tabla1[[#This Row],[Costo Unitario]]*Tabla1[[#This Row],[Cantidad Ordenada]])</f>
        <v>13</v>
      </c>
      <c r="L41">
        <f>Tabla1[[#This Row],[Precio Unitario]]*Tabla1[[#This Row],[Cantidad Ordenada]]</f>
        <v>33</v>
      </c>
      <c r="M41" s="1">
        <f>Tabla1[[#This Row],[Ganancia Neta ]]/Tabla1[[#This Row],[Total del pedido ]]</f>
        <v>0.39393939393939392</v>
      </c>
      <c r="N41" s="2">
        <f>Tabla1[[#This Row],[Costo Unitario]]*Tabla1[[#This Row],[Cantidad Ordenada]]</f>
        <v>20</v>
      </c>
      <c r="O41" s="2"/>
    </row>
    <row r="42" spans="1:15">
      <c r="A42">
        <v>14</v>
      </c>
      <c r="B42">
        <v>16</v>
      </c>
      <c r="C42" t="s">
        <v>22</v>
      </c>
      <c r="D42" t="s">
        <v>46</v>
      </c>
      <c r="E42">
        <v>14</v>
      </c>
      <c r="F42">
        <v>23</v>
      </c>
      <c r="G42">
        <v>2</v>
      </c>
      <c r="H42" s="8">
        <v>44</v>
      </c>
      <c r="I42" t="s">
        <v>8</v>
      </c>
      <c r="J42">
        <f>Tabla1[[#This Row],[Precio Unitario]]*Tabla1[[#This Row],[Cantidad Ordenada]]</f>
        <v>46</v>
      </c>
      <c r="K42">
        <f>Tabla1[[#This Row],[Ganancia Bruta]]-(Tabla1[[#This Row],[Costo Unitario]]*Tabla1[[#This Row],[Cantidad Ordenada]])</f>
        <v>18</v>
      </c>
      <c r="L42">
        <f>Tabla1[[#This Row],[Precio Unitario]]*Tabla1[[#This Row],[Cantidad Ordenada]]</f>
        <v>46</v>
      </c>
      <c r="M42" s="1">
        <f>Tabla1[[#This Row],[Ganancia Neta ]]/Tabla1[[#This Row],[Total del pedido ]]</f>
        <v>0.39130434782608697</v>
      </c>
      <c r="N42" s="2">
        <f>Tabla1[[#This Row],[Costo Unitario]]*Tabla1[[#This Row],[Cantidad Ordenada]]</f>
        <v>28</v>
      </c>
      <c r="O42" s="2"/>
    </row>
    <row r="43" spans="1:15">
      <c r="A43">
        <v>14</v>
      </c>
      <c r="B43">
        <v>16</v>
      </c>
      <c r="C43" t="s">
        <v>7</v>
      </c>
      <c r="D43" t="s">
        <v>32</v>
      </c>
      <c r="E43">
        <v>18</v>
      </c>
      <c r="F43">
        <v>30</v>
      </c>
      <c r="G43">
        <v>1</v>
      </c>
      <c r="H43" s="8">
        <v>48</v>
      </c>
      <c r="I43" t="s">
        <v>6</v>
      </c>
      <c r="J43">
        <f>Tabla1[[#This Row],[Precio Unitario]]*Tabla1[[#This Row],[Cantidad Ordenada]]</f>
        <v>30</v>
      </c>
      <c r="K43">
        <f>Tabla1[[#This Row],[Ganancia Bruta]]-(Tabla1[[#This Row],[Costo Unitario]]*Tabla1[[#This Row],[Cantidad Ordenada]])</f>
        <v>12</v>
      </c>
      <c r="L43">
        <f>Tabla1[[#This Row],[Precio Unitario]]*Tabla1[[#This Row],[Cantidad Ordenada]]</f>
        <v>30</v>
      </c>
      <c r="M43" s="1">
        <f>Tabla1[[#This Row],[Ganancia Neta ]]/Tabla1[[#This Row],[Total del pedido ]]</f>
        <v>0.4</v>
      </c>
      <c r="N43" s="2">
        <f>Tabla1[[#This Row],[Costo Unitario]]*Tabla1[[#This Row],[Cantidad Ordenada]]</f>
        <v>18</v>
      </c>
      <c r="O43" s="2"/>
    </row>
    <row r="44" spans="1:15">
      <c r="A44">
        <v>15</v>
      </c>
      <c r="B44">
        <v>6</v>
      </c>
      <c r="C44" t="s">
        <v>15</v>
      </c>
      <c r="D44" t="s">
        <v>39</v>
      </c>
      <c r="E44">
        <v>16</v>
      </c>
      <c r="F44">
        <v>28</v>
      </c>
      <c r="G44">
        <v>2</v>
      </c>
      <c r="H44" s="8">
        <v>25</v>
      </c>
      <c r="I44" t="s">
        <v>6</v>
      </c>
      <c r="J44">
        <f>Tabla1[[#This Row],[Precio Unitario]]*Tabla1[[#This Row],[Cantidad Ordenada]]</f>
        <v>56</v>
      </c>
      <c r="K44">
        <f>Tabla1[[#This Row],[Ganancia Bruta]]-(Tabla1[[#This Row],[Costo Unitario]]*Tabla1[[#This Row],[Cantidad Ordenada]])</f>
        <v>24</v>
      </c>
      <c r="L44">
        <f>Tabla1[[#This Row],[Precio Unitario]]*Tabla1[[#This Row],[Cantidad Ordenada]]</f>
        <v>56</v>
      </c>
      <c r="M44" s="1">
        <f>Tabla1[[#This Row],[Ganancia Neta ]]/Tabla1[[#This Row],[Total del pedido ]]</f>
        <v>0.42857142857142855</v>
      </c>
      <c r="N44" s="2">
        <f>Tabla1[[#This Row],[Costo Unitario]]*Tabla1[[#This Row],[Cantidad Ordenada]]</f>
        <v>32</v>
      </c>
      <c r="O44" s="2"/>
    </row>
    <row r="45" spans="1:15">
      <c r="A45">
        <v>15</v>
      </c>
      <c r="B45">
        <v>6</v>
      </c>
      <c r="C45" t="s">
        <v>23</v>
      </c>
      <c r="D45" t="s">
        <v>47</v>
      </c>
      <c r="E45">
        <v>13</v>
      </c>
      <c r="F45">
        <v>21</v>
      </c>
      <c r="G45">
        <v>3</v>
      </c>
      <c r="H45" s="8">
        <v>27</v>
      </c>
      <c r="I45" t="s">
        <v>6</v>
      </c>
      <c r="J45">
        <f>Tabla1[[#This Row],[Precio Unitario]]*Tabla1[[#This Row],[Cantidad Ordenada]]</f>
        <v>63</v>
      </c>
      <c r="K45">
        <f>Tabla1[[#This Row],[Ganancia Bruta]]-(Tabla1[[#This Row],[Costo Unitario]]*Tabla1[[#This Row],[Cantidad Ordenada]])</f>
        <v>24</v>
      </c>
      <c r="L45">
        <f>Tabla1[[#This Row],[Precio Unitario]]*Tabla1[[#This Row],[Cantidad Ordenada]]</f>
        <v>63</v>
      </c>
      <c r="M45" s="1">
        <f>Tabla1[[#This Row],[Ganancia Neta ]]/Tabla1[[#This Row],[Total del pedido ]]</f>
        <v>0.38095238095238093</v>
      </c>
      <c r="N45" s="2">
        <f>Tabla1[[#This Row],[Costo Unitario]]*Tabla1[[#This Row],[Cantidad Ordenada]]</f>
        <v>39</v>
      </c>
      <c r="O45" s="2"/>
    </row>
    <row r="46" spans="1:15">
      <c r="A46">
        <v>15</v>
      </c>
      <c r="B46">
        <v>6</v>
      </c>
      <c r="C46" t="s">
        <v>17</v>
      </c>
      <c r="D46" t="s">
        <v>41</v>
      </c>
      <c r="E46">
        <v>21</v>
      </c>
      <c r="F46">
        <v>35</v>
      </c>
      <c r="G46">
        <v>3</v>
      </c>
      <c r="H46" s="8">
        <v>51</v>
      </c>
      <c r="I46" t="s">
        <v>6</v>
      </c>
      <c r="J46">
        <f>Tabla1[[#This Row],[Precio Unitario]]*Tabla1[[#This Row],[Cantidad Ordenada]]</f>
        <v>105</v>
      </c>
      <c r="K46">
        <f>Tabla1[[#This Row],[Ganancia Bruta]]-(Tabla1[[#This Row],[Costo Unitario]]*Tabla1[[#This Row],[Cantidad Ordenada]])</f>
        <v>42</v>
      </c>
      <c r="L46">
        <f>Tabla1[[#This Row],[Precio Unitario]]*Tabla1[[#This Row],[Cantidad Ordenada]]</f>
        <v>105</v>
      </c>
      <c r="M46" s="1">
        <f>Tabla1[[#This Row],[Ganancia Neta ]]/Tabla1[[#This Row],[Total del pedido ]]</f>
        <v>0.4</v>
      </c>
      <c r="N46" s="2">
        <f>Tabla1[[#This Row],[Costo Unitario]]*Tabla1[[#This Row],[Cantidad Ordenada]]</f>
        <v>63</v>
      </c>
      <c r="O46" s="2"/>
    </row>
    <row r="47" spans="1:15">
      <c r="A47">
        <v>16</v>
      </c>
      <c r="B47">
        <v>20</v>
      </c>
      <c r="C47" t="s">
        <v>15</v>
      </c>
      <c r="D47" t="s">
        <v>39</v>
      </c>
      <c r="E47">
        <v>16</v>
      </c>
      <c r="F47">
        <v>28</v>
      </c>
      <c r="G47">
        <v>1</v>
      </c>
      <c r="H47" s="8">
        <v>38</v>
      </c>
      <c r="I47" t="s">
        <v>6</v>
      </c>
      <c r="J47">
        <f>Tabla1[[#This Row],[Precio Unitario]]*Tabla1[[#This Row],[Cantidad Ordenada]]</f>
        <v>28</v>
      </c>
      <c r="K47">
        <f>Tabla1[[#This Row],[Ganancia Bruta]]-(Tabla1[[#This Row],[Costo Unitario]]*Tabla1[[#This Row],[Cantidad Ordenada]])</f>
        <v>12</v>
      </c>
      <c r="L47">
        <f>Tabla1[[#This Row],[Precio Unitario]]*Tabla1[[#This Row],[Cantidad Ordenada]]</f>
        <v>28</v>
      </c>
      <c r="M47" s="1">
        <f>Tabla1[[#This Row],[Ganancia Neta ]]/Tabla1[[#This Row],[Total del pedido ]]</f>
        <v>0.42857142857142855</v>
      </c>
      <c r="N47" s="2">
        <f>Tabla1[[#This Row],[Costo Unitario]]*Tabla1[[#This Row],[Cantidad Ordenada]]</f>
        <v>16</v>
      </c>
      <c r="O47" s="2"/>
    </row>
    <row r="48" spans="1:15">
      <c r="A48">
        <v>17</v>
      </c>
      <c r="B48">
        <v>14</v>
      </c>
      <c r="C48" t="s">
        <v>17</v>
      </c>
      <c r="D48" t="s">
        <v>41</v>
      </c>
      <c r="E48">
        <v>21</v>
      </c>
      <c r="F48">
        <v>35</v>
      </c>
      <c r="G48">
        <v>1</v>
      </c>
      <c r="H48" s="8">
        <v>43</v>
      </c>
      <c r="I48" t="s">
        <v>8</v>
      </c>
      <c r="J48">
        <f>Tabla1[[#This Row],[Precio Unitario]]*Tabla1[[#This Row],[Cantidad Ordenada]]</f>
        <v>35</v>
      </c>
      <c r="K48">
        <f>Tabla1[[#This Row],[Ganancia Bruta]]-(Tabla1[[#This Row],[Costo Unitario]]*Tabla1[[#This Row],[Cantidad Ordenada]])</f>
        <v>14</v>
      </c>
      <c r="L48">
        <f>Tabla1[[#This Row],[Precio Unitario]]*Tabla1[[#This Row],[Cantidad Ordenada]]</f>
        <v>35</v>
      </c>
      <c r="M48" s="1">
        <f>Tabla1[[#This Row],[Ganancia Neta ]]/Tabla1[[#This Row],[Total del pedido ]]</f>
        <v>0.4</v>
      </c>
      <c r="N48" s="2">
        <f>Tabla1[[#This Row],[Costo Unitario]]*Tabla1[[#This Row],[Cantidad Ordenada]]</f>
        <v>21</v>
      </c>
      <c r="O48" s="2"/>
    </row>
    <row r="49" spans="1:15">
      <c r="A49">
        <v>17</v>
      </c>
      <c r="B49">
        <v>14</v>
      </c>
      <c r="C49" t="s">
        <v>24</v>
      </c>
      <c r="D49" t="s">
        <v>48</v>
      </c>
      <c r="E49">
        <v>10</v>
      </c>
      <c r="F49">
        <v>18</v>
      </c>
      <c r="G49">
        <v>2</v>
      </c>
      <c r="H49" s="8">
        <v>58</v>
      </c>
      <c r="I49" t="s">
        <v>6</v>
      </c>
      <c r="J49">
        <f>Tabla1[[#This Row],[Precio Unitario]]*Tabla1[[#This Row],[Cantidad Ordenada]]</f>
        <v>36</v>
      </c>
      <c r="K49">
        <f>Tabla1[[#This Row],[Ganancia Bruta]]-(Tabla1[[#This Row],[Costo Unitario]]*Tabla1[[#This Row],[Cantidad Ordenada]])</f>
        <v>16</v>
      </c>
      <c r="L49">
        <f>Tabla1[[#This Row],[Precio Unitario]]*Tabla1[[#This Row],[Cantidad Ordenada]]</f>
        <v>36</v>
      </c>
      <c r="M49" s="1">
        <f>Tabla1[[#This Row],[Ganancia Neta ]]/Tabla1[[#This Row],[Total del pedido ]]</f>
        <v>0.44444444444444442</v>
      </c>
      <c r="N49" s="2">
        <f>Tabla1[[#This Row],[Costo Unitario]]*Tabla1[[#This Row],[Cantidad Ordenada]]</f>
        <v>20</v>
      </c>
      <c r="O49" s="2"/>
    </row>
    <row r="50" spans="1:15">
      <c r="A50">
        <v>17</v>
      </c>
      <c r="B50">
        <v>14</v>
      </c>
      <c r="C50" t="s">
        <v>19</v>
      </c>
      <c r="D50" t="s">
        <v>43</v>
      </c>
      <c r="E50">
        <v>13</v>
      </c>
      <c r="F50">
        <v>22</v>
      </c>
      <c r="G50">
        <v>3</v>
      </c>
      <c r="H50" s="8">
        <v>57</v>
      </c>
      <c r="I50" t="s">
        <v>8</v>
      </c>
      <c r="J50">
        <f>Tabla1[[#This Row],[Precio Unitario]]*Tabla1[[#This Row],[Cantidad Ordenada]]</f>
        <v>66</v>
      </c>
      <c r="K50">
        <f>Tabla1[[#This Row],[Ganancia Bruta]]-(Tabla1[[#This Row],[Costo Unitario]]*Tabla1[[#This Row],[Cantidad Ordenada]])</f>
        <v>27</v>
      </c>
      <c r="L50">
        <f>Tabla1[[#This Row],[Precio Unitario]]*Tabla1[[#This Row],[Cantidad Ordenada]]</f>
        <v>66</v>
      </c>
      <c r="M50" s="1">
        <f>Tabla1[[#This Row],[Ganancia Neta ]]/Tabla1[[#This Row],[Total del pedido ]]</f>
        <v>0.40909090909090912</v>
      </c>
      <c r="N50" s="2">
        <f>Tabla1[[#This Row],[Costo Unitario]]*Tabla1[[#This Row],[Cantidad Ordenada]]</f>
        <v>39</v>
      </c>
      <c r="O50" s="2"/>
    </row>
    <row r="51" spans="1:15">
      <c r="A51">
        <v>18</v>
      </c>
      <c r="B51">
        <v>9</v>
      </c>
      <c r="C51" t="s">
        <v>13</v>
      </c>
      <c r="D51" t="s">
        <v>37</v>
      </c>
      <c r="E51">
        <v>17</v>
      </c>
      <c r="F51">
        <v>29</v>
      </c>
      <c r="G51">
        <v>1</v>
      </c>
      <c r="H51" s="8">
        <v>23</v>
      </c>
      <c r="I51" t="s">
        <v>6</v>
      </c>
      <c r="J51">
        <f>Tabla1[[#This Row],[Precio Unitario]]*Tabla1[[#This Row],[Cantidad Ordenada]]</f>
        <v>29</v>
      </c>
      <c r="K51">
        <f>Tabla1[[#This Row],[Ganancia Bruta]]-(Tabla1[[#This Row],[Costo Unitario]]*Tabla1[[#This Row],[Cantidad Ordenada]])</f>
        <v>12</v>
      </c>
      <c r="L51">
        <f>Tabla1[[#This Row],[Precio Unitario]]*Tabla1[[#This Row],[Cantidad Ordenada]]</f>
        <v>29</v>
      </c>
      <c r="M51" s="1">
        <f>Tabla1[[#This Row],[Ganancia Neta ]]/Tabla1[[#This Row],[Total del pedido ]]</f>
        <v>0.41379310344827586</v>
      </c>
      <c r="N51" s="2">
        <f>Tabla1[[#This Row],[Costo Unitario]]*Tabla1[[#This Row],[Cantidad Ordenada]]</f>
        <v>17</v>
      </c>
      <c r="O51" s="2"/>
    </row>
    <row r="52" spans="1:15">
      <c r="A52">
        <v>18</v>
      </c>
      <c r="B52">
        <v>9</v>
      </c>
      <c r="C52" t="s">
        <v>11</v>
      </c>
      <c r="D52" t="s">
        <v>35</v>
      </c>
      <c r="E52">
        <v>25</v>
      </c>
      <c r="F52">
        <v>40</v>
      </c>
      <c r="G52">
        <v>2</v>
      </c>
      <c r="H52" s="8">
        <v>54</v>
      </c>
      <c r="I52" t="s">
        <v>6</v>
      </c>
      <c r="J52">
        <f>Tabla1[[#This Row],[Precio Unitario]]*Tabla1[[#This Row],[Cantidad Ordenada]]</f>
        <v>80</v>
      </c>
      <c r="K52">
        <f>Tabla1[[#This Row],[Ganancia Bruta]]-(Tabla1[[#This Row],[Costo Unitario]]*Tabla1[[#This Row],[Cantidad Ordenada]])</f>
        <v>30</v>
      </c>
      <c r="L52">
        <f>Tabla1[[#This Row],[Precio Unitario]]*Tabla1[[#This Row],[Cantidad Ordenada]]</f>
        <v>80</v>
      </c>
      <c r="M52" s="1">
        <f>Tabla1[[#This Row],[Ganancia Neta ]]/Tabla1[[#This Row],[Total del pedido ]]</f>
        <v>0.375</v>
      </c>
      <c r="N52" s="2">
        <f>Tabla1[[#This Row],[Costo Unitario]]*Tabla1[[#This Row],[Cantidad Ordenada]]</f>
        <v>50</v>
      </c>
      <c r="O52" s="2"/>
    </row>
    <row r="53" spans="1:15">
      <c r="A53">
        <v>18</v>
      </c>
      <c r="B53">
        <v>9</v>
      </c>
      <c r="C53" t="s">
        <v>25</v>
      </c>
      <c r="D53" t="s">
        <v>49</v>
      </c>
      <c r="E53">
        <v>15</v>
      </c>
      <c r="F53">
        <v>26</v>
      </c>
      <c r="G53">
        <v>3</v>
      </c>
      <c r="H53" s="8">
        <v>23</v>
      </c>
      <c r="I53" t="s">
        <v>6</v>
      </c>
      <c r="J53">
        <f>Tabla1[[#This Row],[Precio Unitario]]*Tabla1[[#This Row],[Cantidad Ordenada]]</f>
        <v>78</v>
      </c>
      <c r="K53">
        <f>Tabla1[[#This Row],[Ganancia Bruta]]-(Tabla1[[#This Row],[Costo Unitario]]*Tabla1[[#This Row],[Cantidad Ordenada]])</f>
        <v>33</v>
      </c>
      <c r="L53">
        <f>Tabla1[[#This Row],[Precio Unitario]]*Tabla1[[#This Row],[Cantidad Ordenada]]</f>
        <v>78</v>
      </c>
      <c r="M53" s="1">
        <f>Tabla1[[#This Row],[Ganancia Neta ]]/Tabla1[[#This Row],[Total del pedido ]]</f>
        <v>0.42307692307692307</v>
      </c>
      <c r="N53" s="2">
        <f>Tabla1[[#This Row],[Costo Unitario]]*Tabla1[[#This Row],[Cantidad Ordenada]]</f>
        <v>45</v>
      </c>
      <c r="O53" s="2"/>
    </row>
    <row r="54" spans="1:15">
      <c r="A54">
        <v>18</v>
      </c>
      <c r="B54">
        <v>9</v>
      </c>
      <c r="C54" t="s">
        <v>18</v>
      </c>
      <c r="D54" t="s">
        <v>42</v>
      </c>
      <c r="E54">
        <v>19</v>
      </c>
      <c r="F54">
        <v>32</v>
      </c>
      <c r="G54">
        <v>2</v>
      </c>
      <c r="H54" s="8">
        <v>34</v>
      </c>
      <c r="I54" t="s">
        <v>6</v>
      </c>
      <c r="J54">
        <f>Tabla1[[#This Row],[Precio Unitario]]*Tabla1[[#This Row],[Cantidad Ordenada]]</f>
        <v>64</v>
      </c>
      <c r="K54">
        <f>Tabla1[[#This Row],[Ganancia Bruta]]-(Tabla1[[#This Row],[Costo Unitario]]*Tabla1[[#This Row],[Cantidad Ordenada]])</f>
        <v>26</v>
      </c>
      <c r="L54">
        <f>Tabla1[[#This Row],[Precio Unitario]]*Tabla1[[#This Row],[Cantidad Ordenada]]</f>
        <v>64</v>
      </c>
      <c r="M54" s="1">
        <f>Tabla1[[#This Row],[Ganancia Neta ]]/Tabla1[[#This Row],[Total del pedido ]]</f>
        <v>0.40625</v>
      </c>
      <c r="N54" s="2">
        <f>Tabla1[[#This Row],[Costo Unitario]]*Tabla1[[#This Row],[Cantidad Ordenada]]</f>
        <v>38</v>
      </c>
      <c r="O54" s="2"/>
    </row>
    <row r="55" spans="1:15">
      <c r="A55">
        <v>19</v>
      </c>
      <c r="B55">
        <v>18</v>
      </c>
      <c r="C55" t="s">
        <v>11</v>
      </c>
      <c r="D55" t="s">
        <v>35</v>
      </c>
      <c r="E55">
        <v>25</v>
      </c>
      <c r="F55">
        <v>40</v>
      </c>
      <c r="G55">
        <v>2</v>
      </c>
      <c r="H55" s="8">
        <v>44</v>
      </c>
      <c r="I55" t="s">
        <v>8</v>
      </c>
      <c r="J55">
        <f>Tabla1[[#This Row],[Precio Unitario]]*Tabla1[[#This Row],[Cantidad Ordenada]]</f>
        <v>80</v>
      </c>
      <c r="K55">
        <f>Tabla1[[#This Row],[Ganancia Bruta]]-(Tabla1[[#This Row],[Costo Unitario]]*Tabla1[[#This Row],[Cantidad Ordenada]])</f>
        <v>30</v>
      </c>
      <c r="L55">
        <f>Tabla1[[#This Row],[Precio Unitario]]*Tabla1[[#This Row],[Cantidad Ordenada]]</f>
        <v>80</v>
      </c>
      <c r="M55" s="1">
        <f>Tabla1[[#This Row],[Ganancia Neta ]]/Tabla1[[#This Row],[Total del pedido ]]</f>
        <v>0.375</v>
      </c>
      <c r="N55" s="2">
        <f>Tabla1[[#This Row],[Costo Unitario]]*Tabla1[[#This Row],[Cantidad Ordenada]]</f>
        <v>50</v>
      </c>
      <c r="O55" s="2"/>
    </row>
    <row r="56" spans="1:15">
      <c r="A56">
        <v>20</v>
      </c>
      <c r="B56">
        <v>8</v>
      </c>
      <c r="C56" t="s">
        <v>17</v>
      </c>
      <c r="D56" t="s">
        <v>41</v>
      </c>
      <c r="E56">
        <v>21</v>
      </c>
      <c r="F56">
        <v>35</v>
      </c>
      <c r="G56">
        <v>3</v>
      </c>
      <c r="H56" s="8">
        <v>50</v>
      </c>
      <c r="I56" t="s">
        <v>8</v>
      </c>
      <c r="J56">
        <f>Tabla1[[#This Row],[Precio Unitario]]*Tabla1[[#This Row],[Cantidad Ordenada]]</f>
        <v>105</v>
      </c>
      <c r="K56">
        <f>Tabla1[[#This Row],[Ganancia Bruta]]-(Tabla1[[#This Row],[Costo Unitario]]*Tabla1[[#This Row],[Cantidad Ordenada]])</f>
        <v>42</v>
      </c>
      <c r="L56">
        <f>Tabla1[[#This Row],[Precio Unitario]]*Tabla1[[#This Row],[Cantidad Ordenada]]</f>
        <v>105</v>
      </c>
      <c r="M56" s="1">
        <f>Tabla1[[#This Row],[Ganancia Neta ]]/Tabla1[[#This Row],[Total del pedido ]]</f>
        <v>0.4</v>
      </c>
      <c r="N56" s="2">
        <f>Tabla1[[#This Row],[Costo Unitario]]*Tabla1[[#This Row],[Cantidad Ordenada]]</f>
        <v>63</v>
      </c>
      <c r="O56" s="2"/>
    </row>
    <row r="57" spans="1:15">
      <c r="A57">
        <v>20</v>
      </c>
      <c r="B57">
        <v>8</v>
      </c>
      <c r="C57" t="s">
        <v>26</v>
      </c>
      <c r="D57" t="s">
        <v>50</v>
      </c>
      <c r="E57">
        <v>15</v>
      </c>
      <c r="F57">
        <v>25</v>
      </c>
      <c r="G57">
        <v>2</v>
      </c>
      <c r="H57" s="8">
        <v>6</v>
      </c>
      <c r="I57" t="s">
        <v>8</v>
      </c>
      <c r="J57">
        <f>Tabla1[[#This Row],[Precio Unitario]]*Tabla1[[#This Row],[Cantidad Ordenada]]</f>
        <v>50</v>
      </c>
      <c r="K57">
        <f>Tabla1[[#This Row],[Ganancia Bruta]]-(Tabla1[[#This Row],[Costo Unitario]]*Tabla1[[#This Row],[Cantidad Ordenada]])</f>
        <v>20</v>
      </c>
      <c r="L57">
        <f>Tabla1[[#This Row],[Precio Unitario]]*Tabla1[[#This Row],[Cantidad Ordenada]]</f>
        <v>50</v>
      </c>
      <c r="M57" s="1">
        <f>Tabla1[[#This Row],[Ganancia Neta ]]/Tabla1[[#This Row],[Total del pedido ]]</f>
        <v>0.4</v>
      </c>
      <c r="N57" s="2">
        <f>Tabla1[[#This Row],[Costo Unitario]]*Tabla1[[#This Row],[Cantidad Ordenada]]</f>
        <v>30</v>
      </c>
      <c r="O57" s="2"/>
    </row>
    <row r="58" spans="1:15">
      <c r="A58">
        <v>20</v>
      </c>
      <c r="B58">
        <v>8</v>
      </c>
      <c r="C58" t="s">
        <v>22</v>
      </c>
      <c r="D58" t="s">
        <v>46</v>
      </c>
      <c r="E58">
        <v>14</v>
      </c>
      <c r="F58">
        <v>23</v>
      </c>
      <c r="G58">
        <v>1</v>
      </c>
      <c r="H58" s="8">
        <v>14</v>
      </c>
      <c r="I58" t="s">
        <v>8</v>
      </c>
      <c r="J58">
        <f>Tabla1[[#This Row],[Precio Unitario]]*Tabla1[[#This Row],[Cantidad Ordenada]]</f>
        <v>23</v>
      </c>
      <c r="K58">
        <f>Tabla1[[#This Row],[Ganancia Bruta]]-(Tabla1[[#This Row],[Costo Unitario]]*Tabla1[[#This Row],[Cantidad Ordenada]])</f>
        <v>9</v>
      </c>
      <c r="L58">
        <f>Tabla1[[#This Row],[Precio Unitario]]*Tabla1[[#This Row],[Cantidad Ordenada]]</f>
        <v>23</v>
      </c>
      <c r="M58" s="1">
        <f>Tabla1[[#This Row],[Ganancia Neta ]]/Tabla1[[#This Row],[Total del pedido ]]</f>
        <v>0.39130434782608697</v>
      </c>
      <c r="N58" s="2">
        <f>Tabla1[[#This Row],[Costo Unitario]]*Tabla1[[#This Row],[Cantidad Ordenada]]</f>
        <v>14</v>
      </c>
      <c r="O58" s="2"/>
    </row>
    <row r="59" spans="1:15">
      <c r="A59">
        <v>21</v>
      </c>
      <c r="B59">
        <v>12</v>
      </c>
      <c r="C59" t="s">
        <v>11</v>
      </c>
      <c r="D59" t="s">
        <v>35</v>
      </c>
      <c r="E59">
        <v>25</v>
      </c>
      <c r="F59">
        <v>40</v>
      </c>
      <c r="G59">
        <v>3</v>
      </c>
      <c r="H59" s="8">
        <v>20</v>
      </c>
      <c r="I59" t="s">
        <v>6</v>
      </c>
      <c r="J59">
        <f>Tabla1[[#This Row],[Precio Unitario]]*Tabla1[[#This Row],[Cantidad Ordenada]]</f>
        <v>120</v>
      </c>
      <c r="K59">
        <f>Tabla1[[#This Row],[Ganancia Bruta]]-(Tabla1[[#This Row],[Costo Unitario]]*Tabla1[[#This Row],[Cantidad Ordenada]])</f>
        <v>45</v>
      </c>
      <c r="L59">
        <f>Tabla1[[#This Row],[Precio Unitario]]*Tabla1[[#This Row],[Cantidad Ordenada]]</f>
        <v>120</v>
      </c>
      <c r="M59" s="1">
        <f>Tabla1[[#This Row],[Ganancia Neta ]]/Tabla1[[#This Row],[Total del pedido ]]</f>
        <v>0.375</v>
      </c>
      <c r="N59" s="2">
        <f>Tabla1[[#This Row],[Costo Unitario]]*Tabla1[[#This Row],[Cantidad Ordenada]]</f>
        <v>75</v>
      </c>
      <c r="O59" s="2"/>
    </row>
    <row r="60" spans="1:15">
      <c r="A60">
        <v>21</v>
      </c>
      <c r="B60">
        <v>12</v>
      </c>
      <c r="C60" t="s">
        <v>21</v>
      </c>
      <c r="D60" t="s">
        <v>45</v>
      </c>
      <c r="E60">
        <v>12</v>
      </c>
      <c r="F60">
        <v>20</v>
      </c>
      <c r="G60">
        <v>2</v>
      </c>
      <c r="H60" s="8">
        <v>43</v>
      </c>
      <c r="I60" t="s">
        <v>6</v>
      </c>
      <c r="J60">
        <f>Tabla1[[#This Row],[Precio Unitario]]*Tabla1[[#This Row],[Cantidad Ordenada]]</f>
        <v>40</v>
      </c>
      <c r="K60">
        <f>Tabla1[[#This Row],[Ganancia Bruta]]-(Tabla1[[#This Row],[Costo Unitario]]*Tabla1[[#This Row],[Cantidad Ordenada]])</f>
        <v>16</v>
      </c>
      <c r="L60">
        <f>Tabla1[[#This Row],[Precio Unitario]]*Tabla1[[#This Row],[Cantidad Ordenada]]</f>
        <v>40</v>
      </c>
      <c r="M60" s="1">
        <f>Tabla1[[#This Row],[Ganancia Neta ]]/Tabla1[[#This Row],[Total del pedido ]]</f>
        <v>0.4</v>
      </c>
      <c r="N60" s="2">
        <f>Tabla1[[#This Row],[Costo Unitario]]*Tabla1[[#This Row],[Cantidad Ordenada]]</f>
        <v>24</v>
      </c>
      <c r="O60" s="2"/>
    </row>
    <row r="61" spans="1:15">
      <c r="A61">
        <v>21</v>
      </c>
      <c r="B61">
        <v>12</v>
      </c>
      <c r="C61" t="s">
        <v>18</v>
      </c>
      <c r="D61" t="s">
        <v>42</v>
      </c>
      <c r="E61">
        <v>19</v>
      </c>
      <c r="F61">
        <v>32</v>
      </c>
      <c r="G61">
        <v>2</v>
      </c>
      <c r="H61" s="8">
        <v>44</v>
      </c>
      <c r="I61" t="s">
        <v>8</v>
      </c>
      <c r="J61">
        <f>Tabla1[[#This Row],[Precio Unitario]]*Tabla1[[#This Row],[Cantidad Ordenada]]</f>
        <v>64</v>
      </c>
      <c r="K61">
        <f>Tabla1[[#This Row],[Ganancia Bruta]]-(Tabla1[[#This Row],[Costo Unitario]]*Tabla1[[#This Row],[Cantidad Ordenada]])</f>
        <v>26</v>
      </c>
      <c r="L61">
        <f>Tabla1[[#This Row],[Precio Unitario]]*Tabla1[[#This Row],[Cantidad Ordenada]]</f>
        <v>64</v>
      </c>
      <c r="M61" s="1">
        <f>Tabla1[[#This Row],[Ganancia Neta ]]/Tabla1[[#This Row],[Total del pedido ]]</f>
        <v>0.40625</v>
      </c>
      <c r="N61" s="2">
        <f>Tabla1[[#This Row],[Costo Unitario]]*Tabla1[[#This Row],[Cantidad Ordenada]]</f>
        <v>38</v>
      </c>
      <c r="O61" s="2"/>
    </row>
    <row r="62" spans="1:15">
      <c r="A62">
        <v>21</v>
      </c>
      <c r="B62">
        <v>12</v>
      </c>
      <c r="C62" t="s">
        <v>26</v>
      </c>
      <c r="D62" t="s">
        <v>50</v>
      </c>
      <c r="E62">
        <v>15</v>
      </c>
      <c r="F62">
        <v>25</v>
      </c>
      <c r="G62">
        <v>2</v>
      </c>
      <c r="H62" s="8">
        <v>45</v>
      </c>
      <c r="I62" t="s">
        <v>8</v>
      </c>
      <c r="J62">
        <f>Tabla1[[#This Row],[Precio Unitario]]*Tabla1[[#This Row],[Cantidad Ordenada]]</f>
        <v>50</v>
      </c>
      <c r="K62">
        <f>Tabla1[[#This Row],[Ganancia Bruta]]-(Tabla1[[#This Row],[Costo Unitario]]*Tabla1[[#This Row],[Cantidad Ordenada]])</f>
        <v>20</v>
      </c>
      <c r="L62">
        <f>Tabla1[[#This Row],[Precio Unitario]]*Tabla1[[#This Row],[Cantidad Ordenada]]</f>
        <v>50</v>
      </c>
      <c r="M62" s="1">
        <f>Tabla1[[#This Row],[Ganancia Neta ]]/Tabla1[[#This Row],[Total del pedido ]]</f>
        <v>0.4</v>
      </c>
      <c r="N62" s="2">
        <f>Tabla1[[#This Row],[Costo Unitario]]*Tabla1[[#This Row],[Cantidad Ordenada]]</f>
        <v>30</v>
      </c>
      <c r="O62" s="2"/>
    </row>
    <row r="63" spans="1:15">
      <c r="A63">
        <v>22</v>
      </c>
      <c r="B63">
        <v>15</v>
      </c>
      <c r="C63" t="s">
        <v>24</v>
      </c>
      <c r="D63" t="s">
        <v>48</v>
      </c>
      <c r="E63">
        <v>10</v>
      </c>
      <c r="F63">
        <v>18</v>
      </c>
      <c r="G63">
        <v>1</v>
      </c>
      <c r="H63" s="8">
        <v>32</v>
      </c>
      <c r="I63" t="s">
        <v>6</v>
      </c>
      <c r="J63">
        <f>Tabla1[[#This Row],[Precio Unitario]]*Tabla1[[#This Row],[Cantidad Ordenada]]</f>
        <v>18</v>
      </c>
      <c r="K63">
        <f>Tabla1[[#This Row],[Ganancia Bruta]]-(Tabla1[[#This Row],[Costo Unitario]]*Tabla1[[#This Row],[Cantidad Ordenada]])</f>
        <v>8</v>
      </c>
      <c r="L63">
        <f>Tabla1[[#This Row],[Precio Unitario]]*Tabla1[[#This Row],[Cantidad Ordenada]]</f>
        <v>18</v>
      </c>
      <c r="M63" s="1">
        <f>Tabla1[[#This Row],[Ganancia Neta ]]/Tabla1[[#This Row],[Total del pedido ]]</f>
        <v>0.44444444444444442</v>
      </c>
      <c r="N63" s="2">
        <f>Tabla1[[#This Row],[Costo Unitario]]*Tabla1[[#This Row],[Cantidad Ordenada]]</f>
        <v>10</v>
      </c>
      <c r="O63" s="2"/>
    </row>
    <row r="64" spans="1:15">
      <c r="A64">
        <v>22</v>
      </c>
      <c r="B64">
        <v>15</v>
      </c>
      <c r="C64" t="s">
        <v>20</v>
      </c>
      <c r="D64" t="s">
        <v>44</v>
      </c>
      <c r="E64">
        <v>20</v>
      </c>
      <c r="F64">
        <v>34</v>
      </c>
      <c r="G64">
        <v>3</v>
      </c>
      <c r="H64" s="8">
        <v>19</v>
      </c>
      <c r="I64" t="s">
        <v>6</v>
      </c>
      <c r="J64">
        <f>Tabla1[[#This Row],[Precio Unitario]]*Tabla1[[#This Row],[Cantidad Ordenada]]</f>
        <v>102</v>
      </c>
      <c r="K64">
        <f>Tabla1[[#This Row],[Ganancia Bruta]]-(Tabla1[[#This Row],[Costo Unitario]]*Tabla1[[#This Row],[Cantidad Ordenada]])</f>
        <v>42</v>
      </c>
      <c r="L64">
        <f>Tabla1[[#This Row],[Precio Unitario]]*Tabla1[[#This Row],[Cantidad Ordenada]]</f>
        <v>102</v>
      </c>
      <c r="M64" s="1">
        <f>Tabla1[[#This Row],[Ganancia Neta ]]/Tabla1[[#This Row],[Total del pedido ]]</f>
        <v>0.41176470588235292</v>
      </c>
      <c r="N64" s="2">
        <f>Tabla1[[#This Row],[Costo Unitario]]*Tabla1[[#This Row],[Cantidad Ordenada]]</f>
        <v>60</v>
      </c>
      <c r="O64" s="2"/>
    </row>
    <row r="65" spans="1:15">
      <c r="A65">
        <v>22</v>
      </c>
      <c r="B65">
        <v>15</v>
      </c>
      <c r="C65" t="s">
        <v>13</v>
      </c>
      <c r="D65" t="s">
        <v>37</v>
      </c>
      <c r="E65">
        <v>17</v>
      </c>
      <c r="F65">
        <v>29</v>
      </c>
      <c r="G65">
        <v>2</v>
      </c>
      <c r="H65" s="8">
        <v>13</v>
      </c>
      <c r="I65" t="s">
        <v>8</v>
      </c>
      <c r="J65">
        <f>Tabla1[[#This Row],[Precio Unitario]]*Tabla1[[#This Row],[Cantidad Ordenada]]</f>
        <v>58</v>
      </c>
      <c r="K65">
        <f>Tabla1[[#This Row],[Ganancia Bruta]]-(Tabla1[[#This Row],[Costo Unitario]]*Tabla1[[#This Row],[Cantidad Ordenada]])</f>
        <v>24</v>
      </c>
      <c r="L65">
        <f>Tabla1[[#This Row],[Precio Unitario]]*Tabla1[[#This Row],[Cantidad Ordenada]]</f>
        <v>58</v>
      </c>
      <c r="M65" s="1">
        <f>Tabla1[[#This Row],[Ganancia Neta ]]/Tabla1[[#This Row],[Total del pedido ]]</f>
        <v>0.41379310344827586</v>
      </c>
      <c r="N65" s="2">
        <f>Tabla1[[#This Row],[Costo Unitario]]*Tabla1[[#This Row],[Cantidad Ordenada]]</f>
        <v>34</v>
      </c>
      <c r="O65" s="2"/>
    </row>
    <row r="66" spans="1:15">
      <c r="A66">
        <v>22</v>
      </c>
      <c r="B66">
        <v>15</v>
      </c>
      <c r="C66" t="s">
        <v>17</v>
      </c>
      <c r="D66" t="s">
        <v>41</v>
      </c>
      <c r="E66">
        <v>21</v>
      </c>
      <c r="F66">
        <v>35</v>
      </c>
      <c r="G66">
        <v>1</v>
      </c>
      <c r="H66" s="8">
        <v>59</v>
      </c>
      <c r="I66" t="s">
        <v>8</v>
      </c>
      <c r="J66">
        <f>Tabla1[[#This Row],[Precio Unitario]]*Tabla1[[#This Row],[Cantidad Ordenada]]</f>
        <v>35</v>
      </c>
      <c r="K66">
        <f>Tabla1[[#This Row],[Ganancia Bruta]]-(Tabla1[[#This Row],[Costo Unitario]]*Tabla1[[#This Row],[Cantidad Ordenada]])</f>
        <v>14</v>
      </c>
      <c r="L66">
        <f>Tabla1[[#This Row],[Precio Unitario]]*Tabla1[[#This Row],[Cantidad Ordenada]]</f>
        <v>35</v>
      </c>
      <c r="M66" s="1">
        <f>Tabla1[[#This Row],[Ganancia Neta ]]/Tabla1[[#This Row],[Total del pedido ]]</f>
        <v>0.4</v>
      </c>
      <c r="N66" s="2">
        <f>Tabla1[[#This Row],[Costo Unitario]]*Tabla1[[#This Row],[Cantidad Ordenada]]</f>
        <v>21</v>
      </c>
      <c r="O66" s="2"/>
    </row>
    <row r="67" spans="1:15">
      <c r="A67">
        <v>23</v>
      </c>
      <c r="B67">
        <v>1</v>
      </c>
      <c r="C67" t="s">
        <v>16</v>
      </c>
      <c r="D67" t="s">
        <v>40</v>
      </c>
      <c r="E67">
        <v>11</v>
      </c>
      <c r="F67">
        <v>19</v>
      </c>
      <c r="G67">
        <v>3</v>
      </c>
      <c r="H67" s="8">
        <v>46</v>
      </c>
      <c r="I67" t="s">
        <v>8</v>
      </c>
      <c r="J67">
        <f>Tabla1[[#This Row],[Precio Unitario]]*Tabla1[[#This Row],[Cantidad Ordenada]]</f>
        <v>57</v>
      </c>
      <c r="K67">
        <f>Tabla1[[#This Row],[Ganancia Bruta]]-(Tabla1[[#This Row],[Costo Unitario]]*Tabla1[[#This Row],[Cantidad Ordenada]])</f>
        <v>24</v>
      </c>
      <c r="L67">
        <f>Tabla1[[#This Row],[Precio Unitario]]*Tabla1[[#This Row],[Cantidad Ordenada]]</f>
        <v>57</v>
      </c>
      <c r="M67" s="1">
        <f>Tabla1[[#This Row],[Ganancia Neta ]]/Tabla1[[#This Row],[Total del pedido ]]</f>
        <v>0.42105263157894735</v>
      </c>
      <c r="N67" s="2">
        <f>Tabla1[[#This Row],[Costo Unitario]]*Tabla1[[#This Row],[Cantidad Ordenada]]</f>
        <v>33</v>
      </c>
      <c r="O67" s="2"/>
    </row>
    <row r="68" spans="1:15">
      <c r="A68">
        <v>23</v>
      </c>
      <c r="B68">
        <v>1</v>
      </c>
      <c r="C68" t="s">
        <v>10</v>
      </c>
      <c r="D68" t="s">
        <v>34</v>
      </c>
      <c r="E68">
        <v>16</v>
      </c>
      <c r="F68">
        <v>27</v>
      </c>
      <c r="G68">
        <v>3</v>
      </c>
      <c r="H68" s="8">
        <v>17</v>
      </c>
      <c r="I68" t="s">
        <v>8</v>
      </c>
      <c r="J68">
        <f>Tabla1[[#This Row],[Precio Unitario]]*Tabla1[[#This Row],[Cantidad Ordenada]]</f>
        <v>81</v>
      </c>
      <c r="K68">
        <f>Tabla1[[#This Row],[Ganancia Bruta]]-(Tabla1[[#This Row],[Costo Unitario]]*Tabla1[[#This Row],[Cantidad Ordenada]])</f>
        <v>33</v>
      </c>
      <c r="L68">
        <f>Tabla1[[#This Row],[Precio Unitario]]*Tabla1[[#This Row],[Cantidad Ordenada]]</f>
        <v>81</v>
      </c>
      <c r="M68" s="1">
        <f>Tabla1[[#This Row],[Ganancia Neta ]]/Tabla1[[#This Row],[Total del pedido ]]</f>
        <v>0.40740740740740738</v>
      </c>
      <c r="N68" s="2">
        <f>Tabla1[[#This Row],[Costo Unitario]]*Tabla1[[#This Row],[Cantidad Ordenada]]</f>
        <v>48</v>
      </c>
      <c r="O68" s="2"/>
    </row>
    <row r="69" spans="1:15">
      <c r="A69">
        <v>24</v>
      </c>
      <c r="B69">
        <v>5</v>
      </c>
      <c r="C69" t="s">
        <v>25</v>
      </c>
      <c r="D69" t="s">
        <v>49</v>
      </c>
      <c r="E69">
        <v>15</v>
      </c>
      <c r="F69">
        <v>26</v>
      </c>
      <c r="G69">
        <v>3</v>
      </c>
      <c r="H69" s="8">
        <v>45</v>
      </c>
      <c r="I69" t="s">
        <v>6</v>
      </c>
      <c r="J69">
        <f>Tabla1[[#This Row],[Precio Unitario]]*Tabla1[[#This Row],[Cantidad Ordenada]]</f>
        <v>78</v>
      </c>
      <c r="K69">
        <f>Tabla1[[#This Row],[Ganancia Bruta]]-(Tabla1[[#This Row],[Costo Unitario]]*Tabla1[[#This Row],[Cantidad Ordenada]])</f>
        <v>33</v>
      </c>
      <c r="L69">
        <f>Tabla1[[#This Row],[Precio Unitario]]*Tabla1[[#This Row],[Cantidad Ordenada]]</f>
        <v>78</v>
      </c>
      <c r="M69" s="1">
        <f>Tabla1[[#This Row],[Ganancia Neta ]]/Tabla1[[#This Row],[Total del pedido ]]</f>
        <v>0.42307692307692307</v>
      </c>
      <c r="N69" s="2">
        <f>Tabla1[[#This Row],[Costo Unitario]]*Tabla1[[#This Row],[Cantidad Ordenada]]</f>
        <v>45</v>
      </c>
      <c r="O69" s="2"/>
    </row>
    <row r="70" spans="1:15">
      <c r="A70">
        <v>24</v>
      </c>
      <c r="B70">
        <v>5</v>
      </c>
      <c r="C70" t="s">
        <v>13</v>
      </c>
      <c r="D70" t="s">
        <v>37</v>
      </c>
      <c r="E70">
        <v>17</v>
      </c>
      <c r="F70">
        <v>29</v>
      </c>
      <c r="G70">
        <v>1</v>
      </c>
      <c r="H70" s="8">
        <v>46</v>
      </c>
      <c r="I70" t="s">
        <v>6</v>
      </c>
      <c r="J70">
        <f>Tabla1[[#This Row],[Precio Unitario]]*Tabla1[[#This Row],[Cantidad Ordenada]]</f>
        <v>29</v>
      </c>
      <c r="K70">
        <f>Tabla1[[#This Row],[Ganancia Bruta]]-(Tabla1[[#This Row],[Costo Unitario]]*Tabla1[[#This Row],[Cantidad Ordenada]])</f>
        <v>12</v>
      </c>
      <c r="L70">
        <f>Tabla1[[#This Row],[Precio Unitario]]*Tabla1[[#This Row],[Cantidad Ordenada]]</f>
        <v>29</v>
      </c>
      <c r="M70" s="1">
        <f>Tabla1[[#This Row],[Ganancia Neta ]]/Tabla1[[#This Row],[Total del pedido ]]</f>
        <v>0.41379310344827586</v>
      </c>
      <c r="N70" s="2">
        <f>Tabla1[[#This Row],[Costo Unitario]]*Tabla1[[#This Row],[Cantidad Ordenada]]</f>
        <v>17</v>
      </c>
      <c r="O70" s="2"/>
    </row>
    <row r="71" spans="1:15">
      <c r="A71">
        <v>24</v>
      </c>
      <c r="B71">
        <v>5</v>
      </c>
      <c r="C71" t="s">
        <v>22</v>
      </c>
      <c r="D71" t="s">
        <v>46</v>
      </c>
      <c r="E71">
        <v>14</v>
      </c>
      <c r="F71">
        <v>23</v>
      </c>
      <c r="G71">
        <v>2</v>
      </c>
      <c r="H71" s="8">
        <v>42</v>
      </c>
      <c r="I71" t="s">
        <v>8</v>
      </c>
      <c r="J71">
        <f>Tabla1[[#This Row],[Precio Unitario]]*Tabla1[[#This Row],[Cantidad Ordenada]]</f>
        <v>46</v>
      </c>
      <c r="K71">
        <f>Tabla1[[#This Row],[Ganancia Bruta]]-(Tabla1[[#This Row],[Costo Unitario]]*Tabla1[[#This Row],[Cantidad Ordenada]])</f>
        <v>18</v>
      </c>
      <c r="L71">
        <f>Tabla1[[#This Row],[Precio Unitario]]*Tabla1[[#This Row],[Cantidad Ordenada]]</f>
        <v>46</v>
      </c>
      <c r="M71" s="1">
        <f>Tabla1[[#This Row],[Ganancia Neta ]]/Tabla1[[#This Row],[Total del pedido ]]</f>
        <v>0.39130434782608697</v>
      </c>
      <c r="N71" s="2">
        <f>Tabla1[[#This Row],[Costo Unitario]]*Tabla1[[#This Row],[Cantidad Ordenada]]</f>
        <v>28</v>
      </c>
      <c r="O71" s="2"/>
    </row>
    <row r="72" spans="1:15">
      <c r="A72">
        <v>24</v>
      </c>
      <c r="B72">
        <v>5</v>
      </c>
      <c r="C72" t="s">
        <v>11</v>
      </c>
      <c r="D72" t="s">
        <v>35</v>
      </c>
      <c r="E72">
        <v>25</v>
      </c>
      <c r="F72">
        <v>40</v>
      </c>
      <c r="G72">
        <v>2</v>
      </c>
      <c r="H72" s="8">
        <v>47</v>
      </c>
      <c r="I72" t="s">
        <v>8</v>
      </c>
      <c r="J72">
        <f>Tabla1[[#This Row],[Precio Unitario]]*Tabla1[[#This Row],[Cantidad Ordenada]]</f>
        <v>80</v>
      </c>
      <c r="K72">
        <f>Tabla1[[#This Row],[Ganancia Bruta]]-(Tabla1[[#This Row],[Costo Unitario]]*Tabla1[[#This Row],[Cantidad Ordenada]])</f>
        <v>30</v>
      </c>
      <c r="L72">
        <f>Tabla1[[#This Row],[Precio Unitario]]*Tabla1[[#This Row],[Cantidad Ordenada]]</f>
        <v>80</v>
      </c>
      <c r="M72" s="1">
        <f>Tabla1[[#This Row],[Ganancia Neta ]]/Tabla1[[#This Row],[Total del pedido ]]</f>
        <v>0.375</v>
      </c>
      <c r="N72" s="2">
        <f>Tabla1[[#This Row],[Costo Unitario]]*Tabla1[[#This Row],[Cantidad Ordenada]]</f>
        <v>50</v>
      </c>
      <c r="O72" s="2"/>
    </row>
    <row r="73" spans="1:15">
      <c r="A73">
        <v>25</v>
      </c>
      <c r="B73">
        <v>12</v>
      </c>
      <c r="C73" t="s">
        <v>20</v>
      </c>
      <c r="D73" t="s">
        <v>44</v>
      </c>
      <c r="E73">
        <v>20</v>
      </c>
      <c r="F73">
        <v>34</v>
      </c>
      <c r="G73">
        <v>1</v>
      </c>
      <c r="H73" s="8">
        <v>35</v>
      </c>
      <c r="I73" t="s">
        <v>8</v>
      </c>
      <c r="J73">
        <f>Tabla1[[#This Row],[Precio Unitario]]*Tabla1[[#This Row],[Cantidad Ordenada]]</f>
        <v>34</v>
      </c>
      <c r="K73">
        <f>Tabla1[[#This Row],[Ganancia Bruta]]-(Tabla1[[#This Row],[Costo Unitario]]*Tabla1[[#This Row],[Cantidad Ordenada]])</f>
        <v>14</v>
      </c>
      <c r="L73">
        <f>Tabla1[[#This Row],[Precio Unitario]]*Tabla1[[#This Row],[Cantidad Ordenada]]</f>
        <v>34</v>
      </c>
      <c r="M73" s="1">
        <f>Tabla1[[#This Row],[Ganancia Neta ]]/Tabla1[[#This Row],[Total del pedido ]]</f>
        <v>0.41176470588235292</v>
      </c>
      <c r="N73" s="2">
        <f>Tabla1[[#This Row],[Costo Unitario]]*Tabla1[[#This Row],[Cantidad Ordenada]]</f>
        <v>20</v>
      </c>
      <c r="O73" s="2"/>
    </row>
    <row r="74" spans="1:15">
      <c r="A74">
        <v>26</v>
      </c>
      <c r="B74">
        <v>18</v>
      </c>
      <c r="C74" t="s">
        <v>24</v>
      </c>
      <c r="D74" t="s">
        <v>48</v>
      </c>
      <c r="E74">
        <v>10</v>
      </c>
      <c r="F74">
        <v>18</v>
      </c>
      <c r="G74">
        <v>2</v>
      </c>
      <c r="H74" s="8">
        <v>13</v>
      </c>
      <c r="I74" t="s">
        <v>8</v>
      </c>
      <c r="J74">
        <f>Tabla1[[#This Row],[Precio Unitario]]*Tabla1[[#This Row],[Cantidad Ordenada]]</f>
        <v>36</v>
      </c>
      <c r="K74">
        <f>Tabla1[[#This Row],[Ganancia Bruta]]-(Tabla1[[#This Row],[Costo Unitario]]*Tabla1[[#This Row],[Cantidad Ordenada]])</f>
        <v>16</v>
      </c>
      <c r="L74">
        <f>Tabla1[[#This Row],[Precio Unitario]]*Tabla1[[#This Row],[Cantidad Ordenada]]</f>
        <v>36</v>
      </c>
      <c r="M74" s="1">
        <f>Tabla1[[#This Row],[Ganancia Neta ]]/Tabla1[[#This Row],[Total del pedido ]]</f>
        <v>0.44444444444444442</v>
      </c>
      <c r="N74" s="2">
        <f>Tabla1[[#This Row],[Costo Unitario]]*Tabla1[[#This Row],[Cantidad Ordenada]]</f>
        <v>20</v>
      </c>
      <c r="O74" s="2"/>
    </row>
    <row r="75" spans="1:15">
      <c r="A75">
        <v>26</v>
      </c>
      <c r="B75">
        <v>18</v>
      </c>
      <c r="C75" t="s">
        <v>23</v>
      </c>
      <c r="D75" t="s">
        <v>47</v>
      </c>
      <c r="E75">
        <v>13</v>
      </c>
      <c r="F75">
        <v>21</v>
      </c>
      <c r="G75">
        <v>2</v>
      </c>
      <c r="H75" s="8">
        <v>54</v>
      </c>
      <c r="I75" t="s">
        <v>6</v>
      </c>
      <c r="J75">
        <f>Tabla1[[#This Row],[Precio Unitario]]*Tabla1[[#This Row],[Cantidad Ordenada]]</f>
        <v>42</v>
      </c>
      <c r="K75">
        <f>Tabla1[[#This Row],[Ganancia Bruta]]-(Tabla1[[#This Row],[Costo Unitario]]*Tabla1[[#This Row],[Cantidad Ordenada]])</f>
        <v>16</v>
      </c>
      <c r="L75">
        <f>Tabla1[[#This Row],[Precio Unitario]]*Tabla1[[#This Row],[Cantidad Ordenada]]</f>
        <v>42</v>
      </c>
      <c r="M75" s="1">
        <f>Tabla1[[#This Row],[Ganancia Neta ]]/Tabla1[[#This Row],[Total del pedido ]]</f>
        <v>0.38095238095238093</v>
      </c>
      <c r="N75" s="2">
        <f>Tabla1[[#This Row],[Costo Unitario]]*Tabla1[[#This Row],[Cantidad Ordenada]]</f>
        <v>26</v>
      </c>
      <c r="O75" s="2"/>
    </row>
    <row r="76" spans="1:15">
      <c r="A76">
        <v>26</v>
      </c>
      <c r="B76">
        <v>18</v>
      </c>
      <c r="C76" t="s">
        <v>5</v>
      </c>
      <c r="D76" t="s">
        <v>31</v>
      </c>
      <c r="E76">
        <v>14</v>
      </c>
      <c r="F76">
        <v>24</v>
      </c>
      <c r="G76">
        <v>2</v>
      </c>
      <c r="H76" s="8">
        <v>42</v>
      </c>
      <c r="I76" t="s">
        <v>8</v>
      </c>
      <c r="J76">
        <f>Tabla1[[#This Row],[Precio Unitario]]*Tabla1[[#This Row],[Cantidad Ordenada]]</f>
        <v>48</v>
      </c>
      <c r="K76">
        <f>Tabla1[[#This Row],[Ganancia Bruta]]-(Tabla1[[#This Row],[Costo Unitario]]*Tabla1[[#This Row],[Cantidad Ordenada]])</f>
        <v>20</v>
      </c>
      <c r="L76">
        <f>Tabla1[[#This Row],[Precio Unitario]]*Tabla1[[#This Row],[Cantidad Ordenada]]</f>
        <v>48</v>
      </c>
      <c r="M76" s="1">
        <f>Tabla1[[#This Row],[Ganancia Neta ]]/Tabla1[[#This Row],[Total del pedido ]]</f>
        <v>0.41666666666666669</v>
      </c>
      <c r="N76" s="2">
        <f>Tabla1[[#This Row],[Costo Unitario]]*Tabla1[[#This Row],[Cantidad Ordenada]]</f>
        <v>28</v>
      </c>
      <c r="O76" s="2"/>
    </row>
    <row r="77" spans="1:15">
      <c r="A77">
        <v>27</v>
      </c>
      <c r="B77">
        <v>4</v>
      </c>
      <c r="C77" t="s">
        <v>17</v>
      </c>
      <c r="D77" t="s">
        <v>41</v>
      </c>
      <c r="E77">
        <v>21</v>
      </c>
      <c r="F77">
        <v>35</v>
      </c>
      <c r="G77">
        <v>1</v>
      </c>
      <c r="H77" s="8">
        <v>17</v>
      </c>
      <c r="I77" t="s">
        <v>6</v>
      </c>
      <c r="J77">
        <f>Tabla1[[#This Row],[Precio Unitario]]*Tabla1[[#This Row],[Cantidad Ordenada]]</f>
        <v>35</v>
      </c>
      <c r="K77">
        <f>Tabla1[[#This Row],[Ganancia Bruta]]-(Tabla1[[#This Row],[Costo Unitario]]*Tabla1[[#This Row],[Cantidad Ordenada]])</f>
        <v>14</v>
      </c>
      <c r="L77">
        <f>Tabla1[[#This Row],[Precio Unitario]]*Tabla1[[#This Row],[Cantidad Ordenada]]</f>
        <v>35</v>
      </c>
      <c r="M77" s="1">
        <f>Tabla1[[#This Row],[Ganancia Neta ]]/Tabla1[[#This Row],[Total del pedido ]]</f>
        <v>0.4</v>
      </c>
      <c r="N77" s="2">
        <f>Tabla1[[#This Row],[Costo Unitario]]*Tabla1[[#This Row],[Cantidad Ordenada]]</f>
        <v>21</v>
      </c>
      <c r="O77" s="2"/>
    </row>
    <row r="78" spans="1:15">
      <c r="A78">
        <v>27</v>
      </c>
      <c r="B78">
        <v>4</v>
      </c>
      <c r="C78" t="s">
        <v>25</v>
      </c>
      <c r="D78" t="s">
        <v>49</v>
      </c>
      <c r="E78">
        <v>15</v>
      </c>
      <c r="F78">
        <v>26</v>
      </c>
      <c r="G78">
        <v>1</v>
      </c>
      <c r="H78" s="8">
        <v>38</v>
      </c>
      <c r="I78" t="s">
        <v>8</v>
      </c>
      <c r="J78">
        <f>Tabla1[[#This Row],[Precio Unitario]]*Tabla1[[#This Row],[Cantidad Ordenada]]</f>
        <v>26</v>
      </c>
      <c r="K78">
        <f>Tabla1[[#This Row],[Ganancia Bruta]]-(Tabla1[[#This Row],[Costo Unitario]]*Tabla1[[#This Row],[Cantidad Ordenada]])</f>
        <v>11</v>
      </c>
      <c r="L78">
        <f>Tabla1[[#This Row],[Precio Unitario]]*Tabla1[[#This Row],[Cantidad Ordenada]]</f>
        <v>26</v>
      </c>
      <c r="M78" s="1">
        <f>Tabla1[[#This Row],[Ganancia Neta ]]/Tabla1[[#This Row],[Total del pedido ]]</f>
        <v>0.42307692307692307</v>
      </c>
      <c r="N78" s="2">
        <f>Tabla1[[#This Row],[Costo Unitario]]*Tabla1[[#This Row],[Cantidad Ordenada]]</f>
        <v>15</v>
      </c>
      <c r="O78" s="2"/>
    </row>
    <row r="79" spans="1:15">
      <c r="A79">
        <v>28</v>
      </c>
      <c r="B79">
        <v>2</v>
      </c>
      <c r="C79" t="s">
        <v>24</v>
      </c>
      <c r="D79" t="s">
        <v>48</v>
      </c>
      <c r="E79">
        <v>10</v>
      </c>
      <c r="F79">
        <v>18</v>
      </c>
      <c r="G79">
        <v>2</v>
      </c>
      <c r="H79" s="8">
        <v>17</v>
      </c>
      <c r="I79" t="s">
        <v>8</v>
      </c>
      <c r="J79">
        <f>Tabla1[[#This Row],[Precio Unitario]]*Tabla1[[#This Row],[Cantidad Ordenada]]</f>
        <v>36</v>
      </c>
      <c r="K79">
        <f>Tabla1[[#This Row],[Ganancia Bruta]]-(Tabla1[[#This Row],[Costo Unitario]]*Tabla1[[#This Row],[Cantidad Ordenada]])</f>
        <v>16</v>
      </c>
      <c r="L79">
        <f>Tabla1[[#This Row],[Precio Unitario]]*Tabla1[[#This Row],[Cantidad Ordenada]]</f>
        <v>36</v>
      </c>
      <c r="M79" s="1">
        <f>Tabla1[[#This Row],[Ganancia Neta ]]/Tabla1[[#This Row],[Total del pedido ]]</f>
        <v>0.44444444444444442</v>
      </c>
      <c r="N79" s="2">
        <f>Tabla1[[#This Row],[Costo Unitario]]*Tabla1[[#This Row],[Cantidad Ordenada]]</f>
        <v>20</v>
      </c>
      <c r="O79" s="2"/>
    </row>
    <row r="80" spans="1:15">
      <c r="A80">
        <v>28</v>
      </c>
      <c r="B80">
        <v>2</v>
      </c>
      <c r="C80" t="s">
        <v>13</v>
      </c>
      <c r="D80" t="s">
        <v>37</v>
      </c>
      <c r="E80">
        <v>17</v>
      </c>
      <c r="F80">
        <v>29</v>
      </c>
      <c r="G80">
        <v>2</v>
      </c>
      <c r="H80" s="8">
        <v>39</v>
      </c>
      <c r="I80" t="s">
        <v>8</v>
      </c>
      <c r="J80">
        <f>Tabla1[[#This Row],[Precio Unitario]]*Tabla1[[#This Row],[Cantidad Ordenada]]</f>
        <v>58</v>
      </c>
      <c r="K80">
        <f>Tabla1[[#This Row],[Ganancia Bruta]]-(Tabla1[[#This Row],[Costo Unitario]]*Tabla1[[#This Row],[Cantidad Ordenada]])</f>
        <v>24</v>
      </c>
      <c r="L80">
        <f>Tabla1[[#This Row],[Precio Unitario]]*Tabla1[[#This Row],[Cantidad Ordenada]]</f>
        <v>58</v>
      </c>
      <c r="M80" s="1">
        <f>Tabla1[[#This Row],[Ganancia Neta ]]/Tabla1[[#This Row],[Total del pedido ]]</f>
        <v>0.41379310344827586</v>
      </c>
      <c r="N80" s="2">
        <f>Tabla1[[#This Row],[Costo Unitario]]*Tabla1[[#This Row],[Cantidad Ordenada]]</f>
        <v>34</v>
      </c>
      <c r="O80" s="2"/>
    </row>
    <row r="81" spans="1:15">
      <c r="A81">
        <v>29</v>
      </c>
      <c r="B81">
        <v>20</v>
      </c>
      <c r="C81" t="s">
        <v>26</v>
      </c>
      <c r="D81" t="s">
        <v>50</v>
      </c>
      <c r="E81">
        <v>15</v>
      </c>
      <c r="F81">
        <v>25</v>
      </c>
      <c r="G81">
        <v>3</v>
      </c>
      <c r="H81" s="8">
        <v>22</v>
      </c>
      <c r="I81" t="s">
        <v>8</v>
      </c>
      <c r="J81">
        <f>Tabla1[[#This Row],[Precio Unitario]]*Tabla1[[#This Row],[Cantidad Ordenada]]</f>
        <v>75</v>
      </c>
      <c r="K81">
        <f>Tabla1[[#This Row],[Ganancia Bruta]]-(Tabla1[[#This Row],[Costo Unitario]]*Tabla1[[#This Row],[Cantidad Ordenada]])</f>
        <v>30</v>
      </c>
      <c r="L81">
        <f>Tabla1[[#This Row],[Precio Unitario]]*Tabla1[[#This Row],[Cantidad Ordenada]]</f>
        <v>75</v>
      </c>
      <c r="M81" s="1">
        <f>Tabla1[[#This Row],[Ganancia Neta ]]/Tabla1[[#This Row],[Total del pedido ]]</f>
        <v>0.4</v>
      </c>
      <c r="N81" s="2">
        <f>Tabla1[[#This Row],[Costo Unitario]]*Tabla1[[#This Row],[Cantidad Ordenada]]</f>
        <v>45</v>
      </c>
      <c r="O81" s="2"/>
    </row>
    <row r="82" spans="1:15">
      <c r="A82">
        <v>29</v>
      </c>
      <c r="B82">
        <v>20</v>
      </c>
      <c r="C82" t="s">
        <v>24</v>
      </c>
      <c r="D82" t="s">
        <v>48</v>
      </c>
      <c r="E82">
        <v>10</v>
      </c>
      <c r="F82">
        <v>18</v>
      </c>
      <c r="G82">
        <v>2</v>
      </c>
      <c r="H82" s="8">
        <v>18</v>
      </c>
      <c r="I82" t="s">
        <v>6</v>
      </c>
      <c r="J82">
        <f>Tabla1[[#This Row],[Precio Unitario]]*Tabla1[[#This Row],[Cantidad Ordenada]]</f>
        <v>36</v>
      </c>
      <c r="K82">
        <f>Tabla1[[#This Row],[Ganancia Bruta]]-(Tabla1[[#This Row],[Costo Unitario]]*Tabla1[[#This Row],[Cantidad Ordenada]])</f>
        <v>16</v>
      </c>
      <c r="L82">
        <f>Tabla1[[#This Row],[Precio Unitario]]*Tabla1[[#This Row],[Cantidad Ordenada]]</f>
        <v>36</v>
      </c>
      <c r="M82" s="1">
        <f>Tabla1[[#This Row],[Ganancia Neta ]]/Tabla1[[#This Row],[Total del pedido ]]</f>
        <v>0.44444444444444442</v>
      </c>
      <c r="N82" s="2">
        <f>Tabla1[[#This Row],[Costo Unitario]]*Tabla1[[#This Row],[Cantidad Ordenada]]</f>
        <v>20</v>
      </c>
      <c r="O82" s="2"/>
    </row>
    <row r="83" spans="1:15">
      <c r="A83">
        <v>29</v>
      </c>
      <c r="B83">
        <v>20</v>
      </c>
      <c r="C83" t="s">
        <v>9</v>
      </c>
      <c r="D83" t="s">
        <v>33</v>
      </c>
      <c r="E83">
        <v>19</v>
      </c>
      <c r="F83">
        <v>31</v>
      </c>
      <c r="G83">
        <v>2</v>
      </c>
      <c r="H83" s="8">
        <v>31</v>
      </c>
      <c r="I83" t="s">
        <v>8</v>
      </c>
      <c r="J83">
        <f>Tabla1[[#This Row],[Precio Unitario]]*Tabla1[[#This Row],[Cantidad Ordenada]]</f>
        <v>62</v>
      </c>
      <c r="K83">
        <f>Tabla1[[#This Row],[Ganancia Bruta]]-(Tabla1[[#This Row],[Costo Unitario]]*Tabla1[[#This Row],[Cantidad Ordenada]])</f>
        <v>24</v>
      </c>
      <c r="L83">
        <f>Tabla1[[#This Row],[Precio Unitario]]*Tabla1[[#This Row],[Cantidad Ordenada]]</f>
        <v>62</v>
      </c>
      <c r="M83" s="1">
        <f>Tabla1[[#This Row],[Ganancia Neta ]]/Tabla1[[#This Row],[Total del pedido ]]</f>
        <v>0.38709677419354838</v>
      </c>
      <c r="N83" s="2">
        <f>Tabla1[[#This Row],[Costo Unitario]]*Tabla1[[#This Row],[Cantidad Ordenada]]</f>
        <v>38</v>
      </c>
      <c r="O83" s="2"/>
    </row>
    <row r="84" spans="1:15">
      <c r="A84">
        <v>30</v>
      </c>
      <c r="B84">
        <v>14</v>
      </c>
      <c r="C84" t="s">
        <v>25</v>
      </c>
      <c r="D84" t="s">
        <v>49</v>
      </c>
      <c r="E84">
        <v>15</v>
      </c>
      <c r="F84">
        <v>26</v>
      </c>
      <c r="G84">
        <v>2</v>
      </c>
      <c r="H84" s="8">
        <v>14</v>
      </c>
      <c r="I84" t="s">
        <v>6</v>
      </c>
      <c r="J84">
        <f>Tabla1[[#This Row],[Precio Unitario]]*Tabla1[[#This Row],[Cantidad Ordenada]]</f>
        <v>52</v>
      </c>
      <c r="K84">
        <f>Tabla1[[#This Row],[Ganancia Bruta]]-(Tabla1[[#This Row],[Costo Unitario]]*Tabla1[[#This Row],[Cantidad Ordenada]])</f>
        <v>22</v>
      </c>
      <c r="L84">
        <f>Tabla1[[#This Row],[Precio Unitario]]*Tabla1[[#This Row],[Cantidad Ordenada]]</f>
        <v>52</v>
      </c>
      <c r="M84" s="1">
        <f>Tabla1[[#This Row],[Ganancia Neta ]]/Tabla1[[#This Row],[Total del pedido ]]</f>
        <v>0.42307692307692307</v>
      </c>
      <c r="N84" s="2">
        <f>Tabla1[[#This Row],[Costo Unitario]]*Tabla1[[#This Row],[Cantidad Ordenada]]</f>
        <v>30</v>
      </c>
      <c r="O84" s="2"/>
    </row>
    <row r="85" spans="1:15">
      <c r="A85">
        <v>30</v>
      </c>
      <c r="B85">
        <v>14</v>
      </c>
      <c r="C85" t="s">
        <v>21</v>
      </c>
      <c r="D85" t="s">
        <v>45</v>
      </c>
      <c r="E85">
        <v>12</v>
      </c>
      <c r="F85">
        <v>20</v>
      </c>
      <c r="G85">
        <v>3</v>
      </c>
      <c r="H85" s="8">
        <v>55</v>
      </c>
      <c r="I85" t="s">
        <v>6</v>
      </c>
      <c r="J85">
        <f>Tabla1[[#This Row],[Precio Unitario]]*Tabla1[[#This Row],[Cantidad Ordenada]]</f>
        <v>60</v>
      </c>
      <c r="K85">
        <f>Tabla1[[#This Row],[Ganancia Bruta]]-(Tabla1[[#This Row],[Costo Unitario]]*Tabla1[[#This Row],[Cantidad Ordenada]])</f>
        <v>24</v>
      </c>
      <c r="L85">
        <f>Tabla1[[#This Row],[Precio Unitario]]*Tabla1[[#This Row],[Cantidad Ordenada]]</f>
        <v>60</v>
      </c>
      <c r="M85" s="1">
        <f>Tabla1[[#This Row],[Ganancia Neta ]]/Tabla1[[#This Row],[Total del pedido ]]</f>
        <v>0.4</v>
      </c>
      <c r="N85" s="2">
        <f>Tabla1[[#This Row],[Costo Unitario]]*Tabla1[[#This Row],[Cantidad Ordenada]]</f>
        <v>36</v>
      </c>
      <c r="O85" s="2"/>
    </row>
    <row r="86" spans="1:15">
      <c r="A86">
        <v>31</v>
      </c>
      <c r="B86">
        <v>13</v>
      </c>
      <c r="C86" t="s">
        <v>13</v>
      </c>
      <c r="D86" t="s">
        <v>37</v>
      </c>
      <c r="E86">
        <v>17</v>
      </c>
      <c r="F86">
        <v>29</v>
      </c>
      <c r="G86">
        <v>1</v>
      </c>
      <c r="H86" s="8">
        <v>59</v>
      </c>
      <c r="I86" t="s">
        <v>8</v>
      </c>
      <c r="J86">
        <f>Tabla1[[#This Row],[Precio Unitario]]*Tabla1[[#This Row],[Cantidad Ordenada]]</f>
        <v>29</v>
      </c>
      <c r="K86">
        <f>Tabla1[[#This Row],[Ganancia Bruta]]-(Tabla1[[#This Row],[Costo Unitario]]*Tabla1[[#This Row],[Cantidad Ordenada]])</f>
        <v>12</v>
      </c>
      <c r="L86">
        <f>Tabla1[[#This Row],[Precio Unitario]]*Tabla1[[#This Row],[Cantidad Ordenada]]</f>
        <v>29</v>
      </c>
      <c r="M86" s="1">
        <f>Tabla1[[#This Row],[Ganancia Neta ]]/Tabla1[[#This Row],[Total del pedido ]]</f>
        <v>0.41379310344827586</v>
      </c>
      <c r="N86" s="2">
        <f>Tabla1[[#This Row],[Costo Unitario]]*Tabla1[[#This Row],[Cantidad Ordenada]]</f>
        <v>17</v>
      </c>
      <c r="O86" s="2"/>
    </row>
    <row r="87" spans="1:15">
      <c r="A87">
        <v>31</v>
      </c>
      <c r="B87">
        <v>13</v>
      </c>
      <c r="C87" t="s">
        <v>16</v>
      </c>
      <c r="D87" t="s">
        <v>40</v>
      </c>
      <c r="E87">
        <v>11</v>
      </c>
      <c r="F87">
        <v>19</v>
      </c>
      <c r="G87">
        <v>2</v>
      </c>
      <c r="H87" s="8">
        <v>46</v>
      </c>
      <c r="I87" t="s">
        <v>8</v>
      </c>
      <c r="J87">
        <f>Tabla1[[#This Row],[Precio Unitario]]*Tabla1[[#This Row],[Cantidad Ordenada]]</f>
        <v>38</v>
      </c>
      <c r="K87">
        <f>Tabla1[[#This Row],[Ganancia Bruta]]-(Tabla1[[#This Row],[Costo Unitario]]*Tabla1[[#This Row],[Cantidad Ordenada]])</f>
        <v>16</v>
      </c>
      <c r="L87">
        <f>Tabla1[[#This Row],[Precio Unitario]]*Tabla1[[#This Row],[Cantidad Ordenada]]</f>
        <v>38</v>
      </c>
      <c r="M87" s="1">
        <f>Tabla1[[#This Row],[Ganancia Neta ]]/Tabla1[[#This Row],[Total del pedido ]]</f>
        <v>0.42105263157894735</v>
      </c>
      <c r="N87" s="2">
        <f>Tabla1[[#This Row],[Costo Unitario]]*Tabla1[[#This Row],[Cantidad Ordenada]]</f>
        <v>22</v>
      </c>
      <c r="O87" s="2"/>
    </row>
    <row r="88" spans="1:15">
      <c r="A88">
        <v>32</v>
      </c>
      <c r="B88">
        <v>5</v>
      </c>
      <c r="C88" t="s">
        <v>18</v>
      </c>
      <c r="D88" t="s">
        <v>42</v>
      </c>
      <c r="E88">
        <v>19</v>
      </c>
      <c r="F88">
        <v>32</v>
      </c>
      <c r="G88">
        <v>2</v>
      </c>
      <c r="H88" s="8">
        <v>50</v>
      </c>
      <c r="I88" t="s">
        <v>8</v>
      </c>
      <c r="J88">
        <f>Tabla1[[#This Row],[Precio Unitario]]*Tabla1[[#This Row],[Cantidad Ordenada]]</f>
        <v>64</v>
      </c>
      <c r="K88">
        <f>Tabla1[[#This Row],[Ganancia Bruta]]-(Tabla1[[#This Row],[Costo Unitario]]*Tabla1[[#This Row],[Cantidad Ordenada]])</f>
        <v>26</v>
      </c>
      <c r="L88">
        <f>Tabla1[[#This Row],[Precio Unitario]]*Tabla1[[#This Row],[Cantidad Ordenada]]</f>
        <v>64</v>
      </c>
      <c r="M88" s="1">
        <f>Tabla1[[#This Row],[Ganancia Neta ]]/Tabla1[[#This Row],[Total del pedido ]]</f>
        <v>0.40625</v>
      </c>
      <c r="N88" s="2">
        <f>Tabla1[[#This Row],[Costo Unitario]]*Tabla1[[#This Row],[Cantidad Ordenada]]</f>
        <v>38</v>
      </c>
      <c r="O88" s="2"/>
    </row>
    <row r="89" spans="1:15">
      <c r="A89">
        <v>32</v>
      </c>
      <c r="B89">
        <v>5</v>
      </c>
      <c r="C89" t="s">
        <v>14</v>
      </c>
      <c r="D89" t="s">
        <v>38</v>
      </c>
      <c r="E89">
        <v>20</v>
      </c>
      <c r="F89">
        <v>33</v>
      </c>
      <c r="G89">
        <v>1</v>
      </c>
      <c r="H89" s="8">
        <v>20</v>
      </c>
      <c r="I89" t="s">
        <v>8</v>
      </c>
      <c r="J89">
        <f>Tabla1[[#This Row],[Precio Unitario]]*Tabla1[[#This Row],[Cantidad Ordenada]]</f>
        <v>33</v>
      </c>
      <c r="K89">
        <f>Tabla1[[#This Row],[Ganancia Bruta]]-(Tabla1[[#This Row],[Costo Unitario]]*Tabla1[[#This Row],[Cantidad Ordenada]])</f>
        <v>13</v>
      </c>
      <c r="L89">
        <f>Tabla1[[#This Row],[Precio Unitario]]*Tabla1[[#This Row],[Cantidad Ordenada]]</f>
        <v>33</v>
      </c>
      <c r="M89" s="1">
        <f>Tabla1[[#This Row],[Ganancia Neta ]]/Tabla1[[#This Row],[Total del pedido ]]</f>
        <v>0.39393939393939392</v>
      </c>
      <c r="N89" s="2">
        <f>Tabla1[[#This Row],[Costo Unitario]]*Tabla1[[#This Row],[Cantidad Ordenada]]</f>
        <v>20</v>
      </c>
      <c r="O89" s="2"/>
    </row>
    <row r="90" spans="1:15">
      <c r="A90">
        <v>32</v>
      </c>
      <c r="B90">
        <v>5</v>
      </c>
      <c r="C90" t="s">
        <v>25</v>
      </c>
      <c r="D90" t="s">
        <v>49</v>
      </c>
      <c r="E90">
        <v>15</v>
      </c>
      <c r="F90">
        <v>26</v>
      </c>
      <c r="G90">
        <v>3</v>
      </c>
      <c r="H90" s="8">
        <v>35</v>
      </c>
      <c r="I90" t="s">
        <v>6</v>
      </c>
      <c r="J90">
        <f>Tabla1[[#This Row],[Precio Unitario]]*Tabla1[[#This Row],[Cantidad Ordenada]]</f>
        <v>78</v>
      </c>
      <c r="K90">
        <f>Tabla1[[#This Row],[Ganancia Bruta]]-(Tabla1[[#This Row],[Costo Unitario]]*Tabla1[[#This Row],[Cantidad Ordenada]])</f>
        <v>33</v>
      </c>
      <c r="L90">
        <f>Tabla1[[#This Row],[Precio Unitario]]*Tabla1[[#This Row],[Cantidad Ordenada]]</f>
        <v>78</v>
      </c>
      <c r="M90" s="1">
        <f>Tabla1[[#This Row],[Ganancia Neta ]]/Tabla1[[#This Row],[Total del pedido ]]</f>
        <v>0.42307692307692307</v>
      </c>
      <c r="N90" s="2">
        <f>Tabla1[[#This Row],[Costo Unitario]]*Tabla1[[#This Row],[Cantidad Ordenada]]</f>
        <v>45</v>
      </c>
      <c r="O90" s="2"/>
    </row>
    <row r="91" spans="1:15">
      <c r="A91">
        <v>32</v>
      </c>
      <c r="B91">
        <v>5</v>
      </c>
      <c r="C91" t="s">
        <v>24</v>
      </c>
      <c r="D91" t="s">
        <v>48</v>
      </c>
      <c r="E91">
        <v>10</v>
      </c>
      <c r="F91">
        <v>18</v>
      </c>
      <c r="G91">
        <v>2</v>
      </c>
      <c r="H91" s="8">
        <v>23</v>
      </c>
      <c r="I91" t="s">
        <v>6</v>
      </c>
      <c r="J91">
        <f>Tabla1[[#This Row],[Precio Unitario]]*Tabla1[[#This Row],[Cantidad Ordenada]]</f>
        <v>36</v>
      </c>
      <c r="K91">
        <f>Tabla1[[#This Row],[Ganancia Bruta]]-(Tabla1[[#This Row],[Costo Unitario]]*Tabla1[[#This Row],[Cantidad Ordenada]])</f>
        <v>16</v>
      </c>
      <c r="L91">
        <f>Tabla1[[#This Row],[Precio Unitario]]*Tabla1[[#This Row],[Cantidad Ordenada]]</f>
        <v>36</v>
      </c>
      <c r="M91" s="1">
        <f>Tabla1[[#This Row],[Ganancia Neta ]]/Tabla1[[#This Row],[Total del pedido ]]</f>
        <v>0.44444444444444442</v>
      </c>
      <c r="N91" s="2">
        <f>Tabla1[[#This Row],[Costo Unitario]]*Tabla1[[#This Row],[Cantidad Ordenada]]</f>
        <v>20</v>
      </c>
      <c r="O91" s="2"/>
    </row>
    <row r="92" spans="1:15">
      <c r="A92">
        <v>33</v>
      </c>
      <c r="B92">
        <v>4</v>
      </c>
      <c r="C92" t="s">
        <v>17</v>
      </c>
      <c r="D92" t="s">
        <v>41</v>
      </c>
      <c r="E92">
        <v>21</v>
      </c>
      <c r="F92">
        <v>35</v>
      </c>
      <c r="G92">
        <v>3</v>
      </c>
      <c r="H92" s="8">
        <v>6</v>
      </c>
      <c r="I92" t="s">
        <v>8</v>
      </c>
      <c r="J92">
        <f>Tabla1[[#This Row],[Precio Unitario]]*Tabla1[[#This Row],[Cantidad Ordenada]]</f>
        <v>105</v>
      </c>
      <c r="K92">
        <f>Tabla1[[#This Row],[Ganancia Bruta]]-(Tabla1[[#This Row],[Costo Unitario]]*Tabla1[[#This Row],[Cantidad Ordenada]])</f>
        <v>42</v>
      </c>
      <c r="L92">
        <f>Tabla1[[#This Row],[Precio Unitario]]*Tabla1[[#This Row],[Cantidad Ordenada]]</f>
        <v>105</v>
      </c>
      <c r="M92" s="1">
        <f>Tabla1[[#This Row],[Ganancia Neta ]]/Tabla1[[#This Row],[Total del pedido ]]</f>
        <v>0.4</v>
      </c>
      <c r="N92" s="2">
        <f>Tabla1[[#This Row],[Costo Unitario]]*Tabla1[[#This Row],[Cantidad Ordenada]]</f>
        <v>63</v>
      </c>
      <c r="O92" s="2"/>
    </row>
    <row r="93" spans="1:15">
      <c r="A93">
        <v>33</v>
      </c>
      <c r="B93">
        <v>4</v>
      </c>
      <c r="C93" t="s">
        <v>10</v>
      </c>
      <c r="D93" t="s">
        <v>34</v>
      </c>
      <c r="E93">
        <v>16</v>
      </c>
      <c r="F93">
        <v>27</v>
      </c>
      <c r="G93">
        <v>1</v>
      </c>
      <c r="H93" s="8">
        <v>59</v>
      </c>
      <c r="I93" t="s">
        <v>6</v>
      </c>
      <c r="J93">
        <f>Tabla1[[#This Row],[Precio Unitario]]*Tabla1[[#This Row],[Cantidad Ordenada]]</f>
        <v>27</v>
      </c>
      <c r="K93">
        <f>Tabla1[[#This Row],[Ganancia Bruta]]-(Tabla1[[#This Row],[Costo Unitario]]*Tabla1[[#This Row],[Cantidad Ordenada]])</f>
        <v>11</v>
      </c>
      <c r="L93">
        <f>Tabla1[[#This Row],[Precio Unitario]]*Tabla1[[#This Row],[Cantidad Ordenada]]</f>
        <v>27</v>
      </c>
      <c r="M93" s="1">
        <f>Tabla1[[#This Row],[Ganancia Neta ]]/Tabla1[[#This Row],[Total del pedido ]]</f>
        <v>0.40740740740740738</v>
      </c>
      <c r="N93" s="2">
        <f>Tabla1[[#This Row],[Costo Unitario]]*Tabla1[[#This Row],[Cantidad Ordenada]]</f>
        <v>16</v>
      </c>
      <c r="O93" s="2"/>
    </row>
    <row r="94" spans="1:15">
      <c r="A94">
        <v>33</v>
      </c>
      <c r="B94">
        <v>4</v>
      </c>
      <c r="C94" t="s">
        <v>18</v>
      </c>
      <c r="D94" t="s">
        <v>42</v>
      </c>
      <c r="E94">
        <v>19</v>
      </c>
      <c r="F94">
        <v>32</v>
      </c>
      <c r="G94">
        <v>3</v>
      </c>
      <c r="H94" s="8">
        <v>55</v>
      </c>
      <c r="I94" t="s">
        <v>8</v>
      </c>
      <c r="J94">
        <f>Tabla1[[#This Row],[Precio Unitario]]*Tabla1[[#This Row],[Cantidad Ordenada]]</f>
        <v>96</v>
      </c>
      <c r="K94">
        <f>Tabla1[[#This Row],[Ganancia Bruta]]-(Tabla1[[#This Row],[Costo Unitario]]*Tabla1[[#This Row],[Cantidad Ordenada]])</f>
        <v>39</v>
      </c>
      <c r="L94">
        <f>Tabla1[[#This Row],[Precio Unitario]]*Tabla1[[#This Row],[Cantidad Ordenada]]</f>
        <v>96</v>
      </c>
      <c r="M94" s="1">
        <f>Tabla1[[#This Row],[Ganancia Neta ]]/Tabla1[[#This Row],[Total del pedido ]]</f>
        <v>0.40625</v>
      </c>
      <c r="N94" s="2">
        <f>Tabla1[[#This Row],[Costo Unitario]]*Tabla1[[#This Row],[Cantidad Ordenada]]</f>
        <v>57</v>
      </c>
      <c r="O94" s="2"/>
    </row>
    <row r="95" spans="1:15">
      <c r="A95">
        <v>33</v>
      </c>
      <c r="B95">
        <v>4</v>
      </c>
      <c r="C95" t="s">
        <v>25</v>
      </c>
      <c r="D95" t="s">
        <v>49</v>
      </c>
      <c r="E95">
        <v>15</v>
      </c>
      <c r="F95">
        <v>26</v>
      </c>
      <c r="G95">
        <v>3</v>
      </c>
      <c r="H95" s="8">
        <v>10</v>
      </c>
      <c r="I95" t="s">
        <v>6</v>
      </c>
      <c r="J95">
        <f>Tabla1[[#This Row],[Precio Unitario]]*Tabla1[[#This Row],[Cantidad Ordenada]]</f>
        <v>78</v>
      </c>
      <c r="K95">
        <f>Tabla1[[#This Row],[Ganancia Bruta]]-(Tabla1[[#This Row],[Costo Unitario]]*Tabla1[[#This Row],[Cantidad Ordenada]])</f>
        <v>33</v>
      </c>
      <c r="L95">
        <f>Tabla1[[#This Row],[Precio Unitario]]*Tabla1[[#This Row],[Cantidad Ordenada]]</f>
        <v>78</v>
      </c>
      <c r="M95" s="1">
        <f>Tabla1[[#This Row],[Ganancia Neta ]]/Tabla1[[#This Row],[Total del pedido ]]</f>
        <v>0.42307692307692307</v>
      </c>
      <c r="N95" s="2">
        <f>Tabla1[[#This Row],[Costo Unitario]]*Tabla1[[#This Row],[Cantidad Ordenada]]</f>
        <v>45</v>
      </c>
      <c r="O95" s="2"/>
    </row>
    <row r="96" spans="1:15">
      <c r="A96">
        <v>34</v>
      </c>
      <c r="B96">
        <v>15</v>
      </c>
      <c r="C96" t="s">
        <v>20</v>
      </c>
      <c r="D96" t="s">
        <v>44</v>
      </c>
      <c r="E96">
        <v>20</v>
      </c>
      <c r="F96">
        <v>34</v>
      </c>
      <c r="G96">
        <v>1</v>
      </c>
      <c r="H96" s="8">
        <v>46</v>
      </c>
      <c r="I96" t="s">
        <v>6</v>
      </c>
      <c r="J96">
        <f>Tabla1[[#This Row],[Precio Unitario]]*Tabla1[[#This Row],[Cantidad Ordenada]]</f>
        <v>34</v>
      </c>
      <c r="K96">
        <f>Tabla1[[#This Row],[Ganancia Bruta]]-(Tabla1[[#This Row],[Costo Unitario]]*Tabla1[[#This Row],[Cantidad Ordenada]])</f>
        <v>14</v>
      </c>
      <c r="L96">
        <f>Tabla1[[#This Row],[Precio Unitario]]*Tabla1[[#This Row],[Cantidad Ordenada]]</f>
        <v>34</v>
      </c>
      <c r="M96" s="1">
        <f>Tabla1[[#This Row],[Ganancia Neta ]]/Tabla1[[#This Row],[Total del pedido ]]</f>
        <v>0.41176470588235292</v>
      </c>
      <c r="N96" s="2">
        <f>Tabla1[[#This Row],[Costo Unitario]]*Tabla1[[#This Row],[Cantidad Ordenada]]</f>
        <v>20</v>
      </c>
      <c r="O96" s="2"/>
    </row>
    <row r="97" spans="1:15">
      <c r="A97">
        <v>34</v>
      </c>
      <c r="B97">
        <v>15</v>
      </c>
      <c r="C97" t="s">
        <v>25</v>
      </c>
      <c r="D97" t="s">
        <v>49</v>
      </c>
      <c r="E97">
        <v>15</v>
      </c>
      <c r="F97">
        <v>26</v>
      </c>
      <c r="G97">
        <v>3</v>
      </c>
      <c r="H97" s="8">
        <v>19</v>
      </c>
      <c r="I97" t="s">
        <v>8</v>
      </c>
      <c r="J97">
        <f>Tabla1[[#This Row],[Precio Unitario]]*Tabla1[[#This Row],[Cantidad Ordenada]]</f>
        <v>78</v>
      </c>
      <c r="K97">
        <f>Tabla1[[#This Row],[Ganancia Bruta]]-(Tabla1[[#This Row],[Costo Unitario]]*Tabla1[[#This Row],[Cantidad Ordenada]])</f>
        <v>33</v>
      </c>
      <c r="L97">
        <f>Tabla1[[#This Row],[Precio Unitario]]*Tabla1[[#This Row],[Cantidad Ordenada]]</f>
        <v>78</v>
      </c>
      <c r="M97" s="1">
        <f>Tabla1[[#This Row],[Ganancia Neta ]]/Tabla1[[#This Row],[Total del pedido ]]</f>
        <v>0.42307692307692307</v>
      </c>
      <c r="N97" s="2">
        <f>Tabla1[[#This Row],[Costo Unitario]]*Tabla1[[#This Row],[Cantidad Ordenada]]</f>
        <v>45</v>
      </c>
      <c r="O97" s="2"/>
    </row>
    <row r="98" spans="1:15">
      <c r="A98">
        <v>35</v>
      </c>
      <c r="B98">
        <v>13</v>
      </c>
      <c r="C98" t="s">
        <v>7</v>
      </c>
      <c r="D98" t="s">
        <v>32</v>
      </c>
      <c r="E98">
        <v>18</v>
      </c>
      <c r="F98">
        <v>30</v>
      </c>
      <c r="G98">
        <v>3</v>
      </c>
      <c r="H98" s="8">
        <v>5</v>
      </c>
      <c r="I98" t="s">
        <v>8</v>
      </c>
      <c r="J98">
        <f>Tabla1[[#This Row],[Precio Unitario]]*Tabla1[[#This Row],[Cantidad Ordenada]]</f>
        <v>90</v>
      </c>
      <c r="K98">
        <f>Tabla1[[#This Row],[Ganancia Bruta]]-(Tabla1[[#This Row],[Costo Unitario]]*Tabla1[[#This Row],[Cantidad Ordenada]])</f>
        <v>36</v>
      </c>
      <c r="L98">
        <f>Tabla1[[#This Row],[Precio Unitario]]*Tabla1[[#This Row],[Cantidad Ordenada]]</f>
        <v>90</v>
      </c>
      <c r="M98" s="1">
        <f>Tabla1[[#This Row],[Ganancia Neta ]]/Tabla1[[#This Row],[Total del pedido ]]</f>
        <v>0.4</v>
      </c>
      <c r="N98" s="2">
        <f>Tabla1[[#This Row],[Costo Unitario]]*Tabla1[[#This Row],[Cantidad Ordenada]]</f>
        <v>54</v>
      </c>
      <c r="O98" s="2"/>
    </row>
    <row r="99" spans="1:15">
      <c r="A99">
        <v>35</v>
      </c>
      <c r="B99">
        <v>13</v>
      </c>
      <c r="C99" t="s">
        <v>13</v>
      </c>
      <c r="D99" t="s">
        <v>37</v>
      </c>
      <c r="E99">
        <v>17</v>
      </c>
      <c r="F99">
        <v>29</v>
      </c>
      <c r="G99">
        <v>1</v>
      </c>
      <c r="H99" s="8">
        <v>8</v>
      </c>
      <c r="I99" t="s">
        <v>6</v>
      </c>
      <c r="J99">
        <f>Tabla1[[#This Row],[Precio Unitario]]*Tabla1[[#This Row],[Cantidad Ordenada]]</f>
        <v>29</v>
      </c>
      <c r="K99">
        <f>Tabla1[[#This Row],[Ganancia Bruta]]-(Tabla1[[#This Row],[Costo Unitario]]*Tabla1[[#This Row],[Cantidad Ordenada]])</f>
        <v>12</v>
      </c>
      <c r="L99">
        <f>Tabla1[[#This Row],[Precio Unitario]]*Tabla1[[#This Row],[Cantidad Ordenada]]</f>
        <v>29</v>
      </c>
      <c r="M99" s="1">
        <f>Tabla1[[#This Row],[Ganancia Neta ]]/Tabla1[[#This Row],[Total del pedido ]]</f>
        <v>0.41379310344827586</v>
      </c>
      <c r="N99" s="2">
        <f>Tabla1[[#This Row],[Costo Unitario]]*Tabla1[[#This Row],[Cantidad Ordenada]]</f>
        <v>17</v>
      </c>
      <c r="O99" s="2"/>
    </row>
    <row r="100" spans="1:15">
      <c r="A100">
        <v>35</v>
      </c>
      <c r="B100">
        <v>13</v>
      </c>
      <c r="C100" t="s">
        <v>14</v>
      </c>
      <c r="D100" t="s">
        <v>38</v>
      </c>
      <c r="E100">
        <v>20</v>
      </c>
      <c r="F100">
        <v>33</v>
      </c>
      <c r="G100">
        <v>1</v>
      </c>
      <c r="H100" s="8">
        <v>21</v>
      </c>
      <c r="I100" t="s">
        <v>6</v>
      </c>
      <c r="J100">
        <f>Tabla1[[#This Row],[Precio Unitario]]*Tabla1[[#This Row],[Cantidad Ordenada]]</f>
        <v>33</v>
      </c>
      <c r="K100">
        <f>Tabla1[[#This Row],[Ganancia Bruta]]-(Tabla1[[#This Row],[Costo Unitario]]*Tabla1[[#This Row],[Cantidad Ordenada]])</f>
        <v>13</v>
      </c>
      <c r="L100">
        <f>Tabla1[[#This Row],[Precio Unitario]]*Tabla1[[#This Row],[Cantidad Ordenada]]</f>
        <v>33</v>
      </c>
      <c r="M100" s="1">
        <f>Tabla1[[#This Row],[Ganancia Neta ]]/Tabla1[[#This Row],[Total del pedido ]]</f>
        <v>0.39393939393939392</v>
      </c>
      <c r="N100" s="2">
        <f>Tabla1[[#This Row],[Costo Unitario]]*Tabla1[[#This Row],[Cantidad Ordenada]]</f>
        <v>20</v>
      </c>
      <c r="O100" s="2"/>
    </row>
    <row r="101" spans="1:15">
      <c r="A101">
        <v>35</v>
      </c>
      <c r="B101">
        <v>13</v>
      </c>
      <c r="C101" t="s">
        <v>9</v>
      </c>
      <c r="D101" t="s">
        <v>33</v>
      </c>
      <c r="E101">
        <v>19</v>
      </c>
      <c r="F101">
        <v>31</v>
      </c>
      <c r="G101">
        <v>2</v>
      </c>
      <c r="H101" s="8">
        <v>31</v>
      </c>
      <c r="I101" t="s">
        <v>8</v>
      </c>
      <c r="J101">
        <f>Tabla1[[#This Row],[Precio Unitario]]*Tabla1[[#This Row],[Cantidad Ordenada]]</f>
        <v>62</v>
      </c>
      <c r="K101">
        <f>Tabla1[[#This Row],[Ganancia Bruta]]-(Tabla1[[#This Row],[Costo Unitario]]*Tabla1[[#This Row],[Cantidad Ordenada]])</f>
        <v>24</v>
      </c>
      <c r="L101">
        <f>Tabla1[[#This Row],[Precio Unitario]]*Tabla1[[#This Row],[Cantidad Ordenada]]</f>
        <v>62</v>
      </c>
      <c r="M101" s="1">
        <f>Tabla1[[#This Row],[Ganancia Neta ]]/Tabla1[[#This Row],[Total del pedido ]]</f>
        <v>0.38709677419354838</v>
      </c>
      <c r="N101" s="2">
        <f>Tabla1[[#This Row],[Costo Unitario]]*Tabla1[[#This Row],[Cantidad Ordenada]]</f>
        <v>38</v>
      </c>
      <c r="O101" s="2"/>
    </row>
    <row r="102" spans="1:15">
      <c r="A102">
        <v>36</v>
      </c>
      <c r="B102">
        <v>5</v>
      </c>
      <c r="C102" t="s">
        <v>7</v>
      </c>
      <c r="D102" t="s">
        <v>32</v>
      </c>
      <c r="E102">
        <v>18</v>
      </c>
      <c r="F102">
        <v>30</v>
      </c>
      <c r="G102">
        <v>1</v>
      </c>
      <c r="H102" s="8">
        <v>38</v>
      </c>
      <c r="I102" t="s">
        <v>6</v>
      </c>
      <c r="J102">
        <f>Tabla1[[#This Row],[Precio Unitario]]*Tabla1[[#This Row],[Cantidad Ordenada]]</f>
        <v>30</v>
      </c>
      <c r="K102">
        <f>Tabla1[[#This Row],[Ganancia Bruta]]-(Tabla1[[#This Row],[Costo Unitario]]*Tabla1[[#This Row],[Cantidad Ordenada]])</f>
        <v>12</v>
      </c>
      <c r="L102">
        <f>Tabla1[[#This Row],[Precio Unitario]]*Tabla1[[#This Row],[Cantidad Ordenada]]</f>
        <v>30</v>
      </c>
      <c r="M102" s="1">
        <f>Tabla1[[#This Row],[Ganancia Neta ]]/Tabla1[[#This Row],[Total del pedido ]]</f>
        <v>0.4</v>
      </c>
      <c r="N102" s="2">
        <f>Tabla1[[#This Row],[Costo Unitario]]*Tabla1[[#This Row],[Cantidad Ordenada]]</f>
        <v>18</v>
      </c>
      <c r="O102" s="2"/>
    </row>
    <row r="103" spans="1:15">
      <c r="A103">
        <v>37</v>
      </c>
      <c r="B103">
        <v>20</v>
      </c>
      <c r="C103" t="s">
        <v>23</v>
      </c>
      <c r="D103" t="s">
        <v>47</v>
      </c>
      <c r="E103">
        <v>13</v>
      </c>
      <c r="F103">
        <v>21</v>
      </c>
      <c r="G103">
        <v>1</v>
      </c>
      <c r="H103" s="8">
        <v>47</v>
      </c>
      <c r="I103" t="s">
        <v>6</v>
      </c>
      <c r="J103">
        <f>Tabla1[[#This Row],[Precio Unitario]]*Tabla1[[#This Row],[Cantidad Ordenada]]</f>
        <v>21</v>
      </c>
      <c r="K103">
        <f>Tabla1[[#This Row],[Ganancia Bruta]]-(Tabla1[[#This Row],[Costo Unitario]]*Tabla1[[#This Row],[Cantidad Ordenada]])</f>
        <v>8</v>
      </c>
      <c r="L103">
        <f>Tabla1[[#This Row],[Precio Unitario]]*Tabla1[[#This Row],[Cantidad Ordenada]]</f>
        <v>21</v>
      </c>
      <c r="M103" s="1">
        <f>Tabla1[[#This Row],[Ganancia Neta ]]/Tabla1[[#This Row],[Total del pedido ]]</f>
        <v>0.38095238095238093</v>
      </c>
      <c r="N103" s="2">
        <f>Tabla1[[#This Row],[Costo Unitario]]*Tabla1[[#This Row],[Cantidad Ordenada]]</f>
        <v>13</v>
      </c>
      <c r="O103" s="2"/>
    </row>
    <row r="104" spans="1:15">
      <c r="A104">
        <v>38</v>
      </c>
      <c r="B104">
        <v>10</v>
      </c>
      <c r="C104" t="s">
        <v>9</v>
      </c>
      <c r="D104" t="s">
        <v>33</v>
      </c>
      <c r="E104">
        <v>19</v>
      </c>
      <c r="F104">
        <v>31</v>
      </c>
      <c r="G104">
        <v>3</v>
      </c>
      <c r="H104" s="8">
        <v>21</v>
      </c>
      <c r="I104" t="s">
        <v>8</v>
      </c>
      <c r="J104">
        <f>Tabla1[[#This Row],[Precio Unitario]]*Tabla1[[#This Row],[Cantidad Ordenada]]</f>
        <v>93</v>
      </c>
      <c r="K104">
        <f>Tabla1[[#This Row],[Ganancia Bruta]]-(Tabla1[[#This Row],[Costo Unitario]]*Tabla1[[#This Row],[Cantidad Ordenada]])</f>
        <v>36</v>
      </c>
      <c r="L104">
        <f>Tabla1[[#This Row],[Precio Unitario]]*Tabla1[[#This Row],[Cantidad Ordenada]]</f>
        <v>93</v>
      </c>
      <c r="M104" s="1">
        <f>Tabla1[[#This Row],[Ganancia Neta ]]/Tabla1[[#This Row],[Total del pedido ]]</f>
        <v>0.38709677419354838</v>
      </c>
      <c r="N104" s="2">
        <f>Tabla1[[#This Row],[Costo Unitario]]*Tabla1[[#This Row],[Cantidad Ordenada]]</f>
        <v>57</v>
      </c>
      <c r="O104" s="2"/>
    </row>
    <row r="105" spans="1:15">
      <c r="A105">
        <v>38</v>
      </c>
      <c r="B105">
        <v>10</v>
      </c>
      <c r="C105" t="s">
        <v>17</v>
      </c>
      <c r="D105" t="s">
        <v>41</v>
      </c>
      <c r="E105">
        <v>21</v>
      </c>
      <c r="F105">
        <v>35</v>
      </c>
      <c r="G105">
        <v>2</v>
      </c>
      <c r="H105" s="8">
        <v>34</v>
      </c>
      <c r="I105" t="s">
        <v>6</v>
      </c>
      <c r="J105">
        <f>Tabla1[[#This Row],[Precio Unitario]]*Tabla1[[#This Row],[Cantidad Ordenada]]</f>
        <v>70</v>
      </c>
      <c r="K105">
        <f>Tabla1[[#This Row],[Ganancia Bruta]]-(Tabla1[[#This Row],[Costo Unitario]]*Tabla1[[#This Row],[Cantidad Ordenada]])</f>
        <v>28</v>
      </c>
      <c r="L105">
        <f>Tabla1[[#This Row],[Precio Unitario]]*Tabla1[[#This Row],[Cantidad Ordenada]]</f>
        <v>70</v>
      </c>
      <c r="M105" s="1">
        <f>Tabla1[[#This Row],[Ganancia Neta ]]/Tabla1[[#This Row],[Total del pedido ]]</f>
        <v>0.4</v>
      </c>
      <c r="N105" s="2">
        <f>Tabla1[[#This Row],[Costo Unitario]]*Tabla1[[#This Row],[Cantidad Ordenada]]</f>
        <v>42</v>
      </c>
      <c r="O105" s="2"/>
    </row>
    <row r="106" spans="1:15">
      <c r="A106">
        <v>38</v>
      </c>
      <c r="B106">
        <v>10</v>
      </c>
      <c r="C106" t="s">
        <v>12</v>
      </c>
      <c r="D106" t="s">
        <v>36</v>
      </c>
      <c r="E106">
        <v>22</v>
      </c>
      <c r="F106">
        <v>36</v>
      </c>
      <c r="G106">
        <v>2</v>
      </c>
      <c r="H106" s="8">
        <v>43</v>
      </c>
      <c r="I106" t="s">
        <v>6</v>
      </c>
      <c r="J106">
        <f>Tabla1[[#This Row],[Precio Unitario]]*Tabla1[[#This Row],[Cantidad Ordenada]]</f>
        <v>72</v>
      </c>
      <c r="K106">
        <f>Tabla1[[#This Row],[Ganancia Bruta]]-(Tabla1[[#This Row],[Costo Unitario]]*Tabla1[[#This Row],[Cantidad Ordenada]])</f>
        <v>28</v>
      </c>
      <c r="L106">
        <f>Tabla1[[#This Row],[Precio Unitario]]*Tabla1[[#This Row],[Cantidad Ordenada]]</f>
        <v>72</v>
      </c>
      <c r="M106" s="1">
        <f>Tabla1[[#This Row],[Ganancia Neta ]]/Tabla1[[#This Row],[Total del pedido ]]</f>
        <v>0.3888888888888889</v>
      </c>
      <c r="N106" s="2">
        <f>Tabla1[[#This Row],[Costo Unitario]]*Tabla1[[#This Row],[Cantidad Ordenada]]</f>
        <v>44</v>
      </c>
      <c r="O106" s="2"/>
    </row>
    <row r="107" spans="1:15">
      <c r="A107">
        <v>39</v>
      </c>
      <c r="B107">
        <v>15</v>
      </c>
      <c r="C107" t="s">
        <v>12</v>
      </c>
      <c r="D107" t="s">
        <v>36</v>
      </c>
      <c r="E107">
        <v>22</v>
      </c>
      <c r="F107">
        <v>36</v>
      </c>
      <c r="G107">
        <v>3</v>
      </c>
      <c r="H107" s="8">
        <v>57</v>
      </c>
      <c r="I107" t="s">
        <v>6</v>
      </c>
      <c r="J107">
        <f>Tabla1[[#This Row],[Precio Unitario]]*Tabla1[[#This Row],[Cantidad Ordenada]]</f>
        <v>108</v>
      </c>
      <c r="K107">
        <f>Tabla1[[#This Row],[Ganancia Bruta]]-(Tabla1[[#This Row],[Costo Unitario]]*Tabla1[[#This Row],[Cantidad Ordenada]])</f>
        <v>42</v>
      </c>
      <c r="L107">
        <f>Tabla1[[#This Row],[Precio Unitario]]*Tabla1[[#This Row],[Cantidad Ordenada]]</f>
        <v>108</v>
      </c>
      <c r="M107" s="1">
        <f>Tabla1[[#This Row],[Ganancia Neta ]]/Tabla1[[#This Row],[Total del pedido ]]</f>
        <v>0.3888888888888889</v>
      </c>
      <c r="N107" s="2">
        <f>Tabla1[[#This Row],[Costo Unitario]]*Tabla1[[#This Row],[Cantidad Ordenada]]</f>
        <v>66</v>
      </c>
      <c r="O107" s="2"/>
    </row>
    <row r="108" spans="1:15">
      <c r="A108">
        <v>40</v>
      </c>
      <c r="B108">
        <v>1</v>
      </c>
      <c r="C108" t="s">
        <v>13</v>
      </c>
      <c r="D108" t="s">
        <v>37</v>
      </c>
      <c r="E108">
        <v>17</v>
      </c>
      <c r="F108">
        <v>29</v>
      </c>
      <c r="G108">
        <v>3</v>
      </c>
      <c r="H108" s="8">
        <v>15</v>
      </c>
      <c r="I108" t="s">
        <v>8</v>
      </c>
      <c r="J108">
        <f>Tabla1[[#This Row],[Precio Unitario]]*Tabla1[[#This Row],[Cantidad Ordenada]]</f>
        <v>87</v>
      </c>
      <c r="K108">
        <f>Tabla1[[#This Row],[Ganancia Bruta]]-(Tabla1[[#This Row],[Costo Unitario]]*Tabla1[[#This Row],[Cantidad Ordenada]])</f>
        <v>36</v>
      </c>
      <c r="L108">
        <f>Tabla1[[#This Row],[Precio Unitario]]*Tabla1[[#This Row],[Cantidad Ordenada]]</f>
        <v>87</v>
      </c>
      <c r="M108" s="1">
        <f>Tabla1[[#This Row],[Ganancia Neta ]]/Tabla1[[#This Row],[Total del pedido ]]</f>
        <v>0.41379310344827586</v>
      </c>
      <c r="N108" s="2">
        <f>Tabla1[[#This Row],[Costo Unitario]]*Tabla1[[#This Row],[Cantidad Ordenada]]</f>
        <v>51</v>
      </c>
      <c r="O108" s="2"/>
    </row>
    <row r="109" spans="1:15">
      <c r="A109">
        <v>40</v>
      </c>
      <c r="B109">
        <v>1</v>
      </c>
      <c r="C109" t="s">
        <v>14</v>
      </c>
      <c r="D109" t="s">
        <v>38</v>
      </c>
      <c r="E109">
        <v>20</v>
      </c>
      <c r="F109">
        <v>33</v>
      </c>
      <c r="G109">
        <v>1</v>
      </c>
      <c r="H109" s="8">
        <v>50</v>
      </c>
      <c r="I109" t="s">
        <v>8</v>
      </c>
      <c r="J109">
        <f>Tabla1[[#This Row],[Precio Unitario]]*Tabla1[[#This Row],[Cantidad Ordenada]]</f>
        <v>33</v>
      </c>
      <c r="K109">
        <f>Tabla1[[#This Row],[Ganancia Bruta]]-(Tabla1[[#This Row],[Costo Unitario]]*Tabla1[[#This Row],[Cantidad Ordenada]])</f>
        <v>13</v>
      </c>
      <c r="L109">
        <f>Tabla1[[#This Row],[Precio Unitario]]*Tabla1[[#This Row],[Cantidad Ordenada]]</f>
        <v>33</v>
      </c>
      <c r="M109" s="1">
        <f>Tabla1[[#This Row],[Ganancia Neta ]]/Tabla1[[#This Row],[Total del pedido ]]</f>
        <v>0.39393939393939392</v>
      </c>
      <c r="N109" s="2">
        <f>Tabla1[[#This Row],[Costo Unitario]]*Tabla1[[#This Row],[Cantidad Ordenada]]</f>
        <v>20</v>
      </c>
      <c r="O109" s="2"/>
    </row>
    <row r="110" spans="1:15">
      <c r="A110">
        <v>40</v>
      </c>
      <c r="B110">
        <v>1</v>
      </c>
      <c r="C110" t="s">
        <v>15</v>
      </c>
      <c r="D110" t="s">
        <v>39</v>
      </c>
      <c r="E110">
        <v>16</v>
      </c>
      <c r="F110">
        <v>28</v>
      </c>
      <c r="G110">
        <v>1</v>
      </c>
      <c r="H110" s="8">
        <v>13</v>
      </c>
      <c r="I110" t="s">
        <v>8</v>
      </c>
      <c r="J110">
        <f>Tabla1[[#This Row],[Precio Unitario]]*Tabla1[[#This Row],[Cantidad Ordenada]]</f>
        <v>28</v>
      </c>
      <c r="K110">
        <f>Tabla1[[#This Row],[Ganancia Bruta]]-(Tabla1[[#This Row],[Costo Unitario]]*Tabla1[[#This Row],[Cantidad Ordenada]])</f>
        <v>12</v>
      </c>
      <c r="L110">
        <f>Tabla1[[#This Row],[Precio Unitario]]*Tabla1[[#This Row],[Cantidad Ordenada]]</f>
        <v>28</v>
      </c>
      <c r="M110" s="1">
        <f>Tabla1[[#This Row],[Ganancia Neta ]]/Tabla1[[#This Row],[Total del pedido ]]</f>
        <v>0.42857142857142855</v>
      </c>
      <c r="N110" s="2">
        <f>Tabla1[[#This Row],[Costo Unitario]]*Tabla1[[#This Row],[Cantidad Ordenada]]</f>
        <v>16</v>
      </c>
      <c r="O110" s="2"/>
    </row>
    <row r="111" spans="1:15">
      <c r="A111">
        <v>41</v>
      </c>
      <c r="B111">
        <v>7</v>
      </c>
      <c r="C111" t="s">
        <v>18</v>
      </c>
      <c r="D111" t="s">
        <v>42</v>
      </c>
      <c r="E111">
        <v>19</v>
      </c>
      <c r="F111">
        <v>32</v>
      </c>
      <c r="G111">
        <v>3</v>
      </c>
      <c r="H111" s="8">
        <v>23</v>
      </c>
      <c r="I111" t="s">
        <v>8</v>
      </c>
      <c r="J111">
        <f>Tabla1[[#This Row],[Precio Unitario]]*Tabla1[[#This Row],[Cantidad Ordenada]]</f>
        <v>96</v>
      </c>
      <c r="K111">
        <f>Tabla1[[#This Row],[Ganancia Bruta]]-(Tabla1[[#This Row],[Costo Unitario]]*Tabla1[[#This Row],[Cantidad Ordenada]])</f>
        <v>39</v>
      </c>
      <c r="L111">
        <f>Tabla1[[#This Row],[Precio Unitario]]*Tabla1[[#This Row],[Cantidad Ordenada]]</f>
        <v>96</v>
      </c>
      <c r="M111" s="1">
        <f>Tabla1[[#This Row],[Ganancia Neta ]]/Tabla1[[#This Row],[Total del pedido ]]</f>
        <v>0.40625</v>
      </c>
      <c r="N111" s="2">
        <f>Tabla1[[#This Row],[Costo Unitario]]*Tabla1[[#This Row],[Cantidad Ordenada]]</f>
        <v>57</v>
      </c>
      <c r="O111" s="2"/>
    </row>
    <row r="112" spans="1:15">
      <c r="A112">
        <v>41</v>
      </c>
      <c r="B112">
        <v>7</v>
      </c>
      <c r="C112" t="s">
        <v>25</v>
      </c>
      <c r="D112" t="s">
        <v>49</v>
      </c>
      <c r="E112">
        <v>15</v>
      </c>
      <c r="F112">
        <v>26</v>
      </c>
      <c r="G112">
        <v>3</v>
      </c>
      <c r="H112" s="8">
        <v>47</v>
      </c>
      <c r="I112" t="s">
        <v>8</v>
      </c>
      <c r="J112">
        <f>Tabla1[[#This Row],[Precio Unitario]]*Tabla1[[#This Row],[Cantidad Ordenada]]</f>
        <v>78</v>
      </c>
      <c r="K112">
        <f>Tabla1[[#This Row],[Ganancia Bruta]]-(Tabla1[[#This Row],[Costo Unitario]]*Tabla1[[#This Row],[Cantidad Ordenada]])</f>
        <v>33</v>
      </c>
      <c r="L112">
        <f>Tabla1[[#This Row],[Precio Unitario]]*Tabla1[[#This Row],[Cantidad Ordenada]]</f>
        <v>78</v>
      </c>
      <c r="M112" s="1">
        <f>Tabla1[[#This Row],[Ganancia Neta ]]/Tabla1[[#This Row],[Total del pedido ]]</f>
        <v>0.42307692307692307</v>
      </c>
      <c r="N112" s="2">
        <f>Tabla1[[#This Row],[Costo Unitario]]*Tabla1[[#This Row],[Cantidad Ordenada]]</f>
        <v>45</v>
      </c>
      <c r="O112" s="2"/>
    </row>
    <row r="113" spans="1:15">
      <c r="A113">
        <v>41</v>
      </c>
      <c r="B113">
        <v>7</v>
      </c>
      <c r="C113" t="s">
        <v>7</v>
      </c>
      <c r="D113" t="s">
        <v>32</v>
      </c>
      <c r="E113">
        <v>18</v>
      </c>
      <c r="F113">
        <v>30</v>
      </c>
      <c r="G113">
        <v>1</v>
      </c>
      <c r="H113" s="8">
        <v>19</v>
      </c>
      <c r="I113" t="s">
        <v>8</v>
      </c>
      <c r="J113">
        <f>Tabla1[[#This Row],[Precio Unitario]]*Tabla1[[#This Row],[Cantidad Ordenada]]</f>
        <v>30</v>
      </c>
      <c r="K113">
        <f>Tabla1[[#This Row],[Ganancia Bruta]]-(Tabla1[[#This Row],[Costo Unitario]]*Tabla1[[#This Row],[Cantidad Ordenada]])</f>
        <v>12</v>
      </c>
      <c r="L113">
        <f>Tabla1[[#This Row],[Precio Unitario]]*Tabla1[[#This Row],[Cantidad Ordenada]]</f>
        <v>30</v>
      </c>
      <c r="M113" s="1">
        <f>Tabla1[[#This Row],[Ganancia Neta ]]/Tabla1[[#This Row],[Total del pedido ]]</f>
        <v>0.4</v>
      </c>
      <c r="N113" s="2">
        <f>Tabla1[[#This Row],[Costo Unitario]]*Tabla1[[#This Row],[Cantidad Ordenada]]</f>
        <v>18</v>
      </c>
      <c r="O113" s="2"/>
    </row>
    <row r="114" spans="1:15">
      <c r="A114">
        <v>42</v>
      </c>
      <c r="B114">
        <v>14</v>
      </c>
      <c r="C114" t="s">
        <v>19</v>
      </c>
      <c r="D114" t="s">
        <v>43</v>
      </c>
      <c r="E114">
        <v>13</v>
      </c>
      <c r="F114">
        <v>22</v>
      </c>
      <c r="G114">
        <v>1</v>
      </c>
      <c r="H114" s="8">
        <v>57</v>
      </c>
      <c r="I114" t="s">
        <v>8</v>
      </c>
      <c r="J114">
        <f>Tabla1[[#This Row],[Precio Unitario]]*Tabla1[[#This Row],[Cantidad Ordenada]]</f>
        <v>22</v>
      </c>
      <c r="K114">
        <f>Tabla1[[#This Row],[Ganancia Bruta]]-(Tabla1[[#This Row],[Costo Unitario]]*Tabla1[[#This Row],[Cantidad Ordenada]])</f>
        <v>9</v>
      </c>
      <c r="L114">
        <f>Tabla1[[#This Row],[Precio Unitario]]*Tabla1[[#This Row],[Cantidad Ordenada]]</f>
        <v>22</v>
      </c>
      <c r="M114" s="1">
        <f>Tabla1[[#This Row],[Ganancia Neta ]]/Tabla1[[#This Row],[Total del pedido ]]</f>
        <v>0.40909090909090912</v>
      </c>
      <c r="N114" s="2">
        <f>Tabla1[[#This Row],[Costo Unitario]]*Tabla1[[#This Row],[Cantidad Ordenada]]</f>
        <v>13</v>
      </c>
      <c r="O114" s="2"/>
    </row>
    <row r="115" spans="1:15">
      <c r="A115">
        <v>42</v>
      </c>
      <c r="B115">
        <v>14</v>
      </c>
      <c r="C115" t="s">
        <v>11</v>
      </c>
      <c r="D115" t="s">
        <v>35</v>
      </c>
      <c r="E115">
        <v>25</v>
      </c>
      <c r="F115">
        <v>40</v>
      </c>
      <c r="G115">
        <v>2</v>
      </c>
      <c r="H115" s="8">
        <v>12</v>
      </c>
      <c r="I115" t="s">
        <v>8</v>
      </c>
      <c r="J115">
        <f>Tabla1[[#This Row],[Precio Unitario]]*Tabla1[[#This Row],[Cantidad Ordenada]]</f>
        <v>80</v>
      </c>
      <c r="K115">
        <f>Tabla1[[#This Row],[Ganancia Bruta]]-(Tabla1[[#This Row],[Costo Unitario]]*Tabla1[[#This Row],[Cantidad Ordenada]])</f>
        <v>30</v>
      </c>
      <c r="L115">
        <f>Tabla1[[#This Row],[Precio Unitario]]*Tabla1[[#This Row],[Cantidad Ordenada]]</f>
        <v>80</v>
      </c>
      <c r="M115" s="1">
        <f>Tabla1[[#This Row],[Ganancia Neta ]]/Tabla1[[#This Row],[Total del pedido ]]</f>
        <v>0.375</v>
      </c>
      <c r="N115" s="2">
        <f>Tabla1[[#This Row],[Costo Unitario]]*Tabla1[[#This Row],[Cantidad Ordenada]]</f>
        <v>50</v>
      </c>
      <c r="O115" s="2"/>
    </row>
    <row r="116" spans="1:15">
      <c r="A116">
        <v>43</v>
      </c>
      <c r="B116">
        <v>8</v>
      </c>
      <c r="C116" t="s">
        <v>18</v>
      </c>
      <c r="D116" t="s">
        <v>42</v>
      </c>
      <c r="E116">
        <v>19</v>
      </c>
      <c r="F116">
        <v>32</v>
      </c>
      <c r="G116">
        <v>1</v>
      </c>
      <c r="H116" s="8">
        <v>6</v>
      </c>
      <c r="I116" t="s">
        <v>8</v>
      </c>
      <c r="J116">
        <f>Tabla1[[#This Row],[Precio Unitario]]*Tabla1[[#This Row],[Cantidad Ordenada]]</f>
        <v>32</v>
      </c>
      <c r="K116">
        <f>Tabla1[[#This Row],[Ganancia Bruta]]-(Tabla1[[#This Row],[Costo Unitario]]*Tabla1[[#This Row],[Cantidad Ordenada]])</f>
        <v>13</v>
      </c>
      <c r="L116">
        <f>Tabla1[[#This Row],[Precio Unitario]]*Tabla1[[#This Row],[Cantidad Ordenada]]</f>
        <v>32</v>
      </c>
      <c r="M116" s="1">
        <f>Tabla1[[#This Row],[Ganancia Neta ]]/Tabla1[[#This Row],[Total del pedido ]]</f>
        <v>0.40625</v>
      </c>
      <c r="N116" s="2">
        <f>Tabla1[[#This Row],[Costo Unitario]]*Tabla1[[#This Row],[Cantidad Ordenada]]</f>
        <v>19</v>
      </c>
      <c r="O116" s="2"/>
    </row>
    <row r="117" spans="1:15">
      <c r="A117">
        <v>43</v>
      </c>
      <c r="B117">
        <v>8</v>
      </c>
      <c r="C117" t="s">
        <v>20</v>
      </c>
      <c r="D117" t="s">
        <v>44</v>
      </c>
      <c r="E117">
        <v>20</v>
      </c>
      <c r="F117">
        <v>34</v>
      </c>
      <c r="G117">
        <v>2</v>
      </c>
      <c r="H117" s="8">
        <v>59</v>
      </c>
      <c r="I117" t="s">
        <v>8</v>
      </c>
      <c r="J117">
        <f>Tabla1[[#This Row],[Precio Unitario]]*Tabla1[[#This Row],[Cantidad Ordenada]]</f>
        <v>68</v>
      </c>
      <c r="K117">
        <f>Tabla1[[#This Row],[Ganancia Bruta]]-(Tabla1[[#This Row],[Costo Unitario]]*Tabla1[[#This Row],[Cantidad Ordenada]])</f>
        <v>28</v>
      </c>
      <c r="L117">
        <f>Tabla1[[#This Row],[Precio Unitario]]*Tabla1[[#This Row],[Cantidad Ordenada]]</f>
        <v>68</v>
      </c>
      <c r="M117" s="1">
        <f>Tabla1[[#This Row],[Ganancia Neta ]]/Tabla1[[#This Row],[Total del pedido ]]</f>
        <v>0.41176470588235292</v>
      </c>
      <c r="N117" s="2">
        <f>Tabla1[[#This Row],[Costo Unitario]]*Tabla1[[#This Row],[Cantidad Ordenada]]</f>
        <v>40</v>
      </c>
      <c r="O117" s="2"/>
    </row>
    <row r="118" spans="1:15">
      <c r="A118">
        <v>43</v>
      </c>
      <c r="B118">
        <v>8</v>
      </c>
      <c r="C118" t="s">
        <v>5</v>
      </c>
      <c r="D118" t="s">
        <v>31</v>
      </c>
      <c r="E118">
        <v>14</v>
      </c>
      <c r="F118">
        <v>24</v>
      </c>
      <c r="G118">
        <v>3</v>
      </c>
      <c r="H118" s="8">
        <v>57</v>
      </c>
      <c r="I118" t="s">
        <v>6</v>
      </c>
      <c r="J118">
        <f>Tabla1[[#This Row],[Precio Unitario]]*Tabla1[[#This Row],[Cantidad Ordenada]]</f>
        <v>72</v>
      </c>
      <c r="K118">
        <f>Tabla1[[#This Row],[Ganancia Bruta]]-(Tabla1[[#This Row],[Costo Unitario]]*Tabla1[[#This Row],[Cantidad Ordenada]])</f>
        <v>30</v>
      </c>
      <c r="L118">
        <f>Tabla1[[#This Row],[Precio Unitario]]*Tabla1[[#This Row],[Cantidad Ordenada]]</f>
        <v>72</v>
      </c>
      <c r="M118" s="1">
        <f>Tabla1[[#This Row],[Ganancia Neta ]]/Tabla1[[#This Row],[Total del pedido ]]</f>
        <v>0.41666666666666669</v>
      </c>
      <c r="N118" s="2">
        <f>Tabla1[[#This Row],[Costo Unitario]]*Tabla1[[#This Row],[Cantidad Ordenada]]</f>
        <v>42</v>
      </c>
      <c r="O118" s="2"/>
    </row>
    <row r="119" spans="1:15">
      <c r="A119">
        <v>43</v>
      </c>
      <c r="B119">
        <v>8</v>
      </c>
      <c r="C119" t="s">
        <v>9</v>
      </c>
      <c r="D119" t="s">
        <v>33</v>
      </c>
      <c r="E119">
        <v>19</v>
      </c>
      <c r="F119">
        <v>31</v>
      </c>
      <c r="G119">
        <v>1</v>
      </c>
      <c r="H119" s="8">
        <v>24</v>
      </c>
      <c r="I119" t="s">
        <v>6</v>
      </c>
      <c r="J119">
        <f>Tabla1[[#This Row],[Precio Unitario]]*Tabla1[[#This Row],[Cantidad Ordenada]]</f>
        <v>31</v>
      </c>
      <c r="K119">
        <f>Tabla1[[#This Row],[Ganancia Bruta]]-(Tabla1[[#This Row],[Costo Unitario]]*Tabla1[[#This Row],[Cantidad Ordenada]])</f>
        <v>12</v>
      </c>
      <c r="L119">
        <f>Tabla1[[#This Row],[Precio Unitario]]*Tabla1[[#This Row],[Cantidad Ordenada]]</f>
        <v>31</v>
      </c>
      <c r="M119" s="1">
        <f>Tabla1[[#This Row],[Ganancia Neta ]]/Tabla1[[#This Row],[Total del pedido ]]</f>
        <v>0.38709677419354838</v>
      </c>
      <c r="N119" s="2">
        <f>Tabla1[[#This Row],[Costo Unitario]]*Tabla1[[#This Row],[Cantidad Ordenada]]</f>
        <v>19</v>
      </c>
      <c r="O119" s="2"/>
    </row>
    <row r="120" spans="1:15">
      <c r="A120">
        <v>44</v>
      </c>
      <c r="B120">
        <v>18</v>
      </c>
      <c r="C120" t="s">
        <v>25</v>
      </c>
      <c r="D120" t="s">
        <v>49</v>
      </c>
      <c r="E120">
        <v>15</v>
      </c>
      <c r="F120">
        <v>26</v>
      </c>
      <c r="G120">
        <v>1</v>
      </c>
      <c r="H120" s="8">
        <v>34</v>
      </c>
      <c r="I120" t="s">
        <v>8</v>
      </c>
      <c r="J120">
        <f>Tabla1[[#This Row],[Precio Unitario]]*Tabla1[[#This Row],[Cantidad Ordenada]]</f>
        <v>26</v>
      </c>
      <c r="K120">
        <f>Tabla1[[#This Row],[Ganancia Bruta]]-(Tabla1[[#This Row],[Costo Unitario]]*Tabla1[[#This Row],[Cantidad Ordenada]])</f>
        <v>11</v>
      </c>
      <c r="L120">
        <f>Tabla1[[#This Row],[Precio Unitario]]*Tabla1[[#This Row],[Cantidad Ordenada]]</f>
        <v>26</v>
      </c>
      <c r="M120" s="1">
        <f>Tabla1[[#This Row],[Ganancia Neta ]]/Tabla1[[#This Row],[Total del pedido ]]</f>
        <v>0.42307692307692307</v>
      </c>
      <c r="N120" s="2">
        <f>Tabla1[[#This Row],[Costo Unitario]]*Tabla1[[#This Row],[Cantidad Ordenada]]</f>
        <v>15</v>
      </c>
      <c r="O120" s="2"/>
    </row>
    <row r="121" spans="1:15">
      <c r="A121">
        <v>44</v>
      </c>
      <c r="B121">
        <v>18</v>
      </c>
      <c r="C121" t="s">
        <v>26</v>
      </c>
      <c r="D121" t="s">
        <v>50</v>
      </c>
      <c r="E121">
        <v>15</v>
      </c>
      <c r="F121">
        <v>25</v>
      </c>
      <c r="G121">
        <v>3</v>
      </c>
      <c r="H121" s="8">
        <v>8</v>
      </c>
      <c r="I121" t="s">
        <v>6</v>
      </c>
      <c r="J121">
        <f>Tabla1[[#This Row],[Precio Unitario]]*Tabla1[[#This Row],[Cantidad Ordenada]]</f>
        <v>75</v>
      </c>
      <c r="K121">
        <f>Tabla1[[#This Row],[Ganancia Bruta]]-(Tabla1[[#This Row],[Costo Unitario]]*Tabla1[[#This Row],[Cantidad Ordenada]])</f>
        <v>30</v>
      </c>
      <c r="L121">
        <f>Tabla1[[#This Row],[Precio Unitario]]*Tabla1[[#This Row],[Cantidad Ordenada]]</f>
        <v>75</v>
      </c>
      <c r="M121" s="1">
        <f>Tabla1[[#This Row],[Ganancia Neta ]]/Tabla1[[#This Row],[Total del pedido ]]</f>
        <v>0.4</v>
      </c>
      <c r="N121" s="2">
        <f>Tabla1[[#This Row],[Costo Unitario]]*Tabla1[[#This Row],[Cantidad Ordenada]]</f>
        <v>45</v>
      </c>
      <c r="O121" s="2"/>
    </row>
    <row r="122" spans="1:15">
      <c r="A122">
        <v>44</v>
      </c>
      <c r="B122">
        <v>18</v>
      </c>
      <c r="C122" t="s">
        <v>23</v>
      </c>
      <c r="D122" t="s">
        <v>47</v>
      </c>
      <c r="E122">
        <v>13</v>
      </c>
      <c r="F122">
        <v>21</v>
      </c>
      <c r="G122">
        <v>1</v>
      </c>
      <c r="H122" s="8">
        <v>43</v>
      </c>
      <c r="I122" t="s">
        <v>6</v>
      </c>
      <c r="J122">
        <f>Tabla1[[#This Row],[Precio Unitario]]*Tabla1[[#This Row],[Cantidad Ordenada]]</f>
        <v>21</v>
      </c>
      <c r="K122">
        <f>Tabla1[[#This Row],[Ganancia Bruta]]-(Tabla1[[#This Row],[Costo Unitario]]*Tabla1[[#This Row],[Cantidad Ordenada]])</f>
        <v>8</v>
      </c>
      <c r="L122">
        <f>Tabla1[[#This Row],[Precio Unitario]]*Tabla1[[#This Row],[Cantidad Ordenada]]</f>
        <v>21</v>
      </c>
      <c r="M122" s="1">
        <f>Tabla1[[#This Row],[Ganancia Neta ]]/Tabla1[[#This Row],[Total del pedido ]]</f>
        <v>0.38095238095238093</v>
      </c>
      <c r="N122" s="2">
        <f>Tabla1[[#This Row],[Costo Unitario]]*Tabla1[[#This Row],[Cantidad Ordenada]]</f>
        <v>13</v>
      </c>
      <c r="O122" s="2"/>
    </row>
    <row r="123" spans="1:15">
      <c r="A123">
        <v>45</v>
      </c>
      <c r="B123">
        <v>17</v>
      </c>
      <c r="C123" t="s">
        <v>24</v>
      </c>
      <c r="D123" t="s">
        <v>48</v>
      </c>
      <c r="E123">
        <v>10</v>
      </c>
      <c r="F123">
        <v>18</v>
      </c>
      <c r="G123">
        <v>3</v>
      </c>
      <c r="H123" s="8">
        <v>47</v>
      </c>
      <c r="I123" t="s">
        <v>6</v>
      </c>
      <c r="J123">
        <f>Tabla1[[#This Row],[Precio Unitario]]*Tabla1[[#This Row],[Cantidad Ordenada]]</f>
        <v>54</v>
      </c>
      <c r="K123">
        <f>Tabla1[[#This Row],[Ganancia Bruta]]-(Tabla1[[#This Row],[Costo Unitario]]*Tabla1[[#This Row],[Cantidad Ordenada]])</f>
        <v>24</v>
      </c>
      <c r="L123">
        <f>Tabla1[[#This Row],[Precio Unitario]]*Tabla1[[#This Row],[Cantidad Ordenada]]</f>
        <v>54</v>
      </c>
      <c r="M123" s="1">
        <f>Tabla1[[#This Row],[Ganancia Neta ]]/Tabla1[[#This Row],[Total del pedido ]]</f>
        <v>0.44444444444444442</v>
      </c>
      <c r="N123" s="2">
        <f>Tabla1[[#This Row],[Costo Unitario]]*Tabla1[[#This Row],[Cantidad Ordenada]]</f>
        <v>30</v>
      </c>
      <c r="O123" s="2"/>
    </row>
    <row r="124" spans="1:15">
      <c r="A124">
        <v>46</v>
      </c>
      <c r="B124">
        <v>10</v>
      </c>
      <c r="C124" t="s">
        <v>7</v>
      </c>
      <c r="D124" t="s">
        <v>32</v>
      </c>
      <c r="E124">
        <v>18</v>
      </c>
      <c r="F124">
        <v>30</v>
      </c>
      <c r="G124">
        <v>2</v>
      </c>
      <c r="H124" s="8">
        <v>23</v>
      </c>
      <c r="I124" t="s">
        <v>8</v>
      </c>
      <c r="J124">
        <f>Tabla1[[#This Row],[Precio Unitario]]*Tabla1[[#This Row],[Cantidad Ordenada]]</f>
        <v>60</v>
      </c>
      <c r="K124">
        <f>Tabla1[[#This Row],[Ganancia Bruta]]-(Tabla1[[#This Row],[Costo Unitario]]*Tabla1[[#This Row],[Cantidad Ordenada]])</f>
        <v>24</v>
      </c>
      <c r="L124">
        <f>Tabla1[[#This Row],[Precio Unitario]]*Tabla1[[#This Row],[Cantidad Ordenada]]</f>
        <v>60</v>
      </c>
      <c r="M124" s="1">
        <f>Tabla1[[#This Row],[Ganancia Neta ]]/Tabla1[[#This Row],[Total del pedido ]]</f>
        <v>0.4</v>
      </c>
      <c r="N124" s="2">
        <f>Tabla1[[#This Row],[Costo Unitario]]*Tabla1[[#This Row],[Cantidad Ordenada]]</f>
        <v>36</v>
      </c>
      <c r="O124" s="2"/>
    </row>
    <row r="125" spans="1:15">
      <c r="A125">
        <v>46</v>
      </c>
      <c r="B125">
        <v>10</v>
      </c>
      <c r="C125" t="s">
        <v>20</v>
      </c>
      <c r="D125" t="s">
        <v>44</v>
      </c>
      <c r="E125">
        <v>20</v>
      </c>
      <c r="F125">
        <v>34</v>
      </c>
      <c r="G125">
        <v>1</v>
      </c>
      <c r="H125" s="8">
        <v>48</v>
      </c>
      <c r="I125" t="s">
        <v>8</v>
      </c>
      <c r="J125">
        <f>Tabla1[[#This Row],[Precio Unitario]]*Tabla1[[#This Row],[Cantidad Ordenada]]</f>
        <v>34</v>
      </c>
      <c r="K125">
        <f>Tabla1[[#This Row],[Ganancia Bruta]]-(Tabla1[[#This Row],[Costo Unitario]]*Tabla1[[#This Row],[Cantidad Ordenada]])</f>
        <v>14</v>
      </c>
      <c r="L125">
        <f>Tabla1[[#This Row],[Precio Unitario]]*Tabla1[[#This Row],[Cantidad Ordenada]]</f>
        <v>34</v>
      </c>
      <c r="M125" s="1">
        <f>Tabla1[[#This Row],[Ganancia Neta ]]/Tabla1[[#This Row],[Total del pedido ]]</f>
        <v>0.41176470588235292</v>
      </c>
      <c r="N125" s="2">
        <f>Tabla1[[#This Row],[Costo Unitario]]*Tabla1[[#This Row],[Cantidad Ordenada]]</f>
        <v>20</v>
      </c>
      <c r="O125" s="2"/>
    </row>
    <row r="126" spans="1:15">
      <c r="A126">
        <v>46</v>
      </c>
      <c r="B126">
        <v>10</v>
      </c>
      <c r="C126" t="s">
        <v>22</v>
      </c>
      <c r="D126" t="s">
        <v>46</v>
      </c>
      <c r="E126">
        <v>14</v>
      </c>
      <c r="F126">
        <v>23</v>
      </c>
      <c r="G126">
        <v>2</v>
      </c>
      <c r="H126" s="8">
        <v>15</v>
      </c>
      <c r="I126" t="s">
        <v>6</v>
      </c>
      <c r="J126">
        <f>Tabla1[[#This Row],[Precio Unitario]]*Tabla1[[#This Row],[Cantidad Ordenada]]</f>
        <v>46</v>
      </c>
      <c r="K126">
        <f>Tabla1[[#This Row],[Ganancia Bruta]]-(Tabla1[[#This Row],[Costo Unitario]]*Tabla1[[#This Row],[Cantidad Ordenada]])</f>
        <v>18</v>
      </c>
      <c r="L126">
        <f>Tabla1[[#This Row],[Precio Unitario]]*Tabla1[[#This Row],[Cantidad Ordenada]]</f>
        <v>46</v>
      </c>
      <c r="M126" s="1">
        <f>Tabla1[[#This Row],[Ganancia Neta ]]/Tabla1[[#This Row],[Total del pedido ]]</f>
        <v>0.39130434782608697</v>
      </c>
      <c r="N126" s="2">
        <f>Tabla1[[#This Row],[Costo Unitario]]*Tabla1[[#This Row],[Cantidad Ordenada]]</f>
        <v>28</v>
      </c>
      <c r="O126" s="2"/>
    </row>
    <row r="127" spans="1:15">
      <c r="A127">
        <v>47</v>
      </c>
      <c r="B127">
        <v>18</v>
      </c>
      <c r="C127" t="s">
        <v>14</v>
      </c>
      <c r="D127" t="s">
        <v>38</v>
      </c>
      <c r="E127">
        <v>20</v>
      </c>
      <c r="F127">
        <v>33</v>
      </c>
      <c r="G127">
        <v>2</v>
      </c>
      <c r="H127" s="8">
        <v>56</v>
      </c>
      <c r="I127" t="s">
        <v>6</v>
      </c>
      <c r="J127">
        <f>Tabla1[[#This Row],[Precio Unitario]]*Tabla1[[#This Row],[Cantidad Ordenada]]</f>
        <v>66</v>
      </c>
      <c r="K127">
        <f>Tabla1[[#This Row],[Ganancia Bruta]]-(Tabla1[[#This Row],[Costo Unitario]]*Tabla1[[#This Row],[Cantidad Ordenada]])</f>
        <v>26</v>
      </c>
      <c r="L127">
        <f>Tabla1[[#This Row],[Precio Unitario]]*Tabla1[[#This Row],[Cantidad Ordenada]]</f>
        <v>66</v>
      </c>
      <c r="M127" s="1">
        <f>Tabla1[[#This Row],[Ganancia Neta ]]/Tabla1[[#This Row],[Total del pedido ]]</f>
        <v>0.39393939393939392</v>
      </c>
      <c r="N127" s="2">
        <f>Tabla1[[#This Row],[Costo Unitario]]*Tabla1[[#This Row],[Cantidad Ordenada]]</f>
        <v>40</v>
      </c>
      <c r="O127" s="2"/>
    </row>
    <row r="128" spans="1:15">
      <c r="A128">
        <v>47</v>
      </c>
      <c r="B128">
        <v>18</v>
      </c>
      <c r="C128" t="s">
        <v>22</v>
      </c>
      <c r="D128" t="s">
        <v>46</v>
      </c>
      <c r="E128">
        <v>14</v>
      </c>
      <c r="F128">
        <v>23</v>
      </c>
      <c r="G128">
        <v>1</v>
      </c>
      <c r="H128" s="8">
        <v>17</v>
      </c>
      <c r="I128" t="s">
        <v>8</v>
      </c>
      <c r="J128">
        <f>Tabla1[[#This Row],[Precio Unitario]]*Tabla1[[#This Row],[Cantidad Ordenada]]</f>
        <v>23</v>
      </c>
      <c r="K128">
        <f>Tabla1[[#This Row],[Ganancia Bruta]]-(Tabla1[[#This Row],[Costo Unitario]]*Tabla1[[#This Row],[Cantidad Ordenada]])</f>
        <v>9</v>
      </c>
      <c r="L128">
        <f>Tabla1[[#This Row],[Precio Unitario]]*Tabla1[[#This Row],[Cantidad Ordenada]]</f>
        <v>23</v>
      </c>
      <c r="M128" s="1">
        <f>Tabla1[[#This Row],[Ganancia Neta ]]/Tabla1[[#This Row],[Total del pedido ]]</f>
        <v>0.39130434782608697</v>
      </c>
      <c r="N128" s="2">
        <f>Tabla1[[#This Row],[Costo Unitario]]*Tabla1[[#This Row],[Cantidad Ordenada]]</f>
        <v>14</v>
      </c>
      <c r="O128" s="2"/>
    </row>
    <row r="129" spans="1:15">
      <c r="A129">
        <v>47</v>
      </c>
      <c r="B129">
        <v>18</v>
      </c>
      <c r="C129" t="s">
        <v>21</v>
      </c>
      <c r="D129" t="s">
        <v>45</v>
      </c>
      <c r="E129">
        <v>12</v>
      </c>
      <c r="F129">
        <v>20</v>
      </c>
      <c r="G129">
        <v>1</v>
      </c>
      <c r="H129" s="8">
        <v>14</v>
      </c>
      <c r="I129" t="s">
        <v>8</v>
      </c>
      <c r="J129">
        <f>Tabla1[[#This Row],[Precio Unitario]]*Tabla1[[#This Row],[Cantidad Ordenada]]</f>
        <v>20</v>
      </c>
      <c r="K129">
        <f>Tabla1[[#This Row],[Ganancia Bruta]]-(Tabla1[[#This Row],[Costo Unitario]]*Tabla1[[#This Row],[Cantidad Ordenada]])</f>
        <v>8</v>
      </c>
      <c r="L129">
        <f>Tabla1[[#This Row],[Precio Unitario]]*Tabla1[[#This Row],[Cantidad Ordenada]]</f>
        <v>20</v>
      </c>
      <c r="M129" s="1">
        <f>Tabla1[[#This Row],[Ganancia Neta ]]/Tabla1[[#This Row],[Total del pedido ]]</f>
        <v>0.4</v>
      </c>
      <c r="N129" s="2">
        <f>Tabla1[[#This Row],[Costo Unitario]]*Tabla1[[#This Row],[Cantidad Ordenada]]</f>
        <v>12</v>
      </c>
      <c r="O129" s="2"/>
    </row>
    <row r="130" spans="1:15">
      <c r="A130">
        <v>48</v>
      </c>
      <c r="B130">
        <v>17</v>
      </c>
      <c r="C130" t="s">
        <v>10</v>
      </c>
      <c r="D130" t="s">
        <v>34</v>
      </c>
      <c r="E130">
        <v>16</v>
      </c>
      <c r="F130">
        <v>27</v>
      </c>
      <c r="G130">
        <v>3</v>
      </c>
      <c r="H130" s="8">
        <v>37</v>
      </c>
      <c r="I130" t="s">
        <v>8</v>
      </c>
      <c r="J130">
        <f>Tabla1[[#This Row],[Precio Unitario]]*Tabla1[[#This Row],[Cantidad Ordenada]]</f>
        <v>81</v>
      </c>
      <c r="K130">
        <f>Tabla1[[#This Row],[Ganancia Bruta]]-(Tabla1[[#This Row],[Costo Unitario]]*Tabla1[[#This Row],[Cantidad Ordenada]])</f>
        <v>33</v>
      </c>
      <c r="L130">
        <f>Tabla1[[#This Row],[Precio Unitario]]*Tabla1[[#This Row],[Cantidad Ordenada]]</f>
        <v>81</v>
      </c>
      <c r="M130" s="1">
        <f>Tabla1[[#This Row],[Ganancia Neta ]]/Tabla1[[#This Row],[Total del pedido ]]</f>
        <v>0.40740740740740738</v>
      </c>
      <c r="N130" s="2">
        <f>Tabla1[[#This Row],[Costo Unitario]]*Tabla1[[#This Row],[Cantidad Ordenada]]</f>
        <v>48</v>
      </c>
      <c r="O130" s="2"/>
    </row>
    <row r="131" spans="1:15">
      <c r="A131">
        <v>48</v>
      </c>
      <c r="B131">
        <v>17</v>
      </c>
      <c r="C131" t="s">
        <v>19</v>
      </c>
      <c r="D131" t="s">
        <v>43</v>
      </c>
      <c r="E131">
        <v>13</v>
      </c>
      <c r="F131">
        <v>22</v>
      </c>
      <c r="G131">
        <v>2</v>
      </c>
      <c r="H131" s="8">
        <v>55</v>
      </c>
      <c r="I131" t="s">
        <v>6</v>
      </c>
      <c r="J131">
        <f>Tabla1[[#This Row],[Precio Unitario]]*Tabla1[[#This Row],[Cantidad Ordenada]]</f>
        <v>44</v>
      </c>
      <c r="K131">
        <f>Tabla1[[#This Row],[Ganancia Bruta]]-(Tabla1[[#This Row],[Costo Unitario]]*Tabla1[[#This Row],[Cantidad Ordenada]])</f>
        <v>18</v>
      </c>
      <c r="L131">
        <f>Tabla1[[#This Row],[Precio Unitario]]*Tabla1[[#This Row],[Cantidad Ordenada]]</f>
        <v>44</v>
      </c>
      <c r="M131" s="1">
        <f>Tabla1[[#This Row],[Ganancia Neta ]]/Tabla1[[#This Row],[Total del pedido ]]</f>
        <v>0.40909090909090912</v>
      </c>
      <c r="N131" s="2">
        <f>Tabla1[[#This Row],[Costo Unitario]]*Tabla1[[#This Row],[Cantidad Ordenada]]</f>
        <v>26</v>
      </c>
      <c r="O131" s="2"/>
    </row>
    <row r="132" spans="1:15">
      <c r="A132">
        <v>48</v>
      </c>
      <c r="B132">
        <v>17</v>
      </c>
      <c r="C132" t="s">
        <v>14</v>
      </c>
      <c r="D132" t="s">
        <v>38</v>
      </c>
      <c r="E132">
        <v>20</v>
      </c>
      <c r="F132">
        <v>33</v>
      </c>
      <c r="G132">
        <v>1</v>
      </c>
      <c r="H132" s="8">
        <v>32</v>
      </c>
      <c r="I132" t="s">
        <v>8</v>
      </c>
      <c r="J132">
        <f>Tabla1[[#This Row],[Precio Unitario]]*Tabla1[[#This Row],[Cantidad Ordenada]]</f>
        <v>33</v>
      </c>
      <c r="K132">
        <f>Tabla1[[#This Row],[Ganancia Bruta]]-(Tabla1[[#This Row],[Costo Unitario]]*Tabla1[[#This Row],[Cantidad Ordenada]])</f>
        <v>13</v>
      </c>
      <c r="L132">
        <f>Tabla1[[#This Row],[Precio Unitario]]*Tabla1[[#This Row],[Cantidad Ordenada]]</f>
        <v>33</v>
      </c>
      <c r="M132" s="1">
        <f>Tabla1[[#This Row],[Ganancia Neta ]]/Tabla1[[#This Row],[Total del pedido ]]</f>
        <v>0.39393939393939392</v>
      </c>
      <c r="N132" s="2">
        <f>Tabla1[[#This Row],[Costo Unitario]]*Tabla1[[#This Row],[Cantidad Ordenada]]</f>
        <v>20</v>
      </c>
      <c r="O132" s="2"/>
    </row>
    <row r="133" spans="1:15">
      <c r="A133">
        <v>49</v>
      </c>
      <c r="B133">
        <v>8</v>
      </c>
      <c r="C133" t="s">
        <v>5</v>
      </c>
      <c r="D133" t="s">
        <v>31</v>
      </c>
      <c r="E133">
        <v>14</v>
      </c>
      <c r="F133">
        <v>24</v>
      </c>
      <c r="G133">
        <v>3</v>
      </c>
      <c r="H133" s="8">
        <v>9</v>
      </c>
      <c r="I133" t="s">
        <v>6</v>
      </c>
      <c r="J133">
        <f>Tabla1[[#This Row],[Precio Unitario]]*Tabla1[[#This Row],[Cantidad Ordenada]]</f>
        <v>72</v>
      </c>
      <c r="K133">
        <f>Tabla1[[#This Row],[Ganancia Bruta]]-(Tabla1[[#This Row],[Costo Unitario]]*Tabla1[[#This Row],[Cantidad Ordenada]])</f>
        <v>30</v>
      </c>
      <c r="L133">
        <f>Tabla1[[#This Row],[Precio Unitario]]*Tabla1[[#This Row],[Cantidad Ordenada]]</f>
        <v>72</v>
      </c>
      <c r="M133" s="1">
        <f>Tabla1[[#This Row],[Ganancia Neta ]]/Tabla1[[#This Row],[Total del pedido ]]</f>
        <v>0.41666666666666669</v>
      </c>
      <c r="N133" s="2">
        <f>Tabla1[[#This Row],[Costo Unitario]]*Tabla1[[#This Row],[Cantidad Ordenada]]</f>
        <v>42</v>
      </c>
      <c r="O133" s="2"/>
    </row>
    <row r="134" spans="1:15">
      <c r="A134">
        <v>49</v>
      </c>
      <c r="B134">
        <v>8</v>
      </c>
      <c r="C134" t="s">
        <v>18</v>
      </c>
      <c r="D134" t="s">
        <v>42</v>
      </c>
      <c r="E134">
        <v>19</v>
      </c>
      <c r="F134">
        <v>32</v>
      </c>
      <c r="G134">
        <v>3</v>
      </c>
      <c r="H134" s="8">
        <v>27</v>
      </c>
      <c r="I134" t="s">
        <v>6</v>
      </c>
      <c r="J134">
        <f>Tabla1[[#This Row],[Precio Unitario]]*Tabla1[[#This Row],[Cantidad Ordenada]]</f>
        <v>96</v>
      </c>
      <c r="K134">
        <f>Tabla1[[#This Row],[Ganancia Bruta]]-(Tabla1[[#This Row],[Costo Unitario]]*Tabla1[[#This Row],[Cantidad Ordenada]])</f>
        <v>39</v>
      </c>
      <c r="L134">
        <f>Tabla1[[#This Row],[Precio Unitario]]*Tabla1[[#This Row],[Cantidad Ordenada]]</f>
        <v>96</v>
      </c>
      <c r="M134" s="1">
        <f>Tabla1[[#This Row],[Ganancia Neta ]]/Tabla1[[#This Row],[Total del pedido ]]</f>
        <v>0.40625</v>
      </c>
      <c r="N134" s="2">
        <f>Tabla1[[#This Row],[Costo Unitario]]*Tabla1[[#This Row],[Cantidad Ordenada]]</f>
        <v>57</v>
      </c>
      <c r="O134" s="2"/>
    </row>
    <row r="135" spans="1:15">
      <c r="A135">
        <v>49</v>
      </c>
      <c r="B135">
        <v>8</v>
      </c>
      <c r="C135" t="s">
        <v>24</v>
      </c>
      <c r="D135" t="s">
        <v>48</v>
      </c>
      <c r="E135">
        <v>10</v>
      </c>
      <c r="F135">
        <v>18</v>
      </c>
      <c r="G135">
        <v>1</v>
      </c>
      <c r="H135" s="8">
        <v>45</v>
      </c>
      <c r="I135" t="s">
        <v>8</v>
      </c>
      <c r="J135">
        <f>Tabla1[[#This Row],[Precio Unitario]]*Tabla1[[#This Row],[Cantidad Ordenada]]</f>
        <v>18</v>
      </c>
      <c r="K135">
        <f>Tabla1[[#This Row],[Ganancia Bruta]]-(Tabla1[[#This Row],[Costo Unitario]]*Tabla1[[#This Row],[Cantidad Ordenada]])</f>
        <v>8</v>
      </c>
      <c r="L135">
        <f>Tabla1[[#This Row],[Precio Unitario]]*Tabla1[[#This Row],[Cantidad Ordenada]]</f>
        <v>18</v>
      </c>
      <c r="M135" s="1">
        <f>Tabla1[[#This Row],[Ganancia Neta ]]/Tabla1[[#This Row],[Total del pedido ]]</f>
        <v>0.44444444444444442</v>
      </c>
      <c r="N135" s="2">
        <f>Tabla1[[#This Row],[Costo Unitario]]*Tabla1[[#This Row],[Cantidad Ordenada]]</f>
        <v>10</v>
      </c>
      <c r="O135" s="2"/>
    </row>
    <row r="136" spans="1:15">
      <c r="A136">
        <v>50</v>
      </c>
      <c r="B136">
        <v>19</v>
      </c>
      <c r="C136" t="s">
        <v>18</v>
      </c>
      <c r="D136" t="s">
        <v>42</v>
      </c>
      <c r="E136">
        <v>19</v>
      </c>
      <c r="F136">
        <v>32</v>
      </c>
      <c r="G136">
        <v>1</v>
      </c>
      <c r="H136" s="8">
        <v>6</v>
      </c>
      <c r="I136" t="s">
        <v>6</v>
      </c>
      <c r="J136">
        <f>Tabla1[[#This Row],[Precio Unitario]]*Tabla1[[#This Row],[Cantidad Ordenada]]</f>
        <v>32</v>
      </c>
      <c r="K136">
        <f>Tabla1[[#This Row],[Ganancia Bruta]]-(Tabla1[[#This Row],[Costo Unitario]]*Tabla1[[#This Row],[Cantidad Ordenada]])</f>
        <v>13</v>
      </c>
      <c r="L136">
        <f>Tabla1[[#This Row],[Precio Unitario]]*Tabla1[[#This Row],[Cantidad Ordenada]]</f>
        <v>32</v>
      </c>
      <c r="M136" s="1">
        <f>Tabla1[[#This Row],[Ganancia Neta ]]/Tabla1[[#This Row],[Total del pedido ]]</f>
        <v>0.40625</v>
      </c>
      <c r="N136" s="2">
        <f>Tabla1[[#This Row],[Costo Unitario]]*Tabla1[[#This Row],[Cantidad Ordenada]]</f>
        <v>19</v>
      </c>
      <c r="O136" s="2"/>
    </row>
    <row r="137" spans="1:15">
      <c r="A137">
        <v>50</v>
      </c>
      <c r="B137">
        <v>19</v>
      </c>
      <c r="C137" t="s">
        <v>19</v>
      </c>
      <c r="D137" t="s">
        <v>43</v>
      </c>
      <c r="E137">
        <v>13</v>
      </c>
      <c r="F137">
        <v>22</v>
      </c>
      <c r="G137">
        <v>2</v>
      </c>
      <c r="H137" s="8">
        <v>15</v>
      </c>
      <c r="I137" t="s">
        <v>6</v>
      </c>
      <c r="J137">
        <f>Tabla1[[#This Row],[Precio Unitario]]*Tabla1[[#This Row],[Cantidad Ordenada]]</f>
        <v>44</v>
      </c>
      <c r="K137">
        <f>Tabla1[[#This Row],[Ganancia Bruta]]-(Tabla1[[#This Row],[Costo Unitario]]*Tabla1[[#This Row],[Cantidad Ordenada]])</f>
        <v>18</v>
      </c>
      <c r="L137">
        <f>Tabla1[[#This Row],[Precio Unitario]]*Tabla1[[#This Row],[Cantidad Ordenada]]</f>
        <v>44</v>
      </c>
      <c r="M137" s="1">
        <f>Tabla1[[#This Row],[Ganancia Neta ]]/Tabla1[[#This Row],[Total del pedido ]]</f>
        <v>0.40909090909090912</v>
      </c>
      <c r="N137" s="2">
        <f>Tabla1[[#This Row],[Costo Unitario]]*Tabla1[[#This Row],[Cantidad Ordenada]]</f>
        <v>26</v>
      </c>
      <c r="O137" s="2"/>
    </row>
    <row r="138" spans="1:15">
      <c r="A138">
        <v>51</v>
      </c>
      <c r="B138">
        <v>12</v>
      </c>
      <c r="C138" t="s">
        <v>22</v>
      </c>
      <c r="D138" t="s">
        <v>46</v>
      </c>
      <c r="E138">
        <v>14</v>
      </c>
      <c r="F138">
        <v>23</v>
      </c>
      <c r="G138">
        <v>2</v>
      </c>
      <c r="H138" s="8">
        <v>33</v>
      </c>
      <c r="I138" t="s">
        <v>8</v>
      </c>
      <c r="J138">
        <f>Tabla1[[#This Row],[Precio Unitario]]*Tabla1[[#This Row],[Cantidad Ordenada]]</f>
        <v>46</v>
      </c>
      <c r="K138">
        <f>Tabla1[[#This Row],[Ganancia Bruta]]-(Tabla1[[#This Row],[Costo Unitario]]*Tabla1[[#This Row],[Cantidad Ordenada]])</f>
        <v>18</v>
      </c>
      <c r="L138">
        <f>Tabla1[[#This Row],[Precio Unitario]]*Tabla1[[#This Row],[Cantidad Ordenada]]</f>
        <v>46</v>
      </c>
      <c r="M138" s="1">
        <f>Tabla1[[#This Row],[Ganancia Neta ]]/Tabla1[[#This Row],[Total del pedido ]]</f>
        <v>0.39130434782608697</v>
      </c>
      <c r="N138" s="2">
        <f>Tabla1[[#This Row],[Costo Unitario]]*Tabla1[[#This Row],[Cantidad Ordenada]]</f>
        <v>28</v>
      </c>
      <c r="O138" s="2"/>
    </row>
    <row r="139" spans="1:15">
      <c r="A139">
        <v>51</v>
      </c>
      <c r="B139">
        <v>12</v>
      </c>
      <c r="C139" t="s">
        <v>14</v>
      </c>
      <c r="D139" t="s">
        <v>38</v>
      </c>
      <c r="E139">
        <v>20</v>
      </c>
      <c r="F139">
        <v>33</v>
      </c>
      <c r="G139">
        <v>3</v>
      </c>
      <c r="H139" s="8">
        <v>56</v>
      </c>
      <c r="I139" t="s">
        <v>6</v>
      </c>
      <c r="J139">
        <f>Tabla1[[#This Row],[Precio Unitario]]*Tabla1[[#This Row],[Cantidad Ordenada]]</f>
        <v>99</v>
      </c>
      <c r="K139">
        <f>Tabla1[[#This Row],[Ganancia Bruta]]-(Tabla1[[#This Row],[Costo Unitario]]*Tabla1[[#This Row],[Cantidad Ordenada]])</f>
        <v>39</v>
      </c>
      <c r="L139">
        <f>Tabla1[[#This Row],[Precio Unitario]]*Tabla1[[#This Row],[Cantidad Ordenada]]</f>
        <v>99</v>
      </c>
      <c r="M139" s="1">
        <f>Tabla1[[#This Row],[Ganancia Neta ]]/Tabla1[[#This Row],[Total del pedido ]]</f>
        <v>0.39393939393939392</v>
      </c>
      <c r="N139" s="2">
        <f>Tabla1[[#This Row],[Costo Unitario]]*Tabla1[[#This Row],[Cantidad Ordenada]]</f>
        <v>60</v>
      </c>
      <c r="O139" s="2"/>
    </row>
    <row r="140" spans="1:15">
      <c r="A140">
        <v>51</v>
      </c>
      <c r="B140">
        <v>12</v>
      </c>
      <c r="C140" t="s">
        <v>19</v>
      </c>
      <c r="D140" t="s">
        <v>43</v>
      </c>
      <c r="E140">
        <v>13</v>
      </c>
      <c r="F140">
        <v>22</v>
      </c>
      <c r="G140">
        <v>2</v>
      </c>
      <c r="H140" s="8">
        <v>53</v>
      </c>
      <c r="I140" t="s">
        <v>6</v>
      </c>
      <c r="J140">
        <f>Tabla1[[#This Row],[Precio Unitario]]*Tabla1[[#This Row],[Cantidad Ordenada]]</f>
        <v>44</v>
      </c>
      <c r="K140">
        <f>Tabla1[[#This Row],[Ganancia Bruta]]-(Tabla1[[#This Row],[Costo Unitario]]*Tabla1[[#This Row],[Cantidad Ordenada]])</f>
        <v>18</v>
      </c>
      <c r="L140">
        <f>Tabla1[[#This Row],[Precio Unitario]]*Tabla1[[#This Row],[Cantidad Ordenada]]</f>
        <v>44</v>
      </c>
      <c r="M140" s="1">
        <f>Tabla1[[#This Row],[Ganancia Neta ]]/Tabla1[[#This Row],[Total del pedido ]]</f>
        <v>0.40909090909090912</v>
      </c>
      <c r="N140" s="2">
        <f>Tabla1[[#This Row],[Costo Unitario]]*Tabla1[[#This Row],[Cantidad Ordenada]]</f>
        <v>26</v>
      </c>
      <c r="O140" s="2"/>
    </row>
    <row r="141" spans="1:15">
      <c r="A141">
        <v>51</v>
      </c>
      <c r="B141">
        <v>12</v>
      </c>
      <c r="C141" t="s">
        <v>24</v>
      </c>
      <c r="D141" t="s">
        <v>48</v>
      </c>
      <c r="E141">
        <v>10</v>
      </c>
      <c r="F141">
        <v>18</v>
      </c>
      <c r="G141">
        <v>2</v>
      </c>
      <c r="H141" s="8">
        <v>22</v>
      </c>
      <c r="I141" t="s">
        <v>6</v>
      </c>
      <c r="J141">
        <f>Tabla1[[#This Row],[Precio Unitario]]*Tabla1[[#This Row],[Cantidad Ordenada]]</f>
        <v>36</v>
      </c>
      <c r="K141">
        <f>Tabla1[[#This Row],[Ganancia Bruta]]-(Tabla1[[#This Row],[Costo Unitario]]*Tabla1[[#This Row],[Cantidad Ordenada]])</f>
        <v>16</v>
      </c>
      <c r="L141">
        <f>Tabla1[[#This Row],[Precio Unitario]]*Tabla1[[#This Row],[Cantidad Ordenada]]</f>
        <v>36</v>
      </c>
      <c r="M141" s="1">
        <f>Tabla1[[#This Row],[Ganancia Neta ]]/Tabla1[[#This Row],[Total del pedido ]]</f>
        <v>0.44444444444444442</v>
      </c>
      <c r="N141" s="2">
        <f>Tabla1[[#This Row],[Costo Unitario]]*Tabla1[[#This Row],[Cantidad Ordenada]]</f>
        <v>20</v>
      </c>
      <c r="O141" s="2"/>
    </row>
    <row r="142" spans="1:15">
      <c r="A142">
        <v>52</v>
      </c>
      <c r="B142">
        <v>7</v>
      </c>
      <c r="C142" t="s">
        <v>14</v>
      </c>
      <c r="D142" t="s">
        <v>38</v>
      </c>
      <c r="E142">
        <v>20</v>
      </c>
      <c r="F142">
        <v>33</v>
      </c>
      <c r="G142">
        <v>3</v>
      </c>
      <c r="H142" s="8">
        <v>13</v>
      </c>
      <c r="I142" t="s">
        <v>6</v>
      </c>
      <c r="J142">
        <f>Tabla1[[#This Row],[Precio Unitario]]*Tabla1[[#This Row],[Cantidad Ordenada]]</f>
        <v>99</v>
      </c>
      <c r="K142">
        <f>Tabla1[[#This Row],[Ganancia Bruta]]-(Tabla1[[#This Row],[Costo Unitario]]*Tabla1[[#This Row],[Cantidad Ordenada]])</f>
        <v>39</v>
      </c>
      <c r="L142">
        <f>Tabla1[[#This Row],[Precio Unitario]]*Tabla1[[#This Row],[Cantidad Ordenada]]</f>
        <v>99</v>
      </c>
      <c r="M142" s="1">
        <f>Tabla1[[#This Row],[Ganancia Neta ]]/Tabla1[[#This Row],[Total del pedido ]]</f>
        <v>0.39393939393939392</v>
      </c>
      <c r="N142" s="2">
        <f>Tabla1[[#This Row],[Costo Unitario]]*Tabla1[[#This Row],[Cantidad Ordenada]]</f>
        <v>60</v>
      </c>
      <c r="O142" s="2"/>
    </row>
    <row r="143" spans="1:15">
      <c r="A143">
        <v>52</v>
      </c>
      <c r="B143">
        <v>7</v>
      </c>
      <c r="C143" t="s">
        <v>9</v>
      </c>
      <c r="D143" t="s">
        <v>33</v>
      </c>
      <c r="E143">
        <v>19</v>
      </c>
      <c r="F143">
        <v>31</v>
      </c>
      <c r="G143">
        <v>2</v>
      </c>
      <c r="H143" s="8">
        <v>17</v>
      </c>
      <c r="I143" t="s">
        <v>8</v>
      </c>
      <c r="J143">
        <f>Tabla1[[#This Row],[Precio Unitario]]*Tabla1[[#This Row],[Cantidad Ordenada]]</f>
        <v>62</v>
      </c>
      <c r="K143">
        <f>Tabla1[[#This Row],[Ganancia Bruta]]-(Tabla1[[#This Row],[Costo Unitario]]*Tabla1[[#This Row],[Cantidad Ordenada]])</f>
        <v>24</v>
      </c>
      <c r="L143">
        <f>Tabla1[[#This Row],[Precio Unitario]]*Tabla1[[#This Row],[Cantidad Ordenada]]</f>
        <v>62</v>
      </c>
      <c r="M143" s="1">
        <f>Tabla1[[#This Row],[Ganancia Neta ]]/Tabla1[[#This Row],[Total del pedido ]]</f>
        <v>0.38709677419354838</v>
      </c>
      <c r="N143" s="2">
        <f>Tabla1[[#This Row],[Costo Unitario]]*Tabla1[[#This Row],[Cantidad Ordenada]]</f>
        <v>38</v>
      </c>
      <c r="O143" s="2"/>
    </row>
    <row r="144" spans="1:15">
      <c r="A144">
        <v>52</v>
      </c>
      <c r="B144">
        <v>7</v>
      </c>
      <c r="C144" t="s">
        <v>20</v>
      </c>
      <c r="D144" t="s">
        <v>44</v>
      </c>
      <c r="E144">
        <v>20</v>
      </c>
      <c r="F144">
        <v>34</v>
      </c>
      <c r="G144">
        <v>3</v>
      </c>
      <c r="H144" s="8">
        <v>32</v>
      </c>
      <c r="I144" t="s">
        <v>6</v>
      </c>
      <c r="J144">
        <f>Tabla1[[#This Row],[Precio Unitario]]*Tabla1[[#This Row],[Cantidad Ordenada]]</f>
        <v>102</v>
      </c>
      <c r="K144">
        <f>Tabla1[[#This Row],[Ganancia Bruta]]-(Tabla1[[#This Row],[Costo Unitario]]*Tabla1[[#This Row],[Cantidad Ordenada]])</f>
        <v>42</v>
      </c>
      <c r="L144">
        <f>Tabla1[[#This Row],[Precio Unitario]]*Tabla1[[#This Row],[Cantidad Ordenada]]</f>
        <v>102</v>
      </c>
      <c r="M144" s="1">
        <f>Tabla1[[#This Row],[Ganancia Neta ]]/Tabla1[[#This Row],[Total del pedido ]]</f>
        <v>0.41176470588235292</v>
      </c>
      <c r="N144" s="2">
        <f>Tabla1[[#This Row],[Costo Unitario]]*Tabla1[[#This Row],[Cantidad Ordenada]]</f>
        <v>60</v>
      </c>
      <c r="O144" s="2"/>
    </row>
    <row r="145" spans="1:15">
      <c r="A145">
        <v>53</v>
      </c>
      <c r="B145">
        <v>16</v>
      </c>
      <c r="C145" t="s">
        <v>22</v>
      </c>
      <c r="D145" t="s">
        <v>46</v>
      </c>
      <c r="E145">
        <v>14</v>
      </c>
      <c r="F145">
        <v>23</v>
      </c>
      <c r="G145">
        <v>3</v>
      </c>
      <c r="H145" s="8">
        <v>47</v>
      </c>
      <c r="I145" t="s">
        <v>8</v>
      </c>
      <c r="J145">
        <f>Tabla1[[#This Row],[Precio Unitario]]*Tabla1[[#This Row],[Cantidad Ordenada]]</f>
        <v>69</v>
      </c>
      <c r="K145">
        <f>Tabla1[[#This Row],[Ganancia Bruta]]-(Tabla1[[#This Row],[Costo Unitario]]*Tabla1[[#This Row],[Cantidad Ordenada]])</f>
        <v>27</v>
      </c>
      <c r="L145">
        <f>Tabla1[[#This Row],[Precio Unitario]]*Tabla1[[#This Row],[Cantidad Ordenada]]</f>
        <v>69</v>
      </c>
      <c r="M145" s="1">
        <f>Tabla1[[#This Row],[Ganancia Neta ]]/Tabla1[[#This Row],[Total del pedido ]]</f>
        <v>0.39130434782608697</v>
      </c>
      <c r="N145" s="2">
        <f>Tabla1[[#This Row],[Costo Unitario]]*Tabla1[[#This Row],[Cantidad Ordenada]]</f>
        <v>42</v>
      </c>
      <c r="O145" s="2"/>
    </row>
    <row r="146" spans="1:15">
      <c r="A146">
        <v>53</v>
      </c>
      <c r="B146">
        <v>16</v>
      </c>
      <c r="C146" t="s">
        <v>7</v>
      </c>
      <c r="D146" t="s">
        <v>32</v>
      </c>
      <c r="E146">
        <v>18</v>
      </c>
      <c r="F146">
        <v>30</v>
      </c>
      <c r="G146">
        <v>3</v>
      </c>
      <c r="H146" s="8">
        <v>39</v>
      </c>
      <c r="I146" t="s">
        <v>8</v>
      </c>
      <c r="J146">
        <f>Tabla1[[#This Row],[Precio Unitario]]*Tabla1[[#This Row],[Cantidad Ordenada]]</f>
        <v>90</v>
      </c>
      <c r="K146">
        <f>Tabla1[[#This Row],[Ganancia Bruta]]-(Tabla1[[#This Row],[Costo Unitario]]*Tabla1[[#This Row],[Cantidad Ordenada]])</f>
        <v>36</v>
      </c>
      <c r="L146">
        <f>Tabla1[[#This Row],[Precio Unitario]]*Tabla1[[#This Row],[Cantidad Ordenada]]</f>
        <v>90</v>
      </c>
      <c r="M146" s="1">
        <f>Tabla1[[#This Row],[Ganancia Neta ]]/Tabla1[[#This Row],[Total del pedido ]]</f>
        <v>0.4</v>
      </c>
      <c r="N146" s="2">
        <f>Tabla1[[#This Row],[Costo Unitario]]*Tabla1[[#This Row],[Cantidad Ordenada]]</f>
        <v>54</v>
      </c>
      <c r="O146" s="2"/>
    </row>
    <row r="147" spans="1:15">
      <c r="A147">
        <v>53</v>
      </c>
      <c r="B147">
        <v>16</v>
      </c>
      <c r="C147" t="s">
        <v>12</v>
      </c>
      <c r="D147" t="s">
        <v>36</v>
      </c>
      <c r="E147">
        <v>22</v>
      </c>
      <c r="F147">
        <v>36</v>
      </c>
      <c r="G147">
        <v>3</v>
      </c>
      <c r="H147" s="8">
        <v>26</v>
      </c>
      <c r="I147" t="s">
        <v>6</v>
      </c>
      <c r="J147">
        <f>Tabla1[[#This Row],[Precio Unitario]]*Tabla1[[#This Row],[Cantidad Ordenada]]</f>
        <v>108</v>
      </c>
      <c r="K147">
        <f>Tabla1[[#This Row],[Ganancia Bruta]]-(Tabla1[[#This Row],[Costo Unitario]]*Tabla1[[#This Row],[Cantidad Ordenada]])</f>
        <v>42</v>
      </c>
      <c r="L147">
        <f>Tabla1[[#This Row],[Precio Unitario]]*Tabla1[[#This Row],[Cantidad Ordenada]]</f>
        <v>108</v>
      </c>
      <c r="M147" s="1">
        <f>Tabla1[[#This Row],[Ganancia Neta ]]/Tabla1[[#This Row],[Total del pedido ]]</f>
        <v>0.3888888888888889</v>
      </c>
      <c r="N147" s="2">
        <f>Tabla1[[#This Row],[Costo Unitario]]*Tabla1[[#This Row],[Cantidad Ordenada]]</f>
        <v>66</v>
      </c>
      <c r="O147" s="2"/>
    </row>
    <row r="148" spans="1:15">
      <c r="A148">
        <v>54</v>
      </c>
      <c r="B148">
        <v>6</v>
      </c>
      <c r="C148" t="s">
        <v>17</v>
      </c>
      <c r="D148" t="s">
        <v>41</v>
      </c>
      <c r="E148">
        <v>21</v>
      </c>
      <c r="F148">
        <v>35</v>
      </c>
      <c r="G148">
        <v>3</v>
      </c>
      <c r="H148" s="8">
        <v>47</v>
      </c>
      <c r="I148" t="s">
        <v>6</v>
      </c>
      <c r="J148">
        <f>Tabla1[[#This Row],[Precio Unitario]]*Tabla1[[#This Row],[Cantidad Ordenada]]</f>
        <v>105</v>
      </c>
      <c r="K148">
        <f>Tabla1[[#This Row],[Ganancia Bruta]]-(Tabla1[[#This Row],[Costo Unitario]]*Tabla1[[#This Row],[Cantidad Ordenada]])</f>
        <v>42</v>
      </c>
      <c r="L148">
        <f>Tabla1[[#This Row],[Precio Unitario]]*Tabla1[[#This Row],[Cantidad Ordenada]]</f>
        <v>105</v>
      </c>
      <c r="M148" s="1">
        <f>Tabla1[[#This Row],[Ganancia Neta ]]/Tabla1[[#This Row],[Total del pedido ]]</f>
        <v>0.4</v>
      </c>
      <c r="N148" s="2">
        <f>Tabla1[[#This Row],[Costo Unitario]]*Tabla1[[#This Row],[Cantidad Ordenada]]</f>
        <v>63</v>
      </c>
      <c r="O148" s="2"/>
    </row>
    <row r="149" spans="1:15">
      <c r="A149">
        <v>54</v>
      </c>
      <c r="B149">
        <v>6</v>
      </c>
      <c r="C149" t="s">
        <v>9</v>
      </c>
      <c r="D149" t="s">
        <v>33</v>
      </c>
      <c r="E149">
        <v>19</v>
      </c>
      <c r="F149">
        <v>31</v>
      </c>
      <c r="G149">
        <v>1</v>
      </c>
      <c r="H149" s="8">
        <v>55</v>
      </c>
      <c r="I149" t="s">
        <v>8</v>
      </c>
      <c r="J149">
        <f>Tabla1[[#This Row],[Precio Unitario]]*Tabla1[[#This Row],[Cantidad Ordenada]]</f>
        <v>31</v>
      </c>
      <c r="K149">
        <f>Tabla1[[#This Row],[Ganancia Bruta]]-(Tabla1[[#This Row],[Costo Unitario]]*Tabla1[[#This Row],[Cantidad Ordenada]])</f>
        <v>12</v>
      </c>
      <c r="L149">
        <f>Tabla1[[#This Row],[Precio Unitario]]*Tabla1[[#This Row],[Cantidad Ordenada]]</f>
        <v>31</v>
      </c>
      <c r="M149" s="1">
        <f>Tabla1[[#This Row],[Ganancia Neta ]]/Tabla1[[#This Row],[Total del pedido ]]</f>
        <v>0.38709677419354838</v>
      </c>
      <c r="N149" s="2">
        <f>Tabla1[[#This Row],[Costo Unitario]]*Tabla1[[#This Row],[Cantidad Ordenada]]</f>
        <v>19</v>
      </c>
      <c r="O149" s="2"/>
    </row>
    <row r="150" spans="1:15">
      <c r="A150">
        <v>54</v>
      </c>
      <c r="B150">
        <v>6</v>
      </c>
      <c r="C150" t="s">
        <v>24</v>
      </c>
      <c r="D150" t="s">
        <v>48</v>
      </c>
      <c r="E150">
        <v>10</v>
      </c>
      <c r="F150">
        <v>18</v>
      </c>
      <c r="G150">
        <v>1</v>
      </c>
      <c r="H150" s="8">
        <v>55</v>
      </c>
      <c r="I150" t="s">
        <v>8</v>
      </c>
      <c r="J150">
        <f>Tabla1[[#This Row],[Precio Unitario]]*Tabla1[[#This Row],[Cantidad Ordenada]]</f>
        <v>18</v>
      </c>
      <c r="K150">
        <f>Tabla1[[#This Row],[Ganancia Bruta]]-(Tabla1[[#This Row],[Costo Unitario]]*Tabla1[[#This Row],[Cantidad Ordenada]])</f>
        <v>8</v>
      </c>
      <c r="L150">
        <f>Tabla1[[#This Row],[Precio Unitario]]*Tabla1[[#This Row],[Cantidad Ordenada]]</f>
        <v>18</v>
      </c>
      <c r="M150" s="1">
        <f>Tabla1[[#This Row],[Ganancia Neta ]]/Tabla1[[#This Row],[Total del pedido ]]</f>
        <v>0.44444444444444442</v>
      </c>
      <c r="N150" s="2">
        <f>Tabla1[[#This Row],[Costo Unitario]]*Tabla1[[#This Row],[Cantidad Ordenada]]</f>
        <v>10</v>
      </c>
      <c r="O150" s="2"/>
    </row>
    <row r="151" spans="1:15">
      <c r="A151">
        <v>54</v>
      </c>
      <c r="B151">
        <v>6</v>
      </c>
      <c r="C151" t="s">
        <v>14</v>
      </c>
      <c r="D151" t="s">
        <v>38</v>
      </c>
      <c r="E151">
        <v>20</v>
      </c>
      <c r="F151">
        <v>33</v>
      </c>
      <c r="G151">
        <v>1</v>
      </c>
      <c r="H151" s="8">
        <v>46</v>
      </c>
      <c r="I151" t="s">
        <v>8</v>
      </c>
      <c r="J151">
        <f>Tabla1[[#This Row],[Precio Unitario]]*Tabla1[[#This Row],[Cantidad Ordenada]]</f>
        <v>33</v>
      </c>
      <c r="K151">
        <f>Tabla1[[#This Row],[Ganancia Bruta]]-(Tabla1[[#This Row],[Costo Unitario]]*Tabla1[[#This Row],[Cantidad Ordenada]])</f>
        <v>13</v>
      </c>
      <c r="L151">
        <f>Tabla1[[#This Row],[Precio Unitario]]*Tabla1[[#This Row],[Cantidad Ordenada]]</f>
        <v>33</v>
      </c>
      <c r="M151" s="1">
        <f>Tabla1[[#This Row],[Ganancia Neta ]]/Tabla1[[#This Row],[Total del pedido ]]</f>
        <v>0.39393939393939392</v>
      </c>
      <c r="N151" s="2">
        <f>Tabla1[[#This Row],[Costo Unitario]]*Tabla1[[#This Row],[Cantidad Ordenada]]</f>
        <v>20</v>
      </c>
      <c r="O151" s="2"/>
    </row>
    <row r="152" spans="1:15">
      <c r="A152">
        <v>55</v>
      </c>
      <c r="B152">
        <v>20</v>
      </c>
      <c r="C152" t="s">
        <v>14</v>
      </c>
      <c r="D152" t="s">
        <v>38</v>
      </c>
      <c r="E152">
        <v>20</v>
      </c>
      <c r="F152">
        <v>33</v>
      </c>
      <c r="G152">
        <v>3</v>
      </c>
      <c r="H152" s="8">
        <v>27</v>
      </c>
      <c r="I152" t="s">
        <v>8</v>
      </c>
      <c r="J152">
        <f>Tabla1[[#This Row],[Precio Unitario]]*Tabla1[[#This Row],[Cantidad Ordenada]]</f>
        <v>99</v>
      </c>
      <c r="K152">
        <f>Tabla1[[#This Row],[Ganancia Bruta]]-(Tabla1[[#This Row],[Costo Unitario]]*Tabla1[[#This Row],[Cantidad Ordenada]])</f>
        <v>39</v>
      </c>
      <c r="L152">
        <f>Tabla1[[#This Row],[Precio Unitario]]*Tabla1[[#This Row],[Cantidad Ordenada]]</f>
        <v>99</v>
      </c>
      <c r="M152" s="1">
        <f>Tabla1[[#This Row],[Ganancia Neta ]]/Tabla1[[#This Row],[Total del pedido ]]</f>
        <v>0.39393939393939392</v>
      </c>
      <c r="N152" s="2">
        <f>Tabla1[[#This Row],[Costo Unitario]]*Tabla1[[#This Row],[Cantidad Ordenada]]</f>
        <v>60</v>
      </c>
      <c r="O152" s="2"/>
    </row>
    <row r="153" spans="1:15">
      <c r="A153">
        <v>55</v>
      </c>
      <c r="B153">
        <v>20</v>
      </c>
      <c r="C153" t="s">
        <v>5</v>
      </c>
      <c r="D153" t="s">
        <v>31</v>
      </c>
      <c r="E153">
        <v>14</v>
      </c>
      <c r="F153">
        <v>24</v>
      </c>
      <c r="G153">
        <v>1</v>
      </c>
      <c r="H153" s="8">
        <v>5</v>
      </c>
      <c r="I153" t="s">
        <v>6</v>
      </c>
      <c r="J153">
        <f>Tabla1[[#This Row],[Precio Unitario]]*Tabla1[[#This Row],[Cantidad Ordenada]]</f>
        <v>24</v>
      </c>
      <c r="K153">
        <f>Tabla1[[#This Row],[Ganancia Bruta]]-(Tabla1[[#This Row],[Costo Unitario]]*Tabla1[[#This Row],[Cantidad Ordenada]])</f>
        <v>10</v>
      </c>
      <c r="L153">
        <f>Tabla1[[#This Row],[Precio Unitario]]*Tabla1[[#This Row],[Cantidad Ordenada]]</f>
        <v>24</v>
      </c>
      <c r="M153" s="1">
        <f>Tabla1[[#This Row],[Ganancia Neta ]]/Tabla1[[#This Row],[Total del pedido ]]</f>
        <v>0.41666666666666669</v>
      </c>
      <c r="N153" s="2">
        <f>Tabla1[[#This Row],[Costo Unitario]]*Tabla1[[#This Row],[Cantidad Ordenada]]</f>
        <v>14</v>
      </c>
      <c r="O153" s="2"/>
    </row>
    <row r="154" spans="1:15">
      <c r="A154">
        <v>55</v>
      </c>
      <c r="B154">
        <v>20</v>
      </c>
      <c r="C154" t="s">
        <v>12</v>
      </c>
      <c r="D154" t="s">
        <v>36</v>
      </c>
      <c r="E154">
        <v>22</v>
      </c>
      <c r="F154">
        <v>36</v>
      </c>
      <c r="G154">
        <v>1</v>
      </c>
      <c r="H154" s="8">
        <v>51</v>
      </c>
      <c r="I154" t="s">
        <v>8</v>
      </c>
      <c r="J154">
        <f>Tabla1[[#This Row],[Precio Unitario]]*Tabla1[[#This Row],[Cantidad Ordenada]]</f>
        <v>36</v>
      </c>
      <c r="K154">
        <f>Tabla1[[#This Row],[Ganancia Bruta]]-(Tabla1[[#This Row],[Costo Unitario]]*Tabla1[[#This Row],[Cantidad Ordenada]])</f>
        <v>14</v>
      </c>
      <c r="L154">
        <f>Tabla1[[#This Row],[Precio Unitario]]*Tabla1[[#This Row],[Cantidad Ordenada]]</f>
        <v>36</v>
      </c>
      <c r="M154" s="1">
        <f>Tabla1[[#This Row],[Ganancia Neta ]]/Tabla1[[#This Row],[Total del pedido ]]</f>
        <v>0.3888888888888889</v>
      </c>
      <c r="N154" s="2">
        <f>Tabla1[[#This Row],[Costo Unitario]]*Tabla1[[#This Row],[Cantidad Ordenada]]</f>
        <v>22</v>
      </c>
      <c r="O154" s="2"/>
    </row>
    <row r="155" spans="1:15">
      <c r="A155">
        <v>55</v>
      </c>
      <c r="B155">
        <v>20</v>
      </c>
      <c r="C155" t="s">
        <v>18</v>
      </c>
      <c r="D155" t="s">
        <v>42</v>
      </c>
      <c r="E155">
        <v>19</v>
      </c>
      <c r="F155">
        <v>32</v>
      </c>
      <c r="G155">
        <v>3</v>
      </c>
      <c r="H155" s="8">
        <v>13</v>
      </c>
      <c r="I155" t="s">
        <v>6</v>
      </c>
      <c r="J155">
        <f>Tabla1[[#This Row],[Precio Unitario]]*Tabla1[[#This Row],[Cantidad Ordenada]]</f>
        <v>96</v>
      </c>
      <c r="K155">
        <f>Tabla1[[#This Row],[Ganancia Bruta]]-(Tabla1[[#This Row],[Costo Unitario]]*Tabla1[[#This Row],[Cantidad Ordenada]])</f>
        <v>39</v>
      </c>
      <c r="L155">
        <f>Tabla1[[#This Row],[Precio Unitario]]*Tabla1[[#This Row],[Cantidad Ordenada]]</f>
        <v>96</v>
      </c>
      <c r="M155" s="1">
        <f>Tabla1[[#This Row],[Ganancia Neta ]]/Tabla1[[#This Row],[Total del pedido ]]</f>
        <v>0.40625</v>
      </c>
      <c r="N155" s="2">
        <f>Tabla1[[#This Row],[Costo Unitario]]*Tabla1[[#This Row],[Cantidad Ordenada]]</f>
        <v>57</v>
      </c>
      <c r="O155" s="2"/>
    </row>
    <row r="156" spans="1:15">
      <c r="A156">
        <v>56</v>
      </c>
      <c r="B156">
        <v>1</v>
      </c>
      <c r="C156" t="s">
        <v>13</v>
      </c>
      <c r="D156" t="s">
        <v>37</v>
      </c>
      <c r="E156">
        <v>17</v>
      </c>
      <c r="F156">
        <v>29</v>
      </c>
      <c r="G156">
        <v>1</v>
      </c>
      <c r="H156" s="8">
        <v>38</v>
      </c>
      <c r="I156" t="s">
        <v>6</v>
      </c>
      <c r="J156">
        <f>Tabla1[[#This Row],[Precio Unitario]]*Tabla1[[#This Row],[Cantidad Ordenada]]</f>
        <v>29</v>
      </c>
      <c r="K156">
        <f>Tabla1[[#This Row],[Ganancia Bruta]]-(Tabla1[[#This Row],[Costo Unitario]]*Tabla1[[#This Row],[Cantidad Ordenada]])</f>
        <v>12</v>
      </c>
      <c r="L156">
        <f>Tabla1[[#This Row],[Precio Unitario]]*Tabla1[[#This Row],[Cantidad Ordenada]]</f>
        <v>29</v>
      </c>
      <c r="M156" s="1">
        <f>Tabla1[[#This Row],[Ganancia Neta ]]/Tabla1[[#This Row],[Total del pedido ]]</f>
        <v>0.41379310344827586</v>
      </c>
      <c r="N156" s="2">
        <f>Tabla1[[#This Row],[Costo Unitario]]*Tabla1[[#This Row],[Cantidad Ordenada]]</f>
        <v>17</v>
      </c>
      <c r="O156" s="2"/>
    </row>
    <row r="157" spans="1:15">
      <c r="A157">
        <v>56</v>
      </c>
      <c r="B157">
        <v>1</v>
      </c>
      <c r="C157" t="s">
        <v>16</v>
      </c>
      <c r="D157" t="s">
        <v>40</v>
      </c>
      <c r="E157">
        <v>11</v>
      </c>
      <c r="F157">
        <v>19</v>
      </c>
      <c r="G157">
        <v>1</v>
      </c>
      <c r="H157" s="8">
        <v>40</v>
      </c>
      <c r="I157" t="s">
        <v>8</v>
      </c>
      <c r="J157">
        <f>Tabla1[[#This Row],[Precio Unitario]]*Tabla1[[#This Row],[Cantidad Ordenada]]</f>
        <v>19</v>
      </c>
      <c r="K157">
        <f>Tabla1[[#This Row],[Ganancia Bruta]]-(Tabla1[[#This Row],[Costo Unitario]]*Tabla1[[#This Row],[Cantidad Ordenada]])</f>
        <v>8</v>
      </c>
      <c r="L157">
        <f>Tabla1[[#This Row],[Precio Unitario]]*Tabla1[[#This Row],[Cantidad Ordenada]]</f>
        <v>19</v>
      </c>
      <c r="M157" s="1">
        <f>Tabla1[[#This Row],[Ganancia Neta ]]/Tabla1[[#This Row],[Total del pedido ]]</f>
        <v>0.42105263157894735</v>
      </c>
      <c r="N157" s="2">
        <f>Tabla1[[#This Row],[Costo Unitario]]*Tabla1[[#This Row],[Cantidad Ordenada]]</f>
        <v>11</v>
      </c>
      <c r="O157" s="2"/>
    </row>
    <row r="158" spans="1:15">
      <c r="A158">
        <v>57</v>
      </c>
      <c r="B158">
        <v>18</v>
      </c>
      <c r="C158" t="s">
        <v>17</v>
      </c>
      <c r="D158" t="s">
        <v>41</v>
      </c>
      <c r="E158">
        <v>21</v>
      </c>
      <c r="F158">
        <v>35</v>
      </c>
      <c r="G158">
        <v>1</v>
      </c>
      <c r="H158" s="8">
        <v>21</v>
      </c>
      <c r="I158" t="s">
        <v>8</v>
      </c>
      <c r="J158">
        <f>Tabla1[[#This Row],[Precio Unitario]]*Tabla1[[#This Row],[Cantidad Ordenada]]</f>
        <v>35</v>
      </c>
      <c r="K158">
        <f>Tabla1[[#This Row],[Ganancia Bruta]]-(Tabla1[[#This Row],[Costo Unitario]]*Tabla1[[#This Row],[Cantidad Ordenada]])</f>
        <v>14</v>
      </c>
      <c r="L158">
        <f>Tabla1[[#This Row],[Precio Unitario]]*Tabla1[[#This Row],[Cantidad Ordenada]]</f>
        <v>35</v>
      </c>
      <c r="M158" s="1">
        <f>Tabla1[[#This Row],[Ganancia Neta ]]/Tabla1[[#This Row],[Total del pedido ]]</f>
        <v>0.4</v>
      </c>
      <c r="N158" s="2">
        <f>Tabla1[[#This Row],[Costo Unitario]]*Tabla1[[#This Row],[Cantidad Ordenada]]</f>
        <v>21</v>
      </c>
      <c r="O158" s="2"/>
    </row>
    <row r="159" spans="1:15">
      <c r="A159">
        <v>57</v>
      </c>
      <c r="B159">
        <v>18</v>
      </c>
      <c r="C159" t="s">
        <v>11</v>
      </c>
      <c r="D159" t="s">
        <v>35</v>
      </c>
      <c r="E159">
        <v>25</v>
      </c>
      <c r="F159">
        <v>40</v>
      </c>
      <c r="G159">
        <v>1</v>
      </c>
      <c r="H159" s="8">
        <v>30</v>
      </c>
      <c r="I159" t="s">
        <v>8</v>
      </c>
      <c r="J159">
        <f>Tabla1[[#This Row],[Precio Unitario]]*Tabla1[[#This Row],[Cantidad Ordenada]]</f>
        <v>40</v>
      </c>
      <c r="K159">
        <f>Tabla1[[#This Row],[Ganancia Bruta]]-(Tabla1[[#This Row],[Costo Unitario]]*Tabla1[[#This Row],[Cantidad Ordenada]])</f>
        <v>15</v>
      </c>
      <c r="L159">
        <f>Tabla1[[#This Row],[Precio Unitario]]*Tabla1[[#This Row],[Cantidad Ordenada]]</f>
        <v>40</v>
      </c>
      <c r="M159" s="1">
        <f>Tabla1[[#This Row],[Ganancia Neta ]]/Tabla1[[#This Row],[Total del pedido ]]</f>
        <v>0.375</v>
      </c>
      <c r="N159" s="2">
        <f>Tabla1[[#This Row],[Costo Unitario]]*Tabla1[[#This Row],[Cantidad Ordenada]]</f>
        <v>25</v>
      </c>
      <c r="O159" s="2"/>
    </row>
    <row r="160" spans="1:15">
      <c r="A160">
        <v>57</v>
      </c>
      <c r="B160">
        <v>18</v>
      </c>
      <c r="C160" t="s">
        <v>19</v>
      </c>
      <c r="D160" t="s">
        <v>43</v>
      </c>
      <c r="E160">
        <v>13</v>
      </c>
      <c r="F160">
        <v>22</v>
      </c>
      <c r="G160">
        <v>1</v>
      </c>
      <c r="H160" s="8">
        <v>10</v>
      </c>
      <c r="I160" t="s">
        <v>6</v>
      </c>
      <c r="J160">
        <f>Tabla1[[#This Row],[Precio Unitario]]*Tabla1[[#This Row],[Cantidad Ordenada]]</f>
        <v>22</v>
      </c>
      <c r="K160">
        <f>Tabla1[[#This Row],[Ganancia Bruta]]-(Tabla1[[#This Row],[Costo Unitario]]*Tabla1[[#This Row],[Cantidad Ordenada]])</f>
        <v>9</v>
      </c>
      <c r="L160">
        <f>Tabla1[[#This Row],[Precio Unitario]]*Tabla1[[#This Row],[Cantidad Ordenada]]</f>
        <v>22</v>
      </c>
      <c r="M160" s="1">
        <f>Tabla1[[#This Row],[Ganancia Neta ]]/Tabla1[[#This Row],[Total del pedido ]]</f>
        <v>0.40909090909090912</v>
      </c>
      <c r="N160" s="2">
        <f>Tabla1[[#This Row],[Costo Unitario]]*Tabla1[[#This Row],[Cantidad Ordenada]]</f>
        <v>13</v>
      </c>
      <c r="O160" s="2"/>
    </row>
    <row r="161" spans="1:15">
      <c r="A161">
        <v>57</v>
      </c>
      <c r="B161">
        <v>18</v>
      </c>
      <c r="C161" t="s">
        <v>12</v>
      </c>
      <c r="D161" t="s">
        <v>36</v>
      </c>
      <c r="E161">
        <v>22</v>
      </c>
      <c r="F161">
        <v>36</v>
      </c>
      <c r="G161">
        <v>2</v>
      </c>
      <c r="H161" s="8">
        <v>7</v>
      </c>
      <c r="I161" t="s">
        <v>8</v>
      </c>
      <c r="J161">
        <f>Tabla1[[#This Row],[Precio Unitario]]*Tabla1[[#This Row],[Cantidad Ordenada]]</f>
        <v>72</v>
      </c>
      <c r="K161">
        <f>Tabla1[[#This Row],[Ganancia Bruta]]-(Tabla1[[#This Row],[Costo Unitario]]*Tabla1[[#This Row],[Cantidad Ordenada]])</f>
        <v>28</v>
      </c>
      <c r="L161">
        <f>Tabla1[[#This Row],[Precio Unitario]]*Tabla1[[#This Row],[Cantidad Ordenada]]</f>
        <v>72</v>
      </c>
      <c r="M161" s="1">
        <f>Tabla1[[#This Row],[Ganancia Neta ]]/Tabla1[[#This Row],[Total del pedido ]]</f>
        <v>0.3888888888888889</v>
      </c>
      <c r="N161" s="2">
        <f>Tabla1[[#This Row],[Costo Unitario]]*Tabla1[[#This Row],[Cantidad Ordenada]]</f>
        <v>44</v>
      </c>
      <c r="O161" s="2"/>
    </row>
    <row r="162" spans="1:15">
      <c r="A162">
        <v>58</v>
      </c>
      <c r="B162">
        <v>8</v>
      </c>
      <c r="C162" t="s">
        <v>19</v>
      </c>
      <c r="D162" t="s">
        <v>43</v>
      </c>
      <c r="E162">
        <v>13</v>
      </c>
      <c r="F162">
        <v>22</v>
      </c>
      <c r="G162">
        <v>1</v>
      </c>
      <c r="H162" s="8">
        <v>17</v>
      </c>
      <c r="I162" t="s">
        <v>8</v>
      </c>
      <c r="J162">
        <f>Tabla1[[#This Row],[Precio Unitario]]*Tabla1[[#This Row],[Cantidad Ordenada]]</f>
        <v>22</v>
      </c>
      <c r="K162">
        <f>Tabla1[[#This Row],[Ganancia Bruta]]-(Tabla1[[#This Row],[Costo Unitario]]*Tabla1[[#This Row],[Cantidad Ordenada]])</f>
        <v>9</v>
      </c>
      <c r="L162">
        <f>Tabla1[[#This Row],[Precio Unitario]]*Tabla1[[#This Row],[Cantidad Ordenada]]</f>
        <v>22</v>
      </c>
      <c r="M162" s="1">
        <f>Tabla1[[#This Row],[Ganancia Neta ]]/Tabla1[[#This Row],[Total del pedido ]]</f>
        <v>0.40909090909090912</v>
      </c>
      <c r="N162" s="2">
        <f>Tabla1[[#This Row],[Costo Unitario]]*Tabla1[[#This Row],[Cantidad Ordenada]]</f>
        <v>13</v>
      </c>
      <c r="O162" s="2"/>
    </row>
    <row r="163" spans="1:15">
      <c r="A163">
        <v>58</v>
      </c>
      <c r="B163">
        <v>8</v>
      </c>
      <c r="C163" t="s">
        <v>21</v>
      </c>
      <c r="D163" t="s">
        <v>45</v>
      </c>
      <c r="E163">
        <v>12</v>
      </c>
      <c r="F163">
        <v>20</v>
      </c>
      <c r="G163">
        <v>3</v>
      </c>
      <c r="H163" s="8">
        <v>56</v>
      </c>
      <c r="I163" t="s">
        <v>8</v>
      </c>
      <c r="J163">
        <f>Tabla1[[#This Row],[Precio Unitario]]*Tabla1[[#This Row],[Cantidad Ordenada]]</f>
        <v>60</v>
      </c>
      <c r="K163">
        <f>Tabla1[[#This Row],[Ganancia Bruta]]-(Tabla1[[#This Row],[Costo Unitario]]*Tabla1[[#This Row],[Cantidad Ordenada]])</f>
        <v>24</v>
      </c>
      <c r="L163">
        <f>Tabla1[[#This Row],[Precio Unitario]]*Tabla1[[#This Row],[Cantidad Ordenada]]</f>
        <v>60</v>
      </c>
      <c r="M163" s="1">
        <f>Tabla1[[#This Row],[Ganancia Neta ]]/Tabla1[[#This Row],[Total del pedido ]]</f>
        <v>0.4</v>
      </c>
      <c r="N163" s="2">
        <f>Tabla1[[#This Row],[Costo Unitario]]*Tabla1[[#This Row],[Cantidad Ordenada]]</f>
        <v>36</v>
      </c>
      <c r="O163" s="2"/>
    </row>
    <row r="164" spans="1:15">
      <c r="A164">
        <v>59</v>
      </c>
      <c r="B164">
        <v>8</v>
      </c>
      <c r="C164" t="s">
        <v>16</v>
      </c>
      <c r="D164" t="s">
        <v>40</v>
      </c>
      <c r="E164">
        <v>11</v>
      </c>
      <c r="F164">
        <v>19</v>
      </c>
      <c r="G164">
        <v>2</v>
      </c>
      <c r="H164" s="8">
        <v>13</v>
      </c>
      <c r="I164" t="s">
        <v>6</v>
      </c>
      <c r="J164">
        <f>Tabla1[[#This Row],[Precio Unitario]]*Tabla1[[#This Row],[Cantidad Ordenada]]</f>
        <v>38</v>
      </c>
      <c r="K164">
        <f>Tabla1[[#This Row],[Ganancia Bruta]]-(Tabla1[[#This Row],[Costo Unitario]]*Tabla1[[#This Row],[Cantidad Ordenada]])</f>
        <v>16</v>
      </c>
      <c r="L164">
        <f>Tabla1[[#This Row],[Precio Unitario]]*Tabla1[[#This Row],[Cantidad Ordenada]]</f>
        <v>38</v>
      </c>
      <c r="M164" s="1">
        <f>Tabla1[[#This Row],[Ganancia Neta ]]/Tabla1[[#This Row],[Total del pedido ]]</f>
        <v>0.42105263157894735</v>
      </c>
      <c r="N164" s="2">
        <f>Tabla1[[#This Row],[Costo Unitario]]*Tabla1[[#This Row],[Cantidad Ordenada]]</f>
        <v>22</v>
      </c>
      <c r="O164" s="2"/>
    </row>
    <row r="165" spans="1:15">
      <c r="A165">
        <v>59</v>
      </c>
      <c r="B165">
        <v>8</v>
      </c>
      <c r="C165" t="s">
        <v>22</v>
      </c>
      <c r="D165" t="s">
        <v>46</v>
      </c>
      <c r="E165">
        <v>14</v>
      </c>
      <c r="F165">
        <v>23</v>
      </c>
      <c r="G165">
        <v>2</v>
      </c>
      <c r="H165" s="8">
        <v>9</v>
      </c>
      <c r="I165" t="s">
        <v>6</v>
      </c>
      <c r="J165">
        <f>Tabla1[[#This Row],[Precio Unitario]]*Tabla1[[#This Row],[Cantidad Ordenada]]</f>
        <v>46</v>
      </c>
      <c r="K165">
        <f>Tabla1[[#This Row],[Ganancia Bruta]]-(Tabla1[[#This Row],[Costo Unitario]]*Tabla1[[#This Row],[Cantidad Ordenada]])</f>
        <v>18</v>
      </c>
      <c r="L165">
        <f>Tabla1[[#This Row],[Precio Unitario]]*Tabla1[[#This Row],[Cantidad Ordenada]]</f>
        <v>46</v>
      </c>
      <c r="M165" s="1">
        <f>Tabla1[[#This Row],[Ganancia Neta ]]/Tabla1[[#This Row],[Total del pedido ]]</f>
        <v>0.39130434782608697</v>
      </c>
      <c r="N165" s="2">
        <f>Tabla1[[#This Row],[Costo Unitario]]*Tabla1[[#This Row],[Cantidad Ordenada]]</f>
        <v>28</v>
      </c>
      <c r="O165" s="2"/>
    </row>
    <row r="166" spans="1:15">
      <c r="A166">
        <v>59</v>
      </c>
      <c r="B166">
        <v>8</v>
      </c>
      <c r="C166" t="s">
        <v>24</v>
      </c>
      <c r="D166" t="s">
        <v>48</v>
      </c>
      <c r="E166">
        <v>10</v>
      </c>
      <c r="F166">
        <v>18</v>
      </c>
      <c r="G166">
        <v>2</v>
      </c>
      <c r="H166" s="8">
        <v>13</v>
      </c>
      <c r="I166" t="s">
        <v>8</v>
      </c>
      <c r="J166">
        <f>Tabla1[[#This Row],[Precio Unitario]]*Tabla1[[#This Row],[Cantidad Ordenada]]</f>
        <v>36</v>
      </c>
      <c r="K166">
        <f>Tabla1[[#This Row],[Ganancia Bruta]]-(Tabla1[[#This Row],[Costo Unitario]]*Tabla1[[#This Row],[Cantidad Ordenada]])</f>
        <v>16</v>
      </c>
      <c r="L166">
        <f>Tabla1[[#This Row],[Precio Unitario]]*Tabla1[[#This Row],[Cantidad Ordenada]]</f>
        <v>36</v>
      </c>
      <c r="M166" s="1">
        <f>Tabla1[[#This Row],[Ganancia Neta ]]/Tabla1[[#This Row],[Total del pedido ]]</f>
        <v>0.44444444444444442</v>
      </c>
      <c r="N166" s="2">
        <f>Tabla1[[#This Row],[Costo Unitario]]*Tabla1[[#This Row],[Cantidad Ordenada]]</f>
        <v>20</v>
      </c>
      <c r="O166" s="2"/>
    </row>
    <row r="167" spans="1:15">
      <c r="A167">
        <v>59</v>
      </c>
      <c r="B167">
        <v>8</v>
      </c>
      <c r="C167" t="s">
        <v>11</v>
      </c>
      <c r="D167" t="s">
        <v>35</v>
      </c>
      <c r="E167">
        <v>25</v>
      </c>
      <c r="F167">
        <v>40</v>
      </c>
      <c r="G167">
        <v>1</v>
      </c>
      <c r="H167" s="8">
        <v>13</v>
      </c>
      <c r="I167" t="s">
        <v>8</v>
      </c>
      <c r="J167">
        <f>Tabla1[[#This Row],[Precio Unitario]]*Tabla1[[#This Row],[Cantidad Ordenada]]</f>
        <v>40</v>
      </c>
      <c r="K167">
        <f>Tabla1[[#This Row],[Ganancia Bruta]]-(Tabla1[[#This Row],[Costo Unitario]]*Tabla1[[#This Row],[Cantidad Ordenada]])</f>
        <v>15</v>
      </c>
      <c r="L167">
        <f>Tabla1[[#This Row],[Precio Unitario]]*Tabla1[[#This Row],[Cantidad Ordenada]]</f>
        <v>40</v>
      </c>
      <c r="M167" s="1">
        <f>Tabla1[[#This Row],[Ganancia Neta ]]/Tabla1[[#This Row],[Total del pedido ]]</f>
        <v>0.375</v>
      </c>
      <c r="N167" s="2">
        <f>Tabla1[[#This Row],[Costo Unitario]]*Tabla1[[#This Row],[Cantidad Ordenada]]</f>
        <v>25</v>
      </c>
      <c r="O167" s="2"/>
    </row>
    <row r="168" spans="1:15">
      <c r="A168">
        <v>60</v>
      </c>
      <c r="B168">
        <v>6</v>
      </c>
      <c r="C168" t="s">
        <v>24</v>
      </c>
      <c r="D168" t="s">
        <v>48</v>
      </c>
      <c r="E168">
        <v>10</v>
      </c>
      <c r="F168">
        <v>18</v>
      </c>
      <c r="G168">
        <v>2</v>
      </c>
      <c r="H168" s="8">
        <v>23</v>
      </c>
      <c r="I168" t="s">
        <v>6</v>
      </c>
      <c r="J168">
        <f>Tabla1[[#This Row],[Precio Unitario]]*Tabla1[[#This Row],[Cantidad Ordenada]]</f>
        <v>36</v>
      </c>
      <c r="K168">
        <f>Tabla1[[#This Row],[Ganancia Bruta]]-(Tabla1[[#This Row],[Costo Unitario]]*Tabla1[[#This Row],[Cantidad Ordenada]])</f>
        <v>16</v>
      </c>
      <c r="L168">
        <f>Tabla1[[#This Row],[Precio Unitario]]*Tabla1[[#This Row],[Cantidad Ordenada]]</f>
        <v>36</v>
      </c>
      <c r="M168" s="1">
        <f>Tabla1[[#This Row],[Ganancia Neta ]]/Tabla1[[#This Row],[Total del pedido ]]</f>
        <v>0.44444444444444442</v>
      </c>
      <c r="N168" s="2">
        <f>Tabla1[[#This Row],[Costo Unitario]]*Tabla1[[#This Row],[Cantidad Ordenada]]</f>
        <v>20</v>
      </c>
      <c r="O168" s="2"/>
    </row>
    <row r="169" spans="1:15">
      <c r="A169">
        <v>60</v>
      </c>
      <c r="B169">
        <v>6</v>
      </c>
      <c r="C169" t="s">
        <v>14</v>
      </c>
      <c r="D169" t="s">
        <v>38</v>
      </c>
      <c r="E169">
        <v>20</v>
      </c>
      <c r="F169">
        <v>33</v>
      </c>
      <c r="G169">
        <v>2</v>
      </c>
      <c r="H169" s="8">
        <v>20</v>
      </c>
      <c r="I169" t="s">
        <v>8</v>
      </c>
      <c r="J169">
        <f>Tabla1[[#This Row],[Precio Unitario]]*Tabla1[[#This Row],[Cantidad Ordenada]]</f>
        <v>66</v>
      </c>
      <c r="K169">
        <f>Tabla1[[#This Row],[Ganancia Bruta]]-(Tabla1[[#This Row],[Costo Unitario]]*Tabla1[[#This Row],[Cantidad Ordenada]])</f>
        <v>26</v>
      </c>
      <c r="L169">
        <f>Tabla1[[#This Row],[Precio Unitario]]*Tabla1[[#This Row],[Cantidad Ordenada]]</f>
        <v>66</v>
      </c>
      <c r="M169" s="1">
        <f>Tabla1[[#This Row],[Ganancia Neta ]]/Tabla1[[#This Row],[Total del pedido ]]</f>
        <v>0.39393939393939392</v>
      </c>
      <c r="N169" s="2">
        <f>Tabla1[[#This Row],[Costo Unitario]]*Tabla1[[#This Row],[Cantidad Ordenada]]</f>
        <v>40</v>
      </c>
      <c r="O169" s="2"/>
    </row>
    <row r="170" spans="1:15">
      <c r="A170">
        <v>61</v>
      </c>
      <c r="B170">
        <v>10</v>
      </c>
      <c r="C170" t="s">
        <v>11</v>
      </c>
      <c r="D170" t="s">
        <v>35</v>
      </c>
      <c r="E170">
        <v>25</v>
      </c>
      <c r="F170">
        <v>40</v>
      </c>
      <c r="G170">
        <v>2</v>
      </c>
      <c r="H170" s="8">
        <v>56</v>
      </c>
      <c r="I170" t="s">
        <v>6</v>
      </c>
      <c r="J170">
        <f>Tabla1[[#This Row],[Precio Unitario]]*Tabla1[[#This Row],[Cantidad Ordenada]]</f>
        <v>80</v>
      </c>
      <c r="K170">
        <f>Tabla1[[#This Row],[Ganancia Bruta]]-(Tabla1[[#This Row],[Costo Unitario]]*Tabla1[[#This Row],[Cantidad Ordenada]])</f>
        <v>30</v>
      </c>
      <c r="L170">
        <f>Tabla1[[#This Row],[Precio Unitario]]*Tabla1[[#This Row],[Cantidad Ordenada]]</f>
        <v>80</v>
      </c>
      <c r="M170" s="1">
        <f>Tabla1[[#This Row],[Ganancia Neta ]]/Tabla1[[#This Row],[Total del pedido ]]</f>
        <v>0.375</v>
      </c>
      <c r="N170" s="2">
        <f>Tabla1[[#This Row],[Costo Unitario]]*Tabla1[[#This Row],[Cantidad Ordenada]]</f>
        <v>50</v>
      </c>
      <c r="O170" s="2"/>
    </row>
    <row r="171" spans="1:15">
      <c r="A171">
        <v>61</v>
      </c>
      <c r="B171">
        <v>10</v>
      </c>
      <c r="C171" t="s">
        <v>24</v>
      </c>
      <c r="D171" t="s">
        <v>48</v>
      </c>
      <c r="E171">
        <v>10</v>
      </c>
      <c r="F171">
        <v>18</v>
      </c>
      <c r="G171">
        <v>1</v>
      </c>
      <c r="H171" s="8">
        <v>39</v>
      </c>
      <c r="I171" t="s">
        <v>8</v>
      </c>
      <c r="J171">
        <f>Tabla1[[#This Row],[Precio Unitario]]*Tabla1[[#This Row],[Cantidad Ordenada]]</f>
        <v>18</v>
      </c>
      <c r="K171">
        <f>Tabla1[[#This Row],[Ganancia Bruta]]-(Tabla1[[#This Row],[Costo Unitario]]*Tabla1[[#This Row],[Cantidad Ordenada]])</f>
        <v>8</v>
      </c>
      <c r="L171">
        <f>Tabla1[[#This Row],[Precio Unitario]]*Tabla1[[#This Row],[Cantidad Ordenada]]</f>
        <v>18</v>
      </c>
      <c r="M171" s="1">
        <f>Tabla1[[#This Row],[Ganancia Neta ]]/Tabla1[[#This Row],[Total del pedido ]]</f>
        <v>0.44444444444444442</v>
      </c>
      <c r="N171" s="2">
        <f>Tabla1[[#This Row],[Costo Unitario]]*Tabla1[[#This Row],[Cantidad Ordenada]]</f>
        <v>10</v>
      </c>
      <c r="O171" s="2"/>
    </row>
    <row r="172" spans="1:15">
      <c r="A172">
        <v>61</v>
      </c>
      <c r="B172">
        <v>10</v>
      </c>
      <c r="C172" t="s">
        <v>7</v>
      </c>
      <c r="D172" t="s">
        <v>32</v>
      </c>
      <c r="E172">
        <v>18</v>
      </c>
      <c r="F172">
        <v>30</v>
      </c>
      <c r="G172">
        <v>2</v>
      </c>
      <c r="H172" s="8">
        <v>13</v>
      </c>
      <c r="I172" t="s">
        <v>6</v>
      </c>
      <c r="J172">
        <f>Tabla1[[#This Row],[Precio Unitario]]*Tabla1[[#This Row],[Cantidad Ordenada]]</f>
        <v>60</v>
      </c>
      <c r="K172">
        <f>Tabla1[[#This Row],[Ganancia Bruta]]-(Tabla1[[#This Row],[Costo Unitario]]*Tabla1[[#This Row],[Cantidad Ordenada]])</f>
        <v>24</v>
      </c>
      <c r="L172">
        <f>Tabla1[[#This Row],[Precio Unitario]]*Tabla1[[#This Row],[Cantidad Ordenada]]</f>
        <v>60</v>
      </c>
      <c r="M172" s="1">
        <f>Tabla1[[#This Row],[Ganancia Neta ]]/Tabla1[[#This Row],[Total del pedido ]]</f>
        <v>0.4</v>
      </c>
      <c r="N172" s="2">
        <f>Tabla1[[#This Row],[Costo Unitario]]*Tabla1[[#This Row],[Cantidad Ordenada]]</f>
        <v>36</v>
      </c>
      <c r="O172" s="2"/>
    </row>
    <row r="173" spans="1:15">
      <c r="A173">
        <v>61</v>
      </c>
      <c r="B173">
        <v>10</v>
      </c>
      <c r="C173" t="s">
        <v>15</v>
      </c>
      <c r="D173" t="s">
        <v>39</v>
      </c>
      <c r="E173">
        <v>16</v>
      </c>
      <c r="F173">
        <v>28</v>
      </c>
      <c r="G173">
        <v>3</v>
      </c>
      <c r="H173" s="8">
        <v>51</v>
      </c>
      <c r="I173" t="s">
        <v>8</v>
      </c>
      <c r="J173">
        <f>Tabla1[[#This Row],[Precio Unitario]]*Tabla1[[#This Row],[Cantidad Ordenada]]</f>
        <v>84</v>
      </c>
      <c r="K173">
        <f>Tabla1[[#This Row],[Ganancia Bruta]]-(Tabla1[[#This Row],[Costo Unitario]]*Tabla1[[#This Row],[Cantidad Ordenada]])</f>
        <v>36</v>
      </c>
      <c r="L173">
        <f>Tabla1[[#This Row],[Precio Unitario]]*Tabla1[[#This Row],[Cantidad Ordenada]]</f>
        <v>84</v>
      </c>
      <c r="M173" s="1">
        <f>Tabla1[[#This Row],[Ganancia Neta ]]/Tabla1[[#This Row],[Total del pedido ]]</f>
        <v>0.42857142857142855</v>
      </c>
      <c r="N173" s="2">
        <f>Tabla1[[#This Row],[Costo Unitario]]*Tabla1[[#This Row],[Cantidad Ordenada]]</f>
        <v>48</v>
      </c>
      <c r="O173" s="2"/>
    </row>
    <row r="174" spans="1:15">
      <c r="A174">
        <v>62</v>
      </c>
      <c r="B174">
        <v>2</v>
      </c>
      <c r="C174" t="s">
        <v>7</v>
      </c>
      <c r="D174" t="s">
        <v>32</v>
      </c>
      <c r="E174">
        <v>18</v>
      </c>
      <c r="F174">
        <v>30</v>
      </c>
      <c r="G174">
        <v>2</v>
      </c>
      <c r="H174" s="8">
        <v>59</v>
      </c>
      <c r="I174" t="s">
        <v>8</v>
      </c>
      <c r="J174">
        <f>Tabla1[[#This Row],[Precio Unitario]]*Tabla1[[#This Row],[Cantidad Ordenada]]</f>
        <v>60</v>
      </c>
      <c r="K174">
        <f>Tabla1[[#This Row],[Ganancia Bruta]]-(Tabla1[[#This Row],[Costo Unitario]]*Tabla1[[#This Row],[Cantidad Ordenada]])</f>
        <v>24</v>
      </c>
      <c r="L174">
        <f>Tabla1[[#This Row],[Precio Unitario]]*Tabla1[[#This Row],[Cantidad Ordenada]]</f>
        <v>60</v>
      </c>
      <c r="M174" s="1">
        <f>Tabla1[[#This Row],[Ganancia Neta ]]/Tabla1[[#This Row],[Total del pedido ]]</f>
        <v>0.4</v>
      </c>
      <c r="N174" s="2">
        <f>Tabla1[[#This Row],[Costo Unitario]]*Tabla1[[#This Row],[Cantidad Ordenada]]</f>
        <v>36</v>
      </c>
      <c r="O174" s="2"/>
    </row>
    <row r="175" spans="1:15">
      <c r="A175">
        <v>62</v>
      </c>
      <c r="B175">
        <v>2</v>
      </c>
      <c r="C175" t="s">
        <v>16</v>
      </c>
      <c r="D175" t="s">
        <v>40</v>
      </c>
      <c r="E175">
        <v>11</v>
      </c>
      <c r="F175">
        <v>19</v>
      </c>
      <c r="G175">
        <v>3</v>
      </c>
      <c r="H175" s="8">
        <v>46</v>
      </c>
      <c r="I175" t="s">
        <v>8</v>
      </c>
      <c r="J175">
        <f>Tabla1[[#This Row],[Precio Unitario]]*Tabla1[[#This Row],[Cantidad Ordenada]]</f>
        <v>57</v>
      </c>
      <c r="K175">
        <f>Tabla1[[#This Row],[Ganancia Bruta]]-(Tabla1[[#This Row],[Costo Unitario]]*Tabla1[[#This Row],[Cantidad Ordenada]])</f>
        <v>24</v>
      </c>
      <c r="L175">
        <f>Tabla1[[#This Row],[Precio Unitario]]*Tabla1[[#This Row],[Cantidad Ordenada]]</f>
        <v>57</v>
      </c>
      <c r="M175" s="1">
        <f>Tabla1[[#This Row],[Ganancia Neta ]]/Tabla1[[#This Row],[Total del pedido ]]</f>
        <v>0.42105263157894735</v>
      </c>
      <c r="N175" s="2">
        <f>Tabla1[[#This Row],[Costo Unitario]]*Tabla1[[#This Row],[Cantidad Ordenada]]</f>
        <v>33</v>
      </c>
      <c r="O175" s="2"/>
    </row>
    <row r="176" spans="1:15">
      <c r="A176">
        <v>62</v>
      </c>
      <c r="B176">
        <v>2</v>
      </c>
      <c r="C176" t="s">
        <v>9</v>
      </c>
      <c r="D176" t="s">
        <v>33</v>
      </c>
      <c r="E176">
        <v>19</v>
      </c>
      <c r="F176">
        <v>31</v>
      </c>
      <c r="G176">
        <v>1</v>
      </c>
      <c r="H176" s="8">
        <v>50</v>
      </c>
      <c r="I176" t="s">
        <v>8</v>
      </c>
      <c r="J176">
        <f>Tabla1[[#This Row],[Precio Unitario]]*Tabla1[[#This Row],[Cantidad Ordenada]]</f>
        <v>31</v>
      </c>
      <c r="K176">
        <f>Tabla1[[#This Row],[Ganancia Bruta]]-(Tabla1[[#This Row],[Costo Unitario]]*Tabla1[[#This Row],[Cantidad Ordenada]])</f>
        <v>12</v>
      </c>
      <c r="L176">
        <f>Tabla1[[#This Row],[Precio Unitario]]*Tabla1[[#This Row],[Cantidad Ordenada]]</f>
        <v>31</v>
      </c>
      <c r="M176" s="1">
        <f>Tabla1[[#This Row],[Ganancia Neta ]]/Tabla1[[#This Row],[Total del pedido ]]</f>
        <v>0.38709677419354838</v>
      </c>
      <c r="N176" s="2">
        <f>Tabla1[[#This Row],[Costo Unitario]]*Tabla1[[#This Row],[Cantidad Ordenada]]</f>
        <v>19</v>
      </c>
      <c r="O176" s="2"/>
    </row>
    <row r="177" spans="1:15">
      <c r="A177">
        <v>63</v>
      </c>
      <c r="B177">
        <v>17</v>
      </c>
      <c r="C177" t="s">
        <v>21</v>
      </c>
      <c r="D177" t="s">
        <v>45</v>
      </c>
      <c r="E177">
        <v>12</v>
      </c>
      <c r="F177">
        <v>20</v>
      </c>
      <c r="G177">
        <v>1</v>
      </c>
      <c r="H177" s="8">
        <v>10</v>
      </c>
      <c r="I177" t="s">
        <v>8</v>
      </c>
      <c r="J177">
        <f>Tabla1[[#This Row],[Precio Unitario]]*Tabla1[[#This Row],[Cantidad Ordenada]]</f>
        <v>20</v>
      </c>
      <c r="K177">
        <f>Tabla1[[#This Row],[Ganancia Bruta]]-(Tabla1[[#This Row],[Costo Unitario]]*Tabla1[[#This Row],[Cantidad Ordenada]])</f>
        <v>8</v>
      </c>
      <c r="L177">
        <f>Tabla1[[#This Row],[Precio Unitario]]*Tabla1[[#This Row],[Cantidad Ordenada]]</f>
        <v>20</v>
      </c>
      <c r="M177" s="1">
        <f>Tabla1[[#This Row],[Ganancia Neta ]]/Tabla1[[#This Row],[Total del pedido ]]</f>
        <v>0.4</v>
      </c>
      <c r="N177" s="2">
        <f>Tabla1[[#This Row],[Costo Unitario]]*Tabla1[[#This Row],[Cantidad Ordenada]]</f>
        <v>12</v>
      </c>
      <c r="O177" s="2"/>
    </row>
    <row r="178" spans="1:15">
      <c r="A178">
        <v>63</v>
      </c>
      <c r="B178">
        <v>17</v>
      </c>
      <c r="C178" t="s">
        <v>17</v>
      </c>
      <c r="D178" t="s">
        <v>41</v>
      </c>
      <c r="E178">
        <v>21</v>
      </c>
      <c r="F178">
        <v>35</v>
      </c>
      <c r="G178">
        <v>1</v>
      </c>
      <c r="H178" s="8">
        <v>20</v>
      </c>
      <c r="I178" t="s">
        <v>6</v>
      </c>
      <c r="J178">
        <f>Tabla1[[#This Row],[Precio Unitario]]*Tabla1[[#This Row],[Cantidad Ordenada]]</f>
        <v>35</v>
      </c>
      <c r="K178">
        <f>Tabla1[[#This Row],[Ganancia Bruta]]-(Tabla1[[#This Row],[Costo Unitario]]*Tabla1[[#This Row],[Cantidad Ordenada]])</f>
        <v>14</v>
      </c>
      <c r="L178">
        <f>Tabla1[[#This Row],[Precio Unitario]]*Tabla1[[#This Row],[Cantidad Ordenada]]</f>
        <v>35</v>
      </c>
      <c r="M178" s="1">
        <f>Tabla1[[#This Row],[Ganancia Neta ]]/Tabla1[[#This Row],[Total del pedido ]]</f>
        <v>0.4</v>
      </c>
      <c r="N178" s="2">
        <f>Tabla1[[#This Row],[Costo Unitario]]*Tabla1[[#This Row],[Cantidad Ordenada]]</f>
        <v>21</v>
      </c>
      <c r="O178" s="2"/>
    </row>
    <row r="179" spans="1:15">
      <c r="A179">
        <v>64</v>
      </c>
      <c r="B179">
        <v>3</v>
      </c>
      <c r="C179" t="s">
        <v>21</v>
      </c>
      <c r="D179" t="s">
        <v>45</v>
      </c>
      <c r="E179">
        <v>12</v>
      </c>
      <c r="F179">
        <v>20</v>
      </c>
      <c r="G179">
        <v>3</v>
      </c>
      <c r="H179" s="8">
        <v>25</v>
      </c>
      <c r="I179" t="s">
        <v>6</v>
      </c>
      <c r="J179">
        <f>Tabla1[[#This Row],[Precio Unitario]]*Tabla1[[#This Row],[Cantidad Ordenada]]</f>
        <v>60</v>
      </c>
      <c r="K179">
        <f>Tabla1[[#This Row],[Ganancia Bruta]]-(Tabla1[[#This Row],[Costo Unitario]]*Tabla1[[#This Row],[Cantidad Ordenada]])</f>
        <v>24</v>
      </c>
      <c r="L179">
        <f>Tabla1[[#This Row],[Precio Unitario]]*Tabla1[[#This Row],[Cantidad Ordenada]]</f>
        <v>60</v>
      </c>
      <c r="M179" s="1">
        <f>Tabla1[[#This Row],[Ganancia Neta ]]/Tabla1[[#This Row],[Total del pedido ]]</f>
        <v>0.4</v>
      </c>
      <c r="N179" s="2">
        <f>Tabla1[[#This Row],[Costo Unitario]]*Tabla1[[#This Row],[Cantidad Ordenada]]</f>
        <v>36</v>
      </c>
      <c r="O179" s="2"/>
    </row>
    <row r="180" spans="1:15">
      <c r="A180">
        <v>64</v>
      </c>
      <c r="B180">
        <v>3</v>
      </c>
      <c r="C180" t="s">
        <v>11</v>
      </c>
      <c r="D180" t="s">
        <v>35</v>
      </c>
      <c r="E180">
        <v>25</v>
      </c>
      <c r="F180">
        <v>40</v>
      </c>
      <c r="G180">
        <v>3</v>
      </c>
      <c r="H180" s="8">
        <v>47</v>
      </c>
      <c r="I180" t="s">
        <v>8</v>
      </c>
      <c r="J180">
        <f>Tabla1[[#This Row],[Precio Unitario]]*Tabla1[[#This Row],[Cantidad Ordenada]]</f>
        <v>120</v>
      </c>
      <c r="K180">
        <f>Tabla1[[#This Row],[Ganancia Bruta]]-(Tabla1[[#This Row],[Costo Unitario]]*Tabla1[[#This Row],[Cantidad Ordenada]])</f>
        <v>45</v>
      </c>
      <c r="L180">
        <f>Tabla1[[#This Row],[Precio Unitario]]*Tabla1[[#This Row],[Cantidad Ordenada]]</f>
        <v>120</v>
      </c>
      <c r="M180" s="1">
        <f>Tabla1[[#This Row],[Ganancia Neta ]]/Tabla1[[#This Row],[Total del pedido ]]</f>
        <v>0.375</v>
      </c>
      <c r="N180" s="2">
        <f>Tabla1[[#This Row],[Costo Unitario]]*Tabla1[[#This Row],[Cantidad Ordenada]]</f>
        <v>75</v>
      </c>
      <c r="O180" s="2"/>
    </row>
    <row r="181" spans="1:15">
      <c r="A181">
        <v>64</v>
      </c>
      <c r="B181">
        <v>3</v>
      </c>
      <c r="C181" t="s">
        <v>12</v>
      </c>
      <c r="D181" t="s">
        <v>36</v>
      </c>
      <c r="E181">
        <v>22</v>
      </c>
      <c r="F181">
        <v>36</v>
      </c>
      <c r="G181">
        <v>3</v>
      </c>
      <c r="H181" s="8">
        <v>10</v>
      </c>
      <c r="I181" t="s">
        <v>6</v>
      </c>
      <c r="J181">
        <f>Tabla1[[#This Row],[Precio Unitario]]*Tabla1[[#This Row],[Cantidad Ordenada]]</f>
        <v>108</v>
      </c>
      <c r="K181">
        <f>Tabla1[[#This Row],[Ganancia Bruta]]-(Tabla1[[#This Row],[Costo Unitario]]*Tabla1[[#This Row],[Cantidad Ordenada]])</f>
        <v>42</v>
      </c>
      <c r="L181">
        <f>Tabla1[[#This Row],[Precio Unitario]]*Tabla1[[#This Row],[Cantidad Ordenada]]</f>
        <v>108</v>
      </c>
      <c r="M181" s="1">
        <f>Tabla1[[#This Row],[Ganancia Neta ]]/Tabla1[[#This Row],[Total del pedido ]]</f>
        <v>0.3888888888888889</v>
      </c>
      <c r="N181" s="2">
        <f>Tabla1[[#This Row],[Costo Unitario]]*Tabla1[[#This Row],[Cantidad Ordenada]]</f>
        <v>66</v>
      </c>
      <c r="O181" s="2"/>
    </row>
    <row r="182" spans="1:15">
      <c r="A182">
        <v>65</v>
      </c>
      <c r="B182">
        <v>5</v>
      </c>
      <c r="C182" t="s">
        <v>15</v>
      </c>
      <c r="D182" t="s">
        <v>39</v>
      </c>
      <c r="E182">
        <v>16</v>
      </c>
      <c r="F182">
        <v>28</v>
      </c>
      <c r="G182">
        <v>1</v>
      </c>
      <c r="H182" s="8">
        <v>32</v>
      </c>
      <c r="I182" t="s">
        <v>8</v>
      </c>
      <c r="J182">
        <f>Tabla1[[#This Row],[Precio Unitario]]*Tabla1[[#This Row],[Cantidad Ordenada]]</f>
        <v>28</v>
      </c>
      <c r="K182">
        <f>Tabla1[[#This Row],[Ganancia Bruta]]-(Tabla1[[#This Row],[Costo Unitario]]*Tabla1[[#This Row],[Cantidad Ordenada]])</f>
        <v>12</v>
      </c>
      <c r="L182">
        <f>Tabla1[[#This Row],[Precio Unitario]]*Tabla1[[#This Row],[Cantidad Ordenada]]</f>
        <v>28</v>
      </c>
      <c r="M182" s="1">
        <f>Tabla1[[#This Row],[Ganancia Neta ]]/Tabla1[[#This Row],[Total del pedido ]]</f>
        <v>0.42857142857142855</v>
      </c>
      <c r="N182" s="2">
        <f>Tabla1[[#This Row],[Costo Unitario]]*Tabla1[[#This Row],[Cantidad Ordenada]]</f>
        <v>16</v>
      </c>
      <c r="O182" s="2"/>
    </row>
    <row r="183" spans="1:15">
      <c r="A183">
        <v>65</v>
      </c>
      <c r="B183">
        <v>5</v>
      </c>
      <c r="C183" t="s">
        <v>9</v>
      </c>
      <c r="D183" t="s">
        <v>33</v>
      </c>
      <c r="E183">
        <v>19</v>
      </c>
      <c r="F183">
        <v>31</v>
      </c>
      <c r="G183">
        <v>1</v>
      </c>
      <c r="H183" s="8">
        <v>55</v>
      </c>
      <c r="I183" t="s">
        <v>8</v>
      </c>
      <c r="J183">
        <f>Tabla1[[#This Row],[Precio Unitario]]*Tabla1[[#This Row],[Cantidad Ordenada]]</f>
        <v>31</v>
      </c>
      <c r="K183">
        <f>Tabla1[[#This Row],[Ganancia Bruta]]-(Tabla1[[#This Row],[Costo Unitario]]*Tabla1[[#This Row],[Cantidad Ordenada]])</f>
        <v>12</v>
      </c>
      <c r="L183">
        <f>Tabla1[[#This Row],[Precio Unitario]]*Tabla1[[#This Row],[Cantidad Ordenada]]</f>
        <v>31</v>
      </c>
      <c r="M183" s="1">
        <f>Tabla1[[#This Row],[Ganancia Neta ]]/Tabla1[[#This Row],[Total del pedido ]]</f>
        <v>0.38709677419354838</v>
      </c>
      <c r="N183" s="2">
        <f>Tabla1[[#This Row],[Costo Unitario]]*Tabla1[[#This Row],[Cantidad Ordenada]]</f>
        <v>19</v>
      </c>
      <c r="O183" s="2"/>
    </row>
    <row r="184" spans="1:15">
      <c r="A184">
        <v>65</v>
      </c>
      <c r="B184">
        <v>5</v>
      </c>
      <c r="C184" t="s">
        <v>16</v>
      </c>
      <c r="D184" t="s">
        <v>40</v>
      </c>
      <c r="E184">
        <v>11</v>
      </c>
      <c r="F184">
        <v>19</v>
      </c>
      <c r="G184">
        <v>3</v>
      </c>
      <c r="H184" s="8">
        <v>51</v>
      </c>
      <c r="I184" t="s">
        <v>6</v>
      </c>
      <c r="J184">
        <f>Tabla1[[#This Row],[Precio Unitario]]*Tabla1[[#This Row],[Cantidad Ordenada]]</f>
        <v>57</v>
      </c>
      <c r="K184">
        <f>Tabla1[[#This Row],[Ganancia Bruta]]-(Tabla1[[#This Row],[Costo Unitario]]*Tabla1[[#This Row],[Cantidad Ordenada]])</f>
        <v>24</v>
      </c>
      <c r="L184">
        <f>Tabla1[[#This Row],[Precio Unitario]]*Tabla1[[#This Row],[Cantidad Ordenada]]</f>
        <v>57</v>
      </c>
      <c r="M184" s="1">
        <f>Tabla1[[#This Row],[Ganancia Neta ]]/Tabla1[[#This Row],[Total del pedido ]]</f>
        <v>0.42105263157894735</v>
      </c>
      <c r="N184" s="2">
        <f>Tabla1[[#This Row],[Costo Unitario]]*Tabla1[[#This Row],[Cantidad Ordenada]]</f>
        <v>33</v>
      </c>
      <c r="O184" s="2"/>
    </row>
    <row r="185" spans="1:15">
      <c r="A185">
        <v>65</v>
      </c>
      <c r="B185">
        <v>5</v>
      </c>
      <c r="C185" t="s">
        <v>11</v>
      </c>
      <c r="D185" t="s">
        <v>35</v>
      </c>
      <c r="E185">
        <v>25</v>
      </c>
      <c r="F185">
        <v>40</v>
      </c>
      <c r="G185">
        <v>2</v>
      </c>
      <c r="H185" s="8">
        <v>17</v>
      </c>
      <c r="I185" t="s">
        <v>6</v>
      </c>
      <c r="J185">
        <f>Tabla1[[#This Row],[Precio Unitario]]*Tabla1[[#This Row],[Cantidad Ordenada]]</f>
        <v>80</v>
      </c>
      <c r="K185">
        <f>Tabla1[[#This Row],[Ganancia Bruta]]-(Tabla1[[#This Row],[Costo Unitario]]*Tabla1[[#This Row],[Cantidad Ordenada]])</f>
        <v>30</v>
      </c>
      <c r="L185">
        <f>Tabla1[[#This Row],[Precio Unitario]]*Tabla1[[#This Row],[Cantidad Ordenada]]</f>
        <v>80</v>
      </c>
      <c r="M185" s="1">
        <f>Tabla1[[#This Row],[Ganancia Neta ]]/Tabla1[[#This Row],[Total del pedido ]]</f>
        <v>0.375</v>
      </c>
      <c r="N185" s="2">
        <f>Tabla1[[#This Row],[Costo Unitario]]*Tabla1[[#This Row],[Cantidad Ordenada]]</f>
        <v>50</v>
      </c>
      <c r="O185" s="2"/>
    </row>
    <row r="186" spans="1:15">
      <c r="A186">
        <v>66</v>
      </c>
      <c r="B186">
        <v>18</v>
      </c>
      <c r="C186" t="s">
        <v>12</v>
      </c>
      <c r="D186" t="s">
        <v>36</v>
      </c>
      <c r="E186">
        <v>22</v>
      </c>
      <c r="F186">
        <v>36</v>
      </c>
      <c r="G186">
        <v>1</v>
      </c>
      <c r="H186" s="8">
        <v>29</v>
      </c>
      <c r="I186" t="s">
        <v>6</v>
      </c>
      <c r="J186">
        <f>Tabla1[[#This Row],[Precio Unitario]]*Tabla1[[#This Row],[Cantidad Ordenada]]</f>
        <v>36</v>
      </c>
      <c r="K186">
        <f>Tabla1[[#This Row],[Ganancia Bruta]]-(Tabla1[[#This Row],[Costo Unitario]]*Tabla1[[#This Row],[Cantidad Ordenada]])</f>
        <v>14</v>
      </c>
      <c r="L186">
        <f>Tabla1[[#This Row],[Precio Unitario]]*Tabla1[[#This Row],[Cantidad Ordenada]]</f>
        <v>36</v>
      </c>
      <c r="M186" s="1">
        <f>Tabla1[[#This Row],[Ganancia Neta ]]/Tabla1[[#This Row],[Total del pedido ]]</f>
        <v>0.3888888888888889</v>
      </c>
      <c r="N186" s="2">
        <f>Tabla1[[#This Row],[Costo Unitario]]*Tabla1[[#This Row],[Cantidad Ordenada]]</f>
        <v>22</v>
      </c>
      <c r="O186" s="2"/>
    </row>
    <row r="187" spans="1:15">
      <c r="A187">
        <v>66</v>
      </c>
      <c r="B187">
        <v>18</v>
      </c>
      <c r="C187" t="s">
        <v>11</v>
      </c>
      <c r="D187" t="s">
        <v>35</v>
      </c>
      <c r="E187">
        <v>25</v>
      </c>
      <c r="F187">
        <v>40</v>
      </c>
      <c r="G187">
        <v>3</v>
      </c>
      <c r="H187" s="8">
        <v>30</v>
      </c>
      <c r="I187" t="s">
        <v>6</v>
      </c>
      <c r="J187">
        <f>Tabla1[[#This Row],[Precio Unitario]]*Tabla1[[#This Row],[Cantidad Ordenada]]</f>
        <v>120</v>
      </c>
      <c r="K187">
        <f>Tabla1[[#This Row],[Ganancia Bruta]]-(Tabla1[[#This Row],[Costo Unitario]]*Tabla1[[#This Row],[Cantidad Ordenada]])</f>
        <v>45</v>
      </c>
      <c r="L187">
        <f>Tabla1[[#This Row],[Precio Unitario]]*Tabla1[[#This Row],[Cantidad Ordenada]]</f>
        <v>120</v>
      </c>
      <c r="M187" s="1">
        <f>Tabla1[[#This Row],[Ganancia Neta ]]/Tabla1[[#This Row],[Total del pedido ]]</f>
        <v>0.375</v>
      </c>
      <c r="N187" s="2">
        <f>Tabla1[[#This Row],[Costo Unitario]]*Tabla1[[#This Row],[Cantidad Ordenada]]</f>
        <v>75</v>
      </c>
      <c r="O187" s="2"/>
    </row>
    <row r="188" spans="1:15">
      <c r="A188">
        <v>66</v>
      </c>
      <c r="B188">
        <v>18</v>
      </c>
      <c r="C188" t="s">
        <v>24</v>
      </c>
      <c r="D188" t="s">
        <v>48</v>
      </c>
      <c r="E188">
        <v>10</v>
      </c>
      <c r="F188">
        <v>18</v>
      </c>
      <c r="G188">
        <v>3</v>
      </c>
      <c r="H188" s="8">
        <v>55</v>
      </c>
      <c r="I188" t="s">
        <v>8</v>
      </c>
      <c r="J188">
        <f>Tabla1[[#This Row],[Precio Unitario]]*Tabla1[[#This Row],[Cantidad Ordenada]]</f>
        <v>54</v>
      </c>
      <c r="K188">
        <f>Tabla1[[#This Row],[Ganancia Bruta]]-(Tabla1[[#This Row],[Costo Unitario]]*Tabla1[[#This Row],[Cantidad Ordenada]])</f>
        <v>24</v>
      </c>
      <c r="L188">
        <f>Tabla1[[#This Row],[Precio Unitario]]*Tabla1[[#This Row],[Cantidad Ordenada]]</f>
        <v>54</v>
      </c>
      <c r="M188" s="1">
        <f>Tabla1[[#This Row],[Ganancia Neta ]]/Tabla1[[#This Row],[Total del pedido ]]</f>
        <v>0.44444444444444442</v>
      </c>
      <c r="N188" s="2">
        <f>Tabla1[[#This Row],[Costo Unitario]]*Tabla1[[#This Row],[Cantidad Ordenada]]</f>
        <v>30</v>
      </c>
      <c r="O188" s="2"/>
    </row>
    <row r="189" spans="1:15">
      <c r="A189">
        <v>67</v>
      </c>
      <c r="B189">
        <v>2</v>
      </c>
      <c r="C189" t="s">
        <v>11</v>
      </c>
      <c r="D189" t="s">
        <v>35</v>
      </c>
      <c r="E189">
        <v>25</v>
      </c>
      <c r="F189">
        <v>40</v>
      </c>
      <c r="G189">
        <v>1</v>
      </c>
      <c r="H189" s="8">
        <v>22</v>
      </c>
      <c r="I189" t="s">
        <v>6</v>
      </c>
      <c r="J189">
        <f>Tabla1[[#This Row],[Precio Unitario]]*Tabla1[[#This Row],[Cantidad Ordenada]]</f>
        <v>40</v>
      </c>
      <c r="K189">
        <f>Tabla1[[#This Row],[Ganancia Bruta]]-(Tabla1[[#This Row],[Costo Unitario]]*Tabla1[[#This Row],[Cantidad Ordenada]])</f>
        <v>15</v>
      </c>
      <c r="L189">
        <f>Tabla1[[#This Row],[Precio Unitario]]*Tabla1[[#This Row],[Cantidad Ordenada]]</f>
        <v>40</v>
      </c>
      <c r="M189" s="1">
        <f>Tabla1[[#This Row],[Ganancia Neta ]]/Tabla1[[#This Row],[Total del pedido ]]</f>
        <v>0.375</v>
      </c>
      <c r="N189" s="2">
        <f>Tabla1[[#This Row],[Costo Unitario]]*Tabla1[[#This Row],[Cantidad Ordenada]]</f>
        <v>25</v>
      </c>
      <c r="O189" s="2"/>
    </row>
    <row r="190" spans="1:15">
      <c r="A190">
        <v>67</v>
      </c>
      <c r="B190">
        <v>2</v>
      </c>
      <c r="C190" t="s">
        <v>12</v>
      </c>
      <c r="D190" t="s">
        <v>36</v>
      </c>
      <c r="E190">
        <v>22</v>
      </c>
      <c r="F190">
        <v>36</v>
      </c>
      <c r="G190">
        <v>3</v>
      </c>
      <c r="H190" s="8">
        <v>59</v>
      </c>
      <c r="I190" t="s">
        <v>8</v>
      </c>
      <c r="J190">
        <f>Tabla1[[#This Row],[Precio Unitario]]*Tabla1[[#This Row],[Cantidad Ordenada]]</f>
        <v>108</v>
      </c>
      <c r="K190">
        <f>Tabla1[[#This Row],[Ganancia Bruta]]-(Tabla1[[#This Row],[Costo Unitario]]*Tabla1[[#This Row],[Cantidad Ordenada]])</f>
        <v>42</v>
      </c>
      <c r="L190">
        <f>Tabla1[[#This Row],[Precio Unitario]]*Tabla1[[#This Row],[Cantidad Ordenada]]</f>
        <v>108</v>
      </c>
      <c r="M190" s="1">
        <f>Tabla1[[#This Row],[Ganancia Neta ]]/Tabla1[[#This Row],[Total del pedido ]]</f>
        <v>0.3888888888888889</v>
      </c>
      <c r="N190" s="2">
        <f>Tabla1[[#This Row],[Costo Unitario]]*Tabla1[[#This Row],[Cantidad Ordenada]]</f>
        <v>66</v>
      </c>
      <c r="O190" s="2"/>
    </row>
    <row r="191" spans="1:15">
      <c r="A191">
        <v>67</v>
      </c>
      <c r="B191">
        <v>2</v>
      </c>
      <c r="C191" t="s">
        <v>25</v>
      </c>
      <c r="D191" t="s">
        <v>49</v>
      </c>
      <c r="E191">
        <v>15</v>
      </c>
      <c r="F191">
        <v>26</v>
      </c>
      <c r="G191">
        <v>3</v>
      </c>
      <c r="H191" s="8">
        <v>15</v>
      </c>
      <c r="I191" t="s">
        <v>8</v>
      </c>
      <c r="J191">
        <f>Tabla1[[#This Row],[Precio Unitario]]*Tabla1[[#This Row],[Cantidad Ordenada]]</f>
        <v>78</v>
      </c>
      <c r="K191">
        <f>Tabla1[[#This Row],[Ganancia Bruta]]-(Tabla1[[#This Row],[Costo Unitario]]*Tabla1[[#This Row],[Cantidad Ordenada]])</f>
        <v>33</v>
      </c>
      <c r="L191">
        <f>Tabla1[[#This Row],[Precio Unitario]]*Tabla1[[#This Row],[Cantidad Ordenada]]</f>
        <v>78</v>
      </c>
      <c r="M191" s="1">
        <f>Tabla1[[#This Row],[Ganancia Neta ]]/Tabla1[[#This Row],[Total del pedido ]]</f>
        <v>0.42307692307692307</v>
      </c>
      <c r="N191" s="2">
        <f>Tabla1[[#This Row],[Costo Unitario]]*Tabla1[[#This Row],[Cantidad Ordenada]]</f>
        <v>45</v>
      </c>
      <c r="O191" s="2"/>
    </row>
    <row r="192" spans="1:15">
      <c r="A192">
        <v>67</v>
      </c>
      <c r="B192">
        <v>2</v>
      </c>
      <c r="C192" t="s">
        <v>7</v>
      </c>
      <c r="D192" t="s">
        <v>32</v>
      </c>
      <c r="E192">
        <v>18</v>
      </c>
      <c r="F192">
        <v>30</v>
      </c>
      <c r="G192">
        <v>1</v>
      </c>
      <c r="H192" s="8">
        <v>35</v>
      </c>
      <c r="I192" t="s">
        <v>8</v>
      </c>
      <c r="J192">
        <f>Tabla1[[#This Row],[Precio Unitario]]*Tabla1[[#This Row],[Cantidad Ordenada]]</f>
        <v>30</v>
      </c>
      <c r="K192">
        <f>Tabla1[[#This Row],[Ganancia Bruta]]-(Tabla1[[#This Row],[Costo Unitario]]*Tabla1[[#This Row],[Cantidad Ordenada]])</f>
        <v>12</v>
      </c>
      <c r="L192">
        <f>Tabla1[[#This Row],[Precio Unitario]]*Tabla1[[#This Row],[Cantidad Ordenada]]</f>
        <v>30</v>
      </c>
      <c r="M192" s="1">
        <f>Tabla1[[#This Row],[Ganancia Neta ]]/Tabla1[[#This Row],[Total del pedido ]]</f>
        <v>0.4</v>
      </c>
      <c r="N192" s="2">
        <f>Tabla1[[#This Row],[Costo Unitario]]*Tabla1[[#This Row],[Cantidad Ordenada]]</f>
        <v>18</v>
      </c>
      <c r="O192" s="2"/>
    </row>
    <row r="193" spans="1:15">
      <c r="A193">
        <v>68</v>
      </c>
      <c r="B193">
        <v>8</v>
      </c>
      <c r="C193" t="s">
        <v>22</v>
      </c>
      <c r="D193" t="s">
        <v>46</v>
      </c>
      <c r="E193">
        <v>14</v>
      </c>
      <c r="F193">
        <v>23</v>
      </c>
      <c r="G193">
        <v>3</v>
      </c>
      <c r="H193" s="8">
        <v>43</v>
      </c>
      <c r="I193" t="s">
        <v>6</v>
      </c>
      <c r="J193">
        <f>Tabla1[[#This Row],[Precio Unitario]]*Tabla1[[#This Row],[Cantidad Ordenada]]</f>
        <v>69</v>
      </c>
      <c r="K193">
        <f>Tabla1[[#This Row],[Ganancia Bruta]]-(Tabla1[[#This Row],[Costo Unitario]]*Tabla1[[#This Row],[Cantidad Ordenada]])</f>
        <v>27</v>
      </c>
      <c r="L193">
        <f>Tabla1[[#This Row],[Precio Unitario]]*Tabla1[[#This Row],[Cantidad Ordenada]]</f>
        <v>69</v>
      </c>
      <c r="M193" s="1">
        <f>Tabla1[[#This Row],[Ganancia Neta ]]/Tabla1[[#This Row],[Total del pedido ]]</f>
        <v>0.39130434782608697</v>
      </c>
      <c r="N193" s="2">
        <f>Tabla1[[#This Row],[Costo Unitario]]*Tabla1[[#This Row],[Cantidad Ordenada]]</f>
        <v>42</v>
      </c>
      <c r="O193" s="2"/>
    </row>
    <row r="194" spans="1:15">
      <c r="A194">
        <v>68</v>
      </c>
      <c r="B194">
        <v>8</v>
      </c>
      <c r="C194" t="s">
        <v>15</v>
      </c>
      <c r="D194" t="s">
        <v>39</v>
      </c>
      <c r="E194">
        <v>16</v>
      </c>
      <c r="F194">
        <v>28</v>
      </c>
      <c r="G194">
        <v>1</v>
      </c>
      <c r="H194" s="8">
        <v>19</v>
      </c>
      <c r="I194" t="s">
        <v>8</v>
      </c>
      <c r="J194">
        <f>Tabla1[[#This Row],[Precio Unitario]]*Tabla1[[#This Row],[Cantidad Ordenada]]</f>
        <v>28</v>
      </c>
      <c r="K194">
        <f>Tabla1[[#This Row],[Ganancia Bruta]]-(Tabla1[[#This Row],[Costo Unitario]]*Tabla1[[#This Row],[Cantidad Ordenada]])</f>
        <v>12</v>
      </c>
      <c r="L194">
        <f>Tabla1[[#This Row],[Precio Unitario]]*Tabla1[[#This Row],[Cantidad Ordenada]]</f>
        <v>28</v>
      </c>
      <c r="M194" s="1">
        <f>Tabla1[[#This Row],[Ganancia Neta ]]/Tabla1[[#This Row],[Total del pedido ]]</f>
        <v>0.42857142857142855</v>
      </c>
      <c r="N194" s="2">
        <f>Tabla1[[#This Row],[Costo Unitario]]*Tabla1[[#This Row],[Cantidad Ordenada]]</f>
        <v>16</v>
      </c>
      <c r="O194" s="2"/>
    </row>
    <row r="195" spans="1:15">
      <c r="A195">
        <v>68</v>
      </c>
      <c r="B195">
        <v>8</v>
      </c>
      <c r="C195" t="s">
        <v>18</v>
      </c>
      <c r="D195" t="s">
        <v>42</v>
      </c>
      <c r="E195">
        <v>19</v>
      </c>
      <c r="F195">
        <v>32</v>
      </c>
      <c r="G195">
        <v>3</v>
      </c>
      <c r="H195" s="8">
        <v>57</v>
      </c>
      <c r="I195" t="s">
        <v>8</v>
      </c>
      <c r="J195">
        <f>Tabla1[[#This Row],[Precio Unitario]]*Tabla1[[#This Row],[Cantidad Ordenada]]</f>
        <v>96</v>
      </c>
      <c r="K195">
        <f>Tabla1[[#This Row],[Ganancia Bruta]]-(Tabla1[[#This Row],[Costo Unitario]]*Tabla1[[#This Row],[Cantidad Ordenada]])</f>
        <v>39</v>
      </c>
      <c r="L195">
        <f>Tabla1[[#This Row],[Precio Unitario]]*Tabla1[[#This Row],[Cantidad Ordenada]]</f>
        <v>96</v>
      </c>
      <c r="M195" s="1">
        <f>Tabla1[[#This Row],[Ganancia Neta ]]/Tabla1[[#This Row],[Total del pedido ]]</f>
        <v>0.40625</v>
      </c>
      <c r="N195" s="2">
        <f>Tabla1[[#This Row],[Costo Unitario]]*Tabla1[[#This Row],[Cantidad Ordenada]]</f>
        <v>57</v>
      </c>
      <c r="O195" s="2"/>
    </row>
    <row r="196" spans="1:15">
      <c r="A196">
        <v>68</v>
      </c>
      <c r="B196">
        <v>8</v>
      </c>
      <c r="C196" t="s">
        <v>26</v>
      </c>
      <c r="D196" t="s">
        <v>50</v>
      </c>
      <c r="E196">
        <v>15</v>
      </c>
      <c r="F196">
        <v>25</v>
      </c>
      <c r="G196">
        <v>1</v>
      </c>
      <c r="H196" s="8">
        <v>26</v>
      </c>
      <c r="I196" t="s">
        <v>8</v>
      </c>
      <c r="J196">
        <f>Tabla1[[#This Row],[Precio Unitario]]*Tabla1[[#This Row],[Cantidad Ordenada]]</f>
        <v>25</v>
      </c>
      <c r="K196">
        <f>Tabla1[[#This Row],[Ganancia Bruta]]-(Tabla1[[#This Row],[Costo Unitario]]*Tabla1[[#This Row],[Cantidad Ordenada]])</f>
        <v>10</v>
      </c>
      <c r="L196">
        <f>Tabla1[[#This Row],[Precio Unitario]]*Tabla1[[#This Row],[Cantidad Ordenada]]</f>
        <v>25</v>
      </c>
      <c r="M196" s="1">
        <f>Tabla1[[#This Row],[Ganancia Neta ]]/Tabla1[[#This Row],[Total del pedido ]]</f>
        <v>0.4</v>
      </c>
      <c r="N196" s="2">
        <f>Tabla1[[#This Row],[Costo Unitario]]*Tabla1[[#This Row],[Cantidad Ordenada]]</f>
        <v>15</v>
      </c>
      <c r="O196" s="2"/>
    </row>
    <row r="197" spans="1:15">
      <c r="A197">
        <v>69</v>
      </c>
      <c r="B197">
        <v>5</v>
      </c>
      <c r="C197" t="s">
        <v>23</v>
      </c>
      <c r="D197" t="s">
        <v>47</v>
      </c>
      <c r="E197">
        <v>13</v>
      </c>
      <c r="F197">
        <v>21</v>
      </c>
      <c r="G197">
        <v>3</v>
      </c>
      <c r="H197" s="8">
        <v>20</v>
      </c>
      <c r="I197" t="s">
        <v>6</v>
      </c>
      <c r="J197">
        <f>Tabla1[[#This Row],[Precio Unitario]]*Tabla1[[#This Row],[Cantidad Ordenada]]</f>
        <v>63</v>
      </c>
      <c r="K197">
        <f>Tabla1[[#This Row],[Ganancia Bruta]]-(Tabla1[[#This Row],[Costo Unitario]]*Tabla1[[#This Row],[Cantidad Ordenada]])</f>
        <v>24</v>
      </c>
      <c r="L197">
        <f>Tabla1[[#This Row],[Precio Unitario]]*Tabla1[[#This Row],[Cantidad Ordenada]]</f>
        <v>63</v>
      </c>
      <c r="M197" s="1">
        <f>Tabla1[[#This Row],[Ganancia Neta ]]/Tabla1[[#This Row],[Total del pedido ]]</f>
        <v>0.38095238095238093</v>
      </c>
      <c r="N197" s="2">
        <f>Tabla1[[#This Row],[Costo Unitario]]*Tabla1[[#This Row],[Cantidad Ordenada]]</f>
        <v>39</v>
      </c>
      <c r="O197" s="2"/>
    </row>
    <row r="198" spans="1:15">
      <c r="A198">
        <v>69</v>
      </c>
      <c r="B198">
        <v>5</v>
      </c>
      <c r="C198" t="s">
        <v>5</v>
      </c>
      <c r="D198" t="s">
        <v>31</v>
      </c>
      <c r="E198">
        <v>14</v>
      </c>
      <c r="F198">
        <v>24</v>
      </c>
      <c r="G198">
        <v>3</v>
      </c>
      <c r="H198" s="8">
        <v>48</v>
      </c>
      <c r="I198" t="s">
        <v>8</v>
      </c>
      <c r="J198">
        <f>Tabla1[[#This Row],[Precio Unitario]]*Tabla1[[#This Row],[Cantidad Ordenada]]</f>
        <v>72</v>
      </c>
      <c r="K198">
        <f>Tabla1[[#This Row],[Ganancia Bruta]]-(Tabla1[[#This Row],[Costo Unitario]]*Tabla1[[#This Row],[Cantidad Ordenada]])</f>
        <v>30</v>
      </c>
      <c r="L198">
        <f>Tabla1[[#This Row],[Precio Unitario]]*Tabla1[[#This Row],[Cantidad Ordenada]]</f>
        <v>72</v>
      </c>
      <c r="M198" s="1">
        <f>Tabla1[[#This Row],[Ganancia Neta ]]/Tabla1[[#This Row],[Total del pedido ]]</f>
        <v>0.41666666666666669</v>
      </c>
      <c r="N198" s="2">
        <f>Tabla1[[#This Row],[Costo Unitario]]*Tabla1[[#This Row],[Cantidad Ordenada]]</f>
        <v>42</v>
      </c>
      <c r="O198" s="2"/>
    </row>
    <row r="199" spans="1:15">
      <c r="A199">
        <v>69</v>
      </c>
      <c r="B199">
        <v>5</v>
      </c>
      <c r="C199" t="s">
        <v>14</v>
      </c>
      <c r="D199" t="s">
        <v>38</v>
      </c>
      <c r="E199">
        <v>20</v>
      </c>
      <c r="F199">
        <v>33</v>
      </c>
      <c r="G199">
        <v>3</v>
      </c>
      <c r="H199" s="8">
        <v>24</v>
      </c>
      <c r="I199" t="s">
        <v>8</v>
      </c>
      <c r="J199">
        <f>Tabla1[[#This Row],[Precio Unitario]]*Tabla1[[#This Row],[Cantidad Ordenada]]</f>
        <v>99</v>
      </c>
      <c r="K199">
        <f>Tabla1[[#This Row],[Ganancia Bruta]]-(Tabla1[[#This Row],[Costo Unitario]]*Tabla1[[#This Row],[Cantidad Ordenada]])</f>
        <v>39</v>
      </c>
      <c r="L199">
        <f>Tabla1[[#This Row],[Precio Unitario]]*Tabla1[[#This Row],[Cantidad Ordenada]]</f>
        <v>99</v>
      </c>
      <c r="M199" s="1">
        <f>Tabla1[[#This Row],[Ganancia Neta ]]/Tabla1[[#This Row],[Total del pedido ]]</f>
        <v>0.39393939393939392</v>
      </c>
      <c r="N199" s="2">
        <f>Tabla1[[#This Row],[Costo Unitario]]*Tabla1[[#This Row],[Cantidad Ordenada]]</f>
        <v>60</v>
      </c>
      <c r="O199" s="2"/>
    </row>
    <row r="200" spans="1:15">
      <c r="A200">
        <v>70</v>
      </c>
      <c r="B200">
        <v>17</v>
      </c>
      <c r="C200" t="s">
        <v>26</v>
      </c>
      <c r="D200" t="s">
        <v>50</v>
      </c>
      <c r="E200">
        <v>15</v>
      </c>
      <c r="F200">
        <v>25</v>
      </c>
      <c r="G200">
        <v>2</v>
      </c>
      <c r="H200" s="8">
        <v>19</v>
      </c>
      <c r="I200" t="s">
        <v>8</v>
      </c>
      <c r="J200">
        <f>Tabla1[[#This Row],[Precio Unitario]]*Tabla1[[#This Row],[Cantidad Ordenada]]</f>
        <v>50</v>
      </c>
      <c r="K200">
        <f>Tabla1[[#This Row],[Ganancia Bruta]]-(Tabla1[[#This Row],[Costo Unitario]]*Tabla1[[#This Row],[Cantidad Ordenada]])</f>
        <v>20</v>
      </c>
      <c r="L200">
        <f>Tabla1[[#This Row],[Precio Unitario]]*Tabla1[[#This Row],[Cantidad Ordenada]]</f>
        <v>50</v>
      </c>
      <c r="M200" s="1">
        <f>Tabla1[[#This Row],[Ganancia Neta ]]/Tabla1[[#This Row],[Total del pedido ]]</f>
        <v>0.4</v>
      </c>
      <c r="N200" s="2">
        <f>Tabla1[[#This Row],[Costo Unitario]]*Tabla1[[#This Row],[Cantidad Ordenada]]</f>
        <v>30</v>
      </c>
      <c r="O200" s="2"/>
    </row>
    <row r="201" spans="1:15">
      <c r="A201">
        <v>70</v>
      </c>
      <c r="B201">
        <v>17</v>
      </c>
      <c r="C201" t="s">
        <v>20</v>
      </c>
      <c r="D201" t="s">
        <v>44</v>
      </c>
      <c r="E201">
        <v>20</v>
      </c>
      <c r="F201">
        <v>34</v>
      </c>
      <c r="G201">
        <v>2</v>
      </c>
      <c r="H201" s="8">
        <v>21</v>
      </c>
      <c r="I201" t="s">
        <v>8</v>
      </c>
      <c r="J201">
        <f>Tabla1[[#This Row],[Precio Unitario]]*Tabla1[[#This Row],[Cantidad Ordenada]]</f>
        <v>68</v>
      </c>
      <c r="K201">
        <f>Tabla1[[#This Row],[Ganancia Bruta]]-(Tabla1[[#This Row],[Costo Unitario]]*Tabla1[[#This Row],[Cantidad Ordenada]])</f>
        <v>28</v>
      </c>
      <c r="L201">
        <f>Tabla1[[#This Row],[Precio Unitario]]*Tabla1[[#This Row],[Cantidad Ordenada]]</f>
        <v>68</v>
      </c>
      <c r="M201" s="1">
        <f>Tabla1[[#This Row],[Ganancia Neta ]]/Tabla1[[#This Row],[Total del pedido ]]</f>
        <v>0.41176470588235292</v>
      </c>
      <c r="N201" s="2">
        <f>Tabla1[[#This Row],[Costo Unitario]]*Tabla1[[#This Row],[Cantidad Ordenada]]</f>
        <v>40</v>
      </c>
      <c r="O201" s="2"/>
    </row>
    <row r="202" spans="1:15">
      <c r="A202">
        <v>71</v>
      </c>
      <c r="B202">
        <v>18</v>
      </c>
      <c r="C202" t="s">
        <v>7</v>
      </c>
      <c r="D202" t="s">
        <v>32</v>
      </c>
      <c r="E202">
        <v>18</v>
      </c>
      <c r="F202">
        <v>30</v>
      </c>
      <c r="G202">
        <v>3</v>
      </c>
      <c r="H202" s="8">
        <v>20</v>
      </c>
      <c r="I202" t="s">
        <v>8</v>
      </c>
      <c r="J202">
        <f>Tabla1[[#This Row],[Precio Unitario]]*Tabla1[[#This Row],[Cantidad Ordenada]]</f>
        <v>90</v>
      </c>
      <c r="K202">
        <f>Tabla1[[#This Row],[Ganancia Bruta]]-(Tabla1[[#This Row],[Costo Unitario]]*Tabla1[[#This Row],[Cantidad Ordenada]])</f>
        <v>36</v>
      </c>
      <c r="L202">
        <f>Tabla1[[#This Row],[Precio Unitario]]*Tabla1[[#This Row],[Cantidad Ordenada]]</f>
        <v>90</v>
      </c>
      <c r="M202" s="1">
        <f>Tabla1[[#This Row],[Ganancia Neta ]]/Tabla1[[#This Row],[Total del pedido ]]</f>
        <v>0.4</v>
      </c>
      <c r="N202" s="2">
        <f>Tabla1[[#This Row],[Costo Unitario]]*Tabla1[[#This Row],[Cantidad Ordenada]]</f>
        <v>54</v>
      </c>
      <c r="O202" s="2"/>
    </row>
    <row r="203" spans="1:15">
      <c r="A203">
        <v>71</v>
      </c>
      <c r="B203">
        <v>18</v>
      </c>
      <c r="C203" t="s">
        <v>22</v>
      </c>
      <c r="D203" t="s">
        <v>46</v>
      </c>
      <c r="E203">
        <v>14</v>
      </c>
      <c r="F203">
        <v>23</v>
      </c>
      <c r="G203">
        <v>2</v>
      </c>
      <c r="H203" s="8">
        <v>29</v>
      </c>
      <c r="I203" t="s">
        <v>8</v>
      </c>
      <c r="J203">
        <f>Tabla1[[#This Row],[Precio Unitario]]*Tabla1[[#This Row],[Cantidad Ordenada]]</f>
        <v>46</v>
      </c>
      <c r="K203">
        <f>Tabla1[[#This Row],[Ganancia Bruta]]-(Tabla1[[#This Row],[Costo Unitario]]*Tabla1[[#This Row],[Cantidad Ordenada]])</f>
        <v>18</v>
      </c>
      <c r="L203">
        <f>Tabla1[[#This Row],[Precio Unitario]]*Tabla1[[#This Row],[Cantidad Ordenada]]</f>
        <v>46</v>
      </c>
      <c r="M203" s="1">
        <f>Tabla1[[#This Row],[Ganancia Neta ]]/Tabla1[[#This Row],[Total del pedido ]]</f>
        <v>0.39130434782608697</v>
      </c>
      <c r="N203" s="2">
        <f>Tabla1[[#This Row],[Costo Unitario]]*Tabla1[[#This Row],[Cantidad Ordenada]]</f>
        <v>28</v>
      </c>
      <c r="O203" s="2"/>
    </row>
    <row r="204" spans="1:15">
      <c r="A204">
        <v>72</v>
      </c>
      <c r="B204">
        <v>17</v>
      </c>
      <c r="C204" t="s">
        <v>23</v>
      </c>
      <c r="D204" t="s">
        <v>47</v>
      </c>
      <c r="E204">
        <v>13</v>
      </c>
      <c r="F204">
        <v>21</v>
      </c>
      <c r="G204">
        <v>1</v>
      </c>
      <c r="H204" s="8">
        <v>17</v>
      </c>
      <c r="I204" t="s">
        <v>8</v>
      </c>
      <c r="J204">
        <f>Tabla1[[#This Row],[Precio Unitario]]*Tabla1[[#This Row],[Cantidad Ordenada]]</f>
        <v>21</v>
      </c>
      <c r="K204">
        <f>Tabla1[[#This Row],[Ganancia Bruta]]-(Tabla1[[#This Row],[Costo Unitario]]*Tabla1[[#This Row],[Cantidad Ordenada]])</f>
        <v>8</v>
      </c>
      <c r="L204">
        <f>Tabla1[[#This Row],[Precio Unitario]]*Tabla1[[#This Row],[Cantidad Ordenada]]</f>
        <v>21</v>
      </c>
      <c r="M204" s="1">
        <f>Tabla1[[#This Row],[Ganancia Neta ]]/Tabla1[[#This Row],[Total del pedido ]]</f>
        <v>0.38095238095238093</v>
      </c>
      <c r="N204" s="2">
        <f>Tabla1[[#This Row],[Costo Unitario]]*Tabla1[[#This Row],[Cantidad Ordenada]]</f>
        <v>13</v>
      </c>
      <c r="O204" s="2"/>
    </row>
    <row r="205" spans="1:15">
      <c r="A205">
        <v>72</v>
      </c>
      <c r="B205">
        <v>17</v>
      </c>
      <c r="C205" t="s">
        <v>24</v>
      </c>
      <c r="D205" t="s">
        <v>48</v>
      </c>
      <c r="E205">
        <v>10</v>
      </c>
      <c r="F205">
        <v>18</v>
      </c>
      <c r="G205">
        <v>3</v>
      </c>
      <c r="H205" s="8">
        <v>37</v>
      </c>
      <c r="I205" t="s">
        <v>8</v>
      </c>
      <c r="J205">
        <f>Tabla1[[#This Row],[Precio Unitario]]*Tabla1[[#This Row],[Cantidad Ordenada]]</f>
        <v>54</v>
      </c>
      <c r="K205">
        <f>Tabla1[[#This Row],[Ganancia Bruta]]-(Tabla1[[#This Row],[Costo Unitario]]*Tabla1[[#This Row],[Cantidad Ordenada]])</f>
        <v>24</v>
      </c>
      <c r="L205">
        <f>Tabla1[[#This Row],[Precio Unitario]]*Tabla1[[#This Row],[Cantidad Ordenada]]</f>
        <v>54</v>
      </c>
      <c r="M205" s="1">
        <f>Tabla1[[#This Row],[Ganancia Neta ]]/Tabla1[[#This Row],[Total del pedido ]]</f>
        <v>0.44444444444444442</v>
      </c>
      <c r="N205" s="2">
        <f>Tabla1[[#This Row],[Costo Unitario]]*Tabla1[[#This Row],[Cantidad Ordenada]]</f>
        <v>30</v>
      </c>
      <c r="O205" s="2"/>
    </row>
    <row r="206" spans="1:15">
      <c r="A206">
        <v>73</v>
      </c>
      <c r="B206">
        <v>1</v>
      </c>
      <c r="C206" t="s">
        <v>10</v>
      </c>
      <c r="D206" t="s">
        <v>34</v>
      </c>
      <c r="E206">
        <v>16</v>
      </c>
      <c r="F206">
        <v>27</v>
      </c>
      <c r="G206">
        <v>3</v>
      </c>
      <c r="H206" s="8">
        <v>20</v>
      </c>
      <c r="I206" t="s">
        <v>6</v>
      </c>
      <c r="J206">
        <f>Tabla1[[#This Row],[Precio Unitario]]*Tabla1[[#This Row],[Cantidad Ordenada]]</f>
        <v>81</v>
      </c>
      <c r="K206">
        <f>Tabla1[[#This Row],[Ganancia Bruta]]-(Tabla1[[#This Row],[Costo Unitario]]*Tabla1[[#This Row],[Cantidad Ordenada]])</f>
        <v>33</v>
      </c>
      <c r="L206">
        <f>Tabla1[[#This Row],[Precio Unitario]]*Tabla1[[#This Row],[Cantidad Ordenada]]</f>
        <v>81</v>
      </c>
      <c r="M206" s="1">
        <f>Tabla1[[#This Row],[Ganancia Neta ]]/Tabla1[[#This Row],[Total del pedido ]]</f>
        <v>0.40740740740740738</v>
      </c>
      <c r="N206" s="2">
        <f>Tabla1[[#This Row],[Costo Unitario]]*Tabla1[[#This Row],[Cantidad Ordenada]]</f>
        <v>48</v>
      </c>
      <c r="O206" s="2"/>
    </row>
    <row r="207" spans="1:15">
      <c r="A207">
        <v>74</v>
      </c>
      <c r="B207">
        <v>19</v>
      </c>
      <c r="C207" t="s">
        <v>25</v>
      </c>
      <c r="D207" t="s">
        <v>49</v>
      </c>
      <c r="E207">
        <v>15</v>
      </c>
      <c r="F207">
        <v>26</v>
      </c>
      <c r="G207">
        <v>2</v>
      </c>
      <c r="H207" s="8">
        <v>39</v>
      </c>
      <c r="I207" t="s">
        <v>8</v>
      </c>
      <c r="J207">
        <f>Tabla1[[#This Row],[Precio Unitario]]*Tabla1[[#This Row],[Cantidad Ordenada]]</f>
        <v>52</v>
      </c>
      <c r="K207">
        <f>Tabla1[[#This Row],[Ganancia Bruta]]-(Tabla1[[#This Row],[Costo Unitario]]*Tabla1[[#This Row],[Cantidad Ordenada]])</f>
        <v>22</v>
      </c>
      <c r="L207">
        <f>Tabla1[[#This Row],[Precio Unitario]]*Tabla1[[#This Row],[Cantidad Ordenada]]</f>
        <v>52</v>
      </c>
      <c r="M207" s="1">
        <f>Tabla1[[#This Row],[Ganancia Neta ]]/Tabla1[[#This Row],[Total del pedido ]]</f>
        <v>0.42307692307692307</v>
      </c>
      <c r="N207" s="2">
        <f>Tabla1[[#This Row],[Costo Unitario]]*Tabla1[[#This Row],[Cantidad Ordenada]]</f>
        <v>30</v>
      </c>
      <c r="O207" s="2"/>
    </row>
    <row r="208" spans="1:15">
      <c r="A208">
        <v>74</v>
      </c>
      <c r="B208">
        <v>19</v>
      </c>
      <c r="C208" t="s">
        <v>20</v>
      </c>
      <c r="D208" t="s">
        <v>44</v>
      </c>
      <c r="E208">
        <v>20</v>
      </c>
      <c r="F208">
        <v>34</v>
      </c>
      <c r="G208">
        <v>3</v>
      </c>
      <c r="H208" s="8">
        <v>37</v>
      </c>
      <c r="I208" t="s">
        <v>6</v>
      </c>
      <c r="J208">
        <f>Tabla1[[#This Row],[Precio Unitario]]*Tabla1[[#This Row],[Cantidad Ordenada]]</f>
        <v>102</v>
      </c>
      <c r="K208">
        <f>Tabla1[[#This Row],[Ganancia Bruta]]-(Tabla1[[#This Row],[Costo Unitario]]*Tabla1[[#This Row],[Cantidad Ordenada]])</f>
        <v>42</v>
      </c>
      <c r="L208">
        <f>Tabla1[[#This Row],[Precio Unitario]]*Tabla1[[#This Row],[Cantidad Ordenada]]</f>
        <v>102</v>
      </c>
      <c r="M208" s="1">
        <f>Tabla1[[#This Row],[Ganancia Neta ]]/Tabla1[[#This Row],[Total del pedido ]]</f>
        <v>0.41176470588235292</v>
      </c>
      <c r="N208" s="2">
        <f>Tabla1[[#This Row],[Costo Unitario]]*Tabla1[[#This Row],[Cantidad Ordenada]]</f>
        <v>60</v>
      </c>
      <c r="O208" s="2"/>
    </row>
    <row r="209" spans="1:15">
      <c r="A209">
        <v>74</v>
      </c>
      <c r="B209">
        <v>19</v>
      </c>
      <c r="C209" t="s">
        <v>18</v>
      </c>
      <c r="D209" t="s">
        <v>42</v>
      </c>
      <c r="E209">
        <v>19</v>
      </c>
      <c r="F209">
        <v>32</v>
      </c>
      <c r="G209">
        <v>2</v>
      </c>
      <c r="H209" s="8">
        <v>24</v>
      </c>
      <c r="I209" t="s">
        <v>8</v>
      </c>
      <c r="J209">
        <f>Tabla1[[#This Row],[Precio Unitario]]*Tabla1[[#This Row],[Cantidad Ordenada]]</f>
        <v>64</v>
      </c>
      <c r="K209">
        <f>Tabla1[[#This Row],[Ganancia Bruta]]-(Tabla1[[#This Row],[Costo Unitario]]*Tabla1[[#This Row],[Cantidad Ordenada]])</f>
        <v>26</v>
      </c>
      <c r="L209">
        <f>Tabla1[[#This Row],[Precio Unitario]]*Tabla1[[#This Row],[Cantidad Ordenada]]</f>
        <v>64</v>
      </c>
      <c r="M209" s="1">
        <f>Tabla1[[#This Row],[Ganancia Neta ]]/Tabla1[[#This Row],[Total del pedido ]]</f>
        <v>0.40625</v>
      </c>
      <c r="N209" s="2">
        <f>Tabla1[[#This Row],[Costo Unitario]]*Tabla1[[#This Row],[Cantidad Ordenada]]</f>
        <v>38</v>
      </c>
      <c r="O209" s="2"/>
    </row>
    <row r="210" spans="1:15">
      <c r="A210">
        <v>75</v>
      </c>
      <c r="B210">
        <v>19</v>
      </c>
      <c r="C210" t="s">
        <v>11</v>
      </c>
      <c r="D210" t="s">
        <v>35</v>
      </c>
      <c r="E210">
        <v>25</v>
      </c>
      <c r="F210">
        <v>40</v>
      </c>
      <c r="G210">
        <v>1</v>
      </c>
      <c r="H210" s="8">
        <v>35</v>
      </c>
      <c r="I210" t="s">
        <v>6</v>
      </c>
      <c r="J210">
        <f>Tabla1[[#This Row],[Precio Unitario]]*Tabla1[[#This Row],[Cantidad Ordenada]]</f>
        <v>40</v>
      </c>
      <c r="K210">
        <f>Tabla1[[#This Row],[Ganancia Bruta]]-(Tabla1[[#This Row],[Costo Unitario]]*Tabla1[[#This Row],[Cantidad Ordenada]])</f>
        <v>15</v>
      </c>
      <c r="L210">
        <f>Tabla1[[#This Row],[Precio Unitario]]*Tabla1[[#This Row],[Cantidad Ordenada]]</f>
        <v>40</v>
      </c>
      <c r="M210" s="1">
        <f>Tabla1[[#This Row],[Ganancia Neta ]]/Tabla1[[#This Row],[Total del pedido ]]</f>
        <v>0.375</v>
      </c>
      <c r="N210" s="2">
        <f>Tabla1[[#This Row],[Costo Unitario]]*Tabla1[[#This Row],[Cantidad Ordenada]]</f>
        <v>25</v>
      </c>
      <c r="O210" s="2"/>
    </row>
    <row r="211" spans="1:15">
      <c r="A211">
        <v>75</v>
      </c>
      <c r="B211">
        <v>19</v>
      </c>
      <c r="C211" t="s">
        <v>22</v>
      </c>
      <c r="D211" t="s">
        <v>46</v>
      </c>
      <c r="E211">
        <v>14</v>
      </c>
      <c r="F211">
        <v>23</v>
      </c>
      <c r="G211">
        <v>3</v>
      </c>
      <c r="H211" s="8">
        <v>16</v>
      </c>
      <c r="I211" t="s">
        <v>8</v>
      </c>
      <c r="J211">
        <f>Tabla1[[#This Row],[Precio Unitario]]*Tabla1[[#This Row],[Cantidad Ordenada]]</f>
        <v>69</v>
      </c>
      <c r="K211">
        <f>Tabla1[[#This Row],[Ganancia Bruta]]-(Tabla1[[#This Row],[Costo Unitario]]*Tabla1[[#This Row],[Cantidad Ordenada]])</f>
        <v>27</v>
      </c>
      <c r="L211">
        <f>Tabla1[[#This Row],[Precio Unitario]]*Tabla1[[#This Row],[Cantidad Ordenada]]</f>
        <v>69</v>
      </c>
      <c r="M211" s="1">
        <f>Tabla1[[#This Row],[Ganancia Neta ]]/Tabla1[[#This Row],[Total del pedido ]]</f>
        <v>0.39130434782608697</v>
      </c>
      <c r="N211" s="2">
        <f>Tabla1[[#This Row],[Costo Unitario]]*Tabla1[[#This Row],[Cantidad Ordenada]]</f>
        <v>42</v>
      </c>
      <c r="O211" s="2"/>
    </row>
    <row r="212" spans="1:15">
      <c r="A212">
        <v>76</v>
      </c>
      <c r="B212">
        <v>17</v>
      </c>
      <c r="C212" t="s">
        <v>7</v>
      </c>
      <c r="D212" t="s">
        <v>32</v>
      </c>
      <c r="E212">
        <v>18</v>
      </c>
      <c r="F212">
        <v>30</v>
      </c>
      <c r="G212">
        <v>3</v>
      </c>
      <c r="H212" s="8">
        <v>13</v>
      </c>
      <c r="I212" t="s">
        <v>8</v>
      </c>
      <c r="J212">
        <f>Tabla1[[#This Row],[Precio Unitario]]*Tabla1[[#This Row],[Cantidad Ordenada]]</f>
        <v>90</v>
      </c>
      <c r="K212">
        <f>Tabla1[[#This Row],[Ganancia Bruta]]-(Tabla1[[#This Row],[Costo Unitario]]*Tabla1[[#This Row],[Cantidad Ordenada]])</f>
        <v>36</v>
      </c>
      <c r="L212">
        <f>Tabla1[[#This Row],[Precio Unitario]]*Tabla1[[#This Row],[Cantidad Ordenada]]</f>
        <v>90</v>
      </c>
      <c r="M212" s="1">
        <f>Tabla1[[#This Row],[Ganancia Neta ]]/Tabla1[[#This Row],[Total del pedido ]]</f>
        <v>0.4</v>
      </c>
      <c r="N212" s="2">
        <f>Tabla1[[#This Row],[Costo Unitario]]*Tabla1[[#This Row],[Cantidad Ordenada]]</f>
        <v>54</v>
      </c>
      <c r="O212" s="2"/>
    </row>
    <row r="213" spans="1:15">
      <c r="A213">
        <v>76</v>
      </c>
      <c r="B213">
        <v>17</v>
      </c>
      <c r="C213" t="s">
        <v>24</v>
      </c>
      <c r="D213" t="s">
        <v>48</v>
      </c>
      <c r="E213">
        <v>10</v>
      </c>
      <c r="F213">
        <v>18</v>
      </c>
      <c r="G213">
        <v>1</v>
      </c>
      <c r="H213" s="8">
        <v>34</v>
      </c>
      <c r="I213" t="s">
        <v>8</v>
      </c>
      <c r="J213">
        <f>Tabla1[[#This Row],[Precio Unitario]]*Tabla1[[#This Row],[Cantidad Ordenada]]</f>
        <v>18</v>
      </c>
      <c r="K213">
        <f>Tabla1[[#This Row],[Ganancia Bruta]]-(Tabla1[[#This Row],[Costo Unitario]]*Tabla1[[#This Row],[Cantidad Ordenada]])</f>
        <v>8</v>
      </c>
      <c r="L213">
        <f>Tabla1[[#This Row],[Precio Unitario]]*Tabla1[[#This Row],[Cantidad Ordenada]]</f>
        <v>18</v>
      </c>
      <c r="M213" s="1">
        <f>Tabla1[[#This Row],[Ganancia Neta ]]/Tabla1[[#This Row],[Total del pedido ]]</f>
        <v>0.44444444444444442</v>
      </c>
      <c r="N213" s="2">
        <f>Tabla1[[#This Row],[Costo Unitario]]*Tabla1[[#This Row],[Cantidad Ordenada]]</f>
        <v>10</v>
      </c>
      <c r="O213" s="2"/>
    </row>
    <row r="214" spans="1:15">
      <c r="A214">
        <v>76</v>
      </c>
      <c r="B214">
        <v>17</v>
      </c>
      <c r="C214" t="s">
        <v>5</v>
      </c>
      <c r="D214" t="s">
        <v>31</v>
      </c>
      <c r="E214">
        <v>14</v>
      </c>
      <c r="F214">
        <v>24</v>
      </c>
      <c r="G214">
        <v>1</v>
      </c>
      <c r="H214" s="8">
        <v>20</v>
      </c>
      <c r="I214" t="s">
        <v>6</v>
      </c>
      <c r="J214">
        <f>Tabla1[[#This Row],[Precio Unitario]]*Tabla1[[#This Row],[Cantidad Ordenada]]</f>
        <v>24</v>
      </c>
      <c r="K214">
        <f>Tabla1[[#This Row],[Ganancia Bruta]]-(Tabla1[[#This Row],[Costo Unitario]]*Tabla1[[#This Row],[Cantidad Ordenada]])</f>
        <v>10</v>
      </c>
      <c r="L214">
        <f>Tabla1[[#This Row],[Precio Unitario]]*Tabla1[[#This Row],[Cantidad Ordenada]]</f>
        <v>24</v>
      </c>
      <c r="M214" s="1">
        <f>Tabla1[[#This Row],[Ganancia Neta ]]/Tabla1[[#This Row],[Total del pedido ]]</f>
        <v>0.41666666666666669</v>
      </c>
      <c r="N214" s="2">
        <f>Tabla1[[#This Row],[Costo Unitario]]*Tabla1[[#This Row],[Cantidad Ordenada]]</f>
        <v>14</v>
      </c>
      <c r="O214" s="2"/>
    </row>
    <row r="215" spans="1:15">
      <c r="A215">
        <v>76</v>
      </c>
      <c r="B215">
        <v>17</v>
      </c>
      <c r="C215" t="s">
        <v>25</v>
      </c>
      <c r="D215" t="s">
        <v>49</v>
      </c>
      <c r="E215">
        <v>15</v>
      </c>
      <c r="F215">
        <v>26</v>
      </c>
      <c r="G215">
        <v>1</v>
      </c>
      <c r="H215" s="8">
        <v>30</v>
      </c>
      <c r="I215" t="s">
        <v>6</v>
      </c>
      <c r="J215">
        <f>Tabla1[[#This Row],[Precio Unitario]]*Tabla1[[#This Row],[Cantidad Ordenada]]</f>
        <v>26</v>
      </c>
      <c r="K215">
        <f>Tabla1[[#This Row],[Ganancia Bruta]]-(Tabla1[[#This Row],[Costo Unitario]]*Tabla1[[#This Row],[Cantidad Ordenada]])</f>
        <v>11</v>
      </c>
      <c r="L215">
        <f>Tabla1[[#This Row],[Precio Unitario]]*Tabla1[[#This Row],[Cantidad Ordenada]]</f>
        <v>26</v>
      </c>
      <c r="M215" s="1">
        <f>Tabla1[[#This Row],[Ganancia Neta ]]/Tabla1[[#This Row],[Total del pedido ]]</f>
        <v>0.42307692307692307</v>
      </c>
      <c r="N215" s="2">
        <f>Tabla1[[#This Row],[Costo Unitario]]*Tabla1[[#This Row],[Cantidad Ordenada]]</f>
        <v>15</v>
      </c>
      <c r="O215" s="2"/>
    </row>
    <row r="216" spans="1:15">
      <c r="A216">
        <v>77</v>
      </c>
      <c r="B216">
        <v>3</v>
      </c>
      <c r="C216" t="s">
        <v>24</v>
      </c>
      <c r="D216" t="s">
        <v>48</v>
      </c>
      <c r="E216">
        <v>10</v>
      </c>
      <c r="F216">
        <v>18</v>
      </c>
      <c r="G216">
        <v>1</v>
      </c>
      <c r="H216" s="8">
        <v>34</v>
      </c>
      <c r="I216" t="s">
        <v>8</v>
      </c>
      <c r="J216">
        <f>Tabla1[[#This Row],[Precio Unitario]]*Tabla1[[#This Row],[Cantidad Ordenada]]</f>
        <v>18</v>
      </c>
      <c r="K216">
        <f>Tabla1[[#This Row],[Ganancia Bruta]]-(Tabla1[[#This Row],[Costo Unitario]]*Tabla1[[#This Row],[Cantidad Ordenada]])</f>
        <v>8</v>
      </c>
      <c r="L216">
        <f>Tabla1[[#This Row],[Precio Unitario]]*Tabla1[[#This Row],[Cantidad Ordenada]]</f>
        <v>18</v>
      </c>
      <c r="M216" s="1">
        <f>Tabla1[[#This Row],[Ganancia Neta ]]/Tabla1[[#This Row],[Total del pedido ]]</f>
        <v>0.44444444444444442</v>
      </c>
      <c r="N216" s="2">
        <f>Tabla1[[#This Row],[Costo Unitario]]*Tabla1[[#This Row],[Cantidad Ordenada]]</f>
        <v>10</v>
      </c>
      <c r="O216" s="2"/>
    </row>
    <row r="217" spans="1:15">
      <c r="A217">
        <v>77</v>
      </c>
      <c r="B217">
        <v>3</v>
      </c>
      <c r="C217" t="s">
        <v>5</v>
      </c>
      <c r="D217" t="s">
        <v>31</v>
      </c>
      <c r="E217">
        <v>14</v>
      </c>
      <c r="F217">
        <v>24</v>
      </c>
      <c r="G217">
        <v>2</v>
      </c>
      <c r="H217" s="8">
        <v>55</v>
      </c>
      <c r="I217" t="s">
        <v>6</v>
      </c>
      <c r="J217">
        <f>Tabla1[[#This Row],[Precio Unitario]]*Tabla1[[#This Row],[Cantidad Ordenada]]</f>
        <v>48</v>
      </c>
      <c r="K217">
        <f>Tabla1[[#This Row],[Ganancia Bruta]]-(Tabla1[[#This Row],[Costo Unitario]]*Tabla1[[#This Row],[Cantidad Ordenada]])</f>
        <v>20</v>
      </c>
      <c r="L217">
        <f>Tabla1[[#This Row],[Precio Unitario]]*Tabla1[[#This Row],[Cantidad Ordenada]]</f>
        <v>48</v>
      </c>
      <c r="M217" s="1">
        <f>Tabla1[[#This Row],[Ganancia Neta ]]/Tabla1[[#This Row],[Total del pedido ]]</f>
        <v>0.41666666666666669</v>
      </c>
      <c r="N217" s="2">
        <f>Tabla1[[#This Row],[Costo Unitario]]*Tabla1[[#This Row],[Cantidad Ordenada]]</f>
        <v>28</v>
      </c>
      <c r="O217" s="2"/>
    </row>
    <row r="218" spans="1:15">
      <c r="A218">
        <v>77</v>
      </c>
      <c r="B218">
        <v>3</v>
      </c>
      <c r="C218" t="s">
        <v>14</v>
      </c>
      <c r="D218" t="s">
        <v>38</v>
      </c>
      <c r="E218">
        <v>20</v>
      </c>
      <c r="F218">
        <v>33</v>
      </c>
      <c r="G218">
        <v>1</v>
      </c>
      <c r="H218" s="8">
        <v>8</v>
      </c>
      <c r="I218" t="s">
        <v>8</v>
      </c>
      <c r="J218">
        <f>Tabla1[[#This Row],[Precio Unitario]]*Tabla1[[#This Row],[Cantidad Ordenada]]</f>
        <v>33</v>
      </c>
      <c r="K218">
        <f>Tabla1[[#This Row],[Ganancia Bruta]]-(Tabla1[[#This Row],[Costo Unitario]]*Tabla1[[#This Row],[Cantidad Ordenada]])</f>
        <v>13</v>
      </c>
      <c r="L218">
        <f>Tabla1[[#This Row],[Precio Unitario]]*Tabla1[[#This Row],[Cantidad Ordenada]]</f>
        <v>33</v>
      </c>
      <c r="M218" s="1">
        <f>Tabla1[[#This Row],[Ganancia Neta ]]/Tabla1[[#This Row],[Total del pedido ]]</f>
        <v>0.39393939393939392</v>
      </c>
      <c r="N218" s="2">
        <f>Tabla1[[#This Row],[Costo Unitario]]*Tabla1[[#This Row],[Cantidad Ordenada]]</f>
        <v>20</v>
      </c>
      <c r="O218" s="2"/>
    </row>
    <row r="219" spans="1:15">
      <c r="A219">
        <v>78</v>
      </c>
      <c r="B219">
        <v>7</v>
      </c>
      <c r="C219" t="s">
        <v>16</v>
      </c>
      <c r="D219" t="s">
        <v>40</v>
      </c>
      <c r="E219">
        <v>11</v>
      </c>
      <c r="F219">
        <v>19</v>
      </c>
      <c r="G219">
        <v>3</v>
      </c>
      <c r="H219" s="8">
        <v>54</v>
      </c>
      <c r="I219" t="s">
        <v>8</v>
      </c>
      <c r="J219">
        <f>Tabla1[[#This Row],[Precio Unitario]]*Tabla1[[#This Row],[Cantidad Ordenada]]</f>
        <v>57</v>
      </c>
      <c r="K219">
        <f>Tabla1[[#This Row],[Ganancia Bruta]]-(Tabla1[[#This Row],[Costo Unitario]]*Tabla1[[#This Row],[Cantidad Ordenada]])</f>
        <v>24</v>
      </c>
      <c r="L219">
        <f>Tabla1[[#This Row],[Precio Unitario]]*Tabla1[[#This Row],[Cantidad Ordenada]]</f>
        <v>57</v>
      </c>
      <c r="M219" s="1">
        <f>Tabla1[[#This Row],[Ganancia Neta ]]/Tabla1[[#This Row],[Total del pedido ]]</f>
        <v>0.42105263157894735</v>
      </c>
      <c r="N219" s="2">
        <f>Tabla1[[#This Row],[Costo Unitario]]*Tabla1[[#This Row],[Cantidad Ordenada]]</f>
        <v>33</v>
      </c>
      <c r="O219" s="2"/>
    </row>
    <row r="220" spans="1:15">
      <c r="A220">
        <v>79</v>
      </c>
      <c r="B220">
        <v>16</v>
      </c>
      <c r="C220" t="s">
        <v>13</v>
      </c>
      <c r="D220" t="s">
        <v>37</v>
      </c>
      <c r="E220">
        <v>17</v>
      </c>
      <c r="F220">
        <v>29</v>
      </c>
      <c r="G220">
        <v>3</v>
      </c>
      <c r="H220" s="8">
        <v>14</v>
      </c>
      <c r="I220" t="s">
        <v>6</v>
      </c>
      <c r="J220">
        <f>Tabla1[[#This Row],[Precio Unitario]]*Tabla1[[#This Row],[Cantidad Ordenada]]</f>
        <v>87</v>
      </c>
      <c r="K220">
        <f>Tabla1[[#This Row],[Ganancia Bruta]]-(Tabla1[[#This Row],[Costo Unitario]]*Tabla1[[#This Row],[Cantidad Ordenada]])</f>
        <v>36</v>
      </c>
      <c r="L220">
        <f>Tabla1[[#This Row],[Precio Unitario]]*Tabla1[[#This Row],[Cantidad Ordenada]]</f>
        <v>87</v>
      </c>
      <c r="M220" s="1">
        <f>Tabla1[[#This Row],[Ganancia Neta ]]/Tabla1[[#This Row],[Total del pedido ]]</f>
        <v>0.41379310344827586</v>
      </c>
      <c r="N220" s="2">
        <f>Tabla1[[#This Row],[Costo Unitario]]*Tabla1[[#This Row],[Cantidad Ordenada]]</f>
        <v>51</v>
      </c>
      <c r="O220" s="2"/>
    </row>
    <row r="221" spans="1:15">
      <c r="A221">
        <v>79</v>
      </c>
      <c r="B221">
        <v>16</v>
      </c>
      <c r="C221" t="s">
        <v>14</v>
      </c>
      <c r="D221" t="s">
        <v>38</v>
      </c>
      <c r="E221">
        <v>20</v>
      </c>
      <c r="F221">
        <v>33</v>
      </c>
      <c r="G221">
        <v>3</v>
      </c>
      <c r="H221" s="8">
        <v>14</v>
      </c>
      <c r="I221" t="s">
        <v>8</v>
      </c>
      <c r="J221">
        <f>Tabla1[[#This Row],[Precio Unitario]]*Tabla1[[#This Row],[Cantidad Ordenada]]</f>
        <v>99</v>
      </c>
      <c r="K221">
        <f>Tabla1[[#This Row],[Ganancia Bruta]]-(Tabla1[[#This Row],[Costo Unitario]]*Tabla1[[#This Row],[Cantidad Ordenada]])</f>
        <v>39</v>
      </c>
      <c r="L221">
        <f>Tabla1[[#This Row],[Precio Unitario]]*Tabla1[[#This Row],[Cantidad Ordenada]]</f>
        <v>99</v>
      </c>
      <c r="M221" s="1">
        <f>Tabla1[[#This Row],[Ganancia Neta ]]/Tabla1[[#This Row],[Total del pedido ]]</f>
        <v>0.39393939393939392</v>
      </c>
      <c r="N221" s="2">
        <f>Tabla1[[#This Row],[Costo Unitario]]*Tabla1[[#This Row],[Cantidad Ordenada]]</f>
        <v>60</v>
      </c>
      <c r="O221" s="2"/>
    </row>
    <row r="222" spans="1:15">
      <c r="A222">
        <v>79</v>
      </c>
      <c r="B222">
        <v>16</v>
      </c>
      <c r="C222" t="s">
        <v>21</v>
      </c>
      <c r="D222" t="s">
        <v>45</v>
      </c>
      <c r="E222">
        <v>12</v>
      </c>
      <c r="F222">
        <v>20</v>
      </c>
      <c r="G222">
        <v>3</v>
      </c>
      <c r="H222" s="8">
        <v>25</v>
      </c>
      <c r="I222" t="s">
        <v>6</v>
      </c>
      <c r="J222">
        <f>Tabla1[[#This Row],[Precio Unitario]]*Tabla1[[#This Row],[Cantidad Ordenada]]</f>
        <v>60</v>
      </c>
      <c r="K222">
        <f>Tabla1[[#This Row],[Ganancia Bruta]]-(Tabla1[[#This Row],[Costo Unitario]]*Tabla1[[#This Row],[Cantidad Ordenada]])</f>
        <v>24</v>
      </c>
      <c r="L222">
        <f>Tabla1[[#This Row],[Precio Unitario]]*Tabla1[[#This Row],[Cantidad Ordenada]]</f>
        <v>60</v>
      </c>
      <c r="M222" s="1">
        <f>Tabla1[[#This Row],[Ganancia Neta ]]/Tabla1[[#This Row],[Total del pedido ]]</f>
        <v>0.4</v>
      </c>
      <c r="N222" s="2">
        <f>Tabla1[[#This Row],[Costo Unitario]]*Tabla1[[#This Row],[Cantidad Ordenada]]</f>
        <v>36</v>
      </c>
      <c r="O222" s="2"/>
    </row>
    <row r="223" spans="1:15">
      <c r="A223">
        <v>79</v>
      </c>
      <c r="B223">
        <v>16</v>
      </c>
      <c r="C223" t="s">
        <v>23</v>
      </c>
      <c r="D223" t="s">
        <v>47</v>
      </c>
      <c r="E223">
        <v>13</v>
      </c>
      <c r="F223">
        <v>21</v>
      </c>
      <c r="G223">
        <v>3</v>
      </c>
      <c r="H223" s="8">
        <v>43</v>
      </c>
      <c r="I223" t="s">
        <v>6</v>
      </c>
      <c r="J223">
        <f>Tabla1[[#This Row],[Precio Unitario]]*Tabla1[[#This Row],[Cantidad Ordenada]]</f>
        <v>63</v>
      </c>
      <c r="K223">
        <f>Tabla1[[#This Row],[Ganancia Bruta]]-(Tabla1[[#This Row],[Costo Unitario]]*Tabla1[[#This Row],[Cantidad Ordenada]])</f>
        <v>24</v>
      </c>
      <c r="L223">
        <f>Tabla1[[#This Row],[Precio Unitario]]*Tabla1[[#This Row],[Cantidad Ordenada]]</f>
        <v>63</v>
      </c>
      <c r="M223" s="1">
        <f>Tabla1[[#This Row],[Ganancia Neta ]]/Tabla1[[#This Row],[Total del pedido ]]</f>
        <v>0.38095238095238093</v>
      </c>
      <c r="N223" s="2">
        <f>Tabla1[[#This Row],[Costo Unitario]]*Tabla1[[#This Row],[Cantidad Ordenada]]</f>
        <v>39</v>
      </c>
      <c r="O223" s="2"/>
    </row>
    <row r="224" spans="1:15">
      <c r="A224">
        <v>80</v>
      </c>
      <c r="B224">
        <v>18</v>
      </c>
      <c r="C224" t="s">
        <v>19</v>
      </c>
      <c r="D224" t="s">
        <v>43</v>
      </c>
      <c r="E224">
        <v>13</v>
      </c>
      <c r="F224">
        <v>22</v>
      </c>
      <c r="G224">
        <v>2</v>
      </c>
      <c r="H224" s="8">
        <v>5</v>
      </c>
      <c r="I224" t="s">
        <v>6</v>
      </c>
      <c r="J224">
        <f>Tabla1[[#This Row],[Precio Unitario]]*Tabla1[[#This Row],[Cantidad Ordenada]]</f>
        <v>44</v>
      </c>
      <c r="K224">
        <f>Tabla1[[#This Row],[Ganancia Bruta]]-(Tabla1[[#This Row],[Costo Unitario]]*Tabla1[[#This Row],[Cantidad Ordenada]])</f>
        <v>18</v>
      </c>
      <c r="L224">
        <f>Tabla1[[#This Row],[Precio Unitario]]*Tabla1[[#This Row],[Cantidad Ordenada]]</f>
        <v>44</v>
      </c>
      <c r="M224" s="1">
        <f>Tabla1[[#This Row],[Ganancia Neta ]]/Tabla1[[#This Row],[Total del pedido ]]</f>
        <v>0.40909090909090912</v>
      </c>
      <c r="N224" s="2">
        <f>Tabla1[[#This Row],[Costo Unitario]]*Tabla1[[#This Row],[Cantidad Ordenada]]</f>
        <v>26</v>
      </c>
      <c r="O224" s="2"/>
    </row>
    <row r="225" spans="1:15">
      <c r="A225">
        <v>80</v>
      </c>
      <c r="B225">
        <v>18</v>
      </c>
      <c r="C225" t="s">
        <v>13</v>
      </c>
      <c r="D225" t="s">
        <v>37</v>
      </c>
      <c r="E225">
        <v>17</v>
      </c>
      <c r="F225">
        <v>29</v>
      </c>
      <c r="G225">
        <v>1</v>
      </c>
      <c r="H225" s="8">
        <v>34</v>
      </c>
      <c r="I225" t="s">
        <v>8</v>
      </c>
      <c r="J225">
        <f>Tabla1[[#This Row],[Precio Unitario]]*Tabla1[[#This Row],[Cantidad Ordenada]]</f>
        <v>29</v>
      </c>
      <c r="K225">
        <f>Tabla1[[#This Row],[Ganancia Bruta]]-(Tabla1[[#This Row],[Costo Unitario]]*Tabla1[[#This Row],[Cantidad Ordenada]])</f>
        <v>12</v>
      </c>
      <c r="L225">
        <f>Tabla1[[#This Row],[Precio Unitario]]*Tabla1[[#This Row],[Cantidad Ordenada]]</f>
        <v>29</v>
      </c>
      <c r="M225" s="1">
        <f>Tabla1[[#This Row],[Ganancia Neta ]]/Tabla1[[#This Row],[Total del pedido ]]</f>
        <v>0.41379310344827586</v>
      </c>
      <c r="N225" s="2">
        <f>Tabla1[[#This Row],[Costo Unitario]]*Tabla1[[#This Row],[Cantidad Ordenada]]</f>
        <v>17</v>
      </c>
      <c r="O225" s="2"/>
    </row>
    <row r="226" spans="1:15">
      <c r="A226">
        <v>80</v>
      </c>
      <c r="B226">
        <v>18</v>
      </c>
      <c r="C226" t="s">
        <v>5</v>
      </c>
      <c r="D226" t="s">
        <v>31</v>
      </c>
      <c r="E226">
        <v>14</v>
      </c>
      <c r="F226">
        <v>24</v>
      </c>
      <c r="G226">
        <v>2</v>
      </c>
      <c r="H226" s="8">
        <v>28</v>
      </c>
      <c r="I226" t="s">
        <v>6</v>
      </c>
      <c r="J226">
        <f>Tabla1[[#This Row],[Precio Unitario]]*Tabla1[[#This Row],[Cantidad Ordenada]]</f>
        <v>48</v>
      </c>
      <c r="K226">
        <f>Tabla1[[#This Row],[Ganancia Bruta]]-(Tabla1[[#This Row],[Costo Unitario]]*Tabla1[[#This Row],[Cantidad Ordenada]])</f>
        <v>20</v>
      </c>
      <c r="L226">
        <f>Tabla1[[#This Row],[Precio Unitario]]*Tabla1[[#This Row],[Cantidad Ordenada]]</f>
        <v>48</v>
      </c>
      <c r="M226" s="1">
        <f>Tabla1[[#This Row],[Ganancia Neta ]]/Tabla1[[#This Row],[Total del pedido ]]</f>
        <v>0.41666666666666669</v>
      </c>
      <c r="N226" s="2">
        <f>Tabla1[[#This Row],[Costo Unitario]]*Tabla1[[#This Row],[Cantidad Ordenada]]</f>
        <v>28</v>
      </c>
      <c r="O226" s="2"/>
    </row>
    <row r="227" spans="1:15">
      <c r="A227">
        <v>81</v>
      </c>
      <c r="B227">
        <v>17</v>
      </c>
      <c r="C227" t="s">
        <v>9</v>
      </c>
      <c r="D227" t="s">
        <v>33</v>
      </c>
      <c r="E227">
        <v>19</v>
      </c>
      <c r="F227">
        <v>31</v>
      </c>
      <c r="G227">
        <v>2</v>
      </c>
      <c r="H227" s="8">
        <v>59</v>
      </c>
      <c r="I227" t="s">
        <v>8</v>
      </c>
      <c r="J227">
        <f>Tabla1[[#This Row],[Precio Unitario]]*Tabla1[[#This Row],[Cantidad Ordenada]]</f>
        <v>62</v>
      </c>
      <c r="K227">
        <f>Tabla1[[#This Row],[Ganancia Bruta]]-(Tabla1[[#This Row],[Costo Unitario]]*Tabla1[[#This Row],[Cantidad Ordenada]])</f>
        <v>24</v>
      </c>
      <c r="L227">
        <f>Tabla1[[#This Row],[Precio Unitario]]*Tabla1[[#This Row],[Cantidad Ordenada]]</f>
        <v>62</v>
      </c>
      <c r="M227" s="1">
        <f>Tabla1[[#This Row],[Ganancia Neta ]]/Tabla1[[#This Row],[Total del pedido ]]</f>
        <v>0.38709677419354838</v>
      </c>
      <c r="N227" s="2">
        <f>Tabla1[[#This Row],[Costo Unitario]]*Tabla1[[#This Row],[Cantidad Ordenada]]</f>
        <v>38</v>
      </c>
      <c r="O227" s="2"/>
    </row>
    <row r="228" spans="1:15">
      <c r="A228">
        <v>82</v>
      </c>
      <c r="B228">
        <v>16</v>
      </c>
      <c r="C228" t="s">
        <v>26</v>
      </c>
      <c r="D228" t="s">
        <v>50</v>
      </c>
      <c r="E228">
        <v>15</v>
      </c>
      <c r="F228">
        <v>25</v>
      </c>
      <c r="G228">
        <v>2</v>
      </c>
      <c r="H228" s="8">
        <v>11</v>
      </c>
      <c r="I228" t="s">
        <v>8</v>
      </c>
      <c r="J228">
        <f>Tabla1[[#This Row],[Precio Unitario]]*Tabla1[[#This Row],[Cantidad Ordenada]]</f>
        <v>50</v>
      </c>
      <c r="K228">
        <f>Tabla1[[#This Row],[Ganancia Bruta]]-(Tabla1[[#This Row],[Costo Unitario]]*Tabla1[[#This Row],[Cantidad Ordenada]])</f>
        <v>20</v>
      </c>
      <c r="L228">
        <f>Tabla1[[#This Row],[Precio Unitario]]*Tabla1[[#This Row],[Cantidad Ordenada]]</f>
        <v>50</v>
      </c>
      <c r="M228" s="1">
        <f>Tabla1[[#This Row],[Ganancia Neta ]]/Tabla1[[#This Row],[Total del pedido ]]</f>
        <v>0.4</v>
      </c>
      <c r="N228" s="2">
        <f>Tabla1[[#This Row],[Costo Unitario]]*Tabla1[[#This Row],[Cantidad Ordenada]]</f>
        <v>30</v>
      </c>
      <c r="O228" s="2"/>
    </row>
    <row r="229" spans="1:15">
      <c r="A229">
        <v>82</v>
      </c>
      <c r="B229">
        <v>16</v>
      </c>
      <c r="C229" t="s">
        <v>7</v>
      </c>
      <c r="D229" t="s">
        <v>32</v>
      </c>
      <c r="E229">
        <v>18</v>
      </c>
      <c r="F229">
        <v>30</v>
      </c>
      <c r="G229">
        <v>1</v>
      </c>
      <c r="H229" s="8">
        <v>8</v>
      </c>
      <c r="I229" t="s">
        <v>8</v>
      </c>
      <c r="J229">
        <f>Tabla1[[#This Row],[Precio Unitario]]*Tabla1[[#This Row],[Cantidad Ordenada]]</f>
        <v>30</v>
      </c>
      <c r="K229">
        <f>Tabla1[[#This Row],[Ganancia Bruta]]-(Tabla1[[#This Row],[Costo Unitario]]*Tabla1[[#This Row],[Cantidad Ordenada]])</f>
        <v>12</v>
      </c>
      <c r="L229">
        <f>Tabla1[[#This Row],[Precio Unitario]]*Tabla1[[#This Row],[Cantidad Ordenada]]</f>
        <v>30</v>
      </c>
      <c r="M229" s="1">
        <f>Tabla1[[#This Row],[Ganancia Neta ]]/Tabla1[[#This Row],[Total del pedido ]]</f>
        <v>0.4</v>
      </c>
      <c r="N229" s="2">
        <f>Tabla1[[#This Row],[Costo Unitario]]*Tabla1[[#This Row],[Cantidad Ordenada]]</f>
        <v>18</v>
      </c>
      <c r="O229" s="2"/>
    </row>
    <row r="230" spans="1:15">
      <c r="A230">
        <v>83</v>
      </c>
      <c r="B230">
        <v>15</v>
      </c>
      <c r="C230" t="s">
        <v>10</v>
      </c>
      <c r="D230" t="s">
        <v>34</v>
      </c>
      <c r="E230">
        <v>16</v>
      </c>
      <c r="F230">
        <v>27</v>
      </c>
      <c r="G230">
        <v>2</v>
      </c>
      <c r="H230" s="8">
        <v>14</v>
      </c>
      <c r="I230" t="s">
        <v>6</v>
      </c>
      <c r="J230">
        <f>Tabla1[[#This Row],[Precio Unitario]]*Tabla1[[#This Row],[Cantidad Ordenada]]</f>
        <v>54</v>
      </c>
      <c r="K230">
        <f>Tabla1[[#This Row],[Ganancia Bruta]]-(Tabla1[[#This Row],[Costo Unitario]]*Tabla1[[#This Row],[Cantidad Ordenada]])</f>
        <v>22</v>
      </c>
      <c r="L230">
        <f>Tabla1[[#This Row],[Precio Unitario]]*Tabla1[[#This Row],[Cantidad Ordenada]]</f>
        <v>54</v>
      </c>
      <c r="M230" s="1">
        <f>Tabla1[[#This Row],[Ganancia Neta ]]/Tabla1[[#This Row],[Total del pedido ]]</f>
        <v>0.40740740740740738</v>
      </c>
      <c r="N230" s="2">
        <f>Tabla1[[#This Row],[Costo Unitario]]*Tabla1[[#This Row],[Cantidad Ordenada]]</f>
        <v>32</v>
      </c>
      <c r="O230" s="2"/>
    </row>
    <row r="231" spans="1:15">
      <c r="A231">
        <v>83</v>
      </c>
      <c r="B231">
        <v>15</v>
      </c>
      <c r="C231" t="s">
        <v>21</v>
      </c>
      <c r="D231" t="s">
        <v>45</v>
      </c>
      <c r="E231">
        <v>12</v>
      </c>
      <c r="F231">
        <v>20</v>
      </c>
      <c r="G231">
        <v>1</v>
      </c>
      <c r="H231" s="8">
        <v>30</v>
      </c>
      <c r="I231" t="s">
        <v>8</v>
      </c>
      <c r="J231">
        <f>Tabla1[[#This Row],[Precio Unitario]]*Tabla1[[#This Row],[Cantidad Ordenada]]</f>
        <v>20</v>
      </c>
      <c r="K231">
        <f>Tabla1[[#This Row],[Ganancia Bruta]]-(Tabla1[[#This Row],[Costo Unitario]]*Tabla1[[#This Row],[Cantidad Ordenada]])</f>
        <v>8</v>
      </c>
      <c r="L231">
        <f>Tabla1[[#This Row],[Precio Unitario]]*Tabla1[[#This Row],[Cantidad Ordenada]]</f>
        <v>20</v>
      </c>
      <c r="M231" s="1">
        <f>Tabla1[[#This Row],[Ganancia Neta ]]/Tabla1[[#This Row],[Total del pedido ]]</f>
        <v>0.4</v>
      </c>
      <c r="N231" s="2">
        <f>Tabla1[[#This Row],[Costo Unitario]]*Tabla1[[#This Row],[Cantidad Ordenada]]</f>
        <v>12</v>
      </c>
      <c r="O231" s="2"/>
    </row>
    <row r="232" spans="1:15">
      <c r="A232">
        <v>83</v>
      </c>
      <c r="B232">
        <v>15</v>
      </c>
      <c r="C232" t="s">
        <v>18</v>
      </c>
      <c r="D232" t="s">
        <v>42</v>
      </c>
      <c r="E232">
        <v>19</v>
      </c>
      <c r="F232">
        <v>32</v>
      </c>
      <c r="G232">
        <v>3</v>
      </c>
      <c r="H232" s="8">
        <v>50</v>
      </c>
      <c r="I232" t="s">
        <v>6</v>
      </c>
      <c r="J232">
        <f>Tabla1[[#This Row],[Precio Unitario]]*Tabla1[[#This Row],[Cantidad Ordenada]]</f>
        <v>96</v>
      </c>
      <c r="K232">
        <f>Tabla1[[#This Row],[Ganancia Bruta]]-(Tabla1[[#This Row],[Costo Unitario]]*Tabla1[[#This Row],[Cantidad Ordenada]])</f>
        <v>39</v>
      </c>
      <c r="L232">
        <f>Tabla1[[#This Row],[Precio Unitario]]*Tabla1[[#This Row],[Cantidad Ordenada]]</f>
        <v>96</v>
      </c>
      <c r="M232" s="1">
        <f>Tabla1[[#This Row],[Ganancia Neta ]]/Tabla1[[#This Row],[Total del pedido ]]</f>
        <v>0.40625</v>
      </c>
      <c r="N232" s="2">
        <f>Tabla1[[#This Row],[Costo Unitario]]*Tabla1[[#This Row],[Cantidad Ordenada]]</f>
        <v>57</v>
      </c>
      <c r="O232" s="2"/>
    </row>
    <row r="233" spans="1:15">
      <c r="A233">
        <v>84</v>
      </c>
      <c r="B233">
        <v>19</v>
      </c>
      <c r="C233" t="s">
        <v>7</v>
      </c>
      <c r="D233" t="s">
        <v>32</v>
      </c>
      <c r="E233">
        <v>18</v>
      </c>
      <c r="F233">
        <v>30</v>
      </c>
      <c r="G233">
        <v>2</v>
      </c>
      <c r="H233" s="8">
        <v>10</v>
      </c>
      <c r="I233" t="s">
        <v>8</v>
      </c>
      <c r="J233">
        <f>Tabla1[[#This Row],[Precio Unitario]]*Tabla1[[#This Row],[Cantidad Ordenada]]</f>
        <v>60</v>
      </c>
      <c r="K233">
        <f>Tabla1[[#This Row],[Ganancia Bruta]]-(Tabla1[[#This Row],[Costo Unitario]]*Tabla1[[#This Row],[Cantidad Ordenada]])</f>
        <v>24</v>
      </c>
      <c r="L233">
        <f>Tabla1[[#This Row],[Precio Unitario]]*Tabla1[[#This Row],[Cantidad Ordenada]]</f>
        <v>60</v>
      </c>
      <c r="M233" s="1">
        <f>Tabla1[[#This Row],[Ganancia Neta ]]/Tabla1[[#This Row],[Total del pedido ]]</f>
        <v>0.4</v>
      </c>
      <c r="N233" s="2">
        <f>Tabla1[[#This Row],[Costo Unitario]]*Tabla1[[#This Row],[Cantidad Ordenada]]</f>
        <v>36</v>
      </c>
      <c r="O233" s="2"/>
    </row>
    <row r="234" spans="1:15">
      <c r="A234">
        <v>85</v>
      </c>
      <c r="B234">
        <v>8</v>
      </c>
      <c r="C234" t="s">
        <v>15</v>
      </c>
      <c r="D234" t="s">
        <v>39</v>
      </c>
      <c r="E234">
        <v>16</v>
      </c>
      <c r="F234">
        <v>28</v>
      </c>
      <c r="G234">
        <v>3</v>
      </c>
      <c r="H234" s="8">
        <v>26</v>
      </c>
      <c r="I234" t="s">
        <v>8</v>
      </c>
      <c r="J234">
        <f>Tabla1[[#This Row],[Precio Unitario]]*Tabla1[[#This Row],[Cantidad Ordenada]]</f>
        <v>84</v>
      </c>
      <c r="K234">
        <f>Tabla1[[#This Row],[Ganancia Bruta]]-(Tabla1[[#This Row],[Costo Unitario]]*Tabla1[[#This Row],[Cantidad Ordenada]])</f>
        <v>36</v>
      </c>
      <c r="L234">
        <f>Tabla1[[#This Row],[Precio Unitario]]*Tabla1[[#This Row],[Cantidad Ordenada]]</f>
        <v>84</v>
      </c>
      <c r="M234" s="1">
        <f>Tabla1[[#This Row],[Ganancia Neta ]]/Tabla1[[#This Row],[Total del pedido ]]</f>
        <v>0.42857142857142855</v>
      </c>
      <c r="N234" s="2">
        <f>Tabla1[[#This Row],[Costo Unitario]]*Tabla1[[#This Row],[Cantidad Ordenada]]</f>
        <v>48</v>
      </c>
      <c r="O234" s="2"/>
    </row>
    <row r="235" spans="1:15">
      <c r="A235">
        <v>85</v>
      </c>
      <c r="B235">
        <v>8</v>
      </c>
      <c r="C235" t="s">
        <v>12</v>
      </c>
      <c r="D235" t="s">
        <v>36</v>
      </c>
      <c r="E235">
        <v>22</v>
      </c>
      <c r="F235">
        <v>36</v>
      </c>
      <c r="G235">
        <v>2</v>
      </c>
      <c r="H235" s="8">
        <v>33</v>
      </c>
      <c r="I235" t="s">
        <v>8</v>
      </c>
      <c r="J235">
        <f>Tabla1[[#This Row],[Precio Unitario]]*Tabla1[[#This Row],[Cantidad Ordenada]]</f>
        <v>72</v>
      </c>
      <c r="K235">
        <f>Tabla1[[#This Row],[Ganancia Bruta]]-(Tabla1[[#This Row],[Costo Unitario]]*Tabla1[[#This Row],[Cantidad Ordenada]])</f>
        <v>28</v>
      </c>
      <c r="L235">
        <f>Tabla1[[#This Row],[Precio Unitario]]*Tabla1[[#This Row],[Cantidad Ordenada]]</f>
        <v>72</v>
      </c>
      <c r="M235" s="1">
        <f>Tabla1[[#This Row],[Ganancia Neta ]]/Tabla1[[#This Row],[Total del pedido ]]</f>
        <v>0.3888888888888889</v>
      </c>
      <c r="N235" s="2">
        <f>Tabla1[[#This Row],[Costo Unitario]]*Tabla1[[#This Row],[Cantidad Ordenada]]</f>
        <v>44</v>
      </c>
      <c r="O235" s="2"/>
    </row>
    <row r="236" spans="1:15">
      <c r="A236">
        <v>85</v>
      </c>
      <c r="B236">
        <v>8</v>
      </c>
      <c r="C236" t="s">
        <v>21</v>
      </c>
      <c r="D236" t="s">
        <v>45</v>
      </c>
      <c r="E236">
        <v>12</v>
      </c>
      <c r="F236">
        <v>20</v>
      </c>
      <c r="G236">
        <v>1</v>
      </c>
      <c r="H236" s="8">
        <v>54</v>
      </c>
      <c r="I236" t="s">
        <v>8</v>
      </c>
      <c r="J236">
        <f>Tabla1[[#This Row],[Precio Unitario]]*Tabla1[[#This Row],[Cantidad Ordenada]]</f>
        <v>20</v>
      </c>
      <c r="K236">
        <f>Tabla1[[#This Row],[Ganancia Bruta]]-(Tabla1[[#This Row],[Costo Unitario]]*Tabla1[[#This Row],[Cantidad Ordenada]])</f>
        <v>8</v>
      </c>
      <c r="L236">
        <f>Tabla1[[#This Row],[Precio Unitario]]*Tabla1[[#This Row],[Cantidad Ordenada]]</f>
        <v>20</v>
      </c>
      <c r="M236" s="1">
        <f>Tabla1[[#This Row],[Ganancia Neta ]]/Tabla1[[#This Row],[Total del pedido ]]</f>
        <v>0.4</v>
      </c>
      <c r="N236" s="2">
        <f>Tabla1[[#This Row],[Costo Unitario]]*Tabla1[[#This Row],[Cantidad Ordenada]]</f>
        <v>12</v>
      </c>
      <c r="O236" s="2"/>
    </row>
    <row r="237" spans="1:15">
      <c r="A237">
        <v>85</v>
      </c>
      <c r="B237">
        <v>8</v>
      </c>
      <c r="C237" t="s">
        <v>18</v>
      </c>
      <c r="D237" t="s">
        <v>42</v>
      </c>
      <c r="E237">
        <v>19</v>
      </c>
      <c r="F237">
        <v>32</v>
      </c>
      <c r="G237">
        <v>1</v>
      </c>
      <c r="H237" s="8">
        <v>29</v>
      </c>
      <c r="I237" t="s">
        <v>8</v>
      </c>
      <c r="J237">
        <f>Tabla1[[#This Row],[Precio Unitario]]*Tabla1[[#This Row],[Cantidad Ordenada]]</f>
        <v>32</v>
      </c>
      <c r="K237">
        <f>Tabla1[[#This Row],[Ganancia Bruta]]-(Tabla1[[#This Row],[Costo Unitario]]*Tabla1[[#This Row],[Cantidad Ordenada]])</f>
        <v>13</v>
      </c>
      <c r="L237">
        <f>Tabla1[[#This Row],[Precio Unitario]]*Tabla1[[#This Row],[Cantidad Ordenada]]</f>
        <v>32</v>
      </c>
      <c r="M237" s="1">
        <f>Tabla1[[#This Row],[Ganancia Neta ]]/Tabla1[[#This Row],[Total del pedido ]]</f>
        <v>0.40625</v>
      </c>
      <c r="N237" s="2">
        <f>Tabla1[[#This Row],[Costo Unitario]]*Tabla1[[#This Row],[Cantidad Ordenada]]</f>
        <v>19</v>
      </c>
      <c r="O237" s="2"/>
    </row>
    <row r="238" spans="1:15">
      <c r="A238">
        <v>86</v>
      </c>
      <c r="B238">
        <v>20</v>
      </c>
      <c r="C238" t="s">
        <v>26</v>
      </c>
      <c r="D238" t="s">
        <v>50</v>
      </c>
      <c r="E238">
        <v>15</v>
      </c>
      <c r="F238">
        <v>25</v>
      </c>
      <c r="G238">
        <v>2</v>
      </c>
      <c r="H238" s="8">
        <v>8</v>
      </c>
      <c r="I238" t="s">
        <v>8</v>
      </c>
      <c r="J238">
        <f>Tabla1[[#This Row],[Precio Unitario]]*Tabla1[[#This Row],[Cantidad Ordenada]]</f>
        <v>50</v>
      </c>
      <c r="K238">
        <f>Tabla1[[#This Row],[Ganancia Bruta]]-(Tabla1[[#This Row],[Costo Unitario]]*Tabla1[[#This Row],[Cantidad Ordenada]])</f>
        <v>20</v>
      </c>
      <c r="L238">
        <f>Tabla1[[#This Row],[Precio Unitario]]*Tabla1[[#This Row],[Cantidad Ordenada]]</f>
        <v>50</v>
      </c>
      <c r="M238" s="1">
        <f>Tabla1[[#This Row],[Ganancia Neta ]]/Tabla1[[#This Row],[Total del pedido ]]</f>
        <v>0.4</v>
      </c>
      <c r="N238" s="2">
        <f>Tabla1[[#This Row],[Costo Unitario]]*Tabla1[[#This Row],[Cantidad Ordenada]]</f>
        <v>30</v>
      </c>
      <c r="O238" s="2"/>
    </row>
    <row r="239" spans="1:15">
      <c r="A239">
        <v>87</v>
      </c>
      <c r="B239">
        <v>3</v>
      </c>
      <c r="C239" t="s">
        <v>24</v>
      </c>
      <c r="D239" t="s">
        <v>48</v>
      </c>
      <c r="E239">
        <v>10</v>
      </c>
      <c r="F239">
        <v>18</v>
      </c>
      <c r="G239">
        <v>2</v>
      </c>
      <c r="H239" s="8">
        <v>55</v>
      </c>
      <c r="I239" t="s">
        <v>6</v>
      </c>
      <c r="J239">
        <f>Tabla1[[#This Row],[Precio Unitario]]*Tabla1[[#This Row],[Cantidad Ordenada]]</f>
        <v>36</v>
      </c>
      <c r="K239">
        <f>Tabla1[[#This Row],[Ganancia Bruta]]-(Tabla1[[#This Row],[Costo Unitario]]*Tabla1[[#This Row],[Cantidad Ordenada]])</f>
        <v>16</v>
      </c>
      <c r="L239">
        <f>Tabla1[[#This Row],[Precio Unitario]]*Tabla1[[#This Row],[Cantidad Ordenada]]</f>
        <v>36</v>
      </c>
      <c r="M239" s="1">
        <f>Tabla1[[#This Row],[Ganancia Neta ]]/Tabla1[[#This Row],[Total del pedido ]]</f>
        <v>0.44444444444444442</v>
      </c>
      <c r="N239" s="2">
        <f>Tabla1[[#This Row],[Costo Unitario]]*Tabla1[[#This Row],[Cantidad Ordenada]]</f>
        <v>20</v>
      </c>
      <c r="O239" s="2"/>
    </row>
    <row r="240" spans="1:15">
      <c r="A240">
        <v>87</v>
      </c>
      <c r="B240">
        <v>3</v>
      </c>
      <c r="C240" t="s">
        <v>18</v>
      </c>
      <c r="D240" t="s">
        <v>42</v>
      </c>
      <c r="E240">
        <v>19</v>
      </c>
      <c r="F240">
        <v>32</v>
      </c>
      <c r="G240">
        <v>1</v>
      </c>
      <c r="H240" s="8">
        <v>5</v>
      </c>
      <c r="I240" t="s">
        <v>8</v>
      </c>
      <c r="J240">
        <f>Tabla1[[#This Row],[Precio Unitario]]*Tabla1[[#This Row],[Cantidad Ordenada]]</f>
        <v>32</v>
      </c>
      <c r="K240">
        <f>Tabla1[[#This Row],[Ganancia Bruta]]-(Tabla1[[#This Row],[Costo Unitario]]*Tabla1[[#This Row],[Cantidad Ordenada]])</f>
        <v>13</v>
      </c>
      <c r="L240">
        <f>Tabla1[[#This Row],[Precio Unitario]]*Tabla1[[#This Row],[Cantidad Ordenada]]</f>
        <v>32</v>
      </c>
      <c r="M240" s="1">
        <f>Tabla1[[#This Row],[Ganancia Neta ]]/Tabla1[[#This Row],[Total del pedido ]]</f>
        <v>0.40625</v>
      </c>
      <c r="N240" s="2">
        <f>Tabla1[[#This Row],[Costo Unitario]]*Tabla1[[#This Row],[Cantidad Ordenada]]</f>
        <v>19</v>
      </c>
      <c r="O240" s="2"/>
    </row>
    <row r="241" spans="1:15">
      <c r="A241">
        <v>87</v>
      </c>
      <c r="B241">
        <v>3</v>
      </c>
      <c r="C241" t="s">
        <v>9</v>
      </c>
      <c r="D241" t="s">
        <v>33</v>
      </c>
      <c r="E241">
        <v>19</v>
      </c>
      <c r="F241">
        <v>31</v>
      </c>
      <c r="G241">
        <v>1</v>
      </c>
      <c r="H241" s="8">
        <v>11</v>
      </c>
      <c r="I241" t="s">
        <v>6</v>
      </c>
      <c r="J241">
        <f>Tabla1[[#This Row],[Precio Unitario]]*Tabla1[[#This Row],[Cantidad Ordenada]]</f>
        <v>31</v>
      </c>
      <c r="K241">
        <f>Tabla1[[#This Row],[Ganancia Bruta]]-(Tabla1[[#This Row],[Costo Unitario]]*Tabla1[[#This Row],[Cantidad Ordenada]])</f>
        <v>12</v>
      </c>
      <c r="L241">
        <f>Tabla1[[#This Row],[Precio Unitario]]*Tabla1[[#This Row],[Cantidad Ordenada]]</f>
        <v>31</v>
      </c>
      <c r="M241" s="1">
        <f>Tabla1[[#This Row],[Ganancia Neta ]]/Tabla1[[#This Row],[Total del pedido ]]</f>
        <v>0.38709677419354838</v>
      </c>
      <c r="N241" s="2">
        <f>Tabla1[[#This Row],[Costo Unitario]]*Tabla1[[#This Row],[Cantidad Ordenada]]</f>
        <v>19</v>
      </c>
      <c r="O241" s="2"/>
    </row>
    <row r="242" spans="1:15">
      <c r="A242">
        <v>88</v>
      </c>
      <c r="B242">
        <v>18</v>
      </c>
      <c r="C242" t="s">
        <v>11</v>
      </c>
      <c r="D242" t="s">
        <v>35</v>
      </c>
      <c r="E242">
        <v>25</v>
      </c>
      <c r="F242">
        <v>40</v>
      </c>
      <c r="G242">
        <v>1</v>
      </c>
      <c r="H242" s="8">
        <v>12</v>
      </c>
      <c r="I242" t="s">
        <v>6</v>
      </c>
      <c r="J242">
        <f>Tabla1[[#This Row],[Precio Unitario]]*Tabla1[[#This Row],[Cantidad Ordenada]]</f>
        <v>40</v>
      </c>
      <c r="K242">
        <f>Tabla1[[#This Row],[Ganancia Bruta]]-(Tabla1[[#This Row],[Costo Unitario]]*Tabla1[[#This Row],[Cantidad Ordenada]])</f>
        <v>15</v>
      </c>
      <c r="L242">
        <f>Tabla1[[#This Row],[Precio Unitario]]*Tabla1[[#This Row],[Cantidad Ordenada]]</f>
        <v>40</v>
      </c>
      <c r="M242" s="1">
        <f>Tabla1[[#This Row],[Ganancia Neta ]]/Tabla1[[#This Row],[Total del pedido ]]</f>
        <v>0.375</v>
      </c>
      <c r="N242" s="2">
        <f>Tabla1[[#This Row],[Costo Unitario]]*Tabla1[[#This Row],[Cantidad Ordenada]]</f>
        <v>25</v>
      </c>
      <c r="O242" s="2"/>
    </row>
    <row r="243" spans="1:15">
      <c r="A243">
        <v>88</v>
      </c>
      <c r="B243">
        <v>18</v>
      </c>
      <c r="C243" t="s">
        <v>16</v>
      </c>
      <c r="D243" t="s">
        <v>40</v>
      </c>
      <c r="E243">
        <v>11</v>
      </c>
      <c r="F243">
        <v>19</v>
      </c>
      <c r="G243">
        <v>3</v>
      </c>
      <c r="H243" s="8">
        <v>46</v>
      </c>
      <c r="I243" t="s">
        <v>8</v>
      </c>
      <c r="J243">
        <f>Tabla1[[#This Row],[Precio Unitario]]*Tabla1[[#This Row],[Cantidad Ordenada]]</f>
        <v>57</v>
      </c>
      <c r="K243">
        <f>Tabla1[[#This Row],[Ganancia Bruta]]-(Tabla1[[#This Row],[Costo Unitario]]*Tabla1[[#This Row],[Cantidad Ordenada]])</f>
        <v>24</v>
      </c>
      <c r="L243">
        <f>Tabla1[[#This Row],[Precio Unitario]]*Tabla1[[#This Row],[Cantidad Ordenada]]</f>
        <v>57</v>
      </c>
      <c r="M243" s="1">
        <f>Tabla1[[#This Row],[Ganancia Neta ]]/Tabla1[[#This Row],[Total del pedido ]]</f>
        <v>0.42105263157894735</v>
      </c>
      <c r="N243" s="2">
        <f>Tabla1[[#This Row],[Costo Unitario]]*Tabla1[[#This Row],[Cantidad Ordenada]]</f>
        <v>33</v>
      </c>
      <c r="O243" s="2"/>
    </row>
    <row r="244" spans="1:15">
      <c r="A244">
        <v>88</v>
      </c>
      <c r="B244">
        <v>18</v>
      </c>
      <c r="C244" t="s">
        <v>25</v>
      </c>
      <c r="D244" t="s">
        <v>49</v>
      </c>
      <c r="E244">
        <v>15</v>
      </c>
      <c r="F244">
        <v>26</v>
      </c>
      <c r="G244">
        <v>1</v>
      </c>
      <c r="H244" s="8">
        <v>59</v>
      </c>
      <c r="I244" t="s">
        <v>6</v>
      </c>
      <c r="J244">
        <f>Tabla1[[#This Row],[Precio Unitario]]*Tabla1[[#This Row],[Cantidad Ordenada]]</f>
        <v>26</v>
      </c>
      <c r="K244">
        <f>Tabla1[[#This Row],[Ganancia Bruta]]-(Tabla1[[#This Row],[Costo Unitario]]*Tabla1[[#This Row],[Cantidad Ordenada]])</f>
        <v>11</v>
      </c>
      <c r="L244">
        <f>Tabla1[[#This Row],[Precio Unitario]]*Tabla1[[#This Row],[Cantidad Ordenada]]</f>
        <v>26</v>
      </c>
      <c r="M244" s="1">
        <f>Tabla1[[#This Row],[Ganancia Neta ]]/Tabla1[[#This Row],[Total del pedido ]]</f>
        <v>0.42307692307692307</v>
      </c>
      <c r="N244" s="2">
        <f>Tabla1[[#This Row],[Costo Unitario]]*Tabla1[[#This Row],[Cantidad Ordenada]]</f>
        <v>15</v>
      </c>
      <c r="O244" s="2"/>
    </row>
    <row r="245" spans="1:15">
      <c r="A245">
        <v>89</v>
      </c>
      <c r="B245">
        <v>11</v>
      </c>
      <c r="C245" t="s">
        <v>22</v>
      </c>
      <c r="D245" t="s">
        <v>46</v>
      </c>
      <c r="E245">
        <v>14</v>
      </c>
      <c r="F245">
        <v>23</v>
      </c>
      <c r="G245">
        <v>3</v>
      </c>
      <c r="H245" s="8">
        <v>44</v>
      </c>
      <c r="I245" t="s">
        <v>8</v>
      </c>
      <c r="J245">
        <f>Tabla1[[#This Row],[Precio Unitario]]*Tabla1[[#This Row],[Cantidad Ordenada]]</f>
        <v>69</v>
      </c>
      <c r="K245">
        <f>Tabla1[[#This Row],[Ganancia Bruta]]-(Tabla1[[#This Row],[Costo Unitario]]*Tabla1[[#This Row],[Cantidad Ordenada]])</f>
        <v>27</v>
      </c>
      <c r="L245">
        <f>Tabla1[[#This Row],[Precio Unitario]]*Tabla1[[#This Row],[Cantidad Ordenada]]</f>
        <v>69</v>
      </c>
      <c r="M245" s="1">
        <f>Tabla1[[#This Row],[Ganancia Neta ]]/Tabla1[[#This Row],[Total del pedido ]]</f>
        <v>0.39130434782608697</v>
      </c>
      <c r="N245" s="2">
        <f>Tabla1[[#This Row],[Costo Unitario]]*Tabla1[[#This Row],[Cantidad Ordenada]]</f>
        <v>42</v>
      </c>
      <c r="O245" s="2"/>
    </row>
    <row r="246" spans="1:15">
      <c r="A246">
        <v>89</v>
      </c>
      <c r="B246">
        <v>11</v>
      </c>
      <c r="C246" t="s">
        <v>20</v>
      </c>
      <c r="D246" t="s">
        <v>44</v>
      </c>
      <c r="E246">
        <v>20</v>
      </c>
      <c r="F246">
        <v>34</v>
      </c>
      <c r="G246">
        <v>2</v>
      </c>
      <c r="H246" s="8">
        <v>58</v>
      </c>
      <c r="I246" t="s">
        <v>6</v>
      </c>
      <c r="J246">
        <f>Tabla1[[#This Row],[Precio Unitario]]*Tabla1[[#This Row],[Cantidad Ordenada]]</f>
        <v>68</v>
      </c>
      <c r="K246">
        <f>Tabla1[[#This Row],[Ganancia Bruta]]-(Tabla1[[#This Row],[Costo Unitario]]*Tabla1[[#This Row],[Cantidad Ordenada]])</f>
        <v>28</v>
      </c>
      <c r="L246">
        <f>Tabla1[[#This Row],[Precio Unitario]]*Tabla1[[#This Row],[Cantidad Ordenada]]</f>
        <v>68</v>
      </c>
      <c r="M246" s="1">
        <f>Tabla1[[#This Row],[Ganancia Neta ]]/Tabla1[[#This Row],[Total del pedido ]]</f>
        <v>0.41176470588235292</v>
      </c>
      <c r="N246" s="2">
        <f>Tabla1[[#This Row],[Costo Unitario]]*Tabla1[[#This Row],[Cantidad Ordenada]]</f>
        <v>40</v>
      </c>
      <c r="O246" s="2"/>
    </row>
    <row r="247" spans="1:15">
      <c r="A247">
        <v>89</v>
      </c>
      <c r="B247">
        <v>11</v>
      </c>
      <c r="C247" t="s">
        <v>19</v>
      </c>
      <c r="D247" t="s">
        <v>43</v>
      </c>
      <c r="E247">
        <v>13</v>
      </c>
      <c r="F247">
        <v>22</v>
      </c>
      <c r="G247">
        <v>1</v>
      </c>
      <c r="H247" s="8">
        <v>40</v>
      </c>
      <c r="I247" t="s">
        <v>8</v>
      </c>
      <c r="J247">
        <f>Tabla1[[#This Row],[Precio Unitario]]*Tabla1[[#This Row],[Cantidad Ordenada]]</f>
        <v>22</v>
      </c>
      <c r="K247">
        <f>Tabla1[[#This Row],[Ganancia Bruta]]-(Tabla1[[#This Row],[Costo Unitario]]*Tabla1[[#This Row],[Cantidad Ordenada]])</f>
        <v>9</v>
      </c>
      <c r="L247">
        <f>Tabla1[[#This Row],[Precio Unitario]]*Tabla1[[#This Row],[Cantidad Ordenada]]</f>
        <v>22</v>
      </c>
      <c r="M247" s="1">
        <f>Tabla1[[#This Row],[Ganancia Neta ]]/Tabla1[[#This Row],[Total del pedido ]]</f>
        <v>0.40909090909090912</v>
      </c>
      <c r="N247" s="2">
        <f>Tabla1[[#This Row],[Costo Unitario]]*Tabla1[[#This Row],[Cantidad Ordenada]]</f>
        <v>13</v>
      </c>
      <c r="O247" s="2"/>
    </row>
    <row r="248" spans="1:15">
      <c r="A248">
        <v>90</v>
      </c>
      <c r="B248">
        <v>6</v>
      </c>
      <c r="C248" t="s">
        <v>20</v>
      </c>
      <c r="D248" t="s">
        <v>44</v>
      </c>
      <c r="E248">
        <v>20</v>
      </c>
      <c r="F248">
        <v>34</v>
      </c>
      <c r="G248">
        <v>1</v>
      </c>
      <c r="H248" s="8">
        <v>48</v>
      </c>
      <c r="I248" t="s">
        <v>8</v>
      </c>
      <c r="J248">
        <f>Tabla1[[#This Row],[Precio Unitario]]*Tabla1[[#This Row],[Cantidad Ordenada]]</f>
        <v>34</v>
      </c>
      <c r="K248">
        <f>Tabla1[[#This Row],[Ganancia Bruta]]-(Tabla1[[#This Row],[Costo Unitario]]*Tabla1[[#This Row],[Cantidad Ordenada]])</f>
        <v>14</v>
      </c>
      <c r="L248">
        <f>Tabla1[[#This Row],[Precio Unitario]]*Tabla1[[#This Row],[Cantidad Ordenada]]</f>
        <v>34</v>
      </c>
      <c r="M248" s="1">
        <f>Tabla1[[#This Row],[Ganancia Neta ]]/Tabla1[[#This Row],[Total del pedido ]]</f>
        <v>0.41176470588235292</v>
      </c>
      <c r="N248" s="2">
        <f>Tabla1[[#This Row],[Costo Unitario]]*Tabla1[[#This Row],[Cantidad Ordenada]]</f>
        <v>20</v>
      </c>
      <c r="O248" s="2"/>
    </row>
    <row r="249" spans="1:15">
      <c r="A249">
        <v>91</v>
      </c>
      <c r="B249">
        <v>1</v>
      </c>
      <c r="C249" t="s">
        <v>17</v>
      </c>
      <c r="D249" t="s">
        <v>41</v>
      </c>
      <c r="E249">
        <v>21</v>
      </c>
      <c r="F249">
        <v>35</v>
      </c>
      <c r="G249">
        <v>3</v>
      </c>
      <c r="H249" s="8">
        <v>21</v>
      </c>
      <c r="I249" t="s">
        <v>8</v>
      </c>
      <c r="J249">
        <f>Tabla1[[#This Row],[Precio Unitario]]*Tabla1[[#This Row],[Cantidad Ordenada]]</f>
        <v>105</v>
      </c>
      <c r="K249">
        <f>Tabla1[[#This Row],[Ganancia Bruta]]-(Tabla1[[#This Row],[Costo Unitario]]*Tabla1[[#This Row],[Cantidad Ordenada]])</f>
        <v>42</v>
      </c>
      <c r="L249">
        <f>Tabla1[[#This Row],[Precio Unitario]]*Tabla1[[#This Row],[Cantidad Ordenada]]</f>
        <v>105</v>
      </c>
      <c r="M249" s="1">
        <f>Tabla1[[#This Row],[Ganancia Neta ]]/Tabla1[[#This Row],[Total del pedido ]]</f>
        <v>0.4</v>
      </c>
      <c r="N249" s="2">
        <f>Tabla1[[#This Row],[Costo Unitario]]*Tabla1[[#This Row],[Cantidad Ordenada]]</f>
        <v>63</v>
      </c>
      <c r="O249" s="2"/>
    </row>
    <row r="250" spans="1:15">
      <c r="A250">
        <v>91</v>
      </c>
      <c r="B250">
        <v>1</v>
      </c>
      <c r="C250" t="s">
        <v>23</v>
      </c>
      <c r="D250" t="s">
        <v>47</v>
      </c>
      <c r="E250">
        <v>13</v>
      </c>
      <c r="F250">
        <v>21</v>
      </c>
      <c r="G250">
        <v>3</v>
      </c>
      <c r="H250" s="8">
        <v>52</v>
      </c>
      <c r="I250" t="s">
        <v>6</v>
      </c>
      <c r="J250">
        <f>Tabla1[[#This Row],[Precio Unitario]]*Tabla1[[#This Row],[Cantidad Ordenada]]</f>
        <v>63</v>
      </c>
      <c r="K250">
        <f>Tabla1[[#This Row],[Ganancia Bruta]]-(Tabla1[[#This Row],[Costo Unitario]]*Tabla1[[#This Row],[Cantidad Ordenada]])</f>
        <v>24</v>
      </c>
      <c r="L250">
        <f>Tabla1[[#This Row],[Precio Unitario]]*Tabla1[[#This Row],[Cantidad Ordenada]]</f>
        <v>63</v>
      </c>
      <c r="M250" s="1">
        <f>Tabla1[[#This Row],[Ganancia Neta ]]/Tabla1[[#This Row],[Total del pedido ]]</f>
        <v>0.38095238095238093</v>
      </c>
      <c r="N250" s="2">
        <f>Tabla1[[#This Row],[Costo Unitario]]*Tabla1[[#This Row],[Cantidad Ordenada]]</f>
        <v>39</v>
      </c>
      <c r="O250" s="2"/>
    </row>
    <row r="251" spans="1:15">
      <c r="A251">
        <v>91</v>
      </c>
      <c r="B251">
        <v>1</v>
      </c>
      <c r="C251" t="s">
        <v>19</v>
      </c>
      <c r="D251" t="s">
        <v>43</v>
      </c>
      <c r="E251">
        <v>13</v>
      </c>
      <c r="F251">
        <v>22</v>
      </c>
      <c r="G251">
        <v>2</v>
      </c>
      <c r="H251" s="8">
        <v>11</v>
      </c>
      <c r="I251" t="s">
        <v>6</v>
      </c>
      <c r="J251">
        <f>Tabla1[[#This Row],[Precio Unitario]]*Tabla1[[#This Row],[Cantidad Ordenada]]</f>
        <v>44</v>
      </c>
      <c r="K251">
        <f>Tabla1[[#This Row],[Ganancia Bruta]]-(Tabla1[[#This Row],[Costo Unitario]]*Tabla1[[#This Row],[Cantidad Ordenada]])</f>
        <v>18</v>
      </c>
      <c r="L251">
        <f>Tabla1[[#This Row],[Precio Unitario]]*Tabla1[[#This Row],[Cantidad Ordenada]]</f>
        <v>44</v>
      </c>
      <c r="M251" s="1">
        <f>Tabla1[[#This Row],[Ganancia Neta ]]/Tabla1[[#This Row],[Total del pedido ]]</f>
        <v>0.40909090909090912</v>
      </c>
      <c r="N251" s="2">
        <f>Tabla1[[#This Row],[Costo Unitario]]*Tabla1[[#This Row],[Cantidad Ordenada]]</f>
        <v>26</v>
      </c>
      <c r="O251" s="2"/>
    </row>
    <row r="252" spans="1:15">
      <c r="A252">
        <v>91</v>
      </c>
      <c r="B252">
        <v>1</v>
      </c>
      <c r="C252" t="s">
        <v>10</v>
      </c>
      <c r="D252" t="s">
        <v>34</v>
      </c>
      <c r="E252">
        <v>16</v>
      </c>
      <c r="F252">
        <v>27</v>
      </c>
      <c r="G252">
        <v>3</v>
      </c>
      <c r="H252" s="8">
        <v>48</v>
      </c>
      <c r="I252" t="s">
        <v>6</v>
      </c>
      <c r="J252">
        <f>Tabla1[[#This Row],[Precio Unitario]]*Tabla1[[#This Row],[Cantidad Ordenada]]</f>
        <v>81</v>
      </c>
      <c r="K252">
        <f>Tabla1[[#This Row],[Ganancia Bruta]]-(Tabla1[[#This Row],[Costo Unitario]]*Tabla1[[#This Row],[Cantidad Ordenada]])</f>
        <v>33</v>
      </c>
      <c r="L252">
        <f>Tabla1[[#This Row],[Precio Unitario]]*Tabla1[[#This Row],[Cantidad Ordenada]]</f>
        <v>81</v>
      </c>
      <c r="M252" s="1">
        <f>Tabla1[[#This Row],[Ganancia Neta ]]/Tabla1[[#This Row],[Total del pedido ]]</f>
        <v>0.40740740740740738</v>
      </c>
      <c r="N252" s="2">
        <f>Tabla1[[#This Row],[Costo Unitario]]*Tabla1[[#This Row],[Cantidad Ordenada]]</f>
        <v>48</v>
      </c>
      <c r="O252" s="2"/>
    </row>
    <row r="253" spans="1:15">
      <c r="A253">
        <v>92</v>
      </c>
      <c r="B253">
        <v>6</v>
      </c>
      <c r="C253" t="s">
        <v>13</v>
      </c>
      <c r="D253" t="s">
        <v>37</v>
      </c>
      <c r="E253">
        <v>17</v>
      </c>
      <c r="F253">
        <v>29</v>
      </c>
      <c r="G253">
        <v>2</v>
      </c>
      <c r="H253" s="8">
        <v>36</v>
      </c>
      <c r="I253" t="s">
        <v>6</v>
      </c>
      <c r="J253">
        <f>Tabla1[[#This Row],[Precio Unitario]]*Tabla1[[#This Row],[Cantidad Ordenada]]</f>
        <v>58</v>
      </c>
      <c r="K253">
        <f>Tabla1[[#This Row],[Ganancia Bruta]]-(Tabla1[[#This Row],[Costo Unitario]]*Tabla1[[#This Row],[Cantidad Ordenada]])</f>
        <v>24</v>
      </c>
      <c r="L253">
        <f>Tabla1[[#This Row],[Precio Unitario]]*Tabla1[[#This Row],[Cantidad Ordenada]]</f>
        <v>58</v>
      </c>
      <c r="M253" s="1">
        <f>Tabla1[[#This Row],[Ganancia Neta ]]/Tabla1[[#This Row],[Total del pedido ]]</f>
        <v>0.41379310344827586</v>
      </c>
      <c r="N253" s="2">
        <f>Tabla1[[#This Row],[Costo Unitario]]*Tabla1[[#This Row],[Cantidad Ordenada]]</f>
        <v>34</v>
      </c>
      <c r="O253" s="2"/>
    </row>
    <row r="254" spans="1:15">
      <c r="A254">
        <v>92</v>
      </c>
      <c r="B254">
        <v>6</v>
      </c>
      <c r="C254" t="s">
        <v>5</v>
      </c>
      <c r="D254" t="s">
        <v>31</v>
      </c>
      <c r="E254">
        <v>14</v>
      </c>
      <c r="F254">
        <v>24</v>
      </c>
      <c r="G254">
        <v>1</v>
      </c>
      <c r="H254" s="8">
        <v>6</v>
      </c>
      <c r="I254" t="s">
        <v>8</v>
      </c>
      <c r="J254">
        <f>Tabla1[[#This Row],[Precio Unitario]]*Tabla1[[#This Row],[Cantidad Ordenada]]</f>
        <v>24</v>
      </c>
      <c r="K254">
        <f>Tabla1[[#This Row],[Ganancia Bruta]]-(Tabla1[[#This Row],[Costo Unitario]]*Tabla1[[#This Row],[Cantidad Ordenada]])</f>
        <v>10</v>
      </c>
      <c r="L254">
        <f>Tabla1[[#This Row],[Precio Unitario]]*Tabla1[[#This Row],[Cantidad Ordenada]]</f>
        <v>24</v>
      </c>
      <c r="M254" s="1">
        <f>Tabla1[[#This Row],[Ganancia Neta ]]/Tabla1[[#This Row],[Total del pedido ]]</f>
        <v>0.41666666666666669</v>
      </c>
      <c r="N254" s="2">
        <f>Tabla1[[#This Row],[Costo Unitario]]*Tabla1[[#This Row],[Cantidad Ordenada]]</f>
        <v>14</v>
      </c>
      <c r="O254" s="2"/>
    </row>
    <row r="255" spans="1:15">
      <c r="A255">
        <v>93</v>
      </c>
      <c r="B255">
        <v>2</v>
      </c>
      <c r="C255" t="s">
        <v>13</v>
      </c>
      <c r="D255" t="s">
        <v>37</v>
      </c>
      <c r="E255">
        <v>17</v>
      </c>
      <c r="F255">
        <v>29</v>
      </c>
      <c r="G255">
        <v>1</v>
      </c>
      <c r="H255" s="8">
        <v>18</v>
      </c>
      <c r="I255" t="s">
        <v>8</v>
      </c>
      <c r="J255">
        <f>Tabla1[[#This Row],[Precio Unitario]]*Tabla1[[#This Row],[Cantidad Ordenada]]</f>
        <v>29</v>
      </c>
      <c r="K255">
        <f>Tabla1[[#This Row],[Ganancia Bruta]]-(Tabla1[[#This Row],[Costo Unitario]]*Tabla1[[#This Row],[Cantidad Ordenada]])</f>
        <v>12</v>
      </c>
      <c r="L255">
        <f>Tabla1[[#This Row],[Precio Unitario]]*Tabla1[[#This Row],[Cantidad Ordenada]]</f>
        <v>29</v>
      </c>
      <c r="M255" s="1">
        <f>Tabla1[[#This Row],[Ganancia Neta ]]/Tabla1[[#This Row],[Total del pedido ]]</f>
        <v>0.41379310344827586</v>
      </c>
      <c r="N255" s="2">
        <f>Tabla1[[#This Row],[Costo Unitario]]*Tabla1[[#This Row],[Cantidad Ordenada]]</f>
        <v>17</v>
      </c>
      <c r="O255" s="2"/>
    </row>
    <row r="256" spans="1:15">
      <c r="A256">
        <v>94</v>
      </c>
      <c r="B256">
        <v>12</v>
      </c>
      <c r="C256" t="s">
        <v>7</v>
      </c>
      <c r="D256" t="s">
        <v>32</v>
      </c>
      <c r="E256">
        <v>18</v>
      </c>
      <c r="F256">
        <v>30</v>
      </c>
      <c r="G256">
        <v>3</v>
      </c>
      <c r="H256" s="8">
        <v>19</v>
      </c>
      <c r="I256" t="s">
        <v>8</v>
      </c>
      <c r="J256">
        <f>Tabla1[[#This Row],[Precio Unitario]]*Tabla1[[#This Row],[Cantidad Ordenada]]</f>
        <v>90</v>
      </c>
      <c r="K256">
        <f>Tabla1[[#This Row],[Ganancia Bruta]]-(Tabla1[[#This Row],[Costo Unitario]]*Tabla1[[#This Row],[Cantidad Ordenada]])</f>
        <v>36</v>
      </c>
      <c r="L256">
        <f>Tabla1[[#This Row],[Precio Unitario]]*Tabla1[[#This Row],[Cantidad Ordenada]]</f>
        <v>90</v>
      </c>
      <c r="M256" s="1">
        <f>Tabla1[[#This Row],[Ganancia Neta ]]/Tabla1[[#This Row],[Total del pedido ]]</f>
        <v>0.4</v>
      </c>
      <c r="N256" s="2">
        <f>Tabla1[[#This Row],[Costo Unitario]]*Tabla1[[#This Row],[Cantidad Ordenada]]</f>
        <v>54</v>
      </c>
      <c r="O256" s="2"/>
    </row>
    <row r="257" spans="1:15">
      <c r="A257">
        <v>94</v>
      </c>
      <c r="B257">
        <v>12</v>
      </c>
      <c r="C257" t="s">
        <v>18</v>
      </c>
      <c r="D257" t="s">
        <v>42</v>
      </c>
      <c r="E257">
        <v>19</v>
      </c>
      <c r="F257">
        <v>32</v>
      </c>
      <c r="G257">
        <v>2</v>
      </c>
      <c r="H257" s="8">
        <v>56</v>
      </c>
      <c r="I257" t="s">
        <v>8</v>
      </c>
      <c r="J257">
        <f>Tabla1[[#This Row],[Precio Unitario]]*Tabla1[[#This Row],[Cantidad Ordenada]]</f>
        <v>64</v>
      </c>
      <c r="K257">
        <f>Tabla1[[#This Row],[Ganancia Bruta]]-(Tabla1[[#This Row],[Costo Unitario]]*Tabla1[[#This Row],[Cantidad Ordenada]])</f>
        <v>26</v>
      </c>
      <c r="L257">
        <f>Tabla1[[#This Row],[Precio Unitario]]*Tabla1[[#This Row],[Cantidad Ordenada]]</f>
        <v>64</v>
      </c>
      <c r="M257" s="1">
        <f>Tabla1[[#This Row],[Ganancia Neta ]]/Tabla1[[#This Row],[Total del pedido ]]</f>
        <v>0.40625</v>
      </c>
      <c r="N257" s="2">
        <f>Tabla1[[#This Row],[Costo Unitario]]*Tabla1[[#This Row],[Cantidad Ordenada]]</f>
        <v>38</v>
      </c>
      <c r="O257" s="2"/>
    </row>
    <row r="258" spans="1:15">
      <c r="A258">
        <v>94</v>
      </c>
      <c r="B258">
        <v>12</v>
      </c>
      <c r="C258" t="s">
        <v>14</v>
      </c>
      <c r="D258" t="s">
        <v>38</v>
      </c>
      <c r="E258">
        <v>20</v>
      </c>
      <c r="F258">
        <v>33</v>
      </c>
      <c r="G258">
        <v>3</v>
      </c>
      <c r="H258" s="8">
        <v>54</v>
      </c>
      <c r="I258" t="s">
        <v>8</v>
      </c>
      <c r="J258">
        <f>Tabla1[[#This Row],[Precio Unitario]]*Tabla1[[#This Row],[Cantidad Ordenada]]</f>
        <v>99</v>
      </c>
      <c r="K258">
        <f>Tabla1[[#This Row],[Ganancia Bruta]]-(Tabla1[[#This Row],[Costo Unitario]]*Tabla1[[#This Row],[Cantidad Ordenada]])</f>
        <v>39</v>
      </c>
      <c r="L258">
        <f>Tabla1[[#This Row],[Precio Unitario]]*Tabla1[[#This Row],[Cantidad Ordenada]]</f>
        <v>99</v>
      </c>
      <c r="M258" s="1">
        <f>Tabla1[[#This Row],[Ganancia Neta ]]/Tabla1[[#This Row],[Total del pedido ]]</f>
        <v>0.39393939393939392</v>
      </c>
      <c r="N258" s="2">
        <f>Tabla1[[#This Row],[Costo Unitario]]*Tabla1[[#This Row],[Cantidad Ordenada]]</f>
        <v>60</v>
      </c>
      <c r="O258" s="2"/>
    </row>
    <row r="259" spans="1:15">
      <c r="A259">
        <v>95</v>
      </c>
      <c r="B259">
        <v>12</v>
      </c>
      <c r="C259" t="s">
        <v>16</v>
      </c>
      <c r="D259" t="s">
        <v>40</v>
      </c>
      <c r="E259">
        <v>11</v>
      </c>
      <c r="F259">
        <v>19</v>
      </c>
      <c r="G259">
        <v>3</v>
      </c>
      <c r="H259" s="8">
        <v>19</v>
      </c>
      <c r="I259" t="s">
        <v>8</v>
      </c>
      <c r="J259">
        <f>Tabla1[[#This Row],[Precio Unitario]]*Tabla1[[#This Row],[Cantidad Ordenada]]</f>
        <v>57</v>
      </c>
      <c r="K259">
        <f>Tabla1[[#This Row],[Ganancia Bruta]]-(Tabla1[[#This Row],[Costo Unitario]]*Tabla1[[#This Row],[Cantidad Ordenada]])</f>
        <v>24</v>
      </c>
      <c r="L259">
        <f>Tabla1[[#This Row],[Precio Unitario]]*Tabla1[[#This Row],[Cantidad Ordenada]]</f>
        <v>57</v>
      </c>
      <c r="M259" s="1">
        <f>Tabla1[[#This Row],[Ganancia Neta ]]/Tabla1[[#This Row],[Total del pedido ]]</f>
        <v>0.42105263157894735</v>
      </c>
      <c r="N259" s="2">
        <f>Tabla1[[#This Row],[Costo Unitario]]*Tabla1[[#This Row],[Cantidad Ordenada]]</f>
        <v>33</v>
      </c>
      <c r="O259" s="2"/>
    </row>
    <row r="260" spans="1:15">
      <c r="A260">
        <v>95</v>
      </c>
      <c r="B260">
        <v>12</v>
      </c>
      <c r="C260" t="s">
        <v>18</v>
      </c>
      <c r="D260" t="s">
        <v>42</v>
      </c>
      <c r="E260">
        <v>19</v>
      </c>
      <c r="F260">
        <v>32</v>
      </c>
      <c r="G260">
        <v>3</v>
      </c>
      <c r="H260" s="8">
        <v>22</v>
      </c>
      <c r="I260" t="s">
        <v>8</v>
      </c>
      <c r="J260">
        <f>Tabla1[[#This Row],[Precio Unitario]]*Tabla1[[#This Row],[Cantidad Ordenada]]</f>
        <v>96</v>
      </c>
      <c r="K260">
        <f>Tabla1[[#This Row],[Ganancia Bruta]]-(Tabla1[[#This Row],[Costo Unitario]]*Tabla1[[#This Row],[Cantidad Ordenada]])</f>
        <v>39</v>
      </c>
      <c r="L260">
        <f>Tabla1[[#This Row],[Precio Unitario]]*Tabla1[[#This Row],[Cantidad Ordenada]]</f>
        <v>96</v>
      </c>
      <c r="M260" s="1">
        <f>Tabla1[[#This Row],[Ganancia Neta ]]/Tabla1[[#This Row],[Total del pedido ]]</f>
        <v>0.40625</v>
      </c>
      <c r="N260" s="2">
        <f>Tabla1[[#This Row],[Costo Unitario]]*Tabla1[[#This Row],[Cantidad Ordenada]]</f>
        <v>57</v>
      </c>
      <c r="O260" s="2"/>
    </row>
    <row r="261" spans="1:15">
      <c r="A261">
        <v>96</v>
      </c>
      <c r="B261">
        <v>16</v>
      </c>
      <c r="C261" t="s">
        <v>14</v>
      </c>
      <c r="D261" t="s">
        <v>38</v>
      </c>
      <c r="E261">
        <v>20</v>
      </c>
      <c r="F261">
        <v>33</v>
      </c>
      <c r="G261">
        <v>2</v>
      </c>
      <c r="H261" s="8">
        <v>47</v>
      </c>
      <c r="I261" t="s">
        <v>6</v>
      </c>
      <c r="J261">
        <f>Tabla1[[#This Row],[Precio Unitario]]*Tabla1[[#This Row],[Cantidad Ordenada]]</f>
        <v>66</v>
      </c>
      <c r="K261">
        <f>Tabla1[[#This Row],[Ganancia Bruta]]-(Tabla1[[#This Row],[Costo Unitario]]*Tabla1[[#This Row],[Cantidad Ordenada]])</f>
        <v>26</v>
      </c>
      <c r="L261">
        <f>Tabla1[[#This Row],[Precio Unitario]]*Tabla1[[#This Row],[Cantidad Ordenada]]</f>
        <v>66</v>
      </c>
      <c r="M261" s="1">
        <f>Tabla1[[#This Row],[Ganancia Neta ]]/Tabla1[[#This Row],[Total del pedido ]]</f>
        <v>0.39393939393939392</v>
      </c>
      <c r="N261" s="2">
        <f>Tabla1[[#This Row],[Costo Unitario]]*Tabla1[[#This Row],[Cantidad Ordenada]]</f>
        <v>40</v>
      </c>
      <c r="O261" s="2"/>
    </row>
    <row r="262" spans="1:15">
      <c r="A262">
        <v>96</v>
      </c>
      <c r="B262">
        <v>16</v>
      </c>
      <c r="C262" t="s">
        <v>16</v>
      </c>
      <c r="D262" t="s">
        <v>40</v>
      </c>
      <c r="E262">
        <v>11</v>
      </c>
      <c r="F262">
        <v>19</v>
      </c>
      <c r="G262">
        <v>2</v>
      </c>
      <c r="H262" s="8">
        <v>10</v>
      </c>
      <c r="I262" t="s">
        <v>6</v>
      </c>
      <c r="J262">
        <f>Tabla1[[#This Row],[Precio Unitario]]*Tabla1[[#This Row],[Cantidad Ordenada]]</f>
        <v>38</v>
      </c>
      <c r="K262">
        <f>Tabla1[[#This Row],[Ganancia Bruta]]-(Tabla1[[#This Row],[Costo Unitario]]*Tabla1[[#This Row],[Cantidad Ordenada]])</f>
        <v>16</v>
      </c>
      <c r="L262">
        <f>Tabla1[[#This Row],[Precio Unitario]]*Tabla1[[#This Row],[Cantidad Ordenada]]</f>
        <v>38</v>
      </c>
      <c r="M262" s="1">
        <f>Tabla1[[#This Row],[Ganancia Neta ]]/Tabla1[[#This Row],[Total del pedido ]]</f>
        <v>0.42105263157894735</v>
      </c>
      <c r="N262" s="2">
        <f>Tabla1[[#This Row],[Costo Unitario]]*Tabla1[[#This Row],[Cantidad Ordenada]]</f>
        <v>22</v>
      </c>
      <c r="O262" s="2"/>
    </row>
    <row r="263" spans="1:15">
      <c r="A263">
        <v>96</v>
      </c>
      <c r="B263">
        <v>16</v>
      </c>
      <c r="C263" t="s">
        <v>5</v>
      </c>
      <c r="D263" t="s">
        <v>31</v>
      </c>
      <c r="E263">
        <v>14</v>
      </c>
      <c r="F263">
        <v>24</v>
      </c>
      <c r="G263">
        <v>3</v>
      </c>
      <c r="H263" s="8">
        <v>19</v>
      </c>
      <c r="I263" t="s">
        <v>8</v>
      </c>
      <c r="J263">
        <f>Tabla1[[#This Row],[Precio Unitario]]*Tabla1[[#This Row],[Cantidad Ordenada]]</f>
        <v>72</v>
      </c>
      <c r="K263">
        <f>Tabla1[[#This Row],[Ganancia Bruta]]-(Tabla1[[#This Row],[Costo Unitario]]*Tabla1[[#This Row],[Cantidad Ordenada]])</f>
        <v>30</v>
      </c>
      <c r="L263">
        <f>Tabla1[[#This Row],[Precio Unitario]]*Tabla1[[#This Row],[Cantidad Ordenada]]</f>
        <v>72</v>
      </c>
      <c r="M263" s="1">
        <f>Tabla1[[#This Row],[Ganancia Neta ]]/Tabla1[[#This Row],[Total del pedido ]]</f>
        <v>0.41666666666666669</v>
      </c>
      <c r="N263" s="2">
        <f>Tabla1[[#This Row],[Costo Unitario]]*Tabla1[[#This Row],[Cantidad Ordenada]]</f>
        <v>42</v>
      </c>
      <c r="O263" s="2"/>
    </row>
    <row r="264" spans="1:15">
      <c r="A264">
        <v>97</v>
      </c>
      <c r="B264">
        <v>14</v>
      </c>
      <c r="C264" t="s">
        <v>25</v>
      </c>
      <c r="D264" t="s">
        <v>49</v>
      </c>
      <c r="E264">
        <v>15</v>
      </c>
      <c r="F264">
        <v>26</v>
      </c>
      <c r="G264">
        <v>1</v>
      </c>
      <c r="H264" s="8">
        <v>17</v>
      </c>
      <c r="I264" t="s">
        <v>8</v>
      </c>
      <c r="J264">
        <f>Tabla1[[#This Row],[Precio Unitario]]*Tabla1[[#This Row],[Cantidad Ordenada]]</f>
        <v>26</v>
      </c>
      <c r="K264">
        <f>Tabla1[[#This Row],[Ganancia Bruta]]-(Tabla1[[#This Row],[Costo Unitario]]*Tabla1[[#This Row],[Cantidad Ordenada]])</f>
        <v>11</v>
      </c>
      <c r="L264">
        <f>Tabla1[[#This Row],[Precio Unitario]]*Tabla1[[#This Row],[Cantidad Ordenada]]</f>
        <v>26</v>
      </c>
      <c r="M264" s="1">
        <f>Tabla1[[#This Row],[Ganancia Neta ]]/Tabla1[[#This Row],[Total del pedido ]]</f>
        <v>0.42307692307692307</v>
      </c>
      <c r="N264" s="2">
        <f>Tabla1[[#This Row],[Costo Unitario]]*Tabla1[[#This Row],[Cantidad Ordenada]]</f>
        <v>15</v>
      </c>
      <c r="O264" s="2"/>
    </row>
    <row r="265" spans="1:15">
      <c r="A265">
        <v>97</v>
      </c>
      <c r="B265">
        <v>14</v>
      </c>
      <c r="C265" t="s">
        <v>21</v>
      </c>
      <c r="D265" t="s">
        <v>45</v>
      </c>
      <c r="E265">
        <v>12</v>
      </c>
      <c r="F265">
        <v>20</v>
      </c>
      <c r="G265">
        <v>3</v>
      </c>
      <c r="H265" s="8">
        <v>5</v>
      </c>
      <c r="I265" t="s">
        <v>6</v>
      </c>
      <c r="J265">
        <f>Tabla1[[#This Row],[Precio Unitario]]*Tabla1[[#This Row],[Cantidad Ordenada]]</f>
        <v>60</v>
      </c>
      <c r="K265">
        <f>Tabla1[[#This Row],[Ganancia Bruta]]-(Tabla1[[#This Row],[Costo Unitario]]*Tabla1[[#This Row],[Cantidad Ordenada]])</f>
        <v>24</v>
      </c>
      <c r="L265">
        <f>Tabla1[[#This Row],[Precio Unitario]]*Tabla1[[#This Row],[Cantidad Ordenada]]</f>
        <v>60</v>
      </c>
      <c r="M265" s="1">
        <f>Tabla1[[#This Row],[Ganancia Neta ]]/Tabla1[[#This Row],[Total del pedido ]]</f>
        <v>0.4</v>
      </c>
      <c r="N265" s="2">
        <f>Tabla1[[#This Row],[Costo Unitario]]*Tabla1[[#This Row],[Cantidad Ordenada]]</f>
        <v>36</v>
      </c>
      <c r="O265" s="2"/>
    </row>
    <row r="266" spans="1:15">
      <c r="A266">
        <v>97</v>
      </c>
      <c r="B266">
        <v>14</v>
      </c>
      <c r="C266" t="s">
        <v>20</v>
      </c>
      <c r="D266" t="s">
        <v>44</v>
      </c>
      <c r="E266">
        <v>20</v>
      </c>
      <c r="F266">
        <v>34</v>
      </c>
      <c r="G266">
        <v>3</v>
      </c>
      <c r="H266" s="8">
        <v>57</v>
      </c>
      <c r="I266" t="s">
        <v>6</v>
      </c>
      <c r="J266">
        <f>Tabla1[[#This Row],[Precio Unitario]]*Tabla1[[#This Row],[Cantidad Ordenada]]</f>
        <v>102</v>
      </c>
      <c r="K266">
        <f>Tabla1[[#This Row],[Ganancia Bruta]]-(Tabla1[[#This Row],[Costo Unitario]]*Tabla1[[#This Row],[Cantidad Ordenada]])</f>
        <v>42</v>
      </c>
      <c r="L266">
        <f>Tabla1[[#This Row],[Precio Unitario]]*Tabla1[[#This Row],[Cantidad Ordenada]]</f>
        <v>102</v>
      </c>
      <c r="M266" s="1">
        <f>Tabla1[[#This Row],[Ganancia Neta ]]/Tabla1[[#This Row],[Total del pedido ]]</f>
        <v>0.41176470588235292</v>
      </c>
      <c r="N266" s="2">
        <f>Tabla1[[#This Row],[Costo Unitario]]*Tabla1[[#This Row],[Cantidad Ordenada]]</f>
        <v>60</v>
      </c>
      <c r="O266" s="2"/>
    </row>
    <row r="267" spans="1:15">
      <c r="A267">
        <v>98</v>
      </c>
      <c r="B267">
        <v>7</v>
      </c>
      <c r="C267" t="s">
        <v>21</v>
      </c>
      <c r="D267" t="s">
        <v>45</v>
      </c>
      <c r="E267">
        <v>12</v>
      </c>
      <c r="F267">
        <v>20</v>
      </c>
      <c r="G267">
        <v>3</v>
      </c>
      <c r="H267" s="8">
        <v>56</v>
      </c>
      <c r="I267" t="s">
        <v>8</v>
      </c>
      <c r="J267">
        <f>Tabla1[[#This Row],[Precio Unitario]]*Tabla1[[#This Row],[Cantidad Ordenada]]</f>
        <v>60</v>
      </c>
      <c r="K267">
        <f>Tabla1[[#This Row],[Ganancia Bruta]]-(Tabla1[[#This Row],[Costo Unitario]]*Tabla1[[#This Row],[Cantidad Ordenada]])</f>
        <v>24</v>
      </c>
      <c r="L267">
        <f>Tabla1[[#This Row],[Precio Unitario]]*Tabla1[[#This Row],[Cantidad Ordenada]]</f>
        <v>60</v>
      </c>
      <c r="M267" s="1">
        <f>Tabla1[[#This Row],[Ganancia Neta ]]/Tabla1[[#This Row],[Total del pedido ]]</f>
        <v>0.4</v>
      </c>
      <c r="N267" s="2">
        <f>Tabla1[[#This Row],[Costo Unitario]]*Tabla1[[#This Row],[Cantidad Ordenada]]</f>
        <v>36</v>
      </c>
      <c r="O267" s="2"/>
    </row>
    <row r="268" spans="1:15">
      <c r="A268">
        <v>98</v>
      </c>
      <c r="B268">
        <v>7</v>
      </c>
      <c r="C268" t="s">
        <v>13</v>
      </c>
      <c r="D268" t="s">
        <v>37</v>
      </c>
      <c r="E268">
        <v>17</v>
      </c>
      <c r="F268">
        <v>29</v>
      </c>
      <c r="G268">
        <v>3</v>
      </c>
      <c r="H268" s="8">
        <v>33</v>
      </c>
      <c r="I268" t="s">
        <v>8</v>
      </c>
      <c r="J268">
        <f>Tabla1[[#This Row],[Precio Unitario]]*Tabla1[[#This Row],[Cantidad Ordenada]]</f>
        <v>87</v>
      </c>
      <c r="K268">
        <f>Tabla1[[#This Row],[Ganancia Bruta]]-(Tabla1[[#This Row],[Costo Unitario]]*Tabla1[[#This Row],[Cantidad Ordenada]])</f>
        <v>36</v>
      </c>
      <c r="L268">
        <f>Tabla1[[#This Row],[Precio Unitario]]*Tabla1[[#This Row],[Cantidad Ordenada]]</f>
        <v>87</v>
      </c>
      <c r="M268" s="1">
        <f>Tabla1[[#This Row],[Ganancia Neta ]]/Tabla1[[#This Row],[Total del pedido ]]</f>
        <v>0.41379310344827586</v>
      </c>
      <c r="N268" s="2">
        <f>Tabla1[[#This Row],[Costo Unitario]]*Tabla1[[#This Row],[Cantidad Ordenada]]</f>
        <v>51</v>
      </c>
      <c r="O268" s="2"/>
    </row>
    <row r="269" spans="1:15">
      <c r="A269">
        <v>98</v>
      </c>
      <c r="B269">
        <v>7</v>
      </c>
      <c r="C269" t="s">
        <v>16</v>
      </c>
      <c r="D269" t="s">
        <v>40</v>
      </c>
      <c r="E269">
        <v>11</v>
      </c>
      <c r="F269">
        <v>19</v>
      </c>
      <c r="G269">
        <v>1</v>
      </c>
      <c r="H269" s="8">
        <v>51</v>
      </c>
      <c r="I269" t="s">
        <v>8</v>
      </c>
      <c r="J269">
        <f>Tabla1[[#This Row],[Precio Unitario]]*Tabla1[[#This Row],[Cantidad Ordenada]]</f>
        <v>19</v>
      </c>
      <c r="K269">
        <f>Tabla1[[#This Row],[Ganancia Bruta]]-(Tabla1[[#This Row],[Costo Unitario]]*Tabla1[[#This Row],[Cantidad Ordenada]])</f>
        <v>8</v>
      </c>
      <c r="L269">
        <f>Tabla1[[#This Row],[Precio Unitario]]*Tabla1[[#This Row],[Cantidad Ordenada]]</f>
        <v>19</v>
      </c>
      <c r="M269" s="1">
        <f>Tabla1[[#This Row],[Ganancia Neta ]]/Tabla1[[#This Row],[Total del pedido ]]</f>
        <v>0.42105263157894735</v>
      </c>
      <c r="N269" s="2">
        <f>Tabla1[[#This Row],[Costo Unitario]]*Tabla1[[#This Row],[Cantidad Ordenada]]</f>
        <v>11</v>
      </c>
      <c r="O269" s="2"/>
    </row>
    <row r="270" spans="1:15">
      <c r="A270">
        <v>99</v>
      </c>
      <c r="B270">
        <v>2</v>
      </c>
      <c r="C270" t="s">
        <v>7</v>
      </c>
      <c r="D270" t="s">
        <v>32</v>
      </c>
      <c r="E270">
        <v>18</v>
      </c>
      <c r="F270">
        <v>30</v>
      </c>
      <c r="G270">
        <v>2</v>
      </c>
      <c r="H270" s="8">
        <v>27</v>
      </c>
      <c r="I270" t="s">
        <v>8</v>
      </c>
      <c r="J270">
        <f>Tabla1[[#This Row],[Precio Unitario]]*Tabla1[[#This Row],[Cantidad Ordenada]]</f>
        <v>60</v>
      </c>
      <c r="K270">
        <f>Tabla1[[#This Row],[Ganancia Bruta]]-(Tabla1[[#This Row],[Costo Unitario]]*Tabla1[[#This Row],[Cantidad Ordenada]])</f>
        <v>24</v>
      </c>
      <c r="L270">
        <f>Tabla1[[#This Row],[Precio Unitario]]*Tabla1[[#This Row],[Cantidad Ordenada]]</f>
        <v>60</v>
      </c>
      <c r="M270" s="1">
        <f>Tabla1[[#This Row],[Ganancia Neta ]]/Tabla1[[#This Row],[Total del pedido ]]</f>
        <v>0.4</v>
      </c>
      <c r="N270" s="2">
        <f>Tabla1[[#This Row],[Costo Unitario]]*Tabla1[[#This Row],[Cantidad Ordenada]]</f>
        <v>36</v>
      </c>
      <c r="O270" s="2"/>
    </row>
    <row r="271" spans="1:15">
      <c r="A271">
        <v>99</v>
      </c>
      <c r="B271">
        <v>2</v>
      </c>
      <c r="C271" t="s">
        <v>9</v>
      </c>
      <c r="D271" t="s">
        <v>33</v>
      </c>
      <c r="E271">
        <v>19</v>
      </c>
      <c r="F271">
        <v>31</v>
      </c>
      <c r="G271">
        <v>1</v>
      </c>
      <c r="H271" s="8">
        <v>5</v>
      </c>
      <c r="I271" t="s">
        <v>8</v>
      </c>
      <c r="J271">
        <f>Tabla1[[#This Row],[Precio Unitario]]*Tabla1[[#This Row],[Cantidad Ordenada]]</f>
        <v>31</v>
      </c>
      <c r="K271">
        <f>Tabla1[[#This Row],[Ganancia Bruta]]-(Tabla1[[#This Row],[Costo Unitario]]*Tabla1[[#This Row],[Cantidad Ordenada]])</f>
        <v>12</v>
      </c>
      <c r="L271">
        <f>Tabla1[[#This Row],[Precio Unitario]]*Tabla1[[#This Row],[Cantidad Ordenada]]</f>
        <v>31</v>
      </c>
      <c r="M271" s="1">
        <f>Tabla1[[#This Row],[Ganancia Neta ]]/Tabla1[[#This Row],[Total del pedido ]]</f>
        <v>0.38709677419354838</v>
      </c>
      <c r="N271" s="2">
        <f>Tabla1[[#This Row],[Costo Unitario]]*Tabla1[[#This Row],[Cantidad Ordenada]]</f>
        <v>19</v>
      </c>
      <c r="O271" s="2"/>
    </row>
    <row r="272" spans="1:15">
      <c r="A272">
        <v>99</v>
      </c>
      <c r="B272">
        <v>2</v>
      </c>
      <c r="C272" t="s">
        <v>16</v>
      </c>
      <c r="D272" t="s">
        <v>40</v>
      </c>
      <c r="E272">
        <v>11</v>
      </c>
      <c r="F272">
        <v>19</v>
      </c>
      <c r="G272">
        <v>1</v>
      </c>
      <c r="H272" s="8">
        <v>9</v>
      </c>
      <c r="I272" t="s">
        <v>6</v>
      </c>
      <c r="J272">
        <f>Tabla1[[#This Row],[Precio Unitario]]*Tabla1[[#This Row],[Cantidad Ordenada]]</f>
        <v>19</v>
      </c>
      <c r="K272">
        <f>Tabla1[[#This Row],[Ganancia Bruta]]-(Tabla1[[#This Row],[Costo Unitario]]*Tabla1[[#This Row],[Cantidad Ordenada]])</f>
        <v>8</v>
      </c>
      <c r="L272">
        <f>Tabla1[[#This Row],[Precio Unitario]]*Tabla1[[#This Row],[Cantidad Ordenada]]</f>
        <v>19</v>
      </c>
      <c r="M272" s="1">
        <f>Tabla1[[#This Row],[Ganancia Neta ]]/Tabla1[[#This Row],[Total del pedido ]]</f>
        <v>0.42105263157894735</v>
      </c>
      <c r="N272" s="2">
        <f>Tabla1[[#This Row],[Costo Unitario]]*Tabla1[[#This Row],[Cantidad Ordenada]]</f>
        <v>11</v>
      </c>
      <c r="O272" s="2"/>
    </row>
    <row r="273" spans="1:15">
      <c r="A273">
        <v>99</v>
      </c>
      <c r="B273">
        <v>2</v>
      </c>
      <c r="C273" t="s">
        <v>13</v>
      </c>
      <c r="D273" t="s">
        <v>37</v>
      </c>
      <c r="E273">
        <v>17</v>
      </c>
      <c r="F273">
        <v>29</v>
      </c>
      <c r="G273">
        <v>1</v>
      </c>
      <c r="H273" s="8">
        <v>45</v>
      </c>
      <c r="I273" t="s">
        <v>6</v>
      </c>
      <c r="J273">
        <f>Tabla1[[#This Row],[Precio Unitario]]*Tabla1[[#This Row],[Cantidad Ordenada]]</f>
        <v>29</v>
      </c>
      <c r="K273">
        <f>Tabla1[[#This Row],[Ganancia Bruta]]-(Tabla1[[#This Row],[Costo Unitario]]*Tabla1[[#This Row],[Cantidad Ordenada]])</f>
        <v>12</v>
      </c>
      <c r="L273">
        <f>Tabla1[[#This Row],[Precio Unitario]]*Tabla1[[#This Row],[Cantidad Ordenada]]</f>
        <v>29</v>
      </c>
      <c r="M273" s="1">
        <f>Tabla1[[#This Row],[Ganancia Neta ]]/Tabla1[[#This Row],[Total del pedido ]]</f>
        <v>0.41379310344827586</v>
      </c>
      <c r="N273" s="2">
        <f>Tabla1[[#This Row],[Costo Unitario]]*Tabla1[[#This Row],[Cantidad Ordenada]]</f>
        <v>17</v>
      </c>
      <c r="O273" s="2"/>
    </row>
    <row r="274" spans="1:15">
      <c r="A274">
        <v>100</v>
      </c>
      <c r="B274">
        <v>18</v>
      </c>
      <c r="C274" t="s">
        <v>5</v>
      </c>
      <c r="D274" t="s">
        <v>31</v>
      </c>
      <c r="E274">
        <v>14</v>
      </c>
      <c r="F274">
        <v>24</v>
      </c>
      <c r="G274">
        <v>3</v>
      </c>
      <c r="H274" s="8">
        <v>48</v>
      </c>
      <c r="I274" t="s">
        <v>8</v>
      </c>
      <c r="J274">
        <f>Tabla1[[#This Row],[Precio Unitario]]*Tabla1[[#This Row],[Cantidad Ordenada]]</f>
        <v>72</v>
      </c>
      <c r="K274">
        <f>Tabla1[[#This Row],[Ganancia Bruta]]-(Tabla1[[#This Row],[Costo Unitario]]*Tabla1[[#This Row],[Cantidad Ordenada]])</f>
        <v>30</v>
      </c>
      <c r="L274">
        <f>Tabla1[[#This Row],[Precio Unitario]]*Tabla1[[#This Row],[Cantidad Ordenada]]</f>
        <v>72</v>
      </c>
      <c r="M274" s="1">
        <f>Tabla1[[#This Row],[Ganancia Neta ]]/Tabla1[[#This Row],[Total del pedido ]]</f>
        <v>0.41666666666666669</v>
      </c>
      <c r="N274" s="2">
        <f>Tabla1[[#This Row],[Costo Unitario]]*Tabla1[[#This Row],[Cantidad Ordenada]]</f>
        <v>42</v>
      </c>
      <c r="O274" s="2"/>
    </row>
    <row r="275" spans="1:15">
      <c r="A275">
        <v>100</v>
      </c>
      <c r="B275">
        <v>18</v>
      </c>
      <c r="C275" t="s">
        <v>19</v>
      </c>
      <c r="D275" t="s">
        <v>43</v>
      </c>
      <c r="E275">
        <v>13</v>
      </c>
      <c r="F275">
        <v>22</v>
      </c>
      <c r="G275">
        <v>2</v>
      </c>
      <c r="H275" s="8">
        <v>33</v>
      </c>
      <c r="I275" t="s">
        <v>6</v>
      </c>
      <c r="J275">
        <f>Tabla1[[#This Row],[Precio Unitario]]*Tabla1[[#This Row],[Cantidad Ordenada]]</f>
        <v>44</v>
      </c>
      <c r="K275">
        <f>Tabla1[[#This Row],[Ganancia Bruta]]-(Tabla1[[#This Row],[Costo Unitario]]*Tabla1[[#This Row],[Cantidad Ordenada]])</f>
        <v>18</v>
      </c>
      <c r="L275">
        <f>Tabla1[[#This Row],[Precio Unitario]]*Tabla1[[#This Row],[Cantidad Ordenada]]</f>
        <v>44</v>
      </c>
      <c r="M275" s="1">
        <f>Tabla1[[#This Row],[Ganancia Neta ]]/Tabla1[[#This Row],[Total del pedido ]]</f>
        <v>0.40909090909090912</v>
      </c>
      <c r="N275" s="2">
        <f>Tabla1[[#This Row],[Costo Unitario]]*Tabla1[[#This Row],[Cantidad Ordenada]]</f>
        <v>26</v>
      </c>
      <c r="O275" s="2"/>
    </row>
    <row r="276" spans="1:15">
      <c r="A276">
        <v>100</v>
      </c>
      <c r="B276">
        <v>18</v>
      </c>
      <c r="C276" t="s">
        <v>26</v>
      </c>
      <c r="D276" t="s">
        <v>50</v>
      </c>
      <c r="E276">
        <v>15</v>
      </c>
      <c r="F276">
        <v>25</v>
      </c>
      <c r="G276">
        <v>2</v>
      </c>
      <c r="H276" s="8">
        <v>22</v>
      </c>
      <c r="I276" t="s">
        <v>8</v>
      </c>
      <c r="J276">
        <f>Tabla1[[#This Row],[Precio Unitario]]*Tabla1[[#This Row],[Cantidad Ordenada]]</f>
        <v>50</v>
      </c>
      <c r="K276">
        <f>Tabla1[[#This Row],[Ganancia Bruta]]-(Tabla1[[#This Row],[Costo Unitario]]*Tabla1[[#This Row],[Cantidad Ordenada]])</f>
        <v>20</v>
      </c>
      <c r="L276">
        <f>Tabla1[[#This Row],[Precio Unitario]]*Tabla1[[#This Row],[Cantidad Ordenada]]</f>
        <v>50</v>
      </c>
      <c r="M276" s="1">
        <f>Tabla1[[#This Row],[Ganancia Neta ]]/Tabla1[[#This Row],[Total del pedido ]]</f>
        <v>0.4</v>
      </c>
      <c r="N276" s="2">
        <f>Tabla1[[#This Row],[Costo Unitario]]*Tabla1[[#This Row],[Cantidad Ordenada]]</f>
        <v>30</v>
      </c>
      <c r="O276" s="2"/>
    </row>
    <row r="277" spans="1:15">
      <c r="A277">
        <v>101</v>
      </c>
      <c r="B277">
        <v>1</v>
      </c>
      <c r="C277" t="s">
        <v>9</v>
      </c>
      <c r="D277" t="s">
        <v>33</v>
      </c>
      <c r="E277">
        <v>19</v>
      </c>
      <c r="F277">
        <v>31</v>
      </c>
      <c r="G277">
        <v>1</v>
      </c>
      <c r="H277" s="8">
        <v>24</v>
      </c>
      <c r="I277" t="s">
        <v>8</v>
      </c>
      <c r="J277">
        <f>Tabla1[[#This Row],[Precio Unitario]]*Tabla1[[#This Row],[Cantidad Ordenada]]</f>
        <v>31</v>
      </c>
      <c r="K277">
        <f>Tabla1[[#This Row],[Ganancia Bruta]]-(Tabla1[[#This Row],[Costo Unitario]]*Tabla1[[#This Row],[Cantidad Ordenada]])</f>
        <v>12</v>
      </c>
      <c r="L277">
        <f>Tabla1[[#This Row],[Precio Unitario]]*Tabla1[[#This Row],[Cantidad Ordenada]]</f>
        <v>31</v>
      </c>
      <c r="M277" s="1">
        <f>Tabla1[[#This Row],[Ganancia Neta ]]/Tabla1[[#This Row],[Total del pedido ]]</f>
        <v>0.38709677419354838</v>
      </c>
      <c r="N277" s="2">
        <f>Tabla1[[#This Row],[Costo Unitario]]*Tabla1[[#This Row],[Cantidad Ordenada]]</f>
        <v>19</v>
      </c>
      <c r="O277" s="2"/>
    </row>
    <row r="278" spans="1:15">
      <c r="A278">
        <v>101</v>
      </c>
      <c r="B278">
        <v>1</v>
      </c>
      <c r="C278" t="s">
        <v>26</v>
      </c>
      <c r="D278" t="s">
        <v>50</v>
      </c>
      <c r="E278">
        <v>15</v>
      </c>
      <c r="F278">
        <v>25</v>
      </c>
      <c r="G278">
        <v>2</v>
      </c>
      <c r="H278" s="8">
        <v>41</v>
      </c>
      <c r="I278" t="s">
        <v>8</v>
      </c>
      <c r="J278">
        <f>Tabla1[[#This Row],[Precio Unitario]]*Tabla1[[#This Row],[Cantidad Ordenada]]</f>
        <v>50</v>
      </c>
      <c r="K278">
        <f>Tabla1[[#This Row],[Ganancia Bruta]]-(Tabla1[[#This Row],[Costo Unitario]]*Tabla1[[#This Row],[Cantidad Ordenada]])</f>
        <v>20</v>
      </c>
      <c r="L278">
        <f>Tabla1[[#This Row],[Precio Unitario]]*Tabla1[[#This Row],[Cantidad Ordenada]]</f>
        <v>50</v>
      </c>
      <c r="M278" s="1">
        <f>Tabla1[[#This Row],[Ganancia Neta ]]/Tabla1[[#This Row],[Total del pedido ]]</f>
        <v>0.4</v>
      </c>
      <c r="N278" s="2">
        <f>Tabla1[[#This Row],[Costo Unitario]]*Tabla1[[#This Row],[Cantidad Ordenada]]</f>
        <v>30</v>
      </c>
      <c r="O278" s="2"/>
    </row>
    <row r="279" spans="1:15">
      <c r="A279">
        <v>101</v>
      </c>
      <c r="B279">
        <v>1</v>
      </c>
      <c r="C279" t="s">
        <v>19</v>
      </c>
      <c r="D279" t="s">
        <v>43</v>
      </c>
      <c r="E279">
        <v>13</v>
      </c>
      <c r="F279">
        <v>22</v>
      </c>
      <c r="G279">
        <v>1</v>
      </c>
      <c r="H279" s="8">
        <v>35</v>
      </c>
      <c r="I279" t="s">
        <v>8</v>
      </c>
      <c r="J279">
        <f>Tabla1[[#This Row],[Precio Unitario]]*Tabla1[[#This Row],[Cantidad Ordenada]]</f>
        <v>22</v>
      </c>
      <c r="K279">
        <f>Tabla1[[#This Row],[Ganancia Bruta]]-(Tabla1[[#This Row],[Costo Unitario]]*Tabla1[[#This Row],[Cantidad Ordenada]])</f>
        <v>9</v>
      </c>
      <c r="L279">
        <f>Tabla1[[#This Row],[Precio Unitario]]*Tabla1[[#This Row],[Cantidad Ordenada]]</f>
        <v>22</v>
      </c>
      <c r="M279" s="1">
        <f>Tabla1[[#This Row],[Ganancia Neta ]]/Tabla1[[#This Row],[Total del pedido ]]</f>
        <v>0.40909090909090912</v>
      </c>
      <c r="N279" s="2">
        <f>Tabla1[[#This Row],[Costo Unitario]]*Tabla1[[#This Row],[Cantidad Ordenada]]</f>
        <v>13</v>
      </c>
      <c r="O279" s="2"/>
    </row>
    <row r="280" spans="1:15">
      <c r="A280">
        <v>101</v>
      </c>
      <c r="B280">
        <v>1</v>
      </c>
      <c r="C280" t="s">
        <v>17</v>
      </c>
      <c r="D280" t="s">
        <v>41</v>
      </c>
      <c r="E280">
        <v>21</v>
      </c>
      <c r="F280">
        <v>35</v>
      </c>
      <c r="G280">
        <v>1</v>
      </c>
      <c r="H280" s="8">
        <v>34</v>
      </c>
      <c r="I280" t="s">
        <v>8</v>
      </c>
      <c r="J280">
        <f>Tabla1[[#This Row],[Precio Unitario]]*Tabla1[[#This Row],[Cantidad Ordenada]]</f>
        <v>35</v>
      </c>
      <c r="K280">
        <f>Tabla1[[#This Row],[Ganancia Bruta]]-(Tabla1[[#This Row],[Costo Unitario]]*Tabla1[[#This Row],[Cantidad Ordenada]])</f>
        <v>14</v>
      </c>
      <c r="L280">
        <f>Tabla1[[#This Row],[Precio Unitario]]*Tabla1[[#This Row],[Cantidad Ordenada]]</f>
        <v>35</v>
      </c>
      <c r="M280" s="1">
        <f>Tabla1[[#This Row],[Ganancia Neta ]]/Tabla1[[#This Row],[Total del pedido ]]</f>
        <v>0.4</v>
      </c>
      <c r="N280" s="2">
        <f>Tabla1[[#This Row],[Costo Unitario]]*Tabla1[[#This Row],[Cantidad Ordenada]]</f>
        <v>21</v>
      </c>
      <c r="O280" s="2"/>
    </row>
    <row r="281" spans="1:15">
      <c r="A281">
        <v>102</v>
      </c>
      <c r="B281">
        <v>19</v>
      </c>
      <c r="C281" t="s">
        <v>15</v>
      </c>
      <c r="D281" t="s">
        <v>39</v>
      </c>
      <c r="E281">
        <v>16</v>
      </c>
      <c r="F281">
        <v>28</v>
      </c>
      <c r="G281">
        <v>3</v>
      </c>
      <c r="H281" s="8">
        <v>17</v>
      </c>
      <c r="I281" t="s">
        <v>8</v>
      </c>
      <c r="J281">
        <f>Tabla1[[#This Row],[Precio Unitario]]*Tabla1[[#This Row],[Cantidad Ordenada]]</f>
        <v>84</v>
      </c>
      <c r="K281">
        <f>Tabla1[[#This Row],[Ganancia Bruta]]-(Tabla1[[#This Row],[Costo Unitario]]*Tabla1[[#This Row],[Cantidad Ordenada]])</f>
        <v>36</v>
      </c>
      <c r="L281">
        <f>Tabla1[[#This Row],[Precio Unitario]]*Tabla1[[#This Row],[Cantidad Ordenada]]</f>
        <v>84</v>
      </c>
      <c r="M281" s="1">
        <f>Tabla1[[#This Row],[Ganancia Neta ]]/Tabla1[[#This Row],[Total del pedido ]]</f>
        <v>0.42857142857142855</v>
      </c>
      <c r="N281" s="2">
        <f>Tabla1[[#This Row],[Costo Unitario]]*Tabla1[[#This Row],[Cantidad Ordenada]]</f>
        <v>48</v>
      </c>
      <c r="O281" s="2"/>
    </row>
    <row r="282" spans="1:15">
      <c r="A282">
        <v>102</v>
      </c>
      <c r="B282">
        <v>19</v>
      </c>
      <c r="C282" t="s">
        <v>13</v>
      </c>
      <c r="D282" t="s">
        <v>37</v>
      </c>
      <c r="E282">
        <v>17</v>
      </c>
      <c r="F282">
        <v>29</v>
      </c>
      <c r="G282">
        <v>3</v>
      </c>
      <c r="H282" s="8">
        <v>29</v>
      </c>
      <c r="I282" t="s">
        <v>6</v>
      </c>
      <c r="J282">
        <f>Tabla1[[#This Row],[Precio Unitario]]*Tabla1[[#This Row],[Cantidad Ordenada]]</f>
        <v>87</v>
      </c>
      <c r="K282">
        <f>Tabla1[[#This Row],[Ganancia Bruta]]-(Tabla1[[#This Row],[Costo Unitario]]*Tabla1[[#This Row],[Cantidad Ordenada]])</f>
        <v>36</v>
      </c>
      <c r="L282">
        <f>Tabla1[[#This Row],[Precio Unitario]]*Tabla1[[#This Row],[Cantidad Ordenada]]</f>
        <v>87</v>
      </c>
      <c r="M282" s="1">
        <f>Tabla1[[#This Row],[Ganancia Neta ]]/Tabla1[[#This Row],[Total del pedido ]]</f>
        <v>0.41379310344827586</v>
      </c>
      <c r="N282" s="2">
        <f>Tabla1[[#This Row],[Costo Unitario]]*Tabla1[[#This Row],[Cantidad Ordenada]]</f>
        <v>51</v>
      </c>
      <c r="O282" s="2"/>
    </row>
    <row r="283" spans="1:15">
      <c r="A283">
        <v>103</v>
      </c>
      <c r="B283">
        <v>13</v>
      </c>
      <c r="C283" t="s">
        <v>23</v>
      </c>
      <c r="D283" t="s">
        <v>47</v>
      </c>
      <c r="E283">
        <v>13</v>
      </c>
      <c r="F283">
        <v>21</v>
      </c>
      <c r="G283">
        <v>1</v>
      </c>
      <c r="H283" s="8">
        <v>57</v>
      </c>
      <c r="I283" t="s">
        <v>8</v>
      </c>
      <c r="J283">
        <f>Tabla1[[#This Row],[Precio Unitario]]*Tabla1[[#This Row],[Cantidad Ordenada]]</f>
        <v>21</v>
      </c>
      <c r="K283">
        <f>Tabla1[[#This Row],[Ganancia Bruta]]-(Tabla1[[#This Row],[Costo Unitario]]*Tabla1[[#This Row],[Cantidad Ordenada]])</f>
        <v>8</v>
      </c>
      <c r="L283">
        <f>Tabla1[[#This Row],[Precio Unitario]]*Tabla1[[#This Row],[Cantidad Ordenada]]</f>
        <v>21</v>
      </c>
      <c r="M283" s="1">
        <f>Tabla1[[#This Row],[Ganancia Neta ]]/Tabla1[[#This Row],[Total del pedido ]]</f>
        <v>0.38095238095238093</v>
      </c>
      <c r="N283" s="2">
        <f>Tabla1[[#This Row],[Costo Unitario]]*Tabla1[[#This Row],[Cantidad Ordenada]]</f>
        <v>13</v>
      </c>
      <c r="O283" s="2"/>
    </row>
    <row r="284" spans="1:15">
      <c r="A284">
        <v>103</v>
      </c>
      <c r="B284">
        <v>13</v>
      </c>
      <c r="C284" t="s">
        <v>20</v>
      </c>
      <c r="D284" t="s">
        <v>44</v>
      </c>
      <c r="E284">
        <v>20</v>
      </c>
      <c r="F284">
        <v>34</v>
      </c>
      <c r="G284">
        <v>1</v>
      </c>
      <c r="H284" s="8">
        <v>9</v>
      </c>
      <c r="I284" t="s">
        <v>6</v>
      </c>
      <c r="J284">
        <f>Tabla1[[#This Row],[Precio Unitario]]*Tabla1[[#This Row],[Cantidad Ordenada]]</f>
        <v>34</v>
      </c>
      <c r="K284">
        <f>Tabla1[[#This Row],[Ganancia Bruta]]-(Tabla1[[#This Row],[Costo Unitario]]*Tabla1[[#This Row],[Cantidad Ordenada]])</f>
        <v>14</v>
      </c>
      <c r="L284">
        <f>Tabla1[[#This Row],[Precio Unitario]]*Tabla1[[#This Row],[Cantidad Ordenada]]</f>
        <v>34</v>
      </c>
      <c r="M284" s="1">
        <f>Tabla1[[#This Row],[Ganancia Neta ]]/Tabla1[[#This Row],[Total del pedido ]]</f>
        <v>0.41176470588235292</v>
      </c>
      <c r="N284" s="2">
        <f>Tabla1[[#This Row],[Costo Unitario]]*Tabla1[[#This Row],[Cantidad Ordenada]]</f>
        <v>20</v>
      </c>
      <c r="O284" s="2"/>
    </row>
    <row r="285" spans="1:15">
      <c r="A285">
        <v>103</v>
      </c>
      <c r="B285">
        <v>13</v>
      </c>
      <c r="C285" t="s">
        <v>24</v>
      </c>
      <c r="D285" t="s">
        <v>48</v>
      </c>
      <c r="E285">
        <v>10</v>
      </c>
      <c r="F285">
        <v>18</v>
      </c>
      <c r="G285">
        <v>1</v>
      </c>
      <c r="H285" s="8">
        <v>33</v>
      </c>
      <c r="I285" t="s">
        <v>8</v>
      </c>
      <c r="J285">
        <f>Tabla1[[#This Row],[Precio Unitario]]*Tabla1[[#This Row],[Cantidad Ordenada]]</f>
        <v>18</v>
      </c>
      <c r="K285">
        <f>Tabla1[[#This Row],[Ganancia Bruta]]-(Tabla1[[#This Row],[Costo Unitario]]*Tabla1[[#This Row],[Cantidad Ordenada]])</f>
        <v>8</v>
      </c>
      <c r="L285">
        <f>Tabla1[[#This Row],[Precio Unitario]]*Tabla1[[#This Row],[Cantidad Ordenada]]</f>
        <v>18</v>
      </c>
      <c r="M285" s="1">
        <f>Tabla1[[#This Row],[Ganancia Neta ]]/Tabla1[[#This Row],[Total del pedido ]]</f>
        <v>0.44444444444444442</v>
      </c>
      <c r="N285" s="2">
        <f>Tabla1[[#This Row],[Costo Unitario]]*Tabla1[[#This Row],[Cantidad Ordenada]]</f>
        <v>10</v>
      </c>
      <c r="O285" s="2"/>
    </row>
    <row r="286" spans="1:15">
      <c r="A286">
        <v>104</v>
      </c>
      <c r="B286">
        <v>14</v>
      </c>
      <c r="C286" t="s">
        <v>22</v>
      </c>
      <c r="D286" t="s">
        <v>46</v>
      </c>
      <c r="E286">
        <v>14</v>
      </c>
      <c r="F286">
        <v>23</v>
      </c>
      <c r="G286">
        <v>2</v>
      </c>
      <c r="H286" s="8">
        <v>43</v>
      </c>
      <c r="I286" t="s">
        <v>8</v>
      </c>
      <c r="J286">
        <f>Tabla1[[#This Row],[Precio Unitario]]*Tabla1[[#This Row],[Cantidad Ordenada]]</f>
        <v>46</v>
      </c>
      <c r="K286">
        <f>Tabla1[[#This Row],[Ganancia Bruta]]-(Tabla1[[#This Row],[Costo Unitario]]*Tabla1[[#This Row],[Cantidad Ordenada]])</f>
        <v>18</v>
      </c>
      <c r="L286">
        <f>Tabla1[[#This Row],[Precio Unitario]]*Tabla1[[#This Row],[Cantidad Ordenada]]</f>
        <v>46</v>
      </c>
      <c r="M286" s="1">
        <f>Tabla1[[#This Row],[Ganancia Neta ]]/Tabla1[[#This Row],[Total del pedido ]]</f>
        <v>0.39130434782608697</v>
      </c>
      <c r="N286" s="2">
        <f>Tabla1[[#This Row],[Costo Unitario]]*Tabla1[[#This Row],[Cantidad Ordenada]]</f>
        <v>28</v>
      </c>
      <c r="O286" s="2"/>
    </row>
    <row r="287" spans="1:15">
      <c r="A287">
        <v>104</v>
      </c>
      <c r="B287">
        <v>14</v>
      </c>
      <c r="C287" t="s">
        <v>9</v>
      </c>
      <c r="D287" t="s">
        <v>33</v>
      </c>
      <c r="E287">
        <v>19</v>
      </c>
      <c r="F287">
        <v>31</v>
      </c>
      <c r="G287">
        <v>1</v>
      </c>
      <c r="H287" s="8">
        <v>12</v>
      </c>
      <c r="I287" t="s">
        <v>6</v>
      </c>
      <c r="J287">
        <f>Tabla1[[#This Row],[Precio Unitario]]*Tabla1[[#This Row],[Cantidad Ordenada]]</f>
        <v>31</v>
      </c>
      <c r="K287">
        <f>Tabla1[[#This Row],[Ganancia Bruta]]-(Tabla1[[#This Row],[Costo Unitario]]*Tabla1[[#This Row],[Cantidad Ordenada]])</f>
        <v>12</v>
      </c>
      <c r="L287">
        <f>Tabla1[[#This Row],[Precio Unitario]]*Tabla1[[#This Row],[Cantidad Ordenada]]</f>
        <v>31</v>
      </c>
      <c r="M287" s="1">
        <f>Tabla1[[#This Row],[Ganancia Neta ]]/Tabla1[[#This Row],[Total del pedido ]]</f>
        <v>0.38709677419354838</v>
      </c>
      <c r="N287" s="2">
        <f>Tabla1[[#This Row],[Costo Unitario]]*Tabla1[[#This Row],[Cantidad Ordenada]]</f>
        <v>19</v>
      </c>
      <c r="O287" s="2"/>
    </row>
    <row r="288" spans="1:15">
      <c r="A288">
        <v>105</v>
      </c>
      <c r="B288">
        <v>14</v>
      </c>
      <c r="C288" t="s">
        <v>21</v>
      </c>
      <c r="D288" t="s">
        <v>45</v>
      </c>
      <c r="E288">
        <v>12</v>
      </c>
      <c r="F288">
        <v>20</v>
      </c>
      <c r="G288">
        <v>3</v>
      </c>
      <c r="H288" s="8">
        <v>9</v>
      </c>
      <c r="I288" t="s">
        <v>6</v>
      </c>
      <c r="J288">
        <f>Tabla1[[#This Row],[Precio Unitario]]*Tabla1[[#This Row],[Cantidad Ordenada]]</f>
        <v>60</v>
      </c>
      <c r="K288">
        <f>Tabla1[[#This Row],[Ganancia Bruta]]-(Tabla1[[#This Row],[Costo Unitario]]*Tabla1[[#This Row],[Cantidad Ordenada]])</f>
        <v>24</v>
      </c>
      <c r="L288">
        <f>Tabla1[[#This Row],[Precio Unitario]]*Tabla1[[#This Row],[Cantidad Ordenada]]</f>
        <v>60</v>
      </c>
      <c r="M288" s="1">
        <f>Tabla1[[#This Row],[Ganancia Neta ]]/Tabla1[[#This Row],[Total del pedido ]]</f>
        <v>0.4</v>
      </c>
      <c r="N288" s="2">
        <f>Tabla1[[#This Row],[Costo Unitario]]*Tabla1[[#This Row],[Cantidad Ordenada]]</f>
        <v>36</v>
      </c>
      <c r="O288" s="2"/>
    </row>
    <row r="289" spans="1:15">
      <c r="A289">
        <v>105</v>
      </c>
      <c r="B289">
        <v>14</v>
      </c>
      <c r="C289" t="s">
        <v>10</v>
      </c>
      <c r="D289" t="s">
        <v>34</v>
      </c>
      <c r="E289">
        <v>16</v>
      </c>
      <c r="F289">
        <v>27</v>
      </c>
      <c r="G289">
        <v>3</v>
      </c>
      <c r="H289" s="8">
        <v>34</v>
      </c>
      <c r="I289" t="s">
        <v>6</v>
      </c>
      <c r="J289">
        <f>Tabla1[[#This Row],[Precio Unitario]]*Tabla1[[#This Row],[Cantidad Ordenada]]</f>
        <v>81</v>
      </c>
      <c r="K289">
        <f>Tabla1[[#This Row],[Ganancia Bruta]]-(Tabla1[[#This Row],[Costo Unitario]]*Tabla1[[#This Row],[Cantidad Ordenada]])</f>
        <v>33</v>
      </c>
      <c r="L289">
        <f>Tabla1[[#This Row],[Precio Unitario]]*Tabla1[[#This Row],[Cantidad Ordenada]]</f>
        <v>81</v>
      </c>
      <c r="M289" s="1">
        <f>Tabla1[[#This Row],[Ganancia Neta ]]/Tabla1[[#This Row],[Total del pedido ]]</f>
        <v>0.40740740740740738</v>
      </c>
      <c r="N289" s="2">
        <f>Tabla1[[#This Row],[Costo Unitario]]*Tabla1[[#This Row],[Cantidad Ordenada]]</f>
        <v>48</v>
      </c>
      <c r="O289" s="2"/>
    </row>
    <row r="290" spans="1:15">
      <c r="A290">
        <v>106</v>
      </c>
      <c r="B290">
        <v>15</v>
      </c>
      <c r="C290" t="s">
        <v>20</v>
      </c>
      <c r="D290" t="s">
        <v>44</v>
      </c>
      <c r="E290">
        <v>20</v>
      </c>
      <c r="F290">
        <v>34</v>
      </c>
      <c r="G290">
        <v>2</v>
      </c>
      <c r="H290" s="8">
        <v>29</v>
      </c>
      <c r="I290" t="s">
        <v>6</v>
      </c>
      <c r="J290">
        <f>Tabla1[[#This Row],[Precio Unitario]]*Tabla1[[#This Row],[Cantidad Ordenada]]</f>
        <v>68</v>
      </c>
      <c r="K290">
        <f>Tabla1[[#This Row],[Ganancia Bruta]]-(Tabla1[[#This Row],[Costo Unitario]]*Tabla1[[#This Row],[Cantidad Ordenada]])</f>
        <v>28</v>
      </c>
      <c r="L290">
        <f>Tabla1[[#This Row],[Precio Unitario]]*Tabla1[[#This Row],[Cantidad Ordenada]]</f>
        <v>68</v>
      </c>
      <c r="M290" s="1">
        <f>Tabla1[[#This Row],[Ganancia Neta ]]/Tabla1[[#This Row],[Total del pedido ]]</f>
        <v>0.41176470588235292</v>
      </c>
      <c r="N290" s="2">
        <f>Tabla1[[#This Row],[Costo Unitario]]*Tabla1[[#This Row],[Cantidad Ordenada]]</f>
        <v>40</v>
      </c>
      <c r="O290" s="2"/>
    </row>
    <row r="291" spans="1:15">
      <c r="A291">
        <v>107</v>
      </c>
      <c r="B291">
        <v>11</v>
      </c>
      <c r="C291" t="s">
        <v>18</v>
      </c>
      <c r="D291" t="s">
        <v>42</v>
      </c>
      <c r="E291">
        <v>19</v>
      </c>
      <c r="F291">
        <v>32</v>
      </c>
      <c r="G291">
        <v>2</v>
      </c>
      <c r="H291" s="8">
        <v>48</v>
      </c>
      <c r="I291" t="s">
        <v>6</v>
      </c>
      <c r="J291">
        <f>Tabla1[[#This Row],[Precio Unitario]]*Tabla1[[#This Row],[Cantidad Ordenada]]</f>
        <v>64</v>
      </c>
      <c r="K291">
        <f>Tabla1[[#This Row],[Ganancia Bruta]]-(Tabla1[[#This Row],[Costo Unitario]]*Tabla1[[#This Row],[Cantidad Ordenada]])</f>
        <v>26</v>
      </c>
      <c r="L291">
        <f>Tabla1[[#This Row],[Precio Unitario]]*Tabla1[[#This Row],[Cantidad Ordenada]]</f>
        <v>64</v>
      </c>
      <c r="M291" s="1">
        <f>Tabla1[[#This Row],[Ganancia Neta ]]/Tabla1[[#This Row],[Total del pedido ]]</f>
        <v>0.40625</v>
      </c>
      <c r="N291" s="2">
        <f>Tabla1[[#This Row],[Costo Unitario]]*Tabla1[[#This Row],[Cantidad Ordenada]]</f>
        <v>38</v>
      </c>
      <c r="O291" s="2"/>
    </row>
    <row r="292" spans="1:15">
      <c r="A292">
        <v>107</v>
      </c>
      <c r="B292">
        <v>11</v>
      </c>
      <c r="C292" t="s">
        <v>13</v>
      </c>
      <c r="D292" t="s">
        <v>37</v>
      </c>
      <c r="E292">
        <v>17</v>
      </c>
      <c r="F292">
        <v>29</v>
      </c>
      <c r="G292">
        <v>3</v>
      </c>
      <c r="H292" s="8">
        <v>51</v>
      </c>
      <c r="I292" t="s">
        <v>8</v>
      </c>
      <c r="J292">
        <f>Tabla1[[#This Row],[Precio Unitario]]*Tabla1[[#This Row],[Cantidad Ordenada]]</f>
        <v>87</v>
      </c>
      <c r="K292">
        <f>Tabla1[[#This Row],[Ganancia Bruta]]-(Tabla1[[#This Row],[Costo Unitario]]*Tabla1[[#This Row],[Cantidad Ordenada]])</f>
        <v>36</v>
      </c>
      <c r="L292">
        <f>Tabla1[[#This Row],[Precio Unitario]]*Tabla1[[#This Row],[Cantidad Ordenada]]</f>
        <v>87</v>
      </c>
      <c r="M292" s="1">
        <f>Tabla1[[#This Row],[Ganancia Neta ]]/Tabla1[[#This Row],[Total del pedido ]]</f>
        <v>0.41379310344827586</v>
      </c>
      <c r="N292" s="2">
        <f>Tabla1[[#This Row],[Costo Unitario]]*Tabla1[[#This Row],[Cantidad Ordenada]]</f>
        <v>51</v>
      </c>
      <c r="O292" s="2"/>
    </row>
    <row r="293" spans="1:15">
      <c r="A293">
        <v>107</v>
      </c>
      <c r="B293">
        <v>11</v>
      </c>
      <c r="C293" t="s">
        <v>20</v>
      </c>
      <c r="D293" t="s">
        <v>44</v>
      </c>
      <c r="E293">
        <v>20</v>
      </c>
      <c r="F293">
        <v>34</v>
      </c>
      <c r="G293">
        <v>3</v>
      </c>
      <c r="H293" s="8">
        <v>42</v>
      </c>
      <c r="I293" t="s">
        <v>8</v>
      </c>
      <c r="J293">
        <f>Tabla1[[#This Row],[Precio Unitario]]*Tabla1[[#This Row],[Cantidad Ordenada]]</f>
        <v>102</v>
      </c>
      <c r="K293">
        <f>Tabla1[[#This Row],[Ganancia Bruta]]-(Tabla1[[#This Row],[Costo Unitario]]*Tabla1[[#This Row],[Cantidad Ordenada]])</f>
        <v>42</v>
      </c>
      <c r="L293">
        <f>Tabla1[[#This Row],[Precio Unitario]]*Tabla1[[#This Row],[Cantidad Ordenada]]</f>
        <v>102</v>
      </c>
      <c r="M293" s="1">
        <f>Tabla1[[#This Row],[Ganancia Neta ]]/Tabla1[[#This Row],[Total del pedido ]]</f>
        <v>0.41176470588235292</v>
      </c>
      <c r="N293" s="2">
        <f>Tabla1[[#This Row],[Costo Unitario]]*Tabla1[[#This Row],[Cantidad Ordenada]]</f>
        <v>60</v>
      </c>
      <c r="O293" s="2"/>
    </row>
    <row r="294" spans="1:15">
      <c r="A294">
        <v>108</v>
      </c>
      <c r="B294">
        <v>3</v>
      </c>
      <c r="C294" t="s">
        <v>13</v>
      </c>
      <c r="D294" t="s">
        <v>37</v>
      </c>
      <c r="E294">
        <v>17</v>
      </c>
      <c r="F294">
        <v>29</v>
      </c>
      <c r="G294">
        <v>2</v>
      </c>
      <c r="H294" s="8">
        <v>23</v>
      </c>
      <c r="I294" t="s">
        <v>6</v>
      </c>
      <c r="J294">
        <f>Tabla1[[#This Row],[Precio Unitario]]*Tabla1[[#This Row],[Cantidad Ordenada]]</f>
        <v>58</v>
      </c>
      <c r="K294">
        <f>Tabla1[[#This Row],[Ganancia Bruta]]-(Tabla1[[#This Row],[Costo Unitario]]*Tabla1[[#This Row],[Cantidad Ordenada]])</f>
        <v>24</v>
      </c>
      <c r="L294">
        <f>Tabla1[[#This Row],[Precio Unitario]]*Tabla1[[#This Row],[Cantidad Ordenada]]</f>
        <v>58</v>
      </c>
      <c r="M294" s="1">
        <f>Tabla1[[#This Row],[Ganancia Neta ]]/Tabla1[[#This Row],[Total del pedido ]]</f>
        <v>0.41379310344827586</v>
      </c>
      <c r="N294" s="2">
        <f>Tabla1[[#This Row],[Costo Unitario]]*Tabla1[[#This Row],[Cantidad Ordenada]]</f>
        <v>34</v>
      </c>
      <c r="O294" s="2"/>
    </row>
    <row r="295" spans="1:15">
      <c r="A295">
        <v>108</v>
      </c>
      <c r="B295">
        <v>3</v>
      </c>
      <c r="C295" t="s">
        <v>24</v>
      </c>
      <c r="D295" t="s">
        <v>48</v>
      </c>
      <c r="E295">
        <v>10</v>
      </c>
      <c r="F295">
        <v>18</v>
      </c>
      <c r="G295">
        <v>1</v>
      </c>
      <c r="H295" s="8">
        <v>10</v>
      </c>
      <c r="I295" t="s">
        <v>8</v>
      </c>
      <c r="J295">
        <f>Tabla1[[#This Row],[Precio Unitario]]*Tabla1[[#This Row],[Cantidad Ordenada]]</f>
        <v>18</v>
      </c>
      <c r="K295">
        <f>Tabla1[[#This Row],[Ganancia Bruta]]-(Tabla1[[#This Row],[Costo Unitario]]*Tabla1[[#This Row],[Cantidad Ordenada]])</f>
        <v>8</v>
      </c>
      <c r="L295">
        <f>Tabla1[[#This Row],[Precio Unitario]]*Tabla1[[#This Row],[Cantidad Ordenada]]</f>
        <v>18</v>
      </c>
      <c r="M295" s="1">
        <f>Tabla1[[#This Row],[Ganancia Neta ]]/Tabla1[[#This Row],[Total del pedido ]]</f>
        <v>0.44444444444444442</v>
      </c>
      <c r="N295" s="2">
        <f>Tabla1[[#This Row],[Costo Unitario]]*Tabla1[[#This Row],[Cantidad Ordenada]]</f>
        <v>10</v>
      </c>
      <c r="O295" s="2"/>
    </row>
    <row r="296" spans="1:15">
      <c r="A296">
        <v>108</v>
      </c>
      <c r="B296">
        <v>3</v>
      </c>
      <c r="C296" t="s">
        <v>21</v>
      </c>
      <c r="D296" t="s">
        <v>45</v>
      </c>
      <c r="E296">
        <v>12</v>
      </c>
      <c r="F296">
        <v>20</v>
      </c>
      <c r="G296">
        <v>1</v>
      </c>
      <c r="H296" s="8">
        <v>26</v>
      </c>
      <c r="I296" t="s">
        <v>8</v>
      </c>
      <c r="J296">
        <f>Tabla1[[#This Row],[Precio Unitario]]*Tabla1[[#This Row],[Cantidad Ordenada]]</f>
        <v>20</v>
      </c>
      <c r="K296">
        <f>Tabla1[[#This Row],[Ganancia Bruta]]-(Tabla1[[#This Row],[Costo Unitario]]*Tabla1[[#This Row],[Cantidad Ordenada]])</f>
        <v>8</v>
      </c>
      <c r="L296">
        <f>Tabla1[[#This Row],[Precio Unitario]]*Tabla1[[#This Row],[Cantidad Ordenada]]</f>
        <v>20</v>
      </c>
      <c r="M296" s="1">
        <f>Tabla1[[#This Row],[Ganancia Neta ]]/Tabla1[[#This Row],[Total del pedido ]]</f>
        <v>0.4</v>
      </c>
      <c r="N296" s="2">
        <f>Tabla1[[#This Row],[Costo Unitario]]*Tabla1[[#This Row],[Cantidad Ordenada]]</f>
        <v>12</v>
      </c>
      <c r="O296" s="2"/>
    </row>
    <row r="297" spans="1:15">
      <c r="A297">
        <v>108</v>
      </c>
      <c r="B297">
        <v>3</v>
      </c>
      <c r="C297" t="s">
        <v>15</v>
      </c>
      <c r="D297" t="s">
        <v>39</v>
      </c>
      <c r="E297">
        <v>16</v>
      </c>
      <c r="F297">
        <v>28</v>
      </c>
      <c r="G297">
        <v>1</v>
      </c>
      <c r="H297" s="8">
        <v>56</v>
      </c>
      <c r="I297" t="s">
        <v>6</v>
      </c>
      <c r="J297">
        <f>Tabla1[[#This Row],[Precio Unitario]]*Tabla1[[#This Row],[Cantidad Ordenada]]</f>
        <v>28</v>
      </c>
      <c r="K297">
        <f>Tabla1[[#This Row],[Ganancia Bruta]]-(Tabla1[[#This Row],[Costo Unitario]]*Tabla1[[#This Row],[Cantidad Ordenada]])</f>
        <v>12</v>
      </c>
      <c r="L297">
        <f>Tabla1[[#This Row],[Precio Unitario]]*Tabla1[[#This Row],[Cantidad Ordenada]]</f>
        <v>28</v>
      </c>
      <c r="M297" s="1">
        <f>Tabla1[[#This Row],[Ganancia Neta ]]/Tabla1[[#This Row],[Total del pedido ]]</f>
        <v>0.42857142857142855</v>
      </c>
      <c r="N297" s="2">
        <f>Tabla1[[#This Row],[Costo Unitario]]*Tabla1[[#This Row],[Cantidad Ordenada]]</f>
        <v>16</v>
      </c>
      <c r="O297" s="2"/>
    </row>
    <row r="298" spans="1:15">
      <c r="A298">
        <v>109</v>
      </c>
      <c r="B298">
        <v>10</v>
      </c>
      <c r="C298" t="s">
        <v>20</v>
      </c>
      <c r="D298" t="s">
        <v>44</v>
      </c>
      <c r="E298">
        <v>20</v>
      </c>
      <c r="F298">
        <v>34</v>
      </c>
      <c r="G298">
        <v>3</v>
      </c>
      <c r="H298" s="8">
        <v>54</v>
      </c>
      <c r="I298" t="s">
        <v>8</v>
      </c>
      <c r="J298">
        <f>Tabla1[[#This Row],[Precio Unitario]]*Tabla1[[#This Row],[Cantidad Ordenada]]</f>
        <v>102</v>
      </c>
      <c r="K298">
        <f>Tabla1[[#This Row],[Ganancia Bruta]]-(Tabla1[[#This Row],[Costo Unitario]]*Tabla1[[#This Row],[Cantidad Ordenada]])</f>
        <v>42</v>
      </c>
      <c r="L298">
        <f>Tabla1[[#This Row],[Precio Unitario]]*Tabla1[[#This Row],[Cantidad Ordenada]]</f>
        <v>102</v>
      </c>
      <c r="M298" s="1">
        <f>Tabla1[[#This Row],[Ganancia Neta ]]/Tabla1[[#This Row],[Total del pedido ]]</f>
        <v>0.41176470588235292</v>
      </c>
      <c r="N298" s="2">
        <f>Tabla1[[#This Row],[Costo Unitario]]*Tabla1[[#This Row],[Cantidad Ordenada]]</f>
        <v>60</v>
      </c>
      <c r="O298" s="2"/>
    </row>
    <row r="299" spans="1:15">
      <c r="A299">
        <v>109</v>
      </c>
      <c r="B299">
        <v>10</v>
      </c>
      <c r="C299" t="s">
        <v>22</v>
      </c>
      <c r="D299" t="s">
        <v>46</v>
      </c>
      <c r="E299">
        <v>14</v>
      </c>
      <c r="F299">
        <v>23</v>
      </c>
      <c r="G299">
        <v>1</v>
      </c>
      <c r="H299" s="8">
        <v>26</v>
      </c>
      <c r="I299" t="s">
        <v>8</v>
      </c>
      <c r="J299">
        <f>Tabla1[[#This Row],[Precio Unitario]]*Tabla1[[#This Row],[Cantidad Ordenada]]</f>
        <v>23</v>
      </c>
      <c r="K299">
        <f>Tabla1[[#This Row],[Ganancia Bruta]]-(Tabla1[[#This Row],[Costo Unitario]]*Tabla1[[#This Row],[Cantidad Ordenada]])</f>
        <v>9</v>
      </c>
      <c r="L299">
        <f>Tabla1[[#This Row],[Precio Unitario]]*Tabla1[[#This Row],[Cantidad Ordenada]]</f>
        <v>23</v>
      </c>
      <c r="M299" s="1">
        <f>Tabla1[[#This Row],[Ganancia Neta ]]/Tabla1[[#This Row],[Total del pedido ]]</f>
        <v>0.39130434782608697</v>
      </c>
      <c r="N299" s="2">
        <f>Tabla1[[#This Row],[Costo Unitario]]*Tabla1[[#This Row],[Cantidad Ordenada]]</f>
        <v>14</v>
      </c>
      <c r="O299" s="2"/>
    </row>
    <row r="300" spans="1:15">
      <c r="A300">
        <v>109</v>
      </c>
      <c r="B300">
        <v>10</v>
      </c>
      <c r="C300" t="s">
        <v>19</v>
      </c>
      <c r="D300" t="s">
        <v>43</v>
      </c>
      <c r="E300">
        <v>13</v>
      </c>
      <c r="F300">
        <v>22</v>
      </c>
      <c r="G300">
        <v>2</v>
      </c>
      <c r="H300" s="8">
        <v>38</v>
      </c>
      <c r="I300" t="s">
        <v>6</v>
      </c>
      <c r="J300">
        <f>Tabla1[[#This Row],[Precio Unitario]]*Tabla1[[#This Row],[Cantidad Ordenada]]</f>
        <v>44</v>
      </c>
      <c r="K300">
        <f>Tabla1[[#This Row],[Ganancia Bruta]]-(Tabla1[[#This Row],[Costo Unitario]]*Tabla1[[#This Row],[Cantidad Ordenada]])</f>
        <v>18</v>
      </c>
      <c r="L300">
        <f>Tabla1[[#This Row],[Precio Unitario]]*Tabla1[[#This Row],[Cantidad Ordenada]]</f>
        <v>44</v>
      </c>
      <c r="M300" s="1">
        <f>Tabla1[[#This Row],[Ganancia Neta ]]/Tabla1[[#This Row],[Total del pedido ]]</f>
        <v>0.40909090909090912</v>
      </c>
      <c r="N300" s="2">
        <f>Tabla1[[#This Row],[Costo Unitario]]*Tabla1[[#This Row],[Cantidad Ordenada]]</f>
        <v>26</v>
      </c>
      <c r="O300" s="2"/>
    </row>
    <row r="301" spans="1:15">
      <c r="A301">
        <v>110</v>
      </c>
      <c r="B301">
        <v>5</v>
      </c>
      <c r="C301" t="s">
        <v>13</v>
      </c>
      <c r="D301" t="s">
        <v>37</v>
      </c>
      <c r="E301">
        <v>17</v>
      </c>
      <c r="F301">
        <v>29</v>
      </c>
      <c r="G301">
        <v>2</v>
      </c>
      <c r="H301" s="8">
        <v>38</v>
      </c>
      <c r="I301" t="s">
        <v>6</v>
      </c>
      <c r="J301">
        <f>Tabla1[[#This Row],[Precio Unitario]]*Tabla1[[#This Row],[Cantidad Ordenada]]</f>
        <v>58</v>
      </c>
      <c r="K301">
        <f>Tabla1[[#This Row],[Ganancia Bruta]]-(Tabla1[[#This Row],[Costo Unitario]]*Tabla1[[#This Row],[Cantidad Ordenada]])</f>
        <v>24</v>
      </c>
      <c r="L301">
        <f>Tabla1[[#This Row],[Precio Unitario]]*Tabla1[[#This Row],[Cantidad Ordenada]]</f>
        <v>58</v>
      </c>
      <c r="M301" s="1">
        <f>Tabla1[[#This Row],[Ganancia Neta ]]/Tabla1[[#This Row],[Total del pedido ]]</f>
        <v>0.41379310344827586</v>
      </c>
      <c r="N301" s="2">
        <f>Tabla1[[#This Row],[Costo Unitario]]*Tabla1[[#This Row],[Cantidad Ordenada]]</f>
        <v>34</v>
      </c>
      <c r="O301" s="2"/>
    </row>
    <row r="302" spans="1:15">
      <c r="A302">
        <v>110</v>
      </c>
      <c r="B302">
        <v>5</v>
      </c>
      <c r="C302" t="s">
        <v>25</v>
      </c>
      <c r="D302" t="s">
        <v>49</v>
      </c>
      <c r="E302">
        <v>15</v>
      </c>
      <c r="F302">
        <v>26</v>
      </c>
      <c r="G302">
        <v>3</v>
      </c>
      <c r="H302" s="8">
        <v>27</v>
      </c>
      <c r="I302" t="s">
        <v>6</v>
      </c>
      <c r="J302">
        <f>Tabla1[[#This Row],[Precio Unitario]]*Tabla1[[#This Row],[Cantidad Ordenada]]</f>
        <v>78</v>
      </c>
      <c r="K302">
        <f>Tabla1[[#This Row],[Ganancia Bruta]]-(Tabla1[[#This Row],[Costo Unitario]]*Tabla1[[#This Row],[Cantidad Ordenada]])</f>
        <v>33</v>
      </c>
      <c r="L302">
        <f>Tabla1[[#This Row],[Precio Unitario]]*Tabla1[[#This Row],[Cantidad Ordenada]]</f>
        <v>78</v>
      </c>
      <c r="M302" s="1">
        <f>Tabla1[[#This Row],[Ganancia Neta ]]/Tabla1[[#This Row],[Total del pedido ]]</f>
        <v>0.42307692307692307</v>
      </c>
      <c r="N302" s="2">
        <f>Tabla1[[#This Row],[Costo Unitario]]*Tabla1[[#This Row],[Cantidad Ordenada]]</f>
        <v>45</v>
      </c>
      <c r="O302" s="2"/>
    </row>
    <row r="303" spans="1:15">
      <c r="A303">
        <v>110</v>
      </c>
      <c r="B303">
        <v>5</v>
      </c>
      <c r="C303" t="s">
        <v>10</v>
      </c>
      <c r="D303" t="s">
        <v>34</v>
      </c>
      <c r="E303">
        <v>16</v>
      </c>
      <c r="F303">
        <v>27</v>
      </c>
      <c r="G303">
        <v>1</v>
      </c>
      <c r="H303" s="8">
        <v>56</v>
      </c>
      <c r="I303" t="s">
        <v>8</v>
      </c>
      <c r="J303">
        <f>Tabla1[[#This Row],[Precio Unitario]]*Tabla1[[#This Row],[Cantidad Ordenada]]</f>
        <v>27</v>
      </c>
      <c r="K303">
        <f>Tabla1[[#This Row],[Ganancia Bruta]]-(Tabla1[[#This Row],[Costo Unitario]]*Tabla1[[#This Row],[Cantidad Ordenada]])</f>
        <v>11</v>
      </c>
      <c r="L303">
        <f>Tabla1[[#This Row],[Precio Unitario]]*Tabla1[[#This Row],[Cantidad Ordenada]]</f>
        <v>27</v>
      </c>
      <c r="M303" s="1">
        <f>Tabla1[[#This Row],[Ganancia Neta ]]/Tabla1[[#This Row],[Total del pedido ]]</f>
        <v>0.40740740740740738</v>
      </c>
      <c r="N303" s="2">
        <f>Tabla1[[#This Row],[Costo Unitario]]*Tabla1[[#This Row],[Cantidad Ordenada]]</f>
        <v>16</v>
      </c>
      <c r="O303" s="2"/>
    </row>
    <row r="304" spans="1:15">
      <c r="A304">
        <v>111</v>
      </c>
      <c r="B304">
        <v>3</v>
      </c>
      <c r="C304" t="s">
        <v>18</v>
      </c>
      <c r="D304" t="s">
        <v>42</v>
      </c>
      <c r="E304">
        <v>19</v>
      </c>
      <c r="F304">
        <v>32</v>
      </c>
      <c r="G304">
        <v>1</v>
      </c>
      <c r="H304" s="8">
        <v>47</v>
      </c>
      <c r="I304" t="s">
        <v>8</v>
      </c>
      <c r="J304">
        <f>Tabla1[[#This Row],[Precio Unitario]]*Tabla1[[#This Row],[Cantidad Ordenada]]</f>
        <v>32</v>
      </c>
      <c r="K304">
        <f>Tabla1[[#This Row],[Ganancia Bruta]]-(Tabla1[[#This Row],[Costo Unitario]]*Tabla1[[#This Row],[Cantidad Ordenada]])</f>
        <v>13</v>
      </c>
      <c r="L304">
        <f>Tabla1[[#This Row],[Precio Unitario]]*Tabla1[[#This Row],[Cantidad Ordenada]]</f>
        <v>32</v>
      </c>
      <c r="M304" s="1">
        <f>Tabla1[[#This Row],[Ganancia Neta ]]/Tabla1[[#This Row],[Total del pedido ]]</f>
        <v>0.40625</v>
      </c>
      <c r="N304" s="2">
        <f>Tabla1[[#This Row],[Costo Unitario]]*Tabla1[[#This Row],[Cantidad Ordenada]]</f>
        <v>19</v>
      </c>
      <c r="O304" s="2"/>
    </row>
    <row r="305" spans="1:15">
      <c r="A305">
        <v>111</v>
      </c>
      <c r="B305">
        <v>3</v>
      </c>
      <c r="C305" t="s">
        <v>19</v>
      </c>
      <c r="D305" t="s">
        <v>43</v>
      </c>
      <c r="E305">
        <v>13</v>
      </c>
      <c r="F305">
        <v>22</v>
      </c>
      <c r="G305">
        <v>3</v>
      </c>
      <c r="H305" s="8">
        <v>5</v>
      </c>
      <c r="I305" t="s">
        <v>6</v>
      </c>
      <c r="J305">
        <f>Tabla1[[#This Row],[Precio Unitario]]*Tabla1[[#This Row],[Cantidad Ordenada]]</f>
        <v>66</v>
      </c>
      <c r="K305">
        <f>Tabla1[[#This Row],[Ganancia Bruta]]-(Tabla1[[#This Row],[Costo Unitario]]*Tabla1[[#This Row],[Cantidad Ordenada]])</f>
        <v>27</v>
      </c>
      <c r="L305">
        <f>Tabla1[[#This Row],[Precio Unitario]]*Tabla1[[#This Row],[Cantidad Ordenada]]</f>
        <v>66</v>
      </c>
      <c r="M305" s="1">
        <f>Tabla1[[#This Row],[Ganancia Neta ]]/Tabla1[[#This Row],[Total del pedido ]]</f>
        <v>0.40909090909090912</v>
      </c>
      <c r="N305" s="2">
        <f>Tabla1[[#This Row],[Costo Unitario]]*Tabla1[[#This Row],[Cantidad Ordenada]]</f>
        <v>39</v>
      </c>
      <c r="O305" s="2"/>
    </row>
    <row r="306" spans="1:15">
      <c r="A306">
        <v>111</v>
      </c>
      <c r="B306">
        <v>3</v>
      </c>
      <c r="C306" t="s">
        <v>5</v>
      </c>
      <c r="D306" t="s">
        <v>31</v>
      </c>
      <c r="E306">
        <v>14</v>
      </c>
      <c r="F306">
        <v>24</v>
      </c>
      <c r="G306">
        <v>2</v>
      </c>
      <c r="H306" s="8">
        <v>48</v>
      </c>
      <c r="I306" t="s">
        <v>6</v>
      </c>
      <c r="J306">
        <f>Tabla1[[#This Row],[Precio Unitario]]*Tabla1[[#This Row],[Cantidad Ordenada]]</f>
        <v>48</v>
      </c>
      <c r="K306">
        <f>Tabla1[[#This Row],[Ganancia Bruta]]-(Tabla1[[#This Row],[Costo Unitario]]*Tabla1[[#This Row],[Cantidad Ordenada]])</f>
        <v>20</v>
      </c>
      <c r="L306">
        <f>Tabla1[[#This Row],[Precio Unitario]]*Tabla1[[#This Row],[Cantidad Ordenada]]</f>
        <v>48</v>
      </c>
      <c r="M306" s="1">
        <f>Tabla1[[#This Row],[Ganancia Neta ]]/Tabla1[[#This Row],[Total del pedido ]]</f>
        <v>0.41666666666666669</v>
      </c>
      <c r="N306" s="2">
        <f>Tabla1[[#This Row],[Costo Unitario]]*Tabla1[[#This Row],[Cantidad Ordenada]]</f>
        <v>28</v>
      </c>
      <c r="O306" s="2"/>
    </row>
    <row r="307" spans="1:15">
      <c r="A307">
        <v>111</v>
      </c>
      <c r="B307">
        <v>3</v>
      </c>
      <c r="C307" t="s">
        <v>13</v>
      </c>
      <c r="D307" t="s">
        <v>37</v>
      </c>
      <c r="E307">
        <v>17</v>
      </c>
      <c r="F307">
        <v>29</v>
      </c>
      <c r="G307">
        <v>2</v>
      </c>
      <c r="H307" s="8">
        <v>37</v>
      </c>
      <c r="I307" t="s">
        <v>8</v>
      </c>
      <c r="J307">
        <f>Tabla1[[#This Row],[Precio Unitario]]*Tabla1[[#This Row],[Cantidad Ordenada]]</f>
        <v>58</v>
      </c>
      <c r="K307">
        <f>Tabla1[[#This Row],[Ganancia Bruta]]-(Tabla1[[#This Row],[Costo Unitario]]*Tabla1[[#This Row],[Cantidad Ordenada]])</f>
        <v>24</v>
      </c>
      <c r="L307">
        <f>Tabla1[[#This Row],[Precio Unitario]]*Tabla1[[#This Row],[Cantidad Ordenada]]</f>
        <v>58</v>
      </c>
      <c r="M307" s="1">
        <f>Tabla1[[#This Row],[Ganancia Neta ]]/Tabla1[[#This Row],[Total del pedido ]]</f>
        <v>0.41379310344827586</v>
      </c>
      <c r="N307" s="2">
        <f>Tabla1[[#This Row],[Costo Unitario]]*Tabla1[[#This Row],[Cantidad Ordenada]]</f>
        <v>34</v>
      </c>
      <c r="O307" s="2"/>
    </row>
    <row r="308" spans="1:15">
      <c r="A308">
        <v>112</v>
      </c>
      <c r="B308">
        <v>6</v>
      </c>
      <c r="C308" t="s">
        <v>21</v>
      </c>
      <c r="D308" t="s">
        <v>45</v>
      </c>
      <c r="E308">
        <v>12</v>
      </c>
      <c r="F308">
        <v>20</v>
      </c>
      <c r="G308">
        <v>1</v>
      </c>
      <c r="H308" s="8">
        <v>16</v>
      </c>
      <c r="I308" t="s">
        <v>8</v>
      </c>
      <c r="J308">
        <f>Tabla1[[#This Row],[Precio Unitario]]*Tabla1[[#This Row],[Cantidad Ordenada]]</f>
        <v>20</v>
      </c>
      <c r="K308">
        <f>Tabla1[[#This Row],[Ganancia Bruta]]-(Tabla1[[#This Row],[Costo Unitario]]*Tabla1[[#This Row],[Cantidad Ordenada]])</f>
        <v>8</v>
      </c>
      <c r="L308">
        <f>Tabla1[[#This Row],[Precio Unitario]]*Tabla1[[#This Row],[Cantidad Ordenada]]</f>
        <v>20</v>
      </c>
      <c r="M308" s="1">
        <f>Tabla1[[#This Row],[Ganancia Neta ]]/Tabla1[[#This Row],[Total del pedido ]]</f>
        <v>0.4</v>
      </c>
      <c r="N308" s="2">
        <f>Tabla1[[#This Row],[Costo Unitario]]*Tabla1[[#This Row],[Cantidad Ordenada]]</f>
        <v>12</v>
      </c>
      <c r="O308" s="2"/>
    </row>
    <row r="309" spans="1:15">
      <c r="A309">
        <v>113</v>
      </c>
      <c r="B309">
        <v>4</v>
      </c>
      <c r="C309" t="s">
        <v>20</v>
      </c>
      <c r="D309" t="s">
        <v>44</v>
      </c>
      <c r="E309">
        <v>20</v>
      </c>
      <c r="F309">
        <v>34</v>
      </c>
      <c r="G309">
        <v>2</v>
      </c>
      <c r="H309" s="8">
        <v>51</v>
      </c>
      <c r="I309" t="s">
        <v>6</v>
      </c>
      <c r="J309">
        <f>Tabla1[[#This Row],[Precio Unitario]]*Tabla1[[#This Row],[Cantidad Ordenada]]</f>
        <v>68</v>
      </c>
      <c r="K309">
        <f>Tabla1[[#This Row],[Ganancia Bruta]]-(Tabla1[[#This Row],[Costo Unitario]]*Tabla1[[#This Row],[Cantidad Ordenada]])</f>
        <v>28</v>
      </c>
      <c r="L309">
        <f>Tabla1[[#This Row],[Precio Unitario]]*Tabla1[[#This Row],[Cantidad Ordenada]]</f>
        <v>68</v>
      </c>
      <c r="M309" s="1">
        <f>Tabla1[[#This Row],[Ganancia Neta ]]/Tabla1[[#This Row],[Total del pedido ]]</f>
        <v>0.41176470588235292</v>
      </c>
      <c r="N309" s="2">
        <f>Tabla1[[#This Row],[Costo Unitario]]*Tabla1[[#This Row],[Cantidad Ordenada]]</f>
        <v>40</v>
      </c>
      <c r="O309" s="2"/>
    </row>
    <row r="310" spans="1:15">
      <c r="A310">
        <v>114</v>
      </c>
      <c r="B310">
        <v>7</v>
      </c>
      <c r="C310" t="s">
        <v>7</v>
      </c>
      <c r="D310" t="s">
        <v>32</v>
      </c>
      <c r="E310">
        <v>18</v>
      </c>
      <c r="F310">
        <v>30</v>
      </c>
      <c r="G310">
        <v>3</v>
      </c>
      <c r="H310" s="8">
        <v>36</v>
      </c>
      <c r="I310" t="s">
        <v>6</v>
      </c>
      <c r="J310">
        <f>Tabla1[[#This Row],[Precio Unitario]]*Tabla1[[#This Row],[Cantidad Ordenada]]</f>
        <v>90</v>
      </c>
      <c r="K310">
        <f>Tabla1[[#This Row],[Ganancia Bruta]]-(Tabla1[[#This Row],[Costo Unitario]]*Tabla1[[#This Row],[Cantidad Ordenada]])</f>
        <v>36</v>
      </c>
      <c r="L310">
        <f>Tabla1[[#This Row],[Precio Unitario]]*Tabla1[[#This Row],[Cantidad Ordenada]]</f>
        <v>90</v>
      </c>
      <c r="M310" s="1">
        <f>Tabla1[[#This Row],[Ganancia Neta ]]/Tabla1[[#This Row],[Total del pedido ]]</f>
        <v>0.4</v>
      </c>
      <c r="N310" s="2">
        <f>Tabla1[[#This Row],[Costo Unitario]]*Tabla1[[#This Row],[Cantidad Ordenada]]</f>
        <v>54</v>
      </c>
      <c r="O310" s="2"/>
    </row>
    <row r="311" spans="1:15">
      <c r="A311">
        <v>114</v>
      </c>
      <c r="B311">
        <v>7</v>
      </c>
      <c r="C311" t="s">
        <v>13</v>
      </c>
      <c r="D311" t="s">
        <v>37</v>
      </c>
      <c r="E311">
        <v>17</v>
      </c>
      <c r="F311">
        <v>29</v>
      </c>
      <c r="G311">
        <v>3</v>
      </c>
      <c r="H311" s="8">
        <v>22</v>
      </c>
      <c r="I311" t="s">
        <v>6</v>
      </c>
      <c r="J311">
        <f>Tabla1[[#This Row],[Precio Unitario]]*Tabla1[[#This Row],[Cantidad Ordenada]]</f>
        <v>87</v>
      </c>
      <c r="K311">
        <f>Tabla1[[#This Row],[Ganancia Bruta]]-(Tabla1[[#This Row],[Costo Unitario]]*Tabla1[[#This Row],[Cantidad Ordenada]])</f>
        <v>36</v>
      </c>
      <c r="L311">
        <f>Tabla1[[#This Row],[Precio Unitario]]*Tabla1[[#This Row],[Cantidad Ordenada]]</f>
        <v>87</v>
      </c>
      <c r="M311" s="1">
        <f>Tabla1[[#This Row],[Ganancia Neta ]]/Tabla1[[#This Row],[Total del pedido ]]</f>
        <v>0.41379310344827586</v>
      </c>
      <c r="N311" s="2">
        <f>Tabla1[[#This Row],[Costo Unitario]]*Tabla1[[#This Row],[Cantidad Ordenada]]</f>
        <v>51</v>
      </c>
      <c r="O311" s="2"/>
    </row>
    <row r="312" spans="1:15">
      <c r="A312">
        <v>114</v>
      </c>
      <c r="B312">
        <v>7</v>
      </c>
      <c r="C312" t="s">
        <v>24</v>
      </c>
      <c r="D312" t="s">
        <v>48</v>
      </c>
      <c r="E312">
        <v>10</v>
      </c>
      <c r="F312">
        <v>18</v>
      </c>
      <c r="G312">
        <v>3</v>
      </c>
      <c r="H312" s="8">
        <v>31</v>
      </c>
      <c r="I312" t="s">
        <v>8</v>
      </c>
      <c r="J312">
        <f>Tabla1[[#This Row],[Precio Unitario]]*Tabla1[[#This Row],[Cantidad Ordenada]]</f>
        <v>54</v>
      </c>
      <c r="K312">
        <f>Tabla1[[#This Row],[Ganancia Bruta]]-(Tabla1[[#This Row],[Costo Unitario]]*Tabla1[[#This Row],[Cantidad Ordenada]])</f>
        <v>24</v>
      </c>
      <c r="L312">
        <f>Tabla1[[#This Row],[Precio Unitario]]*Tabla1[[#This Row],[Cantidad Ordenada]]</f>
        <v>54</v>
      </c>
      <c r="M312" s="1">
        <f>Tabla1[[#This Row],[Ganancia Neta ]]/Tabla1[[#This Row],[Total del pedido ]]</f>
        <v>0.44444444444444442</v>
      </c>
      <c r="N312" s="2">
        <f>Tabla1[[#This Row],[Costo Unitario]]*Tabla1[[#This Row],[Cantidad Ordenada]]</f>
        <v>30</v>
      </c>
      <c r="O312" s="2"/>
    </row>
    <row r="313" spans="1:15">
      <c r="A313">
        <v>114</v>
      </c>
      <c r="B313">
        <v>7</v>
      </c>
      <c r="C313" t="s">
        <v>19</v>
      </c>
      <c r="D313" t="s">
        <v>43</v>
      </c>
      <c r="E313">
        <v>13</v>
      </c>
      <c r="F313">
        <v>22</v>
      </c>
      <c r="G313">
        <v>1</v>
      </c>
      <c r="H313" s="8">
        <v>42</v>
      </c>
      <c r="I313" t="s">
        <v>8</v>
      </c>
      <c r="J313">
        <f>Tabla1[[#This Row],[Precio Unitario]]*Tabla1[[#This Row],[Cantidad Ordenada]]</f>
        <v>22</v>
      </c>
      <c r="K313">
        <f>Tabla1[[#This Row],[Ganancia Bruta]]-(Tabla1[[#This Row],[Costo Unitario]]*Tabla1[[#This Row],[Cantidad Ordenada]])</f>
        <v>9</v>
      </c>
      <c r="L313">
        <f>Tabla1[[#This Row],[Precio Unitario]]*Tabla1[[#This Row],[Cantidad Ordenada]]</f>
        <v>22</v>
      </c>
      <c r="M313" s="1">
        <f>Tabla1[[#This Row],[Ganancia Neta ]]/Tabla1[[#This Row],[Total del pedido ]]</f>
        <v>0.40909090909090912</v>
      </c>
      <c r="N313" s="2">
        <f>Tabla1[[#This Row],[Costo Unitario]]*Tabla1[[#This Row],[Cantidad Ordenada]]</f>
        <v>13</v>
      </c>
      <c r="O313" s="2"/>
    </row>
    <row r="314" spans="1:15">
      <c r="A314">
        <v>115</v>
      </c>
      <c r="B314">
        <v>12</v>
      </c>
      <c r="C314" t="s">
        <v>10</v>
      </c>
      <c r="D314" t="s">
        <v>34</v>
      </c>
      <c r="E314">
        <v>16</v>
      </c>
      <c r="F314">
        <v>27</v>
      </c>
      <c r="G314">
        <v>3</v>
      </c>
      <c r="H314" s="8">
        <v>23</v>
      </c>
      <c r="I314" t="s">
        <v>8</v>
      </c>
      <c r="J314">
        <f>Tabla1[[#This Row],[Precio Unitario]]*Tabla1[[#This Row],[Cantidad Ordenada]]</f>
        <v>81</v>
      </c>
      <c r="K314">
        <f>Tabla1[[#This Row],[Ganancia Bruta]]-(Tabla1[[#This Row],[Costo Unitario]]*Tabla1[[#This Row],[Cantidad Ordenada]])</f>
        <v>33</v>
      </c>
      <c r="L314">
        <f>Tabla1[[#This Row],[Precio Unitario]]*Tabla1[[#This Row],[Cantidad Ordenada]]</f>
        <v>81</v>
      </c>
      <c r="M314" s="1">
        <f>Tabla1[[#This Row],[Ganancia Neta ]]/Tabla1[[#This Row],[Total del pedido ]]</f>
        <v>0.40740740740740738</v>
      </c>
      <c r="N314" s="2">
        <f>Tabla1[[#This Row],[Costo Unitario]]*Tabla1[[#This Row],[Cantidad Ordenada]]</f>
        <v>48</v>
      </c>
      <c r="O314" s="2"/>
    </row>
    <row r="315" spans="1:15">
      <c r="A315">
        <v>115</v>
      </c>
      <c r="B315">
        <v>12</v>
      </c>
      <c r="C315" t="s">
        <v>7</v>
      </c>
      <c r="D315" t="s">
        <v>32</v>
      </c>
      <c r="E315">
        <v>18</v>
      </c>
      <c r="F315">
        <v>30</v>
      </c>
      <c r="G315">
        <v>2</v>
      </c>
      <c r="H315" s="8">
        <v>32</v>
      </c>
      <c r="I315" t="s">
        <v>8</v>
      </c>
      <c r="J315">
        <f>Tabla1[[#This Row],[Precio Unitario]]*Tabla1[[#This Row],[Cantidad Ordenada]]</f>
        <v>60</v>
      </c>
      <c r="K315">
        <f>Tabla1[[#This Row],[Ganancia Bruta]]-(Tabla1[[#This Row],[Costo Unitario]]*Tabla1[[#This Row],[Cantidad Ordenada]])</f>
        <v>24</v>
      </c>
      <c r="L315">
        <f>Tabla1[[#This Row],[Precio Unitario]]*Tabla1[[#This Row],[Cantidad Ordenada]]</f>
        <v>60</v>
      </c>
      <c r="M315" s="1">
        <f>Tabla1[[#This Row],[Ganancia Neta ]]/Tabla1[[#This Row],[Total del pedido ]]</f>
        <v>0.4</v>
      </c>
      <c r="N315" s="2">
        <f>Tabla1[[#This Row],[Costo Unitario]]*Tabla1[[#This Row],[Cantidad Ordenada]]</f>
        <v>36</v>
      </c>
      <c r="O315" s="2"/>
    </row>
    <row r="316" spans="1:15">
      <c r="A316">
        <v>115</v>
      </c>
      <c r="B316">
        <v>12</v>
      </c>
      <c r="C316" t="s">
        <v>18</v>
      </c>
      <c r="D316" t="s">
        <v>42</v>
      </c>
      <c r="E316">
        <v>19</v>
      </c>
      <c r="F316">
        <v>32</v>
      </c>
      <c r="G316">
        <v>3</v>
      </c>
      <c r="H316" s="8">
        <v>43</v>
      </c>
      <c r="I316" t="s">
        <v>8</v>
      </c>
      <c r="J316">
        <f>Tabla1[[#This Row],[Precio Unitario]]*Tabla1[[#This Row],[Cantidad Ordenada]]</f>
        <v>96</v>
      </c>
      <c r="K316">
        <f>Tabla1[[#This Row],[Ganancia Bruta]]-(Tabla1[[#This Row],[Costo Unitario]]*Tabla1[[#This Row],[Cantidad Ordenada]])</f>
        <v>39</v>
      </c>
      <c r="L316">
        <f>Tabla1[[#This Row],[Precio Unitario]]*Tabla1[[#This Row],[Cantidad Ordenada]]</f>
        <v>96</v>
      </c>
      <c r="M316" s="1">
        <f>Tabla1[[#This Row],[Ganancia Neta ]]/Tabla1[[#This Row],[Total del pedido ]]</f>
        <v>0.40625</v>
      </c>
      <c r="N316" s="2">
        <f>Tabla1[[#This Row],[Costo Unitario]]*Tabla1[[#This Row],[Cantidad Ordenada]]</f>
        <v>57</v>
      </c>
      <c r="O316" s="2"/>
    </row>
    <row r="317" spans="1:15">
      <c r="A317">
        <v>116</v>
      </c>
      <c r="B317">
        <v>8</v>
      </c>
      <c r="C317" t="s">
        <v>18</v>
      </c>
      <c r="D317" t="s">
        <v>42</v>
      </c>
      <c r="E317">
        <v>19</v>
      </c>
      <c r="F317">
        <v>32</v>
      </c>
      <c r="G317">
        <v>3</v>
      </c>
      <c r="H317" s="8">
        <v>54</v>
      </c>
      <c r="I317" t="s">
        <v>8</v>
      </c>
      <c r="J317">
        <f>Tabla1[[#This Row],[Precio Unitario]]*Tabla1[[#This Row],[Cantidad Ordenada]]</f>
        <v>96</v>
      </c>
      <c r="K317">
        <f>Tabla1[[#This Row],[Ganancia Bruta]]-(Tabla1[[#This Row],[Costo Unitario]]*Tabla1[[#This Row],[Cantidad Ordenada]])</f>
        <v>39</v>
      </c>
      <c r="L317">
        <f>Tabla1[[#This Row],[Precio Unitario]]*Tabla1[[#This Row],[Cantidad Ordenada]]</f>
        <v>96</v>
      </c>
      <c r="M317" s="1">
        <f>Tabla1[[#This Row],[Ganancia Neta ]]/Tabla1[[#This Row],[Total del pedido ]]</f>
        <v>0.40625</v>
      </c>
      <c r="N317" s="2">
        <f>Tabla1[[#This Row],[Costo Unitario]]*Tabla1[[#This Row],[Cantidad Ordenada]]</f>
        <v>57</v>
      </c>
      <c r="O317" s="2"/>
    </row>
    <row r="318" spans="1:15">
      <c r="A318">
        <v>116</v>
      </c>
      <c r="B318">
        <v>8</v>
      </c>
      <c r="C318" t="s">
        <v>17</v>
      </c>
      <c r="D318" t="s">
        <v>41</v>
      </c>
      <c r="E318">
        <v>21</v>
      </c>
      <c r="F318">
        <v>35</v>
      </c>
      <c r="G318">
        <v>1</v>
      </c>
      <c r="H318" s="8">
        <v>21</v>
      </c>
      <c r="I318" t="s">
        <v>6</v>
      </c>
      <c r="J318">
        <f>Tabla1[[#This Row],[Precio Unitario]]*Tabla1[[#This Row],[Cantidad Ordenada]]</f>
        <v>35</v>
      </c>
      <c r="K318">
        <f>Tabla1[[#This Row],[Ganancia Bruta]]-(Tabla1[[#This Row],[Costo Unitario]]*Tabla1[[#This Row],[Cantidad Ordenada]])</f>
        <v>14</v>
      </c>
      <c r="L318">
        <f>Tabla1[[#This Row],[Precio Unitario]]*Tabla1[[#This Row],[Cantidad Ordenada]]</f>
        <v>35</v>
      </c>
      <c r="M318" s="1">
        <f>Tabla1[[#This Row],[Ganancia Neta ]]/Tabla1[[#This Row],[Total del pedido ]]</f>
        <v>0.4</v>
      </c>
      <c r="N318" s="2">
        <f>Tabla1[[#This Row],[Costo Unitario]]*Tabla1[[#This Row],[Cantidad Ordenada]]</f>
        <v>21</v>
      </c>
      <c r="O318" s="2"/>
    </row>
    <row r="319" spans="1:15">
      <c r="A319">
        <v>116</v>
      </c>
      <c r="B319">
        <v>8</v>
      </c>
      <c r="C319" t="s">
        <v>12</v>
      </c>
      <c r="D319" t="s">
        <v>36</v>
      </c>
      <c r="E319">
        <v>22</v>
      </c>
      <c r="F319">
        <v>36</v>
      </c>
      <c r="G319">
        <v>1</v>
      </c>
      <c r="H319" s="8">
        <v>26</v>
      </c>
      <c r="I319" t="s">
        <v>8</v>
      </c>
      <c r="J319">
        <f>Tabla1[[#This Row],[Precio Unitario]]*Tabla1[[#This Row],[Cantidad Ordenada]]</f>
        <v>36</v>
      </c>
      <c r="K319">
        <f>Tabla1[[#This Row],[Ganancia Bruta]]-(Tabla1[[#This Row],[Costo Unitario]]*Tabla1[[#This Row],[Cantidad Ordenada]])</f>
        <v>14</v>
      </c>
      <c r="L319">
        <f>Tabla1[[#This Row],[Precio Unitario]]*Tabla1[[#This Row],[Cantidad Ordenada]]</f>
        <v>36</v>
      </c>
      <c r="M319" s="1">
        <f>Tabla1[[#This Row],[Ganancia Neta ]]/Tabla1[[#This Row],[Total del pedido ]]</f>
        <v>0.3888888888888889</v>
      </c>
      <c r="N319" s="2">
        <f>Tabla1[[#This Row],[Costo Unitario]]*Tabla1[[#This Row],[Cantidad Ordenada]]</f>
        <v>22</v>
      </c>
      <c r="O319" s="2"/>
    </row>
    <row r="320" spans="1:15">
      <c r="A320">
        <v>116</v>
      </c>
      <c r="B320">
        <v>8</v>
      </c>
      <c r="C320" t="s">
        <v>20</v>
      </c>
      <c r="D320" t="s">
        <v>44</v>
      </c>
      <c r="E320">
        <v>20</v>
      </c>
      <c r="F320">
        <v>34</v>
      </c>
      <c r="G320">
        <v>3</v>
      </c>
      <c r="H320" s="8">
        <v>28</v>
      </c>
      <c r="I320" t="s">
        <v>8</v>
      </c>
      <c r="J320">
        <f>Tabla1[[#This Row],[Precio Unitario]]*Tabla1[[#This Row],[Cantidad Ordenada]]</f>
        <v>102</v>
      </c>
      <c r="K320">
        <f>Tabla1[[#This Row],[Ganancia Bruta]]-(Tabla1[[#This Row],[Costo Unitario]]*Tabla1[[#This Row],[Cantidad Ordenada]])</f>
        <v>42</v>
      </c>
      <c r="L320">
        <f>Tabla1[[#This Row],[Precio Unitario]]*Tabla1[[#This Row],[Cantidad Ordenada]]</f>
        <v>102</v>
      </c>
      <c r="M320" s="1">
        <f>Tabla1[[#This Row],[Ganancia Neta ]]/Tabla1[[#This Row],[Total del pedido ]]</f>
        <v>0.41176470588235292</v>
      </c>
      <c r="N320" s="2">
        <f>Tabla1[[#This Row],[Costo Unitario]]*Tabla1[[#This Row],[Cantidad Ordenada]]</f>
        <v>60</v>
      </c>
      <c r="O320" s="2"/>
    </row>
    <row r="321" spans="1:15">
      <c r="A321">
        <v>117</v>
      </c>
      <c r="B321">
        <v>8</v>
      </c>
      <c r="C321" t="s">
        <v>17</v>
      </c>
      <c r="D321" t="s">
        <v>41</v>
      </c>
      <c r="E321">
        <v>21</v>
      </c>
      <c r="F321">
        <v>35</v>
      </c>
      <c r="G321">
        <v>2</v>
      </c>
      <c r="H321" s="8">
        <v>8</v>
      </c>
      <c r="I321" t="s">
        <v>8</v>
      </c>
      <c r="J321">
        <f>Tabla1[[#This Row],[Precio Unitario]]*Tabla1[[#This Row],[Cantidad Ordenada]]</f>
        <v>70</v>
      </c>
      <c r="K321">
        <f>Tabla1[[#This Row],[Ganancia Bruta]]-(Tabla1[[#This Row],[Costo Unitario]]*Tabla1[[#This Row],[Cantidad Ordenada]])</f>
        <v>28</v>
      </c>
      <c r="L321">
        <f>Tabla1[[#This Row],[Precio Unitario]]*Tabla1[[#This Row],[Cantidad Ordenada]]</f>
        <v>70</v>
      </c>
      <c r="M321" s="1">
        <f>Tabla1[[#This Row],[Ganancia Neta ]]/Tabla1[[#This Row],[Total del pedido ]]</f>
        <v>0.4</v>
      </c>
      <c r="N321" s="2">
        <f>Tabla1[[#This Row],[Costo Unitario]]*Tabla1[[#This Row],[Cantidad Ordenada]]</f>
        <v>42</v>
      </c>
      <c r="O321" s="2"/>
    </row>
    <row r="322" spans="1:15">
      <c r="A322">
        <v>118</v>
      </c>
      <c r="B322">
        <v>13</v>
      </c>
      <c r="C322" t="s">
        <v>24</v>
      </c>
      <c r="D322" t="s">
        <v>48</v>
      </c>
      <c r="E322">
        <v>10</v>
      </c>
      <c r="F322">
        <v>18</v>
      </c>
      <c r="G322">
        <v>3</v>
      </c>
      <c r="H322" s="8">
        <v>39</v>
      </c>
      <c r="I322" t="s">
        <v>6</v>
      </c>
      <c r="J322">
        <f>Tabla1[[#This Row],[Precio Unitario]]*Tabla1[[#This Row],[Cantidad Ordenada]]</f>
        <v>54</v>
      </c>
      <c r="K322">
        <f>Tabla1[[#This Row],[Ganancia Bruta]]-(Tabla1[[#This Row],[Costo Unitario]]*Tabla1[[#This Row],[Cantidad Ordenada]])</f>
        <v>24</v>
      </c>
      <c r="L322">
        <f>Tabla1[[#This Row],[Precio Unitario]]*Tabla1[[#This Row],[Cantidad Ordenada]]</f>
        <v>54</v>
      </c>
      <c r="M322" s="1">
        <f>Tabla1[[#This Row],[Ganancia Neta ]]/Tabla1[[#This Row],[Total del pedido ]]</f>
        <v>0.44444444444444442</v>
      </c>
      <c r="N322" s="2">
        <f>Tabla1[[#This Row],[Costo Unitario]]*Tabla1[[#This Row],[Cantidad Ordenada]]</f>
        <v>30</v>
      </c>
      <c r="O322" s="2"/>
    </row>
    <row r="323" spans="1:15">
      <c r="A323">
        <v>118</v>
      </c>
      <c r="B323">
        <v>13</v>
      </c>
      <c r="C323" t="s">
        <v>22</v>
      </c>
      <c r="D323" t="s">
        <v>46</v>
      </c>
      <c r="E323">
        <v>14</v>
      </c>
      <c r="F323">
        <v>23</v>
      </c>
      <c r="G323">
        <v>3</v>
      </c>
      <c r="H323" s="8">
        <v>22</v>
      </c>
      <c r="I323" t="s">
        <v>8</v>
      </c>
      <c r="J323">
        <f>Tabla1[[#This Row],[Precio Unitario]]*Tabla1[[#This Row],[Cantidad Ordenada]]</f>
        <v>69</v>
      </c>
      <c r="K323">
        <f>Tabla1[[#This Row],[Ganancia Bruta]]-(Tabla1[[#This Row],[Costo Unitario]]*Tabla1[[#This Row],[Cantidad Ordenada]])</f>
        <v>27</v>
      </c>
      <c r="L323">
        <f>Tabla1[[#This Row],[Precio Unitario]]*Tabla1[[#This Row],[Cantidad Ordenada]]</f>
        <v>69</v>
      </c>
      <c r="M323" s="1">
        <f>Tabla1[[#This Row],[Ganancia Neta ]]/Tabla1[[#This Row],[Total del pedido ]]</f>
        <v>0.39130434782608697</v>
      </c>
      <c r="N323" s="2">
        <f>Tabla1[[#This Row],[Costo Unitario]]*Tabla1[[#This Row],[Cantidad Ordenada]]</f>
        <v>42</v>
      </c>
      <c r="O323" s="2"/>
    </row>
    <row r="324" spans="1:15">
      <c r="A324">
        <v>118</v>
      </c>
      <c r="B324">
        <v>13</v>
      </c>
      <c r="C324" t="s">
        <v>10</v>
      </c>
      <c r="D324" t="s">
        <v>34</v>
      </c>
      <c r="E324">
        <v>16</v>
      </c>
      <c r="F324">
        <v>27</v>
      </c>
      <c r="G324">
        <v>2</v>
      </c>
      <c r="H324" s="8">
        <v>52</v>
      </c>
      <c r="I324" t="s">
        <v>8</v>
      </c>
      <c r="J324">
        <f>Tabla1[[#This Row],[Precio Unitario]]*Tabla1[[#This Row],[Cantidad Ordenada]]</f>
        <v>54</v>
      </c>
      <c r="K324">
        <f>Tabla1[[#This Row],[Ganancia Bruta]]-(Tabla1[[#This Row],[Costo Unitario]]*Tabla1[[#This Row],[Cantidad Ordenada]])</f>
        <v>22</v>
      </c>
      <c r="L324">
        <f>Tabla1[[#This Row],[Precio Unitario]]*Tabla1[[#This Row],[Cantidad Ordenada]]</f>
        <v>54</v>
      </c>
      <c r="M324" s="1">
        <f>Tabla1[[#This Row],[Ganancia Neta ]]/Tabla1[[#This Row],[Total del pedido ]]</f>
        <v>0.40740740740740738</v>
      </c>
      <c r="N324" s="2">
        <f>Tabla1[[#This Row],[Costo Unitario]]*Tabla1[[#This Row],[Cantidad Ordenada]]</f>
        <v>32</v>
      </c>
      <c r="O324" s="2"/>
    </row>
    <row r="325" spans="1:15">
      <c r="A325">
        <v>118</v>
      </c>
      <c r="B325">
        <v>13</v>
      </c>
      <c r="C325" t="s">
        <v>18</v>
      </c>
      <c r="D325" t="s">
        <v>42</v>
      </c>
      <c r="E325">
        <v>19</v>
      </c>
      <c r="F325">
        <v>32</v>
      </c>
      <c r="G325">
        <v>1</v>
      </c>
      <c r="H325" s="8">
        <v>23</v>
      </c>
      <c r="I325" t="s">
        <v>8</v>
      </c>
      <c r="J325">
        <f>Tabla1[[#This Row],[Precio Unitario]]*Tabla1[[#This Row],[Cantidad Ordenada]]</f>
        <v>32</v>
      </c>
      <c r="K325">
        <f>Tabla1[[#This Row],[Ganancia Bruta]]-(Tabla1[[#This Row],[Costo Unitario]]*Tabla1[[#This Row],[Cantidad Ordenada]])</f>
        <v>13</v>
      </c>
      <c r="L325">
        <f>Tabla1[[#This Row],[Precio Unitario]]*Tabla1[[#This Row],[Cantidad Ordenada]]</f>
        <v>32</v>
      </c>
      <c r="M325" s="1">
        <f>Tabla1[[#This Row],[Ganancia Neta ]]/Tabla1[[#This Row],[Total del pedido ]]</f>
        <v>0.40625</v>
      </c>
      <c r="N325" s="2">
        <f>Tabla1[[#This Row],[Costo Unitario]]*Tabla1[[#This Row],[Cantidad Ordenada]]</f>
        <v>19</v>
      </c>
      <c r="O325" s="2"/>
    </row>
    <row r="326" spans="1:15">
      <c r="A326">
        <v>119</v>
      </c>
      <c r="B326">
        <v>17</v>
      </c>
      <c r="C326" t="s">
        <v>25</v>
      </c>
      <c r="D326" t="s">
        <v>49</v>
      </c>
      <c r="E326">
        <v>15</v>
      </c>
      <c r="F326">
        <v>26</v>
      </c>
      <c r="G326">
        <v>1</v>
      </c>
      <c r="H326" s="8">
        <v>7</v>
      </c>
      <c r="I326" t="s">
        <v>6</v>
      </c>
      <c r="J326">
        <f>Tabla1[[#This Row],[Precio Unitario]]*Tabla1[[#This Row],[Cantidad Ordenada]]</f>
        <v>26</v>
      </c>
      <c r="K326">
        <f>Tabla1[[#This Row],[Ganancia Bruta]]-(Tabla1[[#This Row],[Costo Unitario]]*Tabla1[[#This Row],[Cantidad Ordenada]])</f>
        <v>11</v>
      </c>
      <c r="L326">
        <f>Tabla1[[#This Row],[Precio Unitario]]*Tabla1[[#This Row],[Cantidad Ordenada]]</f>
        <v>26</v>
      </c>
      <c r="M326" s="1">
        <f>Tabla1[[#This Row],[Ganancia Neta ]]/Tabla1[[#This Row],[Total del pedido ]]</f>
        <v>0.42307692307692307</v>
      </c>
      <c r="N326" s="2">
        <f>Tabla1[[#This Row],[Costo Unitario]]*Tabla1[[#This Row],[Cantidad Ordenada]]</f>
        <v>15</v>
      </c>
      <c r="O326" s="2"/>
    </row>
    <row r="327" spans="1:15">
      <c r="A327">
        <v>119</v>
      </c>
      <c r="B327">
        <v>17</v>
      </c>
      <c r="C327" t="s">
        <v>12</v>
      </c>
      <c r="D327" t="s">
        <v>36</v>
      </c>
      <c r="E327">
        <v>22</v>
      </c>
      <c r="F327">
        <v>36</v>
      </c>
      <c r="G327">
        <v>2</v>
      </c>
      <c r="H327" s="8">
        <v>13</v>
      </c>
      <c r="I327" t="s">
        <v>8</v>
      </c>
      <c r="J327">
        <f>Tabla1[[#This Row],[Precio Unitario]]*Tabla1[[#This Row],[Cantidad Ordenada]]</f>
        <v>72</v>
      </c>
      <c r="K327">
        <f>Tabla1[[#This Row],[Ganancia Bruta]]-(Tabla1[[#This Row],[Costo Unitario]]*Tabla1[[#This Row],[Cantidad Ordenada]])</f>
        <v>28</v>
      </c>
      <c r="L327">
        <f>Tabla1[[#This Row],[Precio Unitario]]*Tabla1[[#This Row],[Cantidad Ordenada]]</f>
        <v>72</v>
      </c>
      <c r="M327" s="1">
        <f>Tabla1[[#This Row],[Ganancia Neta ]]/Tabla1[[#This Row],[Total del pedido ]]</f>
        <v>0.3888888888888889</v>
      </c>
      <c r="N327" s="2">
        <f>Tabla1[[#This Row],[Costo Unitario]]*Tabla1[[#This Row],[Cantidad Ordenada]]</f>
        <v>44</v>
      </c>
      <c r="O327" s="2"/>
    </row>
    <row r="328" spans="1:15">
      <c r="A328">
        <v>119</v>
      </c>
      <c r="B328">
        <v>17</v>
      </c>
      <c r="C328" t="s">
        <v>24</v>
      </c>
      <c r="D328" t="s">
        <v>48</v>
      </c>
      <c r="E328">
        <v>10</v>
      </c>
      <c r="F328">
        <v>18</v>
      </c>
      <c r="G328">
        <v>2</v>
      </c>
      <c r="H328" s="8">
        <v>34</v>
      </c>
      <c r="I328" t="s">
        <v>8</v>
      </c>
      <c r="J328">
        <f>Tabla1[[#This Row],[Precio Unitario]]*Tabla1[[#This Row],[Cantidad Ordenada]]</f>
        <v>36</v>
      </c>
      <c r="K328">
        <f>Tabla1[[#This Row],[Ganancia Bruta]]-(Tabla1[[#This Row],[Costo Unitario]]*Tabla1[[#This Row],[Cantidad Ordenada]])</f>
        <v>16</v>
      </c>
      <c r="L328">
        <f>Tabla1[[#This Row],[Precio Unitario]]*Tabla1[[#This Row],[Cantidad Ordenada]]</f>
        <v>36</v>
      </c>
      <c r="M328" s="1">
        <f>Tabla1[[#This Row],[Ganancia Neta ]]/Tabla1[[#This Row],[Total del pedido ]]</f>
        <v>0.44444444444444442</v>
      </c>
      <c r="N328" s="2">
        <f>Tabla1[[#This Row],[Costo Unitario]]*Tabla1[[#This Row],[Cantidad Ordenada]]</f>
        <v>20</v>
      </c>
      <c r="O328" s="2"/>
    </row>
    <row r="329" spans="1:15">
      <c r="A329">
        <v>120</v>
      </c>
      <c r="B329">
        <v>4</v>
      </c>
      <c r="C329" t="s">
        <v>9</v>
      </c>
      <c r="D329" t="s">
        <v>33</v>
      </c>
      <c r="E329">
        <v>19</v>
      </c>
      <c r="F329">
        <v>31</v>
      </c>
      <c r="G329">
        <v>3</v>
      </c>
      <c r="H329" s="8">
        <v>56</v>
      </c>
      <c r="I329" t="s">
        <v>8</v>
      </c>
      <c r="J329">
        <f>Tabla1[[#This Row],[Precio Unitario]]*Tabla1[[#This Row],[Cantidad Ordenada]]</f>
        <v>93</v>
      </c>
      <c r="K329">
        <f>Tabla1[[#This Row],[Ganancia Bruta]]-(Tabla1[[#This Row],[Costo Unitario]]*Tabla1[[#This Row],[Cantidad Ordenada]])</f>
        <v>36</v>
      </c>
      <c r="L329">
        <f>Tabla1[[#This Row],[Precio Unitario]]*Tabla1[[#This Row],[Cantidad Ordenada]]</f>
        <v>93</v>
      </c>
      <c r="M329" s="1">
        <f>Tabla1[[#This Row],[Ganancia Neta ]]/Tabla1[[#This Row],[Total del pedido ]]</f>
        <v>0.38709677419354838</v>
      </c>
      <c r="N329" s="2">
        <f>Tabla1[[#This Row],[Costo Unitario]]*Tabla1[[#This Row],[Cantidad Ordenada]]</f>
        <v>57</v>
      </c>
      <c r="O329" s="2"/>
    </row>
    <row r="330" spans="1:15">
      <c r="A330">
        <v>120</v>
      </c>
      <c r="B330">
        <v>4</v>
      </c>
      <c r="C330" t="s">
        <v>25</v>
      </c>
      <c r="D330" t="s">
        <v>49</v>
      </c>
      <c r="E330">
        <v>15</v>
      </c>
      <c r="F330">
        <v>26</v>
      </c>
      <c r="G330">
        <v>2</v>
      </c>
      <c r="H330" s="8">
        <v>41</v>
      </c>
      <c r="I330" t="s">
        <v>8</v>
      </c>
      <c r="J330">
        <f>Tabla1[[#This Row],[Precio Unitario]]*Tabla1[[#This Row],[Cantidad Ordenada]]</f>
        <v>52</v>
      </c>
      <c r="K330">
        <f>Tabla1[[#This Row],[Ganancia Bruta]]-(Tabla1[[#This Row],[Costo Unitario]]*Tabla1[[#This Row],[Cantidad Ordenada]])</f>
        <v>22</v>
      </c>
      <c r="L330">
        <f>Tabla1[[#This Row],[Precio Unitario]]*Tabla1[[#This Row],[Cantidad Ordenada]]</f>
        <v>52</v>
      </c>
      <c r="M330" s="1">
        <f>Tabla1[[#This Row],[Ganancia Neta ]]/Tabla1[[#This Row],[Total del pedido ]]</f>
        <v>0.42307692307692307</v>
      </c>
      <c r="N330" s="2">
        <f>Tabla1[[#This Row],[Costo Unitario]]*Tabla1[[#This Row],[Cantidad Ordenada]]</f>
        <v>30</v>
      </c>
      <c r="O330" s="2"/>
    </row>
    <row r="331" spans="1:15">
      <c r="A331">
        <v>121</v>
      </c>
      <c r="B331">
        <v>5</v>
      </c>
      <c r="C331" t="s">
        <v>25</v>
      </c>
      <c r="D331" t="s">
        <v>49</v>
      </c>
      <c r="E331">
        <v>15</v>
      </c>
      <c r="F331">
        <v>26</v>
      </c>
      <c r="G331">
        <v>2</v>
      </c>
      <c r="H331" s="8">
        <v>38</v>
      </c>
      <c r="I331" t="s">
        <v>6</v>
      </c>
      <c r="J331">
        <f>Tabla1[[#This Row],[Precio Unitario]]*Tabla1[[#This Row],[Cantidad Ordenada]]</f>
        <v>52</v>
      </c>
      <c r="K331">
        <f>Tabla1[[#This Row],[Ganancia Bruta]]-(Tabla1[[#This Row],[Costo Unitario]]*Tabla1[[#This Row],[Cantidad Ordenada]])</f>
        <v>22</v>
      </c>
      <c r="L331">
        <f>Tabla1[[#This Row],[Precio Unitario]]*Tabla1[[#This Row],[Cantidad Ordenada]]</f>
        <v>52</v>
      </c>
      <c r="M331" s="1">
        <f>Tabla1[[#This Row],[Ganancia Neta ]]/Tabla1[[#This Row],[Total del pedido ]]</f>
        <v>0.42307692307692307</v>
      </c>
      <c r="N331" s="2">
        <f>Tabla1[[#This Row],[Costo Unitario]]*Tabla1[[#This Row],[Cantidad Ordenada]]</f>
        <v>30</v>
      </c>
      <c r="O331" s="2"/>
    </row>
    <row r="332" spans="1:15">
      <c r="A332">
        <v>122</v>
      </c>
      <c r="B332">
        <v>6</v>
      </c>
      <c r="C332" t="s">
        <v>17</v>
      </c>
      <c r="D332" t="s">
        <v>41</v>
      </c>
      <c r="E332">
        <v>21</v>
      </c>
      <c r="F332">
        <v>35</v>
      </c>
      <c r="G332">
        <v>3</v>
      </c>
      <c r="H332" s="8">
        <v>32</v>
      </c>
      <c r="I332" t="s">
        <v>6</v>
      </c>
      <c r="J332">
        <f>Tabla1[[#This Row],[Precio Unitario]]*Tabla1[[#This Row],[Cantidad Ordenada]]</f>
        <v>105</v>
      </c>
      <c r="K332">
        <f>Tabla1[[#This Row],[Ganancia Bruta]]-(Tabla1[[#This Row],[Costo Unitario]]*Tabla1[[#This Row],[Cantidad Ordenada]])</f>
        <v>42</v>
      </c>
      <c r="L332">
        <f>Tabla1[[#This Row],[Precio Unitario]]*Tabla1[[#This Row],[Cantidad Ordenada]]</f>
        <v>105</v>
      </c>
      <c r="M332" s="1">
        <f>Tabla1[[#This Row],[Ganancia Neta ]]/Tabla1[[#This Row],[Total del pedido ]]</f>
        <v>0.4</v>
      </c>
      <c r="N332" s="2">
        <f>Tabla1[[#This Row],[Costo Unitario]]*Tabla1[[#This Row],[Cantidad Ordenada]]</f>
        <v>63</v>
      </c>
      <c r="O332" s="2"/>
    </row>
    <row r="333" spans="1:15">
      <c r="A333">
        <v>123</v>
      </c>
      <c r="B333">
        <v>16</v>
      </c>
      <c r="C333" t="s">
        <v>5</v>
      </c>
      <c r="D333" t="s">
        <v>31</v>
      </c>
      <c r="E333">
        <v>14</v>
      </c>
      <c r="F333">
        <v>24</v>
      </c>
      <c r="G333">
        <v>1</v>
      </c>
      <c r="H333" s="8">
        <v>33</v>
      </c>
      <c r="I333" t="s">
        <v>8</v>
      </c>
      <c r="J333">
        <f>Tabla1[[#This Row],[Precio Unitario]]*Tabla1[[#This Row],[Cantidad Ordenada]]</f>
        <v>24</v>
      </c>
      <c r="K333">
        <f>Tabla1[[#This Row],[Ganancia Bruta]]-(Tabla1[[#This Row],[Costo Unitario]]*Tabla1[[#This Row],[Cantidad Ordenada]])</f>
        <v>10</v>
      </c>
      <c r="L333">
        <f>Tabla1[[#This Row],[Precio Unitario]]*Tabla1[[#This Row],[Cantidad Ordenada]]</f>
        <v>24</v>
      </c>
      <c r="M333" s="1">
        <f>Tabla1[[#This Row],[Ganancia Neta ]]/Tabla1[[#This Row],[Total del pedido ]]</f>
        <v>0.41666666666666669</v>
      </c>
      <c r="N333" s="2">
        <f>Tabla1[[#This Row],[Costo Unitario]]*Tabla1[[#This Row],[Cantidad Ordenada]]</f>
        <v>14</v>
      </c>
      <c r="O333" s="2"/>
    </row>
    <row r="334" spans="1:15">
      <c r="A334">
        <v>124</v>
      </c>
      <c r="B334">
        <v>16</v>
      </c>
      <c r="C334" t="s">
        <v>21</v>
      </c>
      <c r="D334" t="s">
        <v>45</v>
      </c>
      <c r="E334">
        <v>12</v>
      </c>
      <c r="F334">
        <v>20</v>
      </c>
      <c r="G334">
        <v>2</v>
      </c>
      <c r="H334" s="8">
        <v>43</v>
      </c>
      <c r="I334" t="s">
        <v>6</v>
      </c>
      <c r="J334">
        <f>Tabla1[[#This Row],[Precio Unitario]]*Tabla1[[#This Row],[Cantidad Ordenada]]</f>
        <v>40</v>
      </c>
      <c r="K334">
        <f>Tabla1[[#This Row],[Ganancia Bruta]]-(Tabla1[[#This Row],[Costo Unitario]]*Tabla1[[#This Row],[Cantidad Ordenada]])</f>
        <v>16</v>
      </c>
      <c r="L334">
        <f>Tabla1[[#This Row],[Precio Unitario]]*Tabla1[[#This Row],[Cantidad Ordenada]]</f>
        <v>40</v>
      </c>
      <c r="M334" s="1">
        <f>Tabla1[[#This Row],[Ganancia Neta ]]/Tabla1[[#This Row],[Total del pedido ]]</f>
        <v>0.4</v>
      </c>
      <c r="N334" s="2">
        <f>Tabla1[[#This Row],[Costo Unitario]]*Tabla1[[#This Row],[Cantidad Ordenada]]</f>
        <v>24</v>
      </c>
      <c r="O334" s="2"/>
    </row>
    <row r="335" spans="1:15">
      <c r="A335">
        <v>124</v>
      </c>
      <c r="B335">
        <v>16</v>
      </c>
      <c r="C335" t="s">
        <v>26</v>
      </c>
      <c r="D335" t="s">
        <v>50</v>
      </c>
      <c r="E335">
        <v>15</v>
      </c>
      <c r="F335">
        <v>25</v>
      </c>
      <c r="G335">
        <v>1</v>
      </c>
      <c r="H335" s="8">
        <v>27</v>
      </c>
      <c r="I335" t="s">
        <v>8</v>
      </c>
      <c r="J335">
        <f>Tabla1[[#This Row],[Precio Unitario]]*Tabla1[[#This Row],[Cantidad Ordenada]]</f>
        <v>25</v>
      </c>
      <c r="K335">
        <f>Tabla1[[#This Row],[Ganancia Bruta]]-(Tabla1[[#This Row],[Costo Unitario]]*Tabla1[[#This Row],[Cantidad Ordenada]])</f>
        <v>10</v>
      </c>
      <c r="L335">
        <f>Tabla1[[#This Row],[Precio Unitario]]*Tabla1[[#This Row],[Cantidad Ordenada]]</f>
        <v>25</v>
      </c>
      <c r="M335" s="1">
        <f>Tabla1[[#This Row],[Ganancia Neta ]]/Tabla1[[#This Row],[Total del pedido ]]</f>
        <v>0.4</v>
      </c>
      <c r="N335" s="2">
        <f>Tabla1[[#This Row],[Costo Unitario]]*Tabla1[[#This Row],[Cantidad Ordenada]]</f>
        <v>15</v>
      </c>
      <c r="O335" s="2"/>
    </row>
    <row r="336" spans="1:15">
      <c r="A336">
        <v>124</v>
      </c>
      <c r="B336">
        <v>16</v>
      </c>
      <c r="C336" t="s">
        <v>14</v>
      </c>
      <c r="D336" t="s">
        <v>38</v>
      </c>
      <c r="E336">
        <v>20</v>
      </c>
      <c r="F336">
        <v>33</v>
      </c>
      <c r="G336">
        <v>3</v>
      </c>
      <c r="H336" s="8">
        <v>9</v>
      </c>
      <c r="I336" t="s">
        <v>8</v>
      </c>
      <c r="J336">
        <f>Tabla1[[#This Row],[Precio Unitario]]*Tabla1[[#This Row],[Cantidad Ordenada]]</f>
        <v>99</v>
      </c>
      <c r="K336">
        <f>Tabla1[[#This Row],[Ganancia Bruta]]-(Tabla1[[#This Row],[Costo Unitario]]*Tabla1[[#This Row],[Cantidad Ordenada]])</f>
        <v>39</v>
      </c>
      <c r="L336">
        <f>Tabla1[[#This Row],[Precio Unitario]]*Tabla1[[#This Row],[Cantidad Ordenada]]</f>
        <v>99</v>
      </c>
      <c r="M336" s="1">
        <f>Tabla1[[#This Row],[Ganancia Neta ]]/Tabla1[[#This Row],[Total del pedido ]]</f>
        <v>0.39393939393939392</v>
      </c>
      <c r="N336" s="2">
        <f>Tabla1[[#This Row],[Costo Unitario]]*Tabla1[[#This Row],[Cantidad Ordenada]]</f>
        <v>60</v>
      </c>
      <c r="O336" s="2"/>
    </row>
    <row r="337" spans="1:15">
      <c r="A337">
        <v>124</v>
      </c>
      <c r="B337">
        <v>16</v>
      </c>
      <c r="C337" t="s">
        <v>13</v>
      </c>
      <c r="D337" t="s">
        <v>37</v>
      </c>
      <c r="E337">
        <v>17</v>
      </c>
      <c r="F337">
        <v>29</v>
      </c>
      <c r="G337">
        <v>2</v>
      </c>
      <c r="H337" s="8">
        <v>59</v>
      </c>
      <c r="I337" t="s">
        <v>8</v>
      </c>
      <c r="J337">
        <f>Tabla1[[#This Row],[Precio Unitario]]*Tabla1[[#This Row],[Cantidad Ordenada]]</f>
        <v>58</v>
      </c>
      <c r="K337">
        <f>Tabla1[[#This Row],[Ganancia Bruta]]-(Tabla1[[#This Row],[Costo Unitario]]*Tabla1[[#This Row],[Cantidad Ordenada]])</f>
        <v>24</v>
      </c>
      <c r="L337">
        <f>Tabla1[[#This Row],[Precio Unitario]]*Tabla1[[#This Row],[Cantidad Ordenada]]</f>
        <v>58</v>
      </c>
      <c r="M337" s="1">
        <f>Tabla1[[#This Row],[Ganancia Neta ]]/Tabla1[[#This Row],[Total del pedido ]]</f>
        <v>0.41379310344827586</v>
      </c>
      <c r="N337" s="2">
        <f>Tabla1[[#This Row],[Costo Unitario]]*Tabla1[[#This Row],[Cantidad Ordenada]]</f>
        <v>34</v>
      </c>
      <c r="O337" s="2"/>
    </row>
    <row r="338" spans="1:15">
      <c r="A338">
        <v>125</v>
      </c>
      <c r="B338">
        <v>14</v>
      </c>
      <c r="C338" t="s">
        <v>15</v>
      </c>
      <c r="D338" t="s">
        <v>39</v>
      </c>
      <c r="E338">
        <v>16</v>
      </c>
      <c r="F338">
        <v>28</v>
      </c>
      <c r="G338">
        <v>2</v>
      </c>
      <c r="H338" s="8">
        <v>38</v>
      </c>
      <c r="I338" t="s">
        <v>8</v>
      </c>
      <c r="J338">
        <f>Tabla1[[#This Row],[Precio Unitario]]*Tabla1[[#This Row],[Cantidad Ordenada]]</f>
        <v>56</v>
      </c>
      <c r="K338">
        <f>Tabla1[[#This Row],[Ganancia Bruta]]-(Tabla1[[#This Row],[Costo Unitario]]*Tabla1[[#This Row],[Cantidad Ordenada]])</f>
        <v>24</v>
      </c>
      <c r="L338">
        <f>Tabla1[[#This Row],[Precio Unitario]]*Tabla1[[#This Row],[Cantidad Ordenada]]</f>
        <v>56</v>
      </c>
      <c r="M338" s="1">
        <f>Tabla1[[#This Row],[Ganancia Neta ]]/Tabla1[[#This Row],[Total del pedido ]]</f>
        <v>0.42857142857142855</v>
      </c>
      <c r="N338" s="2">
        <f>Tabla1[[#This Row],[Costo Unitario]]*Tabla1[[#This Row],[Cantidad Ordenada]]</f>
        <v>32</v>
      </c>
      <c r="O338" s="2"/>
    </row>
    <row r="339" spans="1:15">
      <c r="A339">
        <v>125</v>
      </c>
      <c r="B339">
        <v>14</v>
      </c>
      <c r="C339" t="s">
        <v>20</v>
      </c>
      <c r="D339" t="s">
        <v>44</v>
      </c>
      <c r="E339">
        <v>20</v>
      </c>
      <c r="F339">
        <v>34</v>
      </c>
      <c r="G339">
        <v>2</v>
      </c>
      <c r="H339" s="8">
        <v>15</v>
      </c>
      <c r="I339" t="s">
        <v>6</v>
      </c>
      <c r="J339">
        <f>Tabla1[[#This Row],[Precio Unitario]]*Tabla1[[#This Row],[Cantidad Ordenada]]</f>
        <v>68</v>
      </c>
      <c r="K339">
        <f>Tabla1[[#This Row],[Ganancia Bruta]]-(Tabla1[[#This Row],[Costo Unitario]]*Tabla1[[#This Row],[Cantidad Ordenada]])</f>
        <v>28</v>
      </c>
      <c r="L339">
        <f>Tabla1[[#This Row],[Precio Unitario]]*Tabla1[[#This Row],[Cantidad Ordenada]]</f>
        <v>68</v>
      </c>
      <c r="M339" s="1">
        <f>Tabla1[[#This Row],[Ganancia Neta ]]/Tabla1[[#This Row],[Total del pedido ]]</f>
        <v>0.41176470588235292</v>
      </c>
      <c r="N339" s="2">
        <f>Tabla1[[#This Row],[Costo Unitario]]*Tabla1[[#This Row],[Cantidad Ordenada]]</f>
        <v>40</v>
      </c>
      <c r="O339" s="2"/>
    </row>
    <row r="340" spans="1:15">
      <c r="A340">
        <v>125</v>
      </c>
      <c r="B340">
        <v>14</v>
      </c>
      <c r="C340" t="s">
        <v>21</v>
      </c>
      <c r="D340" t="s">
        <v>45</v>
      </c>
      <c r="E340">
        <v>12</v>
      </c>
      <c r="F340">
        <v>20</v>
      </c>
      <c r="G340">
        <v>3</v>
      </c>
      <c r="H340" s="8">
        <v>31</v>
      </c>
      <c r="I340" t="s">
        <v>6</v>
      </c>
      <c r="J340">
        <f>Tabla1[[#This Row],[Precio Unitario]]*Tabla1[[#This Row],[Cantidad Ordenada]]</f>
        <v>60</v>
      </c>
      <c r="K340">
        <f>Tabla1[[#This Row],[Ganancia Bruta]]-(Tabla1[[#This Row],[Costo Unitario]]*Tabla1[[#This Row],[Cantidad Ordenada]])</f>
        <v>24</v>
      </c>
      <c r="L340">
        <f>Tabla1[[#This Row],[Precio Unitario]]*Tabla1[[#This Row],[Cantidad Ordenada]]</f>
        <v>60</v>
      </c>
      <c r="M340" s="1">
        <f>Tabla1[[#This Row],[Ganancia Neta ]]/Tabla1[[#This Row],[Total del pedido ]]</f>
        <v>0.4</v>
      </c>
      <c r="N340" s="2">
        <f>Tabla1[[#This Row],[Costo Unitario]]*Tabla1[[#This Row],[Cantidad Ordenada]]</f>
        <v>36</v>
      </c>
      <c r="O340" s="2"/>
    </row>
    <row r="341" spans="1:15">
      <c r="A341">
        <v>126</v>
      </c>
      <c r="B341">
        <v>18</v>
      </c>
      <c r="C341" t="s">
        <v>15</v>
      </c>
      <c r="D341" t="s">
        <v>39</v>
      </c>
      <c r="E341">
        <v>16</v>
      </c>
      <c r="F341">
        <v>28</v>
      </c>
      <c r="G341">
        <v>1</v>
      </c>
      <c r="H341" s="8">
        <v>19</v>
      </c>
      <c r="I341" t="s">
        <v>8</v>
      </c>
      <c r="J341">
        <f>Tabla1[[#This Row],[Precio Unitario]]*Tabla1[[#This Row],[Cantidad Ordenada]]</f>
        <v>28</v>
      </c>
      <c r="K341">
        <f>Tabla1[[#This Row],[Ganancia Bruta]]-(Tabla1[[#This Row],[Costo Unitario]]*Tabla1[[#This Row],[Cantidad Ordenada]])</f>
        <v>12</v>
      </c>
      <c r="L341">
        <f>Tabla1[[#This Row],[Precio Unitario]]*Tabla1[[#This Row],[Cantidad Ordenada]]</f>
        <v>28</v>
      </c>
      <c r="M341" s="1">
        <f>Tabla1[[#This Row],[Ganancia Neta ]]/Tabla1[[#This Row],[Total del pedido ]]</f>
        <v>0.42857142857142855</v>
      </c>
      <c r="N341" s="2">
        <f>Tabla1[[#This Row],[Costo Unitario]]*Tabla1[[#This Row],[Cantidad Ordenada]]</f>
        <v>16</v>
      </c>
      <c r="O341" s="2"/>
    </row>
    <row r="342" spans="1:15">
      <c r="A342">
        <v>126</v>
      </c>
      <c r="B342">
        <v>18</v>
      </c>
      <c r="C342" t="s">
        <v>17</v>
      </c>
      <c r="D342" t="s">
        <v>41</v>
      </c>
      <c r="E342">
        <v>21</v>
      </c>
      <c r="F342">
        <v>35</v>
      </c>
      <c r="G342">
        <v>1</v>
      </c>
      <c r="H342" s="8">
        <v>40</v>
      </c>
      <c r="I342" t="s">
        <v>8</v>
      </c>
      <c r="J342">
        <f>Tabla1[[#This Row],[Precio Unitario]]*Tabla1[[#This Row],[Cantidad Ordenada]]</f>
        <v>35</v>
      </c>
      <c r="K342">
        <f>Tabla1[[#This Row],[Ganancia Bruta]]-(Tabla1[[#This Row],[Costo Unitario]]*Tabla1[[#This Row],[Cantidad Ordenada]])</f>
        <v>14</v>
      </c>
      <c r="L342">
        <f>Tabla1[[#This Row],[Precio Unitario]]*Tabla1[[#This Row],[Cantidad Ordenada]]</f>
        <v>35</v>
      </c>
      <c r="M342" s="1">
        <f>Tabla1[[#This Row],[Ganancia Neta ]]/Tabla1[[#This Row],[Total del pedido ]]</f>
        <v>0.4</v>
      </c>
      <c r="N342" s="2">
        <f>Tabla1[[#This Row],[Costo Unitario]]*Tabla1[[#This Row],[Cantidad Ordenada]]</f>
        <v>21</v>
      </c>
      <c r="O342" s="2"/>
    </row>
    <row r="343" spans="1:15">
      <c r="A343">
        <v>126</v>
      </c>
      <c r="B343">
        <v>18</v>
      </c>
      <c r="C343" t="s">
        <v>5</v>
      </c>
      <c r="D343" t="s">
        <v>31</v>
      </c>
      <c r="E343">
        <v>14</v>
      </c>
      <c r="F343">
        <v>24</v>
      </c>
      <c r="G343">
        <v>3</v>
      </c>
      <c r="H343" s="8">
        <v>27</v>
      </c>
      <c r="I343" t="s">
        <v>6</v>
      </c>
      <c r="J343">
        <f>Tabla1[[#This Row],[Precio Unitario]]*Tabla1[[#This Row],[Cantidad Ordenada]]</f>
        <v>72</v>
      </c>
      <c r="K343">
        <f>Tabla1[[#This Row],[Ganancia Bruta]]-(Tabla1[[#This Row],[Costo Unitario]]*Tabla1[[#This Row],[Cantidad Ordenada]])</f>
        <v>30</v>
      </c>
      <c r="L343">
        <f>Tabla1[[#This Row],[Precio Unitario]]*Tabla1[[#This Row],[Cantidad Ordenada]]</f>
        <v>72</v>
      </c>
      <c r="M343" s="1">
        <f>Tabla1[[#This Row],[Ganancia Neta ]]/Tabla1[[#This Row],[Total del pedido ]]</f>
        <v>0.41666666666666669</v>
      </c>
      <c r="N343" s="2">
        <f>Tabla1[[#This Row],[Costo Unitario]]*Tabla1[[#This Row],[Cantidad Ordenada]]</f>
        <v>42</v>
      </c>
      <c r="O343" s="2"/>
    </row>
    <row r="344" spans="1:15">
      <c r="A344">
        <v>126</v>
      </c>
      <c r="B344">
        <v>18</v>
      </c>
      <c r="C344" t="s">
        <v>7</v>
      </c>
      <c r="D344" t="s">
        <v>32</v>
      </c>
      <c r="E344">
        <v>18</v>
      </c>
      <c r="F344">
        <v>30</v>
      </c>
      <c r="G344">
        <v>1</v>
      </c>
      <c r="H344" s="8">
        <v>53</v>
      </c>
      <c r="I344" t="s">
        <v>6</v>
      </c>
      <c r="J344">
        <f>Tabla1[[#This Row],[Precio Unitario]]*Tabla1[[#This Row],[Cantidad Ordenada]]</f>
        <v>30</v>
      </c>
      <c r="K344">
        <f>Tabla1[[#This Row],[Ganancia Bruta]]-(Tabla1[[#This Row],[Costo Unitario]]*Tabla1[[#This Row],[Cantidad Ordenada]])</f>
        <v>12</v>
      </c>
      <c r="L344">
        <f>Tabla1[[#This Row],[Precio Unitario]]*Tabla1[[#This Row],[Cantidad Ordenada]]</f>
        <v>30</v>
      </c>
      <c r="M344" s="1">
        <f>Tabla1[[#This Row],[Ganancia Neta ]]/Tabla1[[#This Row],[Total del pedido ]]</f>
        <v>0.4</v>
      </c>
      <c r="N344" s="2">
        <f>Tabla1[[#This Row],[Costo Unitario]]*Tabla1[[#This Row],[Cantidad Ordenada]]</f>
        <v>18</v>
      </c>
      <c r="O344" s="2"/>
    </row>
    <row r="345" spans="1:15">
      <c r="A345">
        <v>127</v>
      </c>
      <c r="B345">
        <v>6</v>
      </c>
      <c r="C345" t="s">
        <v>12</v>
      </c>
      <c r="D345" t="s">
        <v>36</v>
      </c>
      <c r="E345">
        <v>22</v>
      </c>
      <c r="F345">
        <v>36</v>
      </c>
      <c r="G345">
        <v>2</v>
      </c>
      <c r="H345" s="8">
        <v>30</v>
      </c>
      <c r="I345" t="s">
        <v>8</v>
      </c>
      <c r="J345">
        <f>Tabla1[[#This Row],[Precio Unitario]]*Tabla1[[#This Row],[Cantidad Ordenada]]</f>
        <v>72</v>
      </c>
      <c r="K345">
        <f>Tabla1[[#This Row],[Ganancia Bruta]]-(Tabla1[[#This Row],[Costo Unitario]]*Tabla1[[#This Row],[Cantidad Ordenada]])</f>
        <v>28</v>
      </c>
      <c r="L345">
        <f>Tabla1[[#This Row],[Precio Unitario]]*Tabla1[[#This Row],[Cantidad Ordenada]]</f>
        <v>72</v>
      </c>
      <c r="M345" s="1">
        <f>Tabla1[[#This Row],[Ganancia Neta ]]/Tabla1[[#This Row],[Total del pedido ]]</f>
        <v>0.3888888888888889</v>
      </c>
      <c r="N345" s="2">
        <f>Tabla1[[#This Row],[Costo Unitario]]*Tabla1[[#This Row],[Cantidad Ordenada]]</f>
        <v>44</v>
      </c>
      <c r="O345" s="2"/>
    </row>
    <row r="346" spans="1:15">
      <c r="A346">
        <v>128</v>
      </c>
      <c r="B346">
        <v>2</v>
      </c>
      <c r="C346" t="s">
        <v>26</v>
      </c>
      <c r="D346" t="s">
        <v>50</v>
      </c>
      <c r="E346">
        <v>15</v>
      </c>
      <c r="F346">
        <v>25</v>
      </c>
      <c r="G346">
        <v>3</v>
      </c>
      <c r="H346" s="8">
        <v>53</v>
      </c>
      <c r="I346" t="s">
        <v>6</v>
      </c>
      <c r="J346">
        <f>Tabla1[[#This Row],[Precio Unitario]]*Tabla1[[#This Row],[Cantidad Ordenada]]</f>
        <v>75</v>
      </c>
      <c r="K346">
        <f>Tabla1[[#This Row],[Ganancia Bruta]]-(Tabla1[[#This Row],[Costo Unitario]]*Tabla1[[#This Row],[Cantidad Ordenada]])</f>
        <v>30</v>
      </c>
      <c r="L346">
        <f>Tabla1[[#This Row],[Precio Unitario]]*Tabla1[[#This Row],[Cantidad Ordenada]]</f>
        <v>75</v>
      </c>
      <c r="M346" s="1">
        <f>Tabla1[[#This Row],[Ganancia Neta ]]/Tabla1[[#This Row],[Total del pedido ]]</f>
        <v>0.4</v>
      </c>
      <c r="N346" s="2">
        <f>Tabla1[[#This Row],[Costo Unitario]]*Tabla1[[#This Row],[Cantidad Ordenada]]</f>
        <v>45</v>
      </c>
      <c r="O346" s="2"/>
    </row>
    <row r="347" spans="1:15">
      <c r="A347">
        <v>128</v>
      </c>
      <c r="B347">
        <v>2</v>
      </c>
      <c r="C347" t="s">
        <v>24</v>
      </c>
      <c r="D347" t="s">
        <v>48</v>
      </c>
      <c r="E347">
        <v>10</v>
      </c>
      <c r="F347">
        <v>18</v>
      </c>
      <c r="G347">
        <v>3</v>
      </c>
      <c r="H347" s="8">
        <v>50</v>
      </c>
      <c r="I347" t="s">
        <v>8</v>
      </c>
      <c r="J347">
        <f>Tabla1[[#This Row],[Precio Unitario]]*Tabla1[[#This Row],[Cantidad Ordenada]]</f>
        <v>54</v>
      </c>
      <c r="K347">
        <f>Tabla1[[#This Row],[Ganancia Bruta]]-(Tabla1[[#This Row],[Costo Unitario]]*Tabla1[[#This Row],[Cantidad Ordenada]])</f>
        <v>24</v>
      </c>
      <c r="L347">
        <f>Tabla1[[#This Row],[Precio Unitario]]*Tabla1[[#This Row],[Cantidad Ordenada]]</f>
        <v>54</v>
      </c>
      <c r="M347" s="1">
        <f>Tabla1[[#This Row],[Ganancia Neta ]]/Tabla1[[#This Row],[Total del pedido ]]</f>
        <v>0.44444444444444442</v>
      </c>
      <c r="N347" s="2">
        <f>Tabla1[[#This Row],[Costo Unitario]]*Tabla1[[#This Row],[Cantidad Ordenada]]</f>
        <v>30</v>
      </c>
      <c r="O347" s="2"/>
    </row>
    <row r="348" spans="1:15">
      <c r="A348">
        <v>128</v>
      </c>
      <c r="B348">
        <v>2</v>
      </c>
      <c r="C348" t="s">
        <v>5</v>
      </c>
      <c r="D348" t="s">
        <v>31</v>
      </c>
      <c r="E348">
        <v>14</v>
      </c>
      <c r="F348">
        <v>24</v>
      </c>
      <c r="G348">
        <v>2</v>
      </c>
      <c r="H348" s="8">
        <v>35</v>
      </c>
      <c r="I348" t="s">
        <v>8</v>
      </c>
      <c r="J348">
        <f>Tabla1[[#This Row],[Precio Unitario]]*Tabla1[[#This Row],[Cantidad Ordenada]]</f>
        <v>48</v>
      </c>
      <c r="K348">
        <f>Tabla1[[#This Row],[Ganancia Bruta]]-(Tabla1[[#This Row],[Costo Unitario]]*Tabla1[[#This Row],[Cantidad Ordenada]])</f>
        <v>20</v>
      </c>
      <c r="L348">
        <f>Tabla1[[#This Row],[Precio Unitario]]*Tabla1[[#This Row],[Cantidad Ordenada]]</f>
        <v>48</v>
      </c>
      <c r="M348" s="1">
        <f>Tabla1[[#This Row],[Ganancia Neta ]]/Tabla1[[#This Row],[Total del pedido ]]</f>
        <v>0.41666666666666669</v>
      </c>
      <c r="N348" s="2">
        <f>Tabla1[[#This Row],[Costo Unitario]]*Tabla1[[#This Row],[Cantidad Ordenada]]</f>
        <v>28</v>
      </c>
      <c r="O348" s="2"/>
    </row>
    <row r="349" spans="1:15">
      <c r="A349">
        <v>128</v>
      </c>
      <c r="B349">
        <v>2</v>
      </c>
      <c r="C349" t="s">
        <v>9</v>
      </c>
      <c r="D349" t="s">
        <v>33</v>
      </c>
      <c r="E349">
        <v>19</v>
      </c>
      <c r="F349">
        <v>31</v>
      </c>
      <c r="G349">
        <v>2</v>
      </c>
      <c r="H349" s="8">
        <v>34</v>
      </c>
      <c r="I349" t="s">
        <v>8</v>
      </c>
      <c r="J349">
        <f>Tabla1[[#This Row],[Precio Unitario]]*Tabla1[[#This Row],[Cantidad Ordenada]]</f>
        <v>62</v>
      </c>
      <c r="K349">
        <f>Tabla1[[#This Row],[Ganancia Bruta]]-(Tabla1[[#This Row],[Costo Unitario]]*Tabla1[[#This Row],[Cantidad Ordenada]])</f>
        <v>24</v>
      </c>
      <c r="L349">
        <f>Tabla1[[#This Row],[Precio Unitario]]*Tabla1[[#This Row],[Cantidad Ordenada]]</f>
        <v>62</v>
      </c>
      <c r="M349" s="1">
        <f>Tabla1[[#This Row],[Ganancia Neta ]]/Tabla1[[#This Row],[Total del pedido ]]</f>
        <v>0.38709677419354838</v>
      </c>
      <c r="N349" s="2">
        <f>Tabla1[[#This Row],[Costo Unitario]]*Tabla1[[#This Row],[Cantidad Ordenada]]</f>
        <v>38</v>
      </c>
      <c r="O349" s="2"/>
    </row>
    <row r="350" spans="1:15">
      <c r="A350">
        <v>129</v>
      </c>
      <c r="B350">
        <v>16</v>
      </c>
      <c r="C350" t="s">
        <v>16</v>
      </c>
      <c r="D350" t="s">
        <v>40</v>
      </c>
      <c r="E350">
        <v>11</v>
      </c>
      <c r="F350">
        <v>19</v>
      </c>
      <c r="G350">
        <v>3</v>
      </c>
      <c r="H350" s="8">
        <v>6</v>
      </c>
      <c r="I350" t="s">
        <v>8</v>
      </c>
      <c r="J350">
        <f>Tabla1[[#This Row],[Precio Unitario]]*Tabla1[[#This Row],[Cantidad Ordenada]]</f>
        <v>57</v>
      </c>
      <c r="K350">
        <f>Tabla1[[#This Row],[Ganancia Bruta]]-(Tabla1[[#This Row],[Costo Unitario]]*Tabla1[[#This Row],[Cantidad Ordenada]])</f>
        <v>24</v>
      </c>
      <c r="L350">
        <f>Tabla1[[#This Row],[Precio Unitario]]*Tabla1[[#This Row],[Cantidad Ordenada]]</f>
        <v>57</v>
      </c>
      <c r="M350" s="1">
        <f>Tabla1[[#This Row],[Ganancia Neta ]]/Tabla1[[#This Row],[Total del pedido ]]</f>
        <v>0.42105263157894735</v>
      </c>
      <c r="N350" s="2">
        <f>Tabla1[[#This Row],[Costo Unitario]]*Tabla1[[#This Row],[Cantidad Ordenada]]</f>
        <v>33</v>
      </c>
      <c r="O350" s="2"/>
    </row>
    <row r="351" spans="1:15">
      <c r="A351">
        <v>129</v>
      </c>
      <c r="B351">
        <v>16</v>
      </c>
      <c r="C351" t="s">
        <v>21</v>
      </c>
      <c r="D351" t="s">
        <v>45</v>
      </c>
      <c r="E351">
        <v>12</v>
      </c>
      <c r="F351">
        <v>20</v>
      </c>
      <c r="G351">
        <v>1</v>
      </c>
      <c r="H351" s="8">
        <v>24</v>
      </c>
      <c r="I351" t="s">
        <v>6</v>
      </c>
      <c r="J351">
        <f>Tabla1[[#This Row],[Precio Unitario]]*Tabla1[[#This Row],[Cantidad Ordenada]]</f>
        <v>20</v>
      </c>
      <c r="K351">
        <f>Tabla1[[#This Row],[Ganancia Bruta]]-(Tabla1[[#This Row],[Costo Unitario]]*Tabla1[[#This Row],[Cantidad Ordenada]])</f>
        <v>8</v>
      </c>
      <c r="L351">
        <f>Tabla1[[#This Row],[Precio Unitario]]*Tabla1[[#This Row],[Cantidad Ordenada]]</f>
        <v>20</v>
      </c>
      <c r="M351" s="1">
        <f>Tabla1[[#This Row],[Ganancia Neta ]]/Tabla1[[#This Row],[Total del pedido ]]</f>
        <v>0.4</v>
      </c>
      <c r="N351" s="2">
        <f>Tabla1[[#This Row],[Costo Unitario]]*Tabla1[[#This Row],[Cantidad Ordenada]]</f>
        <v>12</v>
      </c>
      <c r="O351" s="2"/>
    </row>
    <row r="352" spans="1:15">
      <c r="A352">
        <v>129</v>
      </c>
      <c r="B352">
        <v>16</v>
      </c>
      <c r="C352" t="s">
        <v>13</v>
      </c>
      <c r="D352" t="s">
        <v>37</v>
      </c>
      <c r="E352">
        <v>17</v>
      </c>
      <c r="F352">
        <v>29</v>
      </c>
      <c r="G352">
        <v>1</v>
      </c>
      <c r="H352" s="8">
        <v>50</v>
      </c>
      <c r="I352" t="s">
        <v>6</v>
      </c>
      <c r="J352">
        <f>Tabla1[[#This Row],[Precio Unitario]]*Tabla1[[#This Row],[Cantidad Ordenada]]</f>
        <v>29</v>
      </c>
      <c r="K352">
        <f>Tabla1[[#This Row],[Ganancia Bruta]]-(Tabla1[[#This Row],[Costo Unitario]]*Tabla1[[#This Row],[Cantidad Ordenada]])</f>
        <v>12</v>
      </c>
      <c r="L352">
        <f>Tabla1[[#This Row],[Precio Unitario]]*Tabla1[[#This Row],[Cantidad Ordenada]]</f>
        <v>29</v>
      </c>
      <c r="M352" s="1">
        <f>Tabla1[[#This Row],[Ganancia Neta ]]/Tabla1[[#This Row],[Total del pedido ]]</f>
        <v>0.41379310344827586</v>
      </c>
      <c r="N352" s="2">
        <f>Tabla1[[#This Row],[Costo Unitario]]*Tabla1[[#This Row],[Cantidad Ordenada]]</f>
        <v>17</v>
      </c>
      <c r="O352" s="2"/>
    </row>
    <row r="353" spans="1:15">
      <c r="A353">
        <v>130</v>
      </c>
      <c r="B353">
        <v>10</v>
      </c>
      <c r="C353" t="s">
        <v>17</v>
      </c>
      <c r="D353" t="s">
        <v>41</v>
      </c>
      <c r="E353">
        <v>21</v>
      </c>
      <c r="F353">
        <v>35</v>
      </c>
      <c r="G353">
        <v>1</v>
      </c>
      <c r="H353" s="8">
        <v>25</v>
      </c>
      <c r="I353" t="s">
        <v>8</v>
      </c>
      <c r="J353">
        <f>Tabla1[[#This Row],[Precio Unitario]]*Tabla1[[#This Row],[Cantidad Ordenada]]</f>
        <v>35</v>
      </c>
      <c r="K353">
        <f>Tabla1[[#This Row],[Ganancia Bruta]]-(Tabla1[[#This Row],[Costo Unitario]]*Tabla1[[#This Row],[Cantidad Ordenada]])</f>
        <v>14</v>
      </c>
      <c r="L353">
        <f>Tabla1[[#This Row],[Precio Unitario]]*Tabla1[[#This Row],[Cantidad Ordenada]]</f>
        <v>35</v>
      </c>
      <c r="M353" s="1">
        <f>Tabla1[[#This Row],[Ganancia Neta ]]/Tabla1[[#This Row],[Total del pedido ]]</f>
        <v>0.4</v>
      </c>
      <c r="N353" s="2">
        <f>Tabla1[[#This Row],[Costo Unitario]]*Tabla1[[#This Row],[Cantidad Ordenada]]</f>
        <v>21</v>
      </c>
      <c r="O353" s="2"/>
    </row>
    <row r="354" spans="1:15">
      <c r="A354">
        <v>131</v>
      </c>
      <c r="B354">
        <v>7</v>
      </c>
      <c r="C354" t="s">
        <v>11</v>
      </c>
      <c r="D354" t="s">
        <v>35</v>
      </c>
      <c r="E354">
        <v>25</v>
      </c>
      <c r="F354">
        <v>40</v>
      </c>
      <c r="G354">
        <v>1</v>
      </c>
      <c r="H354" s="8">
        <v>43</v>
      </c>
      <c r="I354" t="s">
        <v>8</v>
      </c>
      <c r="J354">
        <f>Tabla1[[#This Row],[Precio Unitario]]*Tabla1[[#This Row],[Cantidad Ordenada]]</f>
        <v>40</v>
      </c>
      <c r="K354">
        <f>Tabla1[[#This Row],[Ganancia Bruta]]-(Tabla1[[#This Row],[Costo Unitario]]*Tabla1[[#This Row],[Cantidad Ordenada]])</f>
        <v>15</v>
      </c>
      <c r="L354">
        <f>Tabla1[[#This Row],[Precio Unitario]]*Tabla1[[#This Row],[Cantidad Ordenada]]</f>
        <v>40</v>
      </c>
      <c r="M354" s="1">
        <f>Tabla1[[#This Row],[Ganancia Neta ]]/Tabla1[[#This Row],[Total del pedido ]]</f>
        <v>0.375</v>
      </c>
      <c r="N354" s="2">
        <f>Tabla1[[#This Row],[Costo Unitario]]*Tabla1[[#This Row],[Cantidad Ordenada]]</f>
        <v>25</v>
      </c>
      <c r="O354" s="2"/>
    </row>
    <row r="355" spans="1:15">
      <c r="A355">
        <v>131</v>
      </c>
      <c r="B355">
        <v>7</v>
      </c>
      <c r="C355" t="s">
        <v>24</v>
      </c>
      <c r="D355" t="s">
        <v>48</v>
      </c>
      <c r="E355">
        <v>10</v>
      </c>
      <c r="F355">
        <v>18</v>
      </c>
      <c r="G355">
        <v>3</v>
      </c>
      <c r="H355" s="8">
        <v>20</v>
      </c>
      <c r="I355" t="s">
        <v>6</v>
      </c>
      <c r="J355">
        <f>Tabla1[[#This Row],[Precio Unitario]]*Tabla1[[#This Row],[Cantidad Ordenada]]</f>
        <v>54</v>
      </c>
      <c r="K355">
        <f>Tabla1[[#This Row],[Ganancia Bruta]]-(Tabla1[[#This Row],[Costo Unitario]]*Tabla1[[#This Row],[Cantidad Ordenada]])</f>
        <v>24</v>
      </c>
      <c r="L355">
        <f>Tabla1[[#This Row],[Precio Unitario]]*Tabla1[[#This Row],[Cantidad Ordenada]]</f>
        <v>54</v>
      </c>
      <c r="M355" s="1">
        <f>Tabla1[[#This Row],[Ganancia Neta ]]/Tabla1[[#This Row],[Total del pedido ]]</f>
        <v>0.44444444444444442</v>
      </c>
      <c r="N355" s="2">
        <f>Tabla1[[#This Row],[Costo Unitario]]*Tabla1[[#This Row],[Cantidad Ordenada]]</f>
        <v>30</v>
      </c>
      <c r="O355" s="2"/>
    </row>
    <row r="356" spans="1:15">
      <c r="A356">
        <v>131</v>
      </c>
      <c r="B356">
        <v>7</v>
      </c>
      <c r="C356" t="s">
        <v>23</v>
      </c>
      <c r="D356" t="s">
        <v>47</v>
      </c>
      <c r="E356">
        <v>13</v>
      </c>
      <c r="F356">
        <v>21</v>
      </c>
      <c r="G356">
        <v>3</v>
      </c>
      <c r="H356" s="8">
        <v>57</v>
      </c>
      <c r="I356" t="s">
        <v>8</v>
      </c>
      <c r="J356">
        <f>Tabla1[[#This Row],[Precio Unitario]]*Tabla1[[#This Row],[Cantidad Ordenada]]</f>
        <v>63</v>
      </c>
      <c r="K356">
        <f>Tabla1[[#This Row],[Ganancia Bruta]]-(Tabla1[[#This Row],[Costo Unitario]]*Tabla1[[#This Row],[Cantidad Ordenada]])</f>
        <v>24</v>
      </c>
      <c r="L356">
        <f>Tabla1[[#This Row],[Precio Unitario]]*Tabla1[[#This Row],[Cantidad Ordenada]]</f>
        <v>63</v>
      </c>
      <c r="M356" s="1">
        <f>Tabla1[[#This Row],[Ganancia Neta ]]/Tabla1[[#This Row],[Total del pedido ]]</f>
        <v>0.38095238095238093</v>
      </c>
      <c r="N356" s="2">
        <f>Tabla1[[#This Row],[Costo Unitario]]*Tabla1[[#This Row],[Cantidad Ordenada]]</f>
        <v>39</v>
      </c>
      <c r="O356" s="2"/>
    </row>
    <row r="357" spans="1:15">
      <c r="A357">
        <v>132</v>
      </c>
      <c r="B357">
        <v>9</v>
      </c>
      <c r="C357" t="s">
        <v>22</v>
      </c>
      <c r="D357" t="s">
        <v>46</v>
      </c>
      <c r="E357">
        <v>14</v>
      </c>
      <c r="F357">
        <v>23</v>
      </c>
      <c r="G357">
        <v>1</v>
      </c>
      <c r="H357" s="8">
        <v>6</v>
      </c>
      <c r="I357" t="s">
        <v>8</v>
      </c>
      <c r="J357">
        <f>Tabla1[[#This Row],[Precio Unitario]]*Tabla1[[#This Row],[Cantidad Ordenada]]</f>
        <v>23</v>
      </c>
      <c r="K357">
        <f>Tabla1[[#This Row],[Ganancia Bruta]]-(Tabla1[[#This Row],[Costo Unitario]]*Tabla1[[#This Row],[Cantidad Ordenada]])</f>
        <v>9</v>
      </c>
      <c r="L357">
        <f>Tabla1[[#This Row],[Precio Unitario]]*Tabla1[[#This Row],[Cantidad Ordenada]]</f>
        <v>23</v>
      </c>
      <c r="M357" s="1">
        <f>Tabla1[[#This Row],[Ganancia Neta ]]/Tabla1[[#This Row],[Total del pedido ]]</f>
        <v>0.39130434782608697</v>
      </c>
      <c r="N357" s="2">
        <f>Tabla1[[#This Row],[Costo Unitario]]*Tabla1[[#This Row],[Cantidad Ordenada]]</f>
        <v>14</v>
      </c>
      <c r="O357" s="2"/>
    </row>
    <row r="358" spans="1:15">
      <c r="A358">
        <v>132</v>
      </c>
      <c r="B358">
        <v>9</v>
      </c>
      <c r="C358" t="s">
        <v>12</v>
      </c>
      <c r="D358" t="s">
        <v>36</v>
      </c>
      <c r="E358">
        <v>22</v>
      </c>
      <c r="F358">
        <v>36</v>
      </c>
      <c r="G358">
        <v>1</v>
      </c>
      <c r="H358" s="8">
        <v>18</v>
      </c>
      <c r="I358" t="s">
        <v>6</v>
      </c>
      <c r="J358">
        <f>Tabla1[[#This Row],[Precio Unitario]]*Tabla1[[#This Row],[Cantidad Ordenada]]</f>
        <v>36</v>
      </c>
      <c r="K358">
        <f>Tabla1[[#This Row],[Ganancia Bruta]]-(Tabla1[[#This Row],[Costo Unitario]]*Tabla1[[#This Row],[Cantidad Ordenada]])</f>
        <v>14</v>
      </c>
      <c r="L358">
        <f>Tabla1[[#This Row],[Precio Unitario]]*Tabla1[[#This Row],[Cantidad Ordenada]]</f>
        <v>36</v>
      </c>
      <c r="M358" s="1">
        <f>Tabla1[[#This Row],[Ganancia Neta ]]/Tabla1[[#This Row],[Total del pedido ]]</f>
        <v>0.3888888888888889</v>
      </c>
      <c r="N358" s="2">
        <f>Tabla1[[#This Row],[Costo Unitario]]*Tabla1[[#This Row],[Cantidad Ordenada]]</f>
        <v>22</v>
      </c>
      <c r="O358" s="2"/>
    </row>
    <row r="359" spans="1:15">
      <c r="A359">
        <v>132</v>
      </c>
      <c r="B359">
        <v>9</v>
      </c>
      <c r="C359" t="s">
        <v>23</v>
      </c>
      <c r="D359" t="s">
        <v>47</v>
      </c>
      <c r="E359">
        <v>13</v>
      </c>
      <c r="F359">
        <v>21</v>
      </c>
      <c r="G359">
        <v>2</v>
      </c>
      <c r="H359" s="8">
        <v>53</v>
      </c>
      <c r="I359" t="s">
        <v>6</v>
      </c>
      <c r="J359">
        <f>Tabla1[[#This Row],[Precio Unitario]]*Tabla1[[#This Row],[Cantidad Ordenada]]</f>
        <v>42</v>
      </c>
      <c r="K359">
        <f>Tabla1[[#This Row],[Ganancia Bruta]]-(Tabla1[[#This Row],[Costo Unitario]]*Tabla1[[#This Row],[Cantidad Ordenada]])</f>
        <v>16</v>
      </c>
      <c r="L359">
        <f>Tabla1[[#This Row],[Precio Unitario]]*Tabla1[[#This Row],[Cantidad Ordenada]]</f>
        <v>42</v>
      </c>
      <c r="M359" s="1">
        <f>Tabla1[[#This Row],[Ganancia Neta ]]/Tabla1[[#This Row],[Total del pedido ]]</f>
        <v>0.38095238095238093</v>
      </c>
      <c r="N359" s="2">
        <f>Tabla1[[#This Row],[Costo Unitario]]*Tabla1[[#This Row],[Cantidad Ordenada]]</f>
        <v>26</v>
      </c>
      <c r="O359" s="2"/>
    </row>
    <row r="360" spans="1:15">
      <c r="A360">
        <v>132</v>
      </c>
      <c r="B360">
        <v>9</v>
      </c>
      <c r="C360" t="s">
        <v>17</v>
      </c>
      <c r="D360" t="s">
        <v>41</v>
      </c>
      <c r="E360">
        <v>21</v>
      </c>
      <c r="F360">
        <v>35</v>
      </c>
      <c r="G360">
        <v>3</v>
      </c>
      <c r="H360" s="8">
        <v>25</v>
      </c>
      <c r="I360" t="s">
        <v>8</v>
      </c>
      <c r="J360">
        <f>Tabla1[[#This Row],[Precio Unitario]]*Tabla1[[#This Row],[Cantidad Ordenada]]</f>
        <v>105</v>
      </c>
      <c r="K360">
        <f>Tabla1[[#This Row],[Ganancia Bruta]]-(Tabla1[[#This Row],[Costo Unitario]]*Tabla1[[#This Row],[Cantidad Ordenada]])</f>
        <v>42</v>
      </c>
      <c r="L360">
        <f>Tabla1[[#This Row],[Precio Unitario]]*Tabla1[[#This Row],[Cantidad Ordenada]]</f>
        <v>105</v>
      </c>
      <c r="M360" s="1">
        <f>Tabla1[[#This Row],[Ganancia Neta ]]/Tabla1[[#This Row],[Total del pedido ]]</f>
        <v>0.4</v>
      </c>
      <c r="N360" s="2">
        <f>Tabla1[[#This Row],[Costo Unitario]]*Tabla1[[#This Row],[Cantidad Ordenada]]</f>
        <v>63</v>
      </c>
      <c r="O360" s="2"/>
    </row>
    <row r="361" spans="1:15">
      <c r="A361">
        <v>133</v>
      </c>
      <c r="B361">
        <v>20</v>
      </c>
      <c r="C361" t="s">
        <v>18</v>
      </c>
      <c r="D361" t="s">
        <v>42</v>
      </c>
      <c r="E361">
        <v>19</v>
      </c>
      <c r="F361">
        <v>32</v>
      </c>
      <c r="G361">
        <v>1</v>
      </c>
      <c r="H361" s="8">
        <v>5</v>
      </c>
      <c r="I361" t="s">
        <v>6</v>
      </c>
      <c r="J361">
        <f>Tabla1[[#This Row],[Precio Unitario]]*Tabla1[[#This Row],[Cantidad Ordenada]]</f>
        <v>32</v>
      </c>
      <c r="K361">
        <f>Tabla1[[#This Row],[Ganancia Bruta]]-(Tabla1[[#This Row],[Costo Unitario]]*Tabla1[[#This Row],[Cantidad Ordenada]])</f>
        <v>13</v>
      </c>
      <c r="L361">
        <f>Tabla1[[#This Row],[Precio Unitario]]*Tabla1[[#This Row],[Cantidad Ordenada]]</f>
        <v>32</v>
      </c>
      <c r="M361" s="1">
        <f>Tabla1[[#This Row],[Ganancia Neta ]]/Tabla1[[#This Row],[Total del pedido ]]</f>
        <v>0.40625</v>
      </c>
      <c r="N361" s="2">
        <f>Tabla1[[#This Row],[Costo Unitario]]*Tabla1[[#This Row],[Cantidad Ordenada]]</f>
        <v>19</v>
      </c>
      <c r="O361" s="2"/>
    </row>
    <row r="362" spans="1:15">
      <c r="A362">
        <v>133</v>
      </c>
      <c r="B362">
        <v>20</v>
      </c>
      <c r="C362" t="s">
        <v>20</v>
      </c>
      <c r="D362" t="s">
        <v>44</v>
      </c>
      <c r="E362">
        <v>20</v>
      </c>
      <c r="F362">
        <v>34</v>
      </c>
      <c r="G362">
        <v>1</v>
      </c>
      <c r="H362" s="8">
        <v>45</v>
      </c>
      <c r="I362" t="s">
        <v>8</v>
      </c>
      <c r="J362">
        <f>Tabla1[[#This Row],[Precio Unitario]]*Tabla1[[#This Row],[Cantidad Ordenada]]</f>
        <v>34</v>
      </c>
      <c r="K362">
        <f>Tabla1[[#This Row],[Ganancia Bruta]]-(Tabla1[[#This Row],[Costo Unitario]]*Tabla1[[#This Row],[Cantidad Ordenada]])</f>
        <v>14</v>
      </c>
      <c r="L362">
        <f>Tabla1[[#This Row],[Precio Unitario]]*Tabla1[[#This Row],[Cantidad Ordenada]]</f>
        <v>34</v>
      </c>
      <c r="M362" s="1">
        <f>Tabla1[[#This Row],[Ganancia Neta ]]/Tabla1[[#This Row],[Total del pedido ]]</f>
        <v>0.41176470588235292</v>
      </c>
      <c r="N362" s="2">
        <f>Tabla1[[#This Row],[Costo Unitario]]*Tabla1[[#This Row],[Cantidad Ordenada]]</f>
        <v>20</v>
      </c>
      <c r="O362" s="2"/>
    </row>
    <row r="363" spans="1:15">
      <c r="A363">
        <v>133</v>
      </c>
      <c r="B363">
        <v>20</v>
      </c>
      <c r="C363" t="s">
        <v>9</v>
      </c>
      <c r="D363" t="s">
        <v>33</v>
      </c>
      <c r="E363">
        <v>19</v>
      </c>
      <c r="F363">
        <v>31</v>
      </c>
      <c r="G363">
        <v>2</v>
      </c>
      <c r="H363" s="8">
        <v>46</v>
      </c>
      <c r="I363" t="s">
        <v>6</v>
      </c>
      <c r="J363">
        <f>Tabla1[[#This Row],[Precio Unitario]]*Tabla1[[#This Row],[Cantidad Ordenada]]</f>
        <v>62</v>
      </c>
      <c r="K363">
        <f>Tabla1[[#This Row],[Ganancia Bruta]]-(Tabla1[[#This Row],[Costo Unitario]]*Tabla1[[#This Row],[Cantidad Ordenada]])</f>
        <v>24</v>
      </c>
      <c r="L363">
        <f>Tabla1[[#This Row],[Precio Unitario]]*Tabla1[[#This Row],[Cantidad Ordenada]]</f>
        <v>62</v>
      </c>
      <c r="M363" s="1">
        <f>Tabla1[[#This Row],[Ganancia Neta ]]/Tabla1[[#This Row],[Total del pedido ]]</f>
        <v>0.38709677419354838</v>
      </c>
      <c r="N363" s="2">
        <f>Tabla1[[#This Row],[Costo Unitario]]*Tabla1[[#This Row],[Cantidad Ordenada]]</f>
        <v>38</v>
      </c>
      <c r="O363" s="2"/>
    </row>
    <row r="364" spans="1:15">
      <c r="A364">
        <v>133</v>
      </c>
      <c r="B364">
        <v>20</v>
      </c>
      <c r="C364" t="s">
        <v>24</v>
      </c>
      <c r="D364" t="s">
        <v>48</v>
      </c>
      <c r="E364">
        <v>10</v>
      </c>
      <c r="F364">
        <v>18</v>
      </c>
      <c r="G364">
        <v>3</v>
      </c>
      <c r="H364" s="8">
        <v>11</v>
      </c>
      <c r="I364" t="s">
        <v>6</v>
      </c>
      <c r="J364">
        <f>Tabla1[[#This Row],[Precio Unitario]]*Tabla1[[#This Row],[Cantidad Ordenada]]</f>
        <v>54</v>
      </c>
      <c r="K364">
        <f>Tabla1[[#This Row],[Ganancia Bruta]]-(Tabla1[[#This Row],[Costo Unitario]]*Tabla1[[#This Row],[Cantidad Ordenada]])</f>
        <v>24</v>
      </c>
      <c r="L364">
        <f>Tabla1[[#This Row],[Precio Unitario]]*Tabla1[[#This Row],[Cantidad Ordenada]]</f>
        <v>54</v>
      </c>
      <c r="M364" s="1">
        <f>Tabla1[[#This Row],[Ganancia Neta ]]/Tabla1[[#This Row],[Total del pedido ]]</f>
        <v>0.44444444444444442</v>
      </c>
      <c r="N364" s="2">
        <f>Tabla1[[#This Row],[Costo Unitario]]*Tabla1[[#This Row],[Cantidad Ordenada]]</f>
        <v>30</v>
      </c>
      <c r="O364" s="2"/>
    </row>
    <row r="365" spans="1:15">
      <c r="A365">
        <v>134</v>
      </c>
      <c r="B365">
        <v>3</v>
      </c>
      <c r="C365" t="s">
        <v>5</v>
      </c>
      <c r="D365" t="s">
        <v>31</v>
      </c>
      <c r="E365">
        <v>14</v>
      </c>
      <c r="F365">
        <v>24</v>
      </c>
      <c r="G365">
        <v>1</v>
      </c>
      <c r="H365" s="8">
        <v>19</v>
      </c>
      <c r="I365" t="s">
        <v>6</v>
      </c>
      <c r="J365">
        <f>Tabla1[[#This Row],[Precio Unitario]]*Tabla1[[#This Row],[Cantidad Ordenada]]</f>
        <v>24</v>
      </c>
      <c r="K365">
        <f>Tabla1[[#This Row],[Ganancia Bruta]]-(Tabla1[[#This Row],[Costo Unitario]]*Tabla1[[#This Row],[Cantidad Ordenada]])</f>
        <v>10</v>
      </c>
      <c r="L365">
        <f>Tabla1[[#This Row],[Precio Unitario]]*Tabla1[[#This Row],[Cantidad Ordenada]]</f>
        <v>24</v>
      </c>
      <c r="M365" s="1">
        <f>Tabla1[[#This Row],[Ganancia Neta ]]/Tabla1[[#This Row],[Total del pedido ]]</f>
        <v>0.41666666666666669</v>
      </c>
      <c r="N365" s="2">
        <f>Tabla1[[#This Row],[Costo Unitario]]*Tabla1[[#This Row],[Cantidad Ordenada]]</f>
        <v>14</v>
      </c>
      <c r="O365" s="2"/>
    </row>
    <row r="366" spans="1:15">
      <c r="A366">
        <v>134</v>
      </c>
      <c r="B366">
        <v>3</v>
      </c>
      <c r="C366" t="s">
        <v>18</v>
      </c>
      <c r="D366" t="s">
        <v>42</v>
      </c>
      <c r="E366">
        <v>19</v>
      </c>
      <c r="F366">
        <v>32</v>
      </c>
      <c r="G366">
        <v>3</v>
      </c>
      <c r="H366" s="8">
        <v>29</v>
      </c>
      <c r="I366" t="s">
        <v>6</v>
      </c>
      <c r="J366">
        <f>Tabla1[[#This Row],[Precio Unitario]]*Tabla1[[#This Row],[Cantidad Ordenada]]</f>
        <v>96</v>
      </c>
      <c r="K366">
        <f>Tabla1[[#This Row],[Ganancia Bruta]]-(Tabla1[[#This Row],[Costo Unitario]]*Tabla1[[#This Row],[Cantidad Ordenada]])</f>
        <v>39</v>
      </c>
      <c r="L366">
        <f>Tabla1[[#This Row],[Precio Unitario]]*Tabla1[[#This Row],[Cantidad Ordenada]]</f>
        <v>96</v>
      </c>
      <c r="M366" s="1">
        <f>Tabla1[[#This Row],[Ganancia Neta ]]/Tabla1[[#This Row],[Total del pedido ]]</f>
        <v>0.40625</v>
      </c>
      <c r="N366" s="2">
        <f>Tabla1[[#This Row],[Costo Unitario]]*Tabla1[[#This Row],[Cantidad Ordenada]]</f>
        <v>57</v>
      </c>
      <c r="O366" s="2"/>
    </row>
    <row r="367" spans="1:15">
      <c r="A367">
        <v>135</v>
      </c>
      <c r="B367">
        <v>11</v>
      </c>
      <c r="C367" t="s">
        <v>9</v>
      </c>
      <c r="D367" t="s">
        <v>33</v>
      </c>
      <c r="E367">
        <v>19</v>
      </c>
      <c r="F367">
        <v>31</v>
      </c>
      <c r="G367">
        <v>3</v>
      </c>
      <c r="H367" s="8">
        <v>17</v>
      </c>
      <c r="I367" t="s">
        <v>6</v>
      </c>
      <c r="J367">
        <f>Tabla1[[#This Row],[Precio Unitario]]*Tabla1[[#This Row],[Cantidad Ordenada]]</f>
        <v>93</v>
      </c>
      <c r="K367">
        <f>Tabla1[[#This Row],[Ganancia Bruta]]-(Tabla1[[#This Row],[Costo Unitario]]*Tabla1[[#This Row],[Cantidad Ordenada]])</f>
        <v>36</v>
      </c>
      <c r="L367">
        <f>Tabla1[[#This Row],[Precio Unitario]]*Tabla1[[#This Row],[Cantidad Ordenada]]</f>
        <v>93</v>
      </c>
      <c r="M367" s="1">
        <f>Tabla1[[#This Row],[Ganancia Neta ]]/Tabla1[[#This Row],[Total del pedido ]]</f>
        <v>0.38709677419354838</v>
      </c>
      <c r="N367" s="2">
        <f>Tabla1[[#This Row],[Costo Unitario]]*Tabla1[[#This Row],[Cantidad Ordenada]]</f>
        <v>57</v>
      </c>
      <c r="O367" s="2"/>
    </row>
    <row r="368" spans="1:15">
      <c r="A368">
        <v>135</v>
      </c>
      <c r="B368">
        <v>11</v>
      </c>
      <c r="C368" t="s">
        <v>11</v>
      </c>
      <c r="D368" t="s">
        <v>35</v>
      </c>
      <c r="E368">
        <v>25</v>
      </c>
      <c r="F368">
        <v>40</v>
      </c>
      <c r="G368">
        <v>2</v>
      </c>
      <c r="H368" s="8">
        <v>42</v>
      </c>
      <c r="I368" t="s">
        <v>6</v>
      </c>
      <c r="J368">
        <f>Tabla1[[#This Row],[Precio Unitario]]*Tabla1[[#This Row],[Cantidad Ordenada]]</f>
        <v>80</v>
      </c>
      <c r="K368">
        <f>Tabla1[[#This Row],[Ganancia Bruta]]-(Tabla1[[#This Row],[Costo Unitario]]*Tabla1[[#This Row],[Cantidad Ordenada]])</f>
        <v>30</v>
      </c>
      <c r="L368">
        <f>Tabla1[[#This Row],[Precio Unitario]]*Tabla1[[#This Row],[Cantidad Ordenada]]</f>
        <v>80</v>
      </c>
      <c r="M368" s="1">
        <f>Tabla1[[#This Row],[Ganancia Neta ]]/Tabla1[[#This Row],[Total del pedido ]]</f>
        <v>0.375</v>
      </c>
      <c r="N368" s="2">
        <f>Tabla1[[#This Row],[Costo Unitario]]*Tabla1[[#This Row],[Cantidad Ordenada]]</f>
        <v>50</v>
      </c>
      <c r="O368" s="2"/>
    </row>
    <row r="369" spans="1:15">
      <c r="A369">
        <v>135</v>
      </c>
      <c r="B369">
        <v>11</v>
      </c>
      <c r="C369" t="s">
        <v>13</v>
      </c>
      <c r="D369" t="s">
        <v>37</v>
      </c>
      <c r="E369">
        <v>17</v>
      </c>
      <c r="F369">
        <v>29</v>
      </c>
      <c r="G369">
        <v>3</v>
      </c>
      <c r="H369" s="8">
        <v>29</v>
      </c>
      <c r="I369" t="s">
        <v>8</v>
      </c>
      <c r="J369">
        <f>Tabla1[[#This Row],[Precio Unitario]]*Tabla1[[#This Row],[Cantidad Ordenada]]</f>
        <v>87</v>
      </c>
      <c r="K369">
        <f>Tabla1[[#This Row],[Ganancia Bruta]]-(Tabla1[[#This Row],[Costo Unitario]]*Tabla1[[#This Row],[Cantidad Ordenada]])</f>
        <v>36</v>
      </c>
      <c r="L369">
        <f>Tabla1[[#This Row],[Precio Unitario]]*Tabla1[[#This Row],[Cantidad Ordenada]]</f>
        <v>87</v>
      </c>
      <c r="M369" s="1">
        <f>Tabla1[[#This Row],[Ganancia Neta ]]/Tabla1[[#This Row],[Total del pedido ]]</f>
        <v>0.41379310344827586</v>
      </c>
      <c r="N369" s="2">
        <f>Tabla1[[#This Row],[Costo Unitario]]*Tabla1[[#This Row],[Cantidad Ordenada]]</f>
        <v>51</v>
      </c>
      <c r="O369" s="2"/>
    </row>
    <row r="370" spans="1:15">
      <c r="A370">
        <v>136</v>
      </c>
      <c r="B370">
        <v>6</v>
      </c>
      <c r="C370" t="s">
        <v>11</v>
      </c>
      <c r="D370" t="s">
        <v>35</v>
      </c>
      <c r="E370">
        <v>25</v>
      </c>
      <c r="F370">
        <v>40</v>
      </c>
      <c r="G370">
        <v>2</v>
      </c>
      <c r="H370" s="8">
        <v>13</v>
      </c>
      <c r="I370" t="s">
        <v>8</v>
      </c>
      <c r="J370">
        <f>Tabla1[[#This Row],[Precio Unitario]]*Tabla1[[#This Row],[Cantidad Ordenada]]</f>
        <v>80</v>
      </c>
      <c r="K370">
        <f>Tabla1[[#This Row],[Ganancia Bruta]]-(Tabla1[[#This Row],[Costo Unitario]]*Tabla1[[#This Row],[Cantidad Ordenada]])</f>
        <v>30</v>
      </c>
      <c r="L370">
        <f>Tabla1[[#This Row],[Precio Unitario]]*Tabla1[[#This Row],[Cantidad Ordenada]]</f>
        <v>80</v>
      </c>
      <c r="M370" s="1">
        <f>Tabla1[[#This Row],[Ganancia Neta ]]/Tabla1[[#This Row],[Total del pedido ]]</f>
        <v>0.375</v>
      </c>
      <c r="N370" s="2">
        <f>Tabla1[[#This Row],[Costo Unitario]]*Tabla1[[#This Row],[Cantidad Ordenada]]</f>
        <v>50</v>
      </c>
      <c r="O370" s="2"/>
    </row>
    <row r="371" spans="1:15">
      <c r="A371">
        <v>137</v>
      </c>
      <c r="B371">
        <v>13</v>
      </c>
      <c r="C371" t="s">
        <v>23</v>
      </c>
      <c r="D371" t="s">
        <v>47</v>
      </c>
      <c r="E371">
        <v>13</v>
      </c>
      <c r="F371">
        <v>21</v>
      </c>
      <c r="G371">
        <v>3</v>
      </c>
      <c r="H371" s="8">
        <v>41</v>
      </c>
      <c r="I371" t="s">
        <v>8</v>
      </c>
      <c r="J371">
        <f>Tabla1[[#This Row],[Precio Unitario]]*Tabla1[[#This Row],[Cantidad Ordenada]]</f>
        <v>63</v>
      </c>
      <c r="K371">
        <f>Tabla1[[#This Row],[Ganancia Bruta]]-(Tabla1[[#This Row],[Costo Unitario]]*Tabla1[[#This Row],[Cantidad Ordenada]])</f>
        <v>24</v>
      </c>
      <c r="L371">
        <f>Tabla1[[#This Row],[Precio Unitario]]*Tabla1[[#This Row],[Cantidad Ordenada]]</f>
        <v>63</v>
      </c>
      <c r="M371" s="1">
        <f>Tabla1[[#This Row],[Ganancia Neta ]]/Tabla1[[#This Row],[Total del pedido ]]</f>
        <v>0.38095238095238093</v>
      </c>
      <c r="N371" s="2">
        <f>Tabla1[[#This Row],[Costo Unitario]]*Tabla1[[#This Row],[Cantidad Ordenada]]</f>
        <v>39</v>
      </c>
      <c r="O371" s="2"/>
    </row>
    <row r="372" spans="1:15">
      <c r="A372">
        <v>138</v>
      </c>
      <c r="B372">
        <v>6</v>
      </c>
      <c r="C372" t="s">
        <v>9</v>
      </c>
      <c r="D372" t="s">
        <v>33</v>
      </c>
      <c r="E372">
        <v>19</v>
      </c>
      <c r="F372">
        <v>31</v>
      </c>
      <c r="G372">
        <v>2</v>
      </c>
      <c r="H372" s="8">
        <v>40</v>
      </c>
      <c r="I372" t="s">
        <v>6</v>
      </c>
      <c r="J372">
        <f>Tabla1[[#This Row],[Precio Unitario]]*Tabla1[[#This Row],[Cantidad Ordenada]]</f>
        <v>62</v>
      </c>
      <c r="K372">
        <f>Tabla1[[#This Row],[Ganancia Bruta]]-(Tabla1[[#This Row],[Costo Unitario]]*Tabla1[[#This Row],[Cantidad Ordenada]])</f>
        <v>24</v>
      </c>
      <c r="L372">
        <f>Tabla1[[#This Row],[Precio Unitario]]*Tabla1[[#This Row],[Cantidad Ordenada]]</f>
        <v>62</v>
      </c>
      <c r="M372" s="1">
        <f>Tabla1[[#This Row],[Ganancia Neta ]]/Tabla1[[#This Row],[Total del pedido ]]</f>
        <v>0.38709677419354838</v>
      </c>
      <c r="N372" s="2">
        <f>Tabla1[[#This Row],[Costo Unitario]]*Tabla1[[#This Row],[Cantidad Ordenada]]</f>
        <v>38</v>
      </c>
      <c r="O372" s="2"/>
    </row>
    <row r="373" spans="1:15">
      <c r="A373">
        <v>138</v>
      </c>
      <c r="B373">
        <v>6</v>
      </c>
      <c r="C373" t="s">
        <v>16</v>
      </c>
      <c r="D373" t="s">
        <v>40</v>
      </c>
      <c r="E373">
        <v>11</v>
      </c>
      <c r="F373">
        <v>19</v>
      </c>
      <c r="G373">
        <v>2</v>
      </c>
      <c r="H373" s="8">
        <v>6</v>
      </c>
      <c r="I373" t="s">
        <v>6</v>
      </c>
      <c r="J373">
        <f>Tabla1[[#This Row],[Precio Unitario]]*Tabla1[[#This Row],[Cantidad Ordenada]]</f>
        <v>38</v>
      </c>
      <c r="K373">
        <f>Tabla1[[#This Row],[Ganancia Bruta]]-(Tabla1[[#This Row],[Costo Unitario]]*Tabla1[[#This Row],[Cantidad Ordenada]])</f>
        <v>16</v>
      </c>
      <c r="L373">
        <f>Tabla1[[#This Row],[Precio Unitario]]*Tabla1[[#This Row],[Cantidad Ordenada]]</f>
        <v>38</v>
      </c>
      <c r="M373" s="1">
        <f>Tabla1[[#This Row],[Ganancia Neta ]]/Tabla1[[#This Row],[Total del pedido ]]</f>
        <v>0.42105263157894735</v>
      </c>
      <c r="N373" s="2">
        <f>Tabla1[[#This Row],[Costo Unitario]]*Tabla1[[#This Row],[Cantidad Ordenada]]</f>
        <v>22</v>
      </c>
      <c r="O373" s="2"/>
    </row>
    <row r="374" spans="1:15">
      <c r="A374">
        <v>138</v>
      </c>
      <c r="B374">
        <v>6</v>
      </c>
      <c r="C374" t="s">
        <v>25</v>
      </c>
      <c r="D374" t="s">
        <v>49</v>
      </c>
      <c r="E374">
        <v>15</v>
      </c>
      <c r="F374">
        <v>26</v>
      </c>
      <c r="G374">
        <v>3</v>
      </c>
      <c r="H374" s="8">
        <v>7</v>
      </c>
      <c r="I374" t="s">
        <v>8</v>
      </c>
      <c r="J374">
        <f>Tabla1[[#This Row],[Precio Unitario]]*Tabla1[[#This Row],[Cantidad Ordenada]]</f>
        <v>78</v>
      </c>
      <c r="K374">
        <f>Tabla1[[#This Row],[Ganancia Bruta]]-(Tabla1[[#This Row],[Costo Unitario]]*Tabla1[[#This Row],[Cantidad Ordenada]])</f>
        <v>33</v>
      </c>
      <c r="L374">
        <f>Tabla1[[#This Row],[Precio Unitario]]*Tabla1[[#This Row],[Cantidad Ordenada]]</f>
        <v>78</v>
      </c>
      <c r="M374" s="1">
        <f>Tabla1[[#This Row],[Ganancia Neta ]]/Tabla1[[#This Row],[Total del pedido ]]</f>
        <v>0.42307692307692307</v>
      </c>
      <c r="N374" s="2">
        <f>Tabla1[[#This Row],[Costo Unitario]]*Tabla1[[#This Row],[Cantidad Ordenada]]</f>
        <v>45</v>
      </c>
      <c r="O374" s="2"/>
    </row>
    <row r="375" spans="1:15">
      <c r="A375">
        <v>138</v>
      </c>
      <c r="B375">
        <v>6</v>
      </c>
      <c r="C375" t="s">
        <v>7</v>
      </c>
      <c r="D375" t="s">
        <v>32</v>
      </c>
      <c r="E375">
        <v>18</v>
      </c>
      <c r="F375">
        <v>30</v>
      </c>
      <c r="G375">
        <v>2</v>
      </c>
      <c r="H375" s="8">
        <v>44</v>
      </c>
      <c r="I375" t="s">
        <v>8</v>
      </c>
      <c r="J375">
        <f>Tabla1[[#This Row],[Precio Unitario]]*Tabla1[[#This Row],[Cantidad Ordenada]]</f>
        <v>60</v>
      </c>
      <c r="K375">
        <f>Tabla1[[#This Row],[Ganancia Bruta]]-(Tabla1[[#This Row],[Costo Unitario]]*Tabla1[[#This Row],[Cantidad Ordenada]])</f>
        <v>24</v>
      </c>
      <c r="L375">
        <f>Tabla1[[#This Row],[Precio Unitario]]*Tabla1[[#This Row],[Cantidad Ordenada]]</f>
        <v>60</v>
      </c>
      <c r="M375" s="1">
        <f>Tabla1[[#This Row],[Ganancia Neta ]]/Tabla1[[#This Row],[Total del pedido ]]</f>
        <v>0.4</v>
      </c>
      <c r="N375" s="2">
        <f>Tabla1[[#This Row],[Costo Unitario]]*Tabla1[[#This Row],[Cantidad Ordenada]]</f>
        <v>36</v>
      </c>
      <c r="O375" s="2"/>
    </row>
    <row r="376" spans="1:15">
      <c r="A376">
        <v>139</v>
      </c>
      <c r="B376">
        <v>16</v>
      </c>
      <c r="C376" t="s">
        <v>17</v>
      </c>
      <c r="D376" t="s">
        <v>41</v>
      </c>
      <c r="E376">
        <v>21</v>
      </c>
      <c r="F376">
        <v>35</v>
      </c>
      <c r="G376">
        <v>1</v>
      </c>
      <c r="H376" s="8">
        <v>26</v>
      </c>
      <c r="I376" t="s">
        <v>6</v>
      </c>
      <c r="J376">
        <f>Tabla1[[#This Row],[Precio Unitario]]*Tabla1[[#This Row],[Cantidad Ordenada]]</f>
        <v>35</v>
      </c>
      <c r="K376">
        <f>Tabla1[[#This Row],[Ganancia Bruta]]-(Tabla1[[#This Row],[Costo Unitario]]*Tabla1[[#This Row],[Cantidad Ordenada]])</f>
        <v>14</v>
      </c>
      <c r="L376">
        <f>Tabla1[[#This Row],[Precio Unitario]]*Tabla1[[#This Row],[Cantidad Ordenada]]</f>
        <v>35</v>
      </c>
      <c r="M376" s="1">
        <f>Tabla1[[#This Row],[Ganancia Neta ]]/Tabla1[[#This Row],[Total del pedido ]]</f>
        <v>0.4</v>
      </c>
      <c r="N376" s="2">
        <f>Tabla1[[#This Row],[Costo Unitario]]*Tabla1[[#This Row],[Cantidad Ordenada]]</f>
        <v>21</v>
      </c>
      <c r="O376" s="2"/>
    </row>
    <row r="377" spans="1:15">
      <c r="A377">
        <v>140</v>
      </c>
      <c r="B377">
        <v>11</v>
      </c>
      <c r="C377" t="s">
        <v>26</v>
      </c>
      <c r="D377" t="s">
        <v>50</v>
      </c>
      <c r="E377">
        <v>15</v>
      </c>
      <c r="F377">
        <v>25</v>
      </c>
      <c r="G377">
        <v>2</v>
      </c>
      <c r="H377" s="8">
        <v>35</v>
      </c>
      <c r="I377" t="s">
        <v>6</v>
      </c>
      <c r="J377">
        <f>Tabla1[[#This Row],[Precio Unitario]]*Tabla1[[#This Row],[Cantidad Ordenada]]</f>
        <v>50</v>
      </c>
      <c r="K377">
        <f>Tabla1[[#This Row],[Ganancia Bruta]]-(Tabla1[[#This Row],[Costo Unitario]]*Tabla1[[#This Row],[Cantidad Ordenada]])</f>
        <v>20</v>
      </c>
      <c r="L377">
        <f>Tabla1[[#This Row],[Precio Unitario]]*Tabla1[[#This Row],[Cantidad Ordenada]]</f>
        <v>50</v>
      </c>
      <c r="M377" s="1">
        <f>Tabla1[[#This Row],[Ganancia Neta ]]/Tabla1[[#This Row],[Total del pedido ]]</f>
        <v>0.4</v>
      </c>
      <c r="N377" s="2">
        <f>Tabla1[[#This Row],[Costo Unitario]]*Tabla1[[#This Row],[Cantidad Ordenada]]</f>
        <v>30</v>
      </c>
      <c r="O377" s="2"/>
    </row>
    <row r="378" spans="1:15">
      <c r="A378">
        <v>140</v>
      </c>
      <c r="B378">
        <v>11</v>
      </c>
      <c r="C378" t="s">
        <v>17</v>
      </c>
      <c r="D378" t="s">
        <v>41</v>
      </c>
      <c r="E378">
        <v>21</v>
      </c>
      <c r="F378">
        <v>35</v>
      </c>
      <c r="G378">
        <v>3</v>
      </c>
      <c r="H378" s="8">
        <v>35</v>
      </c>
      <c r="I378" t="s">
        <v>8</v>
      </c>
      <c r="J378">
        <f>Tabla1[[#This Row],[Precio Unitario]]*Tabla1[[#This Row],[Cantidad Ordenada]]</f>
        <v>105</v>
      </c>
      <c r="K378">
        <f>Tabla1[[#This Row],[Ganancia Bruta]]-(Tabla1[[#This Row],[Costo Unitario]]*Tabla1[[#This Row],[Cantidad Ordenada]])</f>
        <v>42</v>
      </c>
      <c r="L378">
        <f>Tabla1[[#This Row],[Precio Unitario]]*Tabla1[[#This Row],[Cantidad Ordenada]]</f>
        <v>105</v>
      </c>
      <c r="M378" s="1">
        <f>Tabla1[[#This Row],[Ganancia Neta ]]/Tabla1[[#This Row],[Total del pedido ]]</f>
        <v>0.4</v>
      </c>
      <c r="N378" s="2">
        <f>Tabla1[[#This Row],[Costo Unitario]]*Tabla1[[#This Row],[Cantidad Ordenada]]</f>
        <v>63</v>
      </c>
      <c r="O378" s="2"/>
    </row>
    <row r="379" spans="1:15">
      <c r="A379">
        <v>140</v>
      </c>
      <c r="B379">
        <v>11</v>
      </c>
      <c r="C379" t="s">
        <v>24</v>
      </c>
      <c r="D379" t="s">
        <v>48</v>
      </c>
      <c r="E379">
        <v>10</v>
      </c>
      <c r="F379">
        <v>18</v>
      </c>
      <c r="G379">
        <v>2</v>
      </c>
      <c r="H379" s="8">
        <v>48</v>
      </c>
      <c r="I379" t="s">
        <v>8</v>
      </c>
      <c r="J379">
        <f>Tabla1[[#This Row],[Precio Unitario]]*Tabla1[[#This Row],[Cantidad Ordenada]]</f>
        <v>36</v>
      </c>
      <c r="K379">
        <f>Tabla1[[#This Row],[Ganancia Bruta]]-(Tabla1[[#This Row],[Costo Unitario]]*Tabla1[[#This Row],[Cantidad Ordenada]])</f>
        <v>16</v>
      </c>
      <c r="L379">
        <f>Tabla1[[#This Row],[Precio Unitario]]*Tabla1[[#This Row],[Cantidad Ordenada]]</f>
        <v>36</v>
      </c>
      <c r="M379" s="1">
        <f>Tabla1[[#This Row],[Ganancia Neta ]]/Tabla1[[#This Row],[Total del pedido ]]</f>
        <v>0.44444444444444442</v>
      </c>
      <c r="N379" s="2">
        <f>Tabla1[[#This Row],[Costo Unitario]]*Tabla1[[#This Row],[Cantidad Ordenada]]</f>
        <v>20</v>
      </c>
      <c r="O379" s="2"/>
    </row>
    <row r="380" spans="1:15">
      <c r="A380">
        <v>141</v>
      </c>
      <c r="B380">
        <v>4</v>
      </c>
      <c r="C380" t="s">
        <v>23</v>
      </c>
      <c r="D380" t="s">
        <v>47</v>
      </c>
      <c r="E380">
        <v>13</v>
      </c>
      <c r="F380">
        <v>21</v>
      </c>
      <c r="G380">
        <v>1</v>
      </c>
      <c r="H380" s="8">
        <v>28</v>
      </c>
      <c r="I380" t="s">
        <v>8</v>
      </c>
      <c r="J380">
        <f>Tabla1[[#This Row],[Precio Unitario]]*Tabla1[[#This Row],[Cantidad Ordenada]]</f>
        <v>21</v>
      </c>
      <c r="K380">
        <f>Tabla1[[#This Row],[Ganancia Bruta]]-(Tabla1[[#This Row],[Costo Unitario]]*Tabla1[[#This Row],[Cantidad Ordenada]])</f>
        <v>8</v>
      </c>
      <c r="L380">
        <f>Tabla1[[#This Row],[Precio Unitario]]*Tabla1[[#This Row],[Cantidad Ordenada]]</f>
        <v>21</v>
      </c>
      <c r="M380" s="1">
        <f>Tabla1[[#This Row],[Ganancia Neta ]]/Tabla1[[#This Row],[Total del pedido ]]</f>
        <v>0.38095238095238093</v>
      </c>
      <c r="N380" s="2">
        <f>Tabla1[[#This Row],[Costo Unitario]]*Tabla1[[#This Row],[Cantidad Ordenada]]</f>
        <v>13</v>
      </c>
      <c r="O380" s="2"/>
    </row>
    <row r="381" spans="1:15">
      <c r="A381">
        <v>142</v>
      </c>
      <c r="B381">
        <v>14</v>
      </c>
      <c r="C381" t="s">
        <v>5</v>
      </c>
      <c r="D381" t="s">
        <v>31</v>
      </c>
      <c r="E381">
        <v>14</v>
      </c>
      <c r="F381">
        <v>24</v>
      </c>
      <c r="G381">
        <v>3</v>
      </c>
      <c r="H381" s="8">
        <v>37</v>
      </c>
      <c r="I381" t="s">
        <v>6</v>
      </c>
      <c r="J381">
        <f>Tabla1[[#This Row],[Precio Unitario]]*Tabla1[[#This Row],[Cantidad Ordenada]]</f>
        <v>72</v>
      </c>
      <c r="K381">
        <f>Tabla1[[#This Row],[Ganancia Bruta]]-(Tabla1[[#This Row],[Costo Unitario]]*Tabla1[[#This Row],[Cantidad Ordenada]])</f>
        <v>30</v>
      </c>
      <c r="L381">
        <f>Tabla1[[#This Row],[Precio Unitario]]*Tabla1[[#This Row],[Cantidad Ordenada]]</f>
        <v>72</v>
      </c>
      <c r="M381" s="1">
        <f>Tabla1[[#This Row],[Ganancia Neta ]]/Tabla1[[#This Row],[Total del pedido ]]</f>
        <v>0.41666666666666669</v>
      </c>
      <c r="N381" s="2">
        <f>Tabla1[[#This Row],[Costo Unitario]]*Tabla1[[#This Row],[Cantidad Ordenada]]</f>
        <v>42</v>
      </c>
      <c r="O381" s="2"/>
    </row>
    <row r="382" spans="1:15">
      <c r="A382">
        <v>142</v>
      </c>
      <c r="B382">
        <v>14</v>
      </c>
      <c r="C382" t="s">
        <v>22</v>
      </c>
      <c r="D382" t="s">
        <v>46</v>
      </c>
      <c r="E382">
        <v>14</v>
      </c>
      <c r="F382">
        <v>23</v>
      </c>
      <c r="G382">
        <v>3</v>
      </c>
      <c r="H382" s="8">
        <v>11</v>
      </c>
      <c r="I382" t="s">
        <v>8</v>
      </c>
      <c r="J382">
        <f>Tabla1[[#This Row],[Precio Unitario]]*Tabla1[[#This Row],[Cantidad Ordenada]]</f>
        <v>69</v>
      </c>
      <c r="K382">
        <f>Tabla1[[#This Row],[Ganancia Bruta]]-(Tabla1[[#This Row],[Costo Unitario]]*Tabla1[[#This Row],[Cantidad Ordenada]])</f>
        <v>27</v>
      </c>
      <c r="L382">
        <f>Tabla1[[#This Row],[Precio Unitario]]*Tabla1[[#This Row],[Cantidad Ordenada]]</f>
        <v>69</v>
      </c>
      <c r="M382" s="1">
        <f>Tabla1[[#This Row],[Ganancia Neta ]]/Tabla1[[#This Row],[Total del pedido ]]</f>
        <v>0.39130434782608697</v>
      </c>
      <c r="N382" s="2">
        <f>Tabla1[[#This Row],[Costo Unitario]]*Tabla1[[#This Row],[Cantidad Ordenada]]</f>
        <v>42</v>
      </c>
      <c r="O382" s="2"/>
    </row>
    <row r="383" spans="1:15">
      <c r="A383">
        <v>142</v>
      </c>
      <c r="B383">
        <v>14</v>
      </c>
      <c r="C383" t="s">
        <v>11</v>
      </c>
      <c r="D383" t="s">
        <v>35</v>
      </c>
      <c r="E383">
        <v>25</v>
      </c>
      <c r="F383">
        <v>40</v>
      </c>
      <c r="G383">
        <v>1</v>
      </c>
      <c r="H383" s="8">
        <v>22</v>
      </c>
      <c r="I383" t="s">
        <v>6</v>
      </c>
      <c r="J383">
        <f>Tabla1[[#This Row],[Precio Unitario]]*Tabla1[[#This Row],[Cantidad Ordenada]]</f>
        <v>40</v>
      </c>
      <c r="K383">
        <f>Tabla1[[#This Row],[Ganancia Bruta]]-(Tabla1[[#This Row],[Costo Unitario]]*Tabla1[[#This Row],[Cantidad Ordenada]])</f>
        <v>15</v>
      </c>
      <c r="L383">
        <f>Tabla1[[#This Row],[Precio Unitario]]*Tabla1[[#This Row],[Cantidad Ordenada]]</f>
        <v>40</v>
      </c>
      <c r="M383" s="1">
        <f>Tabla1[[#This Row],[Ganancia Neta ]]/Tabla1[[#This Row],[Total del pedido ]]</f>
        <v>0.375</v>
      </c>
      <c r="N383" s="2">
        <f>Tabla1[[#This Row],[Costo Unitario]]*Tabla1[[#This Row],[Cantidad Ordenada]]</f>
        <v>25</v>
      </c>
      <c r="O383" s="2"/>
    </row>
    <row r="384" spans="1:15">
      <c r="A384">
        <v>143</v>
      </c>
      <c r="B384">
        <v>9</v>
      </c>
      <c r="C384" t="s">
        <v>26</v>
      </c>
      <c r="D384" t="s">
        <v>50</v>
      </c>
      <c r="E384">
        <v>15</v>
      </c>
      <c r="F384">
        <v>25</v>
      </c>
      <c r="G384">
        <v>2</v>
      </c>
      <c r="H384" s="8">
        <v>16</v>
      </c>
      <c r="I384" t="s">
        <v>8</v>
      </c>
      <c r="J384">
        <f>Tabla1[[#This Row],[Precio Unitario]]*Tabla1[[#This Row],[Cantidad Ordenada]]</f>
        <v>50</v>
      </c>
      <c r="K384">
        <f>Tabla1[[#This Row],[Ganancia Bruta]]-(Tabla1[[#This Row],[Costo Unitario]]*Tabla1[[#This Row],[Cantidad Ordenada]])</f>
        <v>20</v>
      </c>
      <c r="L384">
        <f>Tabla1[[#This Row],[Precio Unitario]]*Tabla1[[#This Row],[Cantidad Ordenada]]</f>
        <v>50</v>
      </c>
      <c r="M384" s="1">
        <f>Tabla1[[#This Row],[Ganancia Neta ]]/Tabla1[[#This Row],[Total del pedido ]]</f>
        <v>0.4</v>
      </c>
      <c r="N384" s="2">
        <f>Tabla1[[#This Row],[Costo Unitario]]*Tabla1[[#This Row],[Cantidad Ordenada]]</f>
        <v>30</v>
      </c>
      <c r="O384" s="2"/>
    </row>
    <row r="385" spans="1:15">
      <c r="A385">
        <v>144</v>
      </c>
      <c r="B385">
        <v>18</v>
      </c>
      <c r="C385" t="s">
        <v>12</v>
      </c>
      <c r="D385" t="s">
        <v>36</v>
      </c>
      <c r="E385">
        <v>22</v>
      </c>
      <c r="F385">
        <v>36</v>
      </c>
      <c r="G385">
        <v>1</v>
      </c>
      <c r="H385" s="8">
        <v>27</v>
      </c>
      <c r="I385" t="s">
        <v>8</v>
      </c>
      <c r="J385">
        <f>Tabla1[[#This Row],[Precio Unitario]]*Tabla1[[#This Row],[Cantidad Ordenada]]</f>
        <v>36</v>
      </c>
      <c r="K385">
        <f>Tabla1[[#This Row],[Ganancia Bruta]]-(Tabla1[[#This Row],[Costo Unitario]]*Tabla1[[#This Row],[Cantidad Ordenada]])</f>
        <v>14</v>
      </c>
      <c r="L385">
        <f>Tabla1[[#This Row],[Precio Unitario]]*Tabla1[[#This Row],[Cantidad Ordenada]]</f>
        <v>36</v>
      </c>
      <c r="M385" s="1">
        <f>Tabla1[[#This Row],[Ganancia Neta ]]/Tabla1[[#This Row],[Total del pedido ]]</f>
        <v>0.3888888888888889</v>
      </c>
      <c r="N385" s="2">
        <f>Tabla1[[#This Row],[Costo Unitario]]*Tabla1[[#This Row],[Cantidad Ordenada]]</f>
        <v>22</v>
      </c>
      <c r="O385" s="2"/>
    </row>
    <row r="386" spans="1:15">
      <c r="A386">
        <v>144</v>
      </c>
      <c r="B386">
        <v>18</v>
      </c>
      <c r="C386" t="s">
        <v>16</v>
      </c>
      <c r="D386" t="s">
        <v>40</v>
      </c>
      <c r="E386">
        <v>11</v>
      </c>
      <c r="F386">
        <v>19</v>
      </c>
      <c r="G386">
        <v>3</v>
      </c>
      <c r="H386" s="8">
        <v>51</v>
      </c>
      <c r="I386" t="s">
        <v>6</v>
      </c>
      <c r="J386">
        <f>Tabla1[[#This Row],[Precio Unitario]]*Tabla1[[#This Row],[Cantidad Ordenada]]</f>
        <v>57</v>
      </c>
      <c r="K386">
        <f>Tabla1[[#This Row],[Ganancia Bruta]]-(Tabla1[[#This Row],[Costo Unitario]]*Tabla1[[#This Row],[Cantidad Ordenada]])</f>
        <v>24</v>
      </c>
      <c r="L386">
        <f>Tabla1[[#This Row],[Precio Unitario]]*Tabla1[[#This Row],[Cantidad Ordenada]]</f>
        <v>57</v>
      </c>
      <c r="M386" s="1">
        <f>Tabla1[[#This Row],[Ganancia Neta ]]/Tabla1[[#This Row],[Total del pedido ]]</f>
        <v>0.42105263157894735</v>
      </c>
      <c r="N386" s="2">
        <f>Tabla1[[#This Row],[Costo Unitario]]*Tabla1[[#This Row],[Cantidad Ordenada]]</f>
        <v>33</v>
      </c>
      <c r="O386" s="2"/>
    </row>
    <row r="387" spans="1:15">
      <c r="A387">
        <v>144</v>
      </c>
      <c r="B387">
        <v>18</v>
      </c>
      <c r="C387" t="s">
        <v>13</v>
      </c>
      <c r="D387" t="s">
        <v>37</v>
      </c>
      <c r="E387">
        <v>17</v>
      </c>
      <c r="F387">
        <v>29</v>
      </c>
      <c r="G387">
        <v>2</v>
      </c>
      <c r="H387" s="8">
        <v>38</v>
      </c>
      <c r="I387" t="s">
        <v>6</v>
      </c>
      <c r="J387">
        <f>Tabla1[[#This Row],[Precio Unitario]]*Tabla1[[#This Row],[Cantidad Ordenada]]</f>
        <v>58</v>
      </c>
      <c r="K387">
        <f>Tabla1[[#This Row],[Ganancia Bruta]]-(Tabla1[[#This Row],[Costo Unitario]]*Tabla1[[#This Row],[Cantidad Ordenada]])</f>
        <v>24</v>
      </c>
      <c r="L387">
        <f>Tabla1[[#This Row],[Precio Unitario]]*Tabla1[[#This Row],[Cantidad Ordenada]]</f>
        <v>58</v>
      </c>
      <c r="M387" s="1">
        <f>Tabla1[[#This Row],[Ganancia Neta ]]/Tabla1[[#This Row],[Total del pedido ]]</f>
        <v>0.41379310344827586</v>
      </c>
      <c r="N387" s="2">
        <f>Tabla1[[#This Row],[Costo Unitario]]*Tabla1[[#This Row],[Cantidad Ordenada]]</f>
        <v>34</v>
      </c>
      <c r="O387" s="2"/>
    </row>
    <row r="388" spans="1:15">
      <c r="A388">
        <v>144</v>
      </c>
      <c r="B388">
        <v>18</v>
      </c>
      <c r="C388" t="s">
        <v>20</v>
      </c>
      <c r="D388" t="s">
        <v>44</v>
      </c>
      <c r="E388">
        <v>20</v>
      </c>
      <c r="F388">
        <v>34</v>
      </c>
      <c r="G388">
        <v>1</v>
      </c>
      <c r="H388" s="8">
        <v>34</v>
      </c>
      <c r="I388" t="s">
        <v>8</v>
      </c>
      <c r="J388">
        <f>Tabla1[[#This Row],[Precio Unitario]]*Tabla1[[#This Row],[Cantidad Ordenada]]</f>
        <v>34</v>
      </c>
      <c r="K388">
        <f>Tabla1[[#This Row],[Ganancia Bruta]]-(Tabla1[[#This Row],[Costo Unitario]]*Tabla1[[#This Row],[Cantidad Ordenada]])</f>
        <v>14</v>
      </c>
      <c r="L388">
        <f>Tabla1[[#This Row],[Precio Unitario]]*Tabla1[[#This Row],[Cantidad Ordenada]]</f>
        <v>34</v>
      </c>
      <c r="M388" s="1">
        <f>Tabla1[[#This Row],[Ganancia Neta ]]/Tabla1[[#This Row],[Total del pedido ]]</f>
        <v>0.41176470588235292</v>
      </c>
      <c r="N388" s="2">
        <f>Tabla1[[#This Row],[Costo Unitario]]*Tabla1[[#This Row],[Cantidad Ordenada]]</f>
        <v>20</v>
      </c>
      <c r="O388" s="2"/>
    </row>
    <row r="389" spans="1:15">
      <c r="A389">
        <v>145</v>
      </c>
      <c r="B389">
        <v>2</v>
      </c>
      <c r="C389" t="s">
        <v>19</v>
      </c>
      <c r="D389" t="s">
        <v>43</v>
      </c>
      <c r="E389">
        <v>13</v>
      </c>
      <c r="F389">
        <v>22</v>
      </c>
      <c r="G389">
        <v>3</v>
      </c>
      <c r="H389" s="8">
        <v>59</v>
      </c>
      <c r="I389" t="s">
        <v>6</v>
      </c>
      <c r="J389">
        <f>Tabla1[[#This Row],[Precio Unitario]]*Tabla1[[#This Row],[Cantidad Ordenada]]</f>
        <v>66</v>
      </c>
      <c r="K389">
        <f>Tabla1[[#This Row],[Ganancia Bruta]]-(Tabla1[[#This Row],[Costo Unitario]]*Tabla1[[#This Row],[Cantidad Ordenada]])</f>
        <v>27</v>
      </c>
      <c r="L389">
        <f>Tabla1[[#This Row],[Precio Unitario]]*Tabla1[[#This Row],[Cantidad Ordenada]]</f>
        <v>66</v>
      </c>
      <c r="M389" s="1">
        <f>Tabla1[[#This Row],[Ganancia Neta ]]/Tabla1[[#This Row],[Total del pedido ]]</f>
        <v>0.40909090909090912</v>
      </c>
      <c r="N389" s="2">
        <f>Tabla1[[#This Row],[Costo Unitario]]*Tabla1[[#This Row],[Cantidad Ordenada]]</f>
        <v>39</v>
      </c>
      <c r="O389" s="2"/>
    </row>
    <row r="390" spans="1:15">
      <c r="A390">
        <v>145</v>
      </c>
      <c r="B390">
        <v>2</v>
      </c>
      <c r="C390" t="s">
        <v>7</v>
      </c>
      <c r="D390" t="s">
        <v>32</v>
      </c>
      <c r="E390">
        <v>18</v>
      </c>
      <c r="F390">
        <v>30</v>
      </c>
      <c r="G390">
        <v>2</v>
      </c>
      <c r="H390" s="8">
        <v>47</v>
      </c>
      <c r="I390" t="s">
        <v>8</v>
      </c>
      <c r="J390">
        <f>Tabla1[[#This Row],[Precio Unitario]]*Tabla1[[#This Row],[Cantidad Ordenada]]</f>
        <v>60</v>
      </c>
      <c r="K390">
        <f>Tabla1[[#This Row],[Ganancia Bruta]]-(Tabla1[[#This Row],[Costo Unitario]]*Tabla1[[#This Row],[Cantidad Ordenada]])</f>
        <v>24</v>
      </c>
      <c r="L390">
        <f>Tabla1[[#This Row],[Precio Unitario]]*Tabla1[[#This Row],[Cantidad Ordenada]]</f>
        <v>60</v>
      </c>
      <c r="M390" s="1">
        <f>Tabla1[[#This Row],[Ganancia Neta ]]/Tabla1[[#This Row],[Total del pedido ]]</f>
        <v>0.4</v>
      </c>
      <c r="N390" s="2">
        <f>Tabla1[[#This Row],[Costo Unitario]]*Tabla1[[#This Row],[Cantidad Ordenada]]</f>
        <v>36</v>
      </c>
      <c r="O390" s="2"/>
    </row>
    <row r="391" spans="1:15">
      <c r="A391">
        <v>146</v>
      </c>
      <c r="B391">
        <v>8</v>
      </c>
      <c r="C391" t="s">
        <v>9</v>
      </c>
      <c r="D391" t="s">
        <v>33</v>
      </c>
      <c r="E391">
        <v>19</v>
      </c>
      <c r="F391">
        <v>31</v>
      </c>
      <c r="G391">
        <v>2</v>
      </c>
      <c r="H391" s="8">
        <v>47</v>
      </c>
      <c r="I391" t="s">
        <v>8</v>
      </c>
      <c r="J391">
        <f>Tabla1[[#This Row],[Precio Unitario]]*Tabla1[[#This Row],[Cantidad Ordenada]]</f>
        <v>62</v>
      </c>
      <c r="K391">
        <f>Tabla1[[#This Row],[Ganancia Bruta]]-(Tabla1[[#This Row],[Costo Unitario]]*Tabla1[[#This Row],[Cantidad Ordenada]])</f>
        <v>24</v>
      </c>
      <c r="L391">
        <f>Tabla1[[#This Row],[Precio Unitario]]*Tabla1[[#This Row],[Cantidad Ordenada]]</f>
        <v>62</v>
      </c>
      <c r="M391" s="1">
        <f>Tabla1[[#This Row],[Ganancia Neta ]]/Tabla1[[#This Row],[Total del pedido ]]</f>
        <v>0.38709677419354838</v>
      </c>
      <c r="N391" s="2">
        <f>Tabla1[[#This Row],[Costo Unitario]]*Tabla1[[#This Row],[Cantidad Ordenada]]</f>
        <v>38</v>
      </c>
      <c r="O391" s="2"/>
    </row>
    <row r="392" spans="1:15">
      <c r="A392">
        <v>147</v>
      </c>
      <c r="B392">
        <v>5</v>
      </c>
      <c r="C392" t="s">
        <v>11</v>
      </c>
      <c r="D392" t="s">
        <v>35</v>
      </c>
      <c r="E392">
        <v>25</v>
      </c>
      <c r="F392">
        <v>40</v>
      </c>
      <c r="G392">
        <v>1</v>
      </c>
      <c r="H392" s="8">
        <v>13</v>
      </c>
      <c r="I392" t="s">
        <v>8</v>
      </c>
      <c r="J392">
        <f>Tabla1[[#This Row],[Precio Unitario]]*Tabla1[[#This Row],[Cantidad Ordenada]]</f>
        <v>40</v>
      </c>
      <c r="K392">
        <f>Tabla1[[#This Row],[Ganancia Bruta]]-(Tabla1[[#This Row],[Costo Unitario]]*Tabla1[[#This Row],[Cantidad Ordenada]])</f>
        <v>15</v>
      </c>
      <c r="L392">
        <f>Tabla1[[#This Row],[Precio Unitario]]*Tabla1[[#This Row],[Cantidad Ordenada]]</f>
        <v>40</v>
      </c>
      <c r="M392" s="1">
        <f>Tabla1[[#This Row],[Ganancia Neta ]]/Tabla1[[#This Row],[Total del pedido ]]</f>
        <v>0.375</v>
      </c>
      <c r="N392" s="2">
        <f>Tabla1[[#This Row],[Costo Unitario]]*Tabla1[[#This Row],[Cantidad Ordenada]]</f>
        <v>25</v>
      </c>
      <c r="O392" s="2"/>
    </row>
    <row r="393" spans="1:15">
      <c r="A393">
        <v>147</v>
      </c>
      <c r="B393">
        <v>5</v>
      </c>
      <c r="C393" t="s">
        <v>19</v>
      </c>
      <c r="D393" t="s">
        <v>43</v>
      </c>
      <c r="E393">
        <v>13</v>
      </c>
      <c r="F393">
        <v>22</v>
      </c>
      <c r="G393">
        <v>2</v>
      </c>
      <c r="H393" s="8">
        <v>20</v>
      </c>
      <c r="I393" t="s">
        <v>6</v>
      </c>
      <c r="J393">
        <f>Tabla1[[#This Row],[Precio Unitario]]*Tabla1[[#This Row],[Cantidad Ordenada]]</f>
        <v>44</v>
      </c>
      <c r="K393">
        <f>Tabla1[[#This Row],[Ganancia Bruta]]-(Tabla1[[#This Row],[Costo Unitario]]*Tabla1[[#This Row],[Cantidad Ordenada]])</f>
        <v>18</v>
      </c>
      <c r="L393">
        <f>Tabla1[[#This Row],[Precio Unitario]]*Tabla1[[#This Row],[Cantidad Ordenada]]</f>
        <v>44</v>
      </c>
      <c r="M393" s="1">
        <f>Tabla1[[#This Row],[Ganancia Neta ]]/Tabla1[[#This Row],[Total del pedido ]]</f>
        <v>0.40909090909090912</v>
      </c>
      <c r="N393" s="2">
        <f>Tabla1[[#This Row],[Costo Unitario]]*Tabla1[[#This Row],[Cantidad Ordenada]]</f>
        <v>26</v>
      </c>
      <c r="O393" s="2"/>
    </row>
    <row r="394" spans="1:15">
      <c r="A394">
        <v>148</v>
      </c>
      <c r="B394">
        <v>10</v>
      </c>
      <c r="C394" t="s">
        <v>13</v>
      </c>
      <c r="D394" t="s">
        <v>37</v>
      </c>
      <c r="E394">
        <v>17</v>
      </c>
      <c r="F394">
        <v>29</v>
      </c>
      <c r="G394">
        <v>2</v>
      </c>
      <c r="H394" s="8">
        <v>31</v>
      </c>
      <c r="I394" t="s">
        <v>6</v>
      </c>
      <c r="J394">
        <f>Tabla1[[#This Row],[Precio Unitario]]*Tabla1[[#This Row],[Cantidad Ordenada]]</f>
        <v>58</v>
      </c>
      <c r="K394">
        <f>Tabla1[[#This Row],[Ganancia Bruta]]-(Tabla1[[#This Row],[Costo Unitario]]*Tabla1[[#This Row],[Cantidad Ordenada]])</f>
        <v>24</v>
      </c>
      <c r="L394">
        <f>Tabla1[[#This Row],[Precio Unitario]]*Tabla1[[#This Row],[Cantidad Ordenada]]</f>
        <v>58</v>
      </c>
      <c r="M394" s="1">
        <f>Tabla1[[#This Row],[Ganancia Neta ]]/Tabla1[[#This Row],[Total del pedido ]]</f>
        <v>0.41379310344827586</v>
      </c>
      <c r="N394" s="2">
        <f>Tabla1[[#This Row],[Costo Unitario]]*Tabla1[[#This Row],[Cantidad Ordenada]]</f>
        <v>34</v>
      </c>
      <c r="O394" s="2"/>
    </row>
    <row r="395" spans="1:15">
      <c r="A395">
        <v>148</v>
      </c>
      <c r="B395">
        <v>10</v>
      </c>
      <c r="C395" t="s">
        <v>20</v>
      </c>
      <c r="D395" t="s">
        <v>44</v>
      </c>
      <c r="E395">
        <v>20</v>
      </c>
      <c r="F395">
        <v>34</v>
      </c>
      <c r="G395">
        <v>2</v>
      </c>
      <c r="H395" s="8">
        <v>57</v>
      </c>
      <c r="I395" t="s">
        <v>6</v>
      </c>
      <c r="J395">
        <f>Tabla1[[#This Row],[Precio Unitario]]*Tabla1[[#This Row],[Cantidad Ordenada]]</f>
        <v>68</v>
      </c>
      <c r="K395">
        <f>Tabla1[[#This Row],[Ganancia Bruta]]-(Tabla1[[#This Row],[Costo Unitario]]*Tabla1[[#This Row],[Cantidad Ordenada]])</f>
        <v>28</v>
      </c>
      <c r="L395">
        <f>Tabla1[[#This Row],[Precio Unitario]]*Tabla1[[#This Row],[Cantidad Ordenada]]</f>
        <v>68</v>
      </c>
      <c r="M395" s="1">
        <f>Tabla1[[#This Row],[Ganancia Neta ]]/Tabla1[[#This Row],[Total del pedido ]]</f>
        <v>0.41176470588235292</v>
      </c>
      <c r="N395" s="2">
        <f>Tabla1[[#This Row],[Costo Unitario]]*Tabla1[[#This Row],[Cantidad Ordenada]]</f>
        <v>40</v>
      </c>
      <c r="O395" s="2"/>
    </row>
    <row r="396" spans="1:15">
      <c r="A396">
        <v>148</v>
      </c>
      <c r="B396">
        <v>10</v>
      </c>
      <c r="C396" t="s">
        <v>21</v>
      </c>
      <c r="D396" t="s">
        <v>45</v>
      </c>
      <c r="E396">
        <v>12</v>
      </c>
      <c r="F396">
        <v>20</v>
      </c>
      <c r="G396">
        <v>3</v>
      </c>
      <c r="H396" s="8">
        <v>46</v>
      </c>
      <c r="I396" t="s">
        <v>6</v>
      </c>
      <c r="J396">
        <f>Tabla1[[#This Row],[Precio Unitario]]*Tabla1[[#This Row],[Cantidad Ordenada]]</f>
        <v>60</v>
      </c>
      <c r="K396">
        <f>Tabla1[[#This Row],[Ganancia Bruta]]-(Tabla1[[#This Row],[Costo Unitario]]*Tabla1[[#This Row],[Cantidad Ordenada]])</f>
        <v>24</v>
      </c>
      <c r="L396">
        <f>Tabla1[[#This Row],[Precio Unitario]]*Tabla1[[#This Row],[Cantidad Ordenada]]</f>
        <v>60</v>
      </c>
      <c r="M396" s="1">
        <f>Tabla1[[#This Row],[Ganancia Neta ]]/Tabla1[[#This Row],[Total del pedido ]]</f>
        <v>0.4</v>
      </c>
      <c r="N396" s="2">
        <f>Tabla1[[#This Row],[Costo Unitario]]*Tabla1[[#This Row],[Cantidad Ordenada]]</f>
        <v>36</v>
      </c>
      <c r="O396" s="2"/>
    </row>
    <row r="397" spans="1:15">
      <c r="A397">
        <v>148</v>
      </c>
      <c r="B397">
        <v>10</v>
      </c>
      <c r="C397" t="s">
        <v>25</v>
      </c>
      <c r="D397" t="s">
        <v>49</v>
      </c>
      <c r="E397">
        <v>15</v>
      </c>
      <c r="F397">
        <v>26</v>
      </c>
      <c r="G397">
        <v>1</v>
      </c>
      <c r="H397" s="8">
        <v>25</v>
      </c>
      <c r="I397" t="s">
        <v>6</v>
      </c>
      <c r="J397">
        <f>Tabla1[[#This Row],[Precio Unitario]]*Tabla1[[#This Row],[Cantidad Ordenada]]</f>
        <v>26</v>
      </c>
      <c r="K397">
        <f>Tabla1[[#This Row],[Ganancia Bruta]]-(Tabla1[[#This Row],[Costo Unitario]]*Tabla1[[#This Row],[Cantidad Ordenada]])</f>
        <v>11</v>
      </c>
      <c r="L397">
        <f>Tabla1[[#This Row],[Precio Unitario]]*Tabla1[[#This Row],[Cantidad Ordenada]]</f>
        <v>26</v>
      </c>
      <c r="M397" s="1">
        <f>Tabla1[[#This Row],[Ganancia Neta ]]/Tabla1[[#This Row],[Total del pedido ]]</f>
        <v>0.42307692307692307</v>
      </c>
      <c r="N397" s="2">
        <f>Tabla1[[#This Row],[Costo Unitario]]*Tabla1[[#This Row],[Cantidad Ordenada]]</f>
        <v>15</v>
      </c>
      <c r="O397" s="2"/>
    </row>
    <row r="398" spans="1:15">
      <c r="A398">
        <v>149</v>
      </c>
      <c r="B398">
        <v>18</v>
      </c>
      <c r="C398" t="s">
        <v>20</v>
      </c>
      <c r="D398" t="s">
        <v>44</v>
      </c>
      <c r="E398">
        <v>20</v>
      </c>
      <c r="F398">
        <v>34</v>
      </c>
      <c r="G398">
        <v>3</v>
      </c>
      <c r="H398" s="8">
        <v>28</v>
      </c>
      <c r="I398" t="s">
        <v>8</v>
      </c>
      <c r="J398">
        <f>Tabla1[[#This Row],[Precio Unitario]]*Tabla1[[#This Row],[Cantidad Ordenada]]</f>
        <v>102</v>
      </c>
      <c r="K398">
        <f>Tabla1[[#This Row],[Ganancia Bruta]]-(Tabla1[[#This Row],[Costo Unitario]]*Tabla1[[#This Row],[Cantidad Ordenada]])</f>
        <v>42</v>
      </c>
      <c r="L398">
        <f>Tabla1[[#This Row],[Precio Unitario]]*Tabla1[[#This Row],[Cantidad Ordenada]]</f>
        <v>102</v>
      </c>
      <c r="M398" s="1">
        <f>Tabla1[[#This Row],[Ganancia Neta ]]/Tabla1[[#This Row],[Total del pedido ]]</f>
        <v>0.41176470588235292</v>
      </c>
      <c r="N398" s="2">
        <f>Tabla1[[#This Row],[Costo Unitario]]*Tabla1[[#This Row],[Cantidad Ordenada]]</f>
        <v>60</v>
      </c>
      <c r="O398" s="2"/>
    </row>
    <row r="399" spans="1:15">
      <c r="A399">
        <v>149</v>
      </c>
      <c r="B399">
        <v>18</v>
      </c>
      <c r="C399" t="s">
        <v>7</v>
      </c>
      <c r="D399" t="s">
        <v>32</v>
      </c>
      <c r="E399">
        <v>18</v>
      </c>
      <c r="F399">
        <v>30</v>
      </c>
      <c r="G399">
        <v>1</v>
      </c>
      <c r="H399" s="8">
        <v>38</v>
      </c>
      <c r="I399" t="s">
        <v>8</v>
      </c>
      <c r="J399">
        <f>Tabla1[[#This Row],[Precio Unitario]]*Tabla1[[#This Row],[Cantidad Ordenada]]</f>
        <v>30</v>
      </c>
      <c r="K399">
        <f>Tabla1[[#This Row],[Ganancia Bruta]]-(Tabla1[[#This Row],[Costo Unitario]]*Tabla1[[#This Row],[Cantidad Ordenada]])</f>
        <v>12</v>
      </c>
      <c r="L399">
        <f>Tabla1[[#This Row],[Precio Unitario]]*Tabla1[[#This Row],[Cantidad Ordenada]]</f>
        <v>30</v>
      </c>
      <c r="M399" s="1">
        <f>Tabla1[[#This Row],[Ganancia Neta ]]/Tabla1[[#This Row],[Total del pedido ]]</f>
        <v>0.4</v>
      </c>
      <c r="N399" s="2">
        <f>Tabla1[[#This Row],[Costo Unitario]]*Tabla1[[#This Row],[Cantidad Ordenada]]</f>
        <v>18</v>
      </c>
      <c r="O399" s="2"/>
    </row>
    <row r="400" spans="1:15">
      <c r="A400">
        <v>149</v>
      </c>
      <c r="B400">
        <v>18</v>
      </c>
      <c r="C400" t="s">
        <v>24</v>
      </c>
      <c r="D400" t="s">
        <v>48</v>
      </c>
      <c r="E400">
        <v>10</v>
      </c>
      <c r="F400">
        <v>18</v>
      </c>
      <c r="G400">
        <v>2</v>
      </c>
      <c r="H400" s="8">
        <v>25</v>
      </c>
      <c r="I400" t="s">
        <v>6</v>
      </c>
      <c r="J400">
        <f>Tabla1[[#This Row],[Precio Unitario]]*Tabla1[[#This Row],[Cantidad Ordenada]]</f>
        <v>36</v>
      </c>
      <c r="K400">
        <f>Tabla1[[#This Row],[Ganancia Bruta]]-(Tabla1[[#This Row],[Costo Unitario]]*Tabla1[[#This Row],[Cantidad Ordenada]])</f>
        <v>16</v>
      </c>
      <c r="L400">
        <f>Tabla1[[#This Row],[Precio Unitario]]*Tabla1[[#This Row],[Cantidad Ordenada]]</f>
        <v>36</v>
      </c>
      <c r="M400" s="1">
        <f>Tabla1[[#This Row],[Ganancia Neta ]]/Tabla1[[#This Row],[Total del pedido ]]</f>
        <v>0.44444444444444442</v>
      </c>
      <c r="N400" s="2">
        <f>Tabla1[[#This Row],[Costo Unitario]]*Tabla1[[#This Row],[Cantidad Ordenada]]</f>
        <v>20</v>
      </c>
      <c r="O400" s="2"/>
    </row>
    <row r="401" spans="1:15">
      <c r="A401">
        <v>149</v>
      </c>
      <c r="B401">
        <v>18</v>
      </c>
      <c r="C401" t="s">
        <v>13</v>
      </c>
      <c r="D401" t="s">
        <v>37</v>
      </c>
      <c r="E401">
        <v>17</v>
      </c>
      <c r="F401">
        <v>29</v>
      </c>
      <c r="G401">
        <v>2</v>
      </c>
      <c r="H401" s="8">
        <v>48</v>
      </c>
      <c r="I401" t="s">
        <v>8</v>
      </c>
      <c r="J401">
        <f>Tabla1[[#This Row],[Precio Unitario]]*Tabla1[[#This Row],[Cantidad Ordenada]]</f>
        <v>58</v>
      </c>
      <c r="K401">
        <f>Tabla1[[#This Row],[Ganancia Bruta]]-(Tabla1[[#This Row],[Costo Unitario]]*Tabla1[[#This Row],[Cantidad Ordenada]])</f>
        <v>24</v>
      </c>
      <c r="L401">
        <f>Tabla1[[#This Row],[Precio Unitario]]*Tabla1[[#This Row],[Cantidad Ordenada]]</f>
        <v>58</v>
      </c>
      <c r="M401" s="1">
        <f>Tabla1[[#This Row],[Ganancia Neta ]]/Tabla1[[#This Row],[Total del pedido ]]</f>
        <v>0.41379310344827586</v>
      </c>
      <c r="N401" s="2">
        <f>Tabla1[[#This Row],[Costo Unitario]]*Tabla1[[#This Row],[Cantidad Ordenada]]</f>
        <v>34</v>
      </c>
      <c r="O401" s="2"/>
    </row>
    <row r="402" spans="1:15">
      <c r="A402">
        <v>150</v>
      </c>
      <c r="B402">
        <v>18</v>
      </c>
      <c r="C402" t="s">
        <v>19</v>
      </c>
      <c r="D402" t="s">
        <v>43</v>
      </c>
      <c r="E402">
        <v>13</v>
      </c>
      <c r="F402">
        <v>22</v>
      </c>
      <c r="G402">
        <v>2</v>
      </c>
      <c r="H402" s="8">
        <v>19</v>
      </c>
      <c r="I402" t="s">
        <v>6</v>
      </c>
      <c r="J402">
        <f>Tabla1[[#This Row],[Precio Unitario]]*Tabla1[[#This Row],[Cantidad Ordenada]]</f>
        <v>44</v>
      </c>
      <c r="K402">
        <f>Tabla1[[#This Row],[Ganancia Bruta]]-(Tabla1[[#This Row],[Costo Unitario]]*Tabla1[[#This Row],[Cantidad Ordenada]])</f>
        <v>18</v>
      </c>
      <c r="L402">
        <f>Tabla1[[#This Row],[Precio Unitario]]*Tabla1[[#This Row],[Cantidad Ordenada]]</f>
        <v>44</v>
      </c>
      <c r="M402" s="1">
        <f>Tabla1[[#This Row],[Ganancia Neta ]]/Tabla1[[#This Row],[Total del pedido ]]</f>
        <v>0.40909090909090912</v>
      </c>
      <c r="N402" s="2">
        <f>Tabla1[[#This Row],[Costo Unitario]]*Tabla1[[#This Row],[Cantidad Ordenada]]</f>
        <v>26</v>
      </c>
      <c r="O402" s="2"/>
    </row>
    <row r="403" spans="1:15">
      <c r="A403">
        <v>150</v>
      </c>
      <c r="B403">
        <v>18</v>
      </c>
      <c r="C403" t="s">
        <v>14</v>
      </c>
      <c r="D403" t="s">
        <v>38</v>
      </c>
      <c r="E403">
        <v>20</v>
      </c>
      <c r="F403">
        <v>33</v>
      </c>
      <c r="G403">
        <v>2</v>
      </c>
      <c r="H403" s="8">
        <v>57</v>
      </c>
      <c r="I403" t="s">
        <v>8</v>
      </c>
      <c r="J403">
        <f>Tabla1[[#This Row],[Precio Unitario]]*Tabla1[[#This Row],[Cantidad Ordenada]]</f>
        <v>66</v>
      </c>
      <c r="K403">
        <f>Tabla1[[#This Row],[Ganancia Bruta]]-(Tabla1[[#This Row],[Costo Unitario]]*Tabla1[[#This Row],[Cantidad Ordenada]])</f>
        <v>26</v>
      </c>
      <c r="L403">
        <f>Tabla1[[#This Row],[Precio Unitario]]*Tabla1[[#This Row],[Cantidad Ordenada]]</f>
        <v>66</v>
      </c>
      <c r="M403" s="1">
        <f>Tabla1[[#This Row],[Ganancia Neta ]]/Tabla1[[#This Row],[Total del pedido ]]</f>
        <v>0.39393939393939392</v>
      </c>
      <c r="N403" s="2">
        <f>Tabla1[[#This Row],[Costo Unitario]]*Tabla1[[#This Row],[Cantidad Ordenada]]</f>
        <v>40</v>
      </c>
      <c r="O403" s="2"/>
    </row>
    <row r="404" spans="1:15">
      <c r="A404">
        <v>150</v>
      </c>
      <c r="B404">
        <v>18</v>
      </c>
      <c r="C404" t="s">
        <v>21</v>
      </c>
      <c r="D404" t="s">
        <v>45</v>
      </c>
      <c r="E404">
        <v>12</v>
      </c>
      <c r="F404">
        <v>20</v>
      </c>
      <c r="G404">
        <v>2</v>
      </c>
      <c r="H404" s="8">
        <v>30</v>
      </c>
      <c r="I404" t="s">
        <v>8</v>
      </c>
      <c r="J404">
        <f>Tabla1[[#This Row],[Precio Unitario]]*Tabla1[[#This Row],[Cantidad Ordenada]]</f>
        <v>40</v>
      </c>
      <c r="K404">
        <f>Tabla1[[#This Row],[Ganancia Bruta]]-(Tabla1[[#This Row],[Costo Unitario]]*Tabla1[[#This Row],[Cantidad Ordenada]])</f>
        <v>16</v>
      </c>
      <c r="L404">
        <f>Tabla1[[#This Row],[Precio Unitario]]*Tabla1[[#This Row],[Cantidad Ordenada]]</f>
        <v>40</v>
      </c>
      <c r="M404" s="1">
        <f>Tabla1[[#This Row],[Ganancia Neta ]]/Tabla1[[#This Row],[Total del pedido ]]</f>
        <v>0.4</v>
      </c>
      <c r="N404" s="2">
        <f>Tabla1[[#This Row],[Costo Unitario]]*Tabla1[[#This Row],[Cantidad Ordenada]]</f>
        <v>24</v>
      </c>
      <c r="O404" s="2"/>
    </row>
    <row r="405" spans="1:15">
      <c r="A405">
        <v>151</v>
      </c>
      <c r="B405">
        <v>6</v>
      </c>
      <c r="C405" t="s">
        <v>22</v>
      </c>
      <c r="D405" t="s">
        <v>46</v>
      </c>
      <c r="E405">
        <v>14</v>
      </c>
      <c r="F405">
        <v>23</v>
      </c>
      <c r="G405">
        <v>3</v>
      </c>
      <c r="H405" s="8">
        <v>13</v>
      </c>
      <c r="I405" t="s">
        <v>6</v>
      </c>
      <c r="J405">
        <f>Tabla1[[#This Row],[Precio Unitario]]*Tabla1[[#This Row],[Cantidad Ordenada]]</f>
        <v>69</v>
      </c>
      <c r="K405">
        <f>Tabla1[[#This Row],[Ganancia Bruta]]-(Tabla1[[#This Row],[Costo Unitario]]*Tabla1[[#This Row],[Cantidad Ordenada]])</f>
        <v>27</v>
      </c>
      <c r="L405">
        <f>Tabla1[[#This Row],[Precio Unitario]]*Tabla1[[#This Row],[Cantidad Ordenada]]</f>
        <v>69</v>
      </c>
      <c r="M405" s="1">
        <f>Tabla1[[#This Row],[Ganancia Neta ]]/Tabla1[[#This Row],[Total del pedido ]]</f>
        <v>0.39130434782608697</v>
      </c>
      <c r="N405" s="2">
        <f>Tabla1[[#This Row],[Costo Unitario]]*Tabla1[[#This Row],[Cantidad Ordenada]]</f>
        <v>42</v>
      </c>
      <c r="O405" s="2"/>
    </row>
    <row r="406" spans="1:15">
      <c r="A406">
        <v>151</v>
      </c>
      <c r="B406">
        <v>6</v>
      </c>
      <c r="C406" t="s">
        <v>23</v>
      </c>
      <c r="D406" t="s">
        <v>47</v>
      </c>
      <c r="E406">
        <v>13</v>
      </c>
      <c r="F406">
        <v>21</v>
      </c>
      <c r="G406">
        <v>3</v>
      </c>
      <c r="H406" s="8">
        <v>6</v>
      </c>
      <c r="I406" t="s">
        <v>6</v>
      </c>
      <c r="J406">
        <f>Tabla1[[#This Row],[Precio Unitario]]*Tabla1[[#This Row],[Cantidad Ordenada]]</f>
        <v>63</v>
      </c>
      <c r="K406">
        <f>Tabla1[[#This Row],[Ganancia Bruta]]-(Tabla1[[#This Row],[Costo Unitario]]*Tabla1[[#This Row],[Cantidad Ordenada]])</f>
        <v>24</v>
      </c>
      <c r="L406">
        <f>Tabla1[[#This Row],[Precio Unitario]]*Tabla1[[#This Row],[Cantidad Ordenada]]</f>
        <v>63</v>
      </c>
      <c r="M406" s="1">
        <f>Tabla1[[#This Row],[Ganancia Neta ]]/Tabla1[[#This Row],[Total del pedido ]]</f>
        <v>0.38095238095238093</v>
      </c>
      <c r="N406" s="2">
        <f>Tabla1[[#This Row],[Costo Unitario]]*Tabla1[[#This Row],[Cantidad Ordenada]]</f>
        <v>39</v>
      </c>
      <c r="O406" s="2"/>
    </row>
    <row r="407" spans="1:15">
      <c r="A407">
        <v>152</v>
      </c>
      <c r="B407">
        <v>5</v>
      </c>
      <c r="C407" t="s">
        <v>15</v>
      </c>
      <c r="D407" t="s">
        <v>39</v>
      </c>
      <c r="E407">
        <v>16</v>
      </c>
      <c r="F407">
        <v>28</v>
      </c>
      <c r="G407">
        <v>2</v>
      </c>
      <c r="H407" s="8">
        <v>12</v>
      </c>
      <c r="I407" t="s">
        <v>6</v>
      </c>
      <c r="J407">
        <f>Tabla1[[#This Row],[Precio Unitario]]*Tabla1[[#This Row],[Cantidad Ordenada]]</f>
        <v>56</v>
      </c>
      <c r="K407">
        <f>Tabla1[[#This Row],[Ganancia Bruta]]-(Tabla1[[#This Row],[Costo Unitario]]*Tabla1[[#This Row],[Cantidad Ordenada]])</f>
        <v>24</v>
      </c>
      <c r="L407">
        <f>Tabla1[[#This Row],[Precio Unitario]]*Tabla1[[#This Row],[Cantidad Ordenada]]</f>
        <v>56</v>
      </c>
      <c r="M407" s="1">
        <f>Tabla1[[#This Row],[Ganancia Neta ]]/Tabla1[[#This Row],[Total del pedido ]]</f>
        <v>0.42857142857142855</v>
      </c>
      <c r="N407" s="2">
        <f>Tabla1[[#This Row],[Costo Unitario]]*Tabla1[[#This Row],[Cantidad Ordenada]]</f>
        <v>32</v>
      </c>
      <c r="O407" s="2"/>
    </row>
    <row r="408" spans="1:15">
      <c r="A408">
        <v>153</v>
      </c>
      <c r="B408">
        <v>10</v>
      </c>
      <c r="C408" t="s">
        <v>14</v>
      </c>
      <c r="D408" t="s">
        <v>38</v>
      </c>
      <c r="E408">
        <v>20</v>
      </c>
      <c r="F408">
        <v>33</v>
      </c>
      <c r="G408">
        <v>3</v>
      </c>
      <c r="H408" s="8">
        <v>10</v>
      </c>
      <c r="I408" t="s">
        <v>8</v>
      </c>
      <c r="J408">
        <f>Tabla1[[#This Row],[Precio Unitario]]*Tabla1[[#This Row],[Cantidad Ordenada]]</f>
        <v>99</v>
      </c>
      <c r="K408">
        <f>Tabla1[[#This Row],[Ganancia Bruta]]-(Tabla1[[#This Row],[Costo Unitario]]*Tabla1[[#This Row],[Cantidad Ordenada]])</f>
        <v>39</v>
      </c>
      <c r="L408">
        <f>Tabla1[[#This Row],[Precio Unitario]]*Tabla1[[#This Row],[Cantidad Ordenada]]</f>
        <v>99</v>
      </c>
      <c r="M408" s="1">
        <f>Tabla1[[#This Row],[Ganancia Neta ]]/Tabla1[[#This Row],[Total del pedido ]]</f>
        <v>0.39393939393939392</v>
      </c>
      <c r="N408" s="2">
        <f>Tabla1[[#This Row],[Costo Unitario]]*Tabla1[[#This Row],[Cantidad Ordenada]]</f>
        <v>60</v>
      </c>
      <c r="O408" s="2"/>
    </row>
    <row r="409" spans="1:15">
      <c r="A409">
        <v>153</v>
      </c>
      <c r="B409">
        <v>10</v>
      </c>
      <c r="C409" t="s">
        <v>5</v>
      </c>
      <c r="D409" t="s">
        <v>31</v>
      </c>
      <c r="E409">
        <v>14</v>
      </c>
      <c r="F409">
        <v>24</v>
      </c>
      <c r="G409">
        <v>1</v>
      </c>
      <c r="H409" s="8">
        <v>53</v>
      </c>
      <c r="I409" t="s">
        <v>8</v>
      </c>
      <c r="J409">
        <f>Tabla1[[#This Row],[Precio Unitario]]*Tabla1[[#This Row],[Cantidad Ordenada]]</f>
        <v>24</v>
      </c>
      <c r="K409">
        <f>Tabla1[[#This Row],[Ganancia Bruta]]-(Tabla1[[#This Row],[Costo Unitario]]*Tabla1[[#This Row],[Cantidad Ordenada]])</f>
        <v>10</v>
      </c>
      <c r="L409">
        <f>Tabla1[[#This Row],[Precio Unitario]]*Tabla1[[#This Row],[Cantidad Ordenada]]</f>
        <v>24</v>
      </c>
      <c r="M409" s="1">
        <f>Tabla1[[#This Row],[Ganancia Neta ]]/Tabla1[[#This Row],[Total del pedido ]]</f>
        <v>0.41666666666666669</v>
      </c>
      <c r="N409" s="2">
        <f>Tabla1[[#This Row],[Costo Unitario]]*Tabla1[[#This Row],[Cantidad Ordenada]]</f>
        <v>14</v>
      </c>
      <c r="O409" s="2"/>
    </row>
    <row r="410" spans="1:15">
      <c r="A410">
        <v>153</v>
      </c>
      <c r="B410">
        <v>10</v>
      </c>
      <c r="C410" t="s">
        <v>11</v>
      </c>
      <c r="D410" t="s">
        <v>35</v>
      </c>
      <c r="E410">
        <v>25</v>
      </c>
      <c r="F410">
        <v>40</v>
      </c>
      <c r="G410">
        <v>2</v>
      </c>
      <c r="H410" s="8">
        <v>26</v>
      </c>
      <c r="I410" t="s">
        <v>6</v>
      </c>
      <c r="J410">
        <f>Tabla1[[#This Row],[Precio Unitario]]*Tabla1[[#This Row],[Cantidad Ordenada]]</f>
        <v>80</v>
      </c>
      <c r="K410">
        <f>Tabla1[[#This Row],[Ganancia Bruta]]-(Tabla1[[#This Row],[Costo Unitario]]*Tabla1[[#This Row],[Cantidad Ordenada]])</f>
        <v>30</v>
      </c>
      <c r="L410">
        <f>Tabla1[[#This Row],[Precio Unitario]]*Tabla1[[#This Row],[Cantidad Ordenada]]</f>
        <v>80</v>
      </c>
      <c r="M410" s="1">
        <f>Tabla1[[#This Row],[Ganancia Neta ]]/Tabla1[[#This Row],[Total del pedido ]]</f>
        <v>0.375</v>
      </c>
      <c r="N410" s="2">
        <f>Tabla1[[#This Row],[Costo Unitario]]*Tabla1[[#This Row],[Cantidad Ordenada]]</f>
        <v>50</v>
      </c>
      <c r="O410" s="2"/>
    </row>
    <row r="411" spans="1:15">
      <c r="A411">
        <v>154</v>
      </c>
      <c r="B411">
        <v>11</v>
      </c>
      <c r="C411" t="s">
        <v>12</v>
      </c>
      <c r="D411" t="s">
        <v>36</v>
      </c>
      <c r="E411">
        <v>22</v>
      </c>
      <c r="F411">
        <v>36</v>
      </c>
      <c r="G411">
        <v>3</v>
      </c>
      <c r="H411" s="8">
        <v>52</v>
      </c>
      <c r="I411" t="s">
        <v>6</v>
      </c>
      <c r="J411">
        <f>Tabla1[[#This Row],[Precio Unitario]]*Tabla1[[#This Row],[Cantidad Ordenada]]</f>
        <v>108</v>
      </c>
      <c r="K411">
        <f>Tabla1[[#This Row],[Ganancia Bruta]]-(Tabla1[[#This Row],[Costo Unitario]]*Tabla1[[#This Row],[Cantidad Ordenada]])</f>
        <v>42</v>
      </c>
      <c r="L411">
        <f>Tabla1[[#This Row],[Precio Unitario]]*Tabla1[[#This Row],[Cantidad Ordenada]]</f>
        <v>108</v>
      </c>
      <c r="M411" s="1">
        <f>Tabla1[[#This Row],[Ganancia Neta ]]/Tabla1[[#This Row],[Total del pedido ]]</f>
        <v>0.3888888888888889</v>
      </c>
      <c r="N411" s="2">
        <f>Tabla1[[#This Row],[Costo Unitario]]*Tabla1[[#This Row],[Cantidad Ordenada]]</f>
        <v>66</v>
      </c>
      <c r="O411" s="2"/>
    </row>
    <row r="412" spans="1:15">
      <c r="A412">
        <v>154</v>
      </c>
      <c r="B412">
        <v>11</v>
      </c>
      <c r="C412" t="s">
        <v>24</v>
      </c>
      <c r="D412" t="s">
        <v>48</v>
      </c>
      <c r="E412">
        <v>10</v>
      </c>
      <c r="F412">
        <v>18</v>
      </c>
      <c r="G412">
        <v>2</v>
      </c>
      <c r="H412" s="8">
        <v>30</v>
      </c>
      <c r="I412" t="s">
        <v>6</v>
      </c>
      <c r="J412">
        <f>Tabla1[[#This Row],[Precio Unitario]]*Tabla1[[#This Row],[Cantidad Ordenada]]</f>
        <v>36</v>
      </c>
      <c r="K412">
        <f>Tabla1[[#This Row],[Ganancia Bruta]]-(Tabla1[[#This Row],[Costo Unitario]]*Tabla1[[#This Row],[Cantidad Ordenada]])</f>
        <v>16</v>
      </c>
      <c r="L412">
        <f>Tabla1[[#This Row],[Precio Unitario]]*Tabla1[[#This Row],[Cantidad Ordenada]]</f>
        <v>36</v>
      </c>
      <c r="M412" s="1">
        <f>Tabla1[[#This Row],[Ganancia Neta ]]/Tabla1[[#This Row],[Total del pedido ]]</f>
        <v>0.44444444444444442</v>
      </c>
      <c r="N412" s="2">
        <f>Tabla1[[#This Row],[Costo Unitario]]*Tabla1[[#This Row],[Cantidad Ordenada]]</f>
        <v>20</v>
      </c>
      <c r="O412" s="2"/>
    </row>
    <row r="413" spans="1:15">
      <c r="A413">
        <v>155</v>
      </c>
      <c r="B413">
        <v>7</v>
      </c>
      <c r="C413" t="s">
        <v>10</v>
      </c>
      <c r="D413" t="s">
        <v>34</v>
      </c>
      <c r="E413">
        <v>16</v>
      </c>
      <c r="F413">
        <v>27</v>
      </c>
      <c r="G413">
        <v>2</v>
      </c>
      <c r="H413" s="8">
        <v>24</v>
      </c>
      <c r="I413" t="s">
        <v>8</v>
      </c>
      <c r="J413">
        <f>Tabla1[[#This Row],[Precio Unitario]]*Tabla1[[#This Row],[Cantidad Ordenada]]</f>
        <v>54</v>
      </c>
      <c r="K413">
        <f>Tabla1[[#This Row],[Ganancia Bruta]]-(Tabla1[[#This Row],[Costo Unitario]]*Tabla1[[#This Row],[Cantidad Ordenada]])</f>
        <v>22</v>
      </c>
      <c r="L413">
        <f>Tabla1[[#This Row],[Precio Unitario]]*Tabla1[[#This Row],[Cantidad Ordenada]]</f>
        <v>54</v>
      </c>
      <c r="M413" s="1">
        <f>Tabla1[[#This Row],[Ganancia Neta ]]/Tabla1[[#This Row],[Total del pedido ]]</f>
        <v>0.40740740740740738</v>
      </c>
      <c r="N413" s="2">
        <f>Tabla1[[#This Row],[Costo Unitario]]*Tabla1[[#This Row],[Cantidad Ordenada]]</f>
        <v>32</v>
      </c>
      <c r="O413" s="2"/>
    </row>
    <row r="414" spans="1:15">
      <c r="A414">
        <v>155</v>
      </c>
      <c r="B414">
        <v>7</v>
      </c>
      <c r="C414" t="s">
        <v>9</v>
      </c>
      <c r="D414" t="s">
        <v>33</v>
      </c>
      <c r="E414">
        <v>19</v>
      </c>
      <c r="F414">
        <v>31</v>
      </c>
      <c r="G414">
        <v>2</v>
      </c>
      <c r="H414" s="8">
        <v>43</v>
      </c>
      <c r="I414" t="s">
        <v>6</v>
      </c>
      <c r="J414">
        <f>Tabla1[[#This Row],[Precio Unitario]]*Tabla1[[#This Row],[Cantidad Ordenada]]</f>
        <v>62</v>
      </c>
      <c r="K414">
        <f>Tabla1[[#This Row],[Ganancia Bruta]]-(Tabla1[[#This Row],[Costo Unitario]]*Tabla1[[#This Row],[Cantidad Ordenada]])</f>
        <v>24</v>
      </c>
      <c r="L414">
        <f>Tabla1[[#This Row],[Precio Unitario]]*Tabla1[[#This Row],[Cantidad Ordenada]]</f>
        <v>62</v>
      </c>
      <c r="M414" s="1">
        <f>Tabla1[[#This Row],[Ganancia Neta ]]/Tabla1[[#This Row],[Total del pedido ]]</f>
        <v>0.38709677419354838</v>
      </c>
      <c r="N414" s="2">
        <f>Tabla1[[#This Row],[Costo Unitario]]*Tabla1[[#This Row],[Cantidad Ordenada]]</f>
        <v>38</v>
      </c>
      <c r="O414" s="2"/>
    </row>
    <row r="415" spans="1:15">
      <c r="A415">
        <v>155</v>
      </c>
      <c r="B415">
        <v>7</v>
      </c>
      <c r="C415" t="s">
        <v>21</v>
      </c>
      <c r="D415" t="s">
        <v>45</v>
      </c>
      <c r="E415">
        <v>12</v>
      </c>
      <c r="F415">
        <v>20</v>
      </c>
      <c r="G415">
        <v>1</v>
      </c>
      <c r="H415" s="8">
        <v>33</v>
      </c>
      <c r="I415" t="s">
        <v>8</v>
      </c>
      <c r="J415">
        <f>Tabla1[[#This Row],[Precio Unitario]]*Tabla1[[#This Row],[Cantidad Ordenada]]</f>
        <v>20</v>
      </c>
      <c r="K415">
        <f>Tabla1[[#This Row],[Ganancia Bruta]]-(Tabla1[[#This Row],[Costo Unitario]]*Tabla1[[#This Row],[Cantidad Ordenada]])</f>
        <v>8</v>
      </c>
      <c r="L415">
        <f>Tabla1[[#This Row],[Precio Unitario]]*Tabla1[[#This Row],[Cantidad Ordenada]]</f>
        <v>20</v>
      </c>
      <c r="M415" s="1">
        <f>Tabla1[[#This Row],[Ganancia Neta ]]/Tabla1[[#This Row],[Total del pedido ]]</f>
        <v>0.4</v>
      </c>
      <c r="N415" s="2">
        <f>Tabla1[[#This Row],[Costo Unitario]]*Tabla1[[#This Row],[Cantidad Ordenada]]</f>
        <v>12</v>
      </c>
      <c r="O415" s="2"/>
    </row>
    <row r="416" spans="1:15">
      <c r="A416">
        <v>156</v>
      </c>
      <c r="B416">
        <v>6</v>
      </c>
      <c r="C416" t="s">
        <v>15</v>
      </c>
      <c r="D416" t="s">
        <v>39</v>
      </c>
      <c r="E416">
        <v>16</v>
      </c>
      <c r="F416">
        <v>28</v>
      </c>
      <c r="G416">
        <v>2</v>
      </c>
      <c r="H416" s="8">
        <v>6</v>
      </c>
      <c r="I416" t="s">
        <v>6</v>
      </c>
      <c r="J416">
        <f>Tabla1[[#This Row],[Precio Unitario]]*Tabla1[[#This Row],[Cantidad Ordenada]]</f>
        <v>56</v>
      </c>
      <c r="K416">
        <f>Tabla1[[#This Row],[Ganancia Bruta]]-(Tabla1[[#This Row],[Costo Unitario]]*Tabla1[[#This Row],[Cantidad Ordenada]])</f>
        <v>24</v>
      </c>
      <c r="L416">
        <f>Tabla1[[#This Row],[Precio Unitario]]*Tabla1[[#This Row],[Cantidad Ordenada]]</f>
        <v>56</v>
      </c>
      <c r="M416" s="1">
        <f>Tabla1[[#This Row],[Ganancia Neta ]]/Tabla1[[#This Row],[Total del pedido ]]</f>
        <v>0.42857142857142855</v>
      </c>
      <c r="N416" s="2">
        <f>Tabla1[[#This Row],[Costo Unitario]]*Tabla1[[#This Row],[Cantidad Ordenada]]</f>
        <v>32</v>
      </c>
      <c r="O416" s="2"/>
    </row>
    <row r="417" spans="1:15">
      <c r="A417">
        <v>157</v>
      </c>
      <c r="B417">
        <v>13</v>
      </c>
      <c r="C417" t="s">
        <v>26</v>
      </c>
      <c r="D417" t="s">
        <v>50</v>
      </c>
      <c r="E417">
        <v>15</v>
      </c>
      <c r="F417">
        <v>25</v>
      </c>
      <c r="G417">
        <v>3</v>
      </c>
      <c r="H417" s="8">
        <v>48</v>
      </c>
      <c r="I417" t="s">
        <v>8</v>
      </c>
      <c r="J417">
        <f>Tabla1[[#This Row],[Precio Unitario]]*Tabla1[[#This Row],[Cantidad Ordenada]]</f>
        <v>75</v>
      </c>
      <c r="K417">
        <f>Tabla1[[#This Row],[Ganancia Bruta]]-(Tabla1[[#This Row],[Costo Unitario]]*Tabla1[[#This Row],[Cantidad Ordenada]])</f>
        <v>30</v>
      </c>
      <c r="L417">
        <f>Tabla1[[#This Row],[Precio Unitario]]*Tabla1[[#This Row],[Cantidad Ordenada]]</f>
        <v>75</v>
      </c>
      <c r="M417" s="1">
        <f>Tabla1[[#This Row],[Ganancia Neta ]]/Tabla1[[#This Row],[Total del pedido ]]</f>
        <v>0.4</v>
      </c>
      <c r="N417" s="2">
        <f>Tabla1[[#This Row],[Costo Unitario]]*Tabla1[[#This Row],[Cantidad Ordenada]]</f>
        <v>45</v>
      </c>
      <c r="O417" s="2"/>
    </row>
    <row r="418" spans="1:15">
      <c r="A418">
        <v>157</v>
      </c>
      <c r="B418">
        <v>13</v>
      </c>
      <c r="C418" t="s">
        <v>15</v>
      </c>
      <c r="D418" t="s">
        <v>39</v>
      </c>
      <c r="E418">
        <v>16</v>
      </c>
      <c r="F418">
        <v>28</v>
      </c>
      <c r="G418">
        <v>1</v>
      </c>
      <c r="H418" s="8">
        <v>54</v>
      </c>
      <c r="I418" t="s">
        <v>8</v>
      </c>
      <c r="J418">
        <f>Tabla1[[#This Row],[Precio Unitario]]*Tabla1[[#This Row],[Cantidad Ordenada]]</f>
        <v>28</v>
      </c>
      <c r="K418">
        <f>Tabla1[[#This Row],[Ganancia Bruta]]-(Tabla1[[#This Row],[Costo Unitario]]*Tabla1[[#This Row],[Cantidad Ordenada]])</f>
        <v>12</v>
      </c>
      <c r="L418">
        <f>Tabla1[[#This Row],[Precio Unitario]]*Tabla1[[#This Row],[Cantidad Ordenada]]</f>
        <v>28</v>
      </c>
      <c r="M418" s="1">
        <f>Tabla1[[#This Row],[Ganancia Neta ]]/Tabla1[[#This Row],[Total del pedido ]]</f>
        <v>0.42857142857142855</v>
      </c>
      <c r="N418" s="2">
        <f>Tabla1[[#This Row],[Costo Unitario]]*Tabla1[[#This Row],[Cantidad Ordenada]]</f>
        <v>16</v>
      </c>
      <c r="O418" s="2"/>
    </row>
    <row r="419" spans="1:15">
      <c r="A419">
        <v>157</v>
      </c>
      <c r="B419">
        <v>13</v>
      </c>
      <c r="C419" t="s">
        <v>7</v>
      </c>
      <c r="D419" t="s">
        <v>32</v>
      </c>
      <c r="E419">
        <v>18</v>
      </c>
      <c r="F419">
        <v>30</v>
      </c>
      <c r="G419">
        <v>2</v>
      </c>
      <c r="H419" s="8">
        <v>27</v>
      </c>
      <c r="I419" t="s">
        <v>6</v>
      </c>
      <c r="J419">
        <f>Tabla1[[#This Row],[Precio Unitario]]*Tabla1[[#This Row],[Cantidad Ordenada]]</f>
        <v>60</v>
      </c>
      <c r="K419">
        <f>Tabla1[[#This Row],[Ganancia Bruta]]-(Tabla1[[#This Row],[Costo Unitario]]*Tabla1[[#This Row],[Cantidad Ordenada]])</f>
        <v>24</v>
      </c>
      <c r="L419">
        <f>Tabla1[[#This Row],[Precio Unitario]]*Tabla1[[#This Row],[Cantidad Ordenada]]</f>
        <v>60</v>
      </c>
      <c r="M419" s="1">
        <f>Tabla1[[#This Row],[Ganancia Neta ]]/Tabla1[[#This Row],[Total del pedido ]]</f>
        <v>0.4</v>
      </c>
      <c r="N419" s="2">
        <f>Tabla1[[#This Row],[Costo Unitario]]*Tabla1[[#This Row],[Cantidad Ordenada]]</f>
        <v>36</v>
      </c>
      <c r="O419" s="2"/>
    </row>
    <row r="420" spans="1:15">
      <c r="A420">
        <v>157</v>
      </c>
      <c r="B420">
        <v>13</v>
      </c>
      <c r="C420" t="s">
        <v>12</v>
      </c>
      <c r="D420" t="s">
        <v>36</v>
      </c>
      <c r="E420">
        <v>22</v>
      </c>
      <c r="F420">
        <v>36</v>
      </c>
      <c r="G420">
        <v>3</v>
      </c>
      <c r="H420" s="8">
        <v>21</v>
      </c>
      <c r="I420" t="s">
        <v>6</v>
      </c>
      <c r="J420">
        <f>Tabla1[[#This Row],[Precio Unitario]]*Tabla1[[#This Row],[Cantidad Ordenada]]</f>
        <v>108</v>
      </c>
      <c r="K420">
        <f>Tabla1[[#This Row],[Ganancia Bruta]]-(Tabla1[[#This Row],[Costo Unitario]]*Tabla1[[#This Row],[Cantidad Ordenada]])</f>
        <v>42</v>
      </c>
      <c r="L420">
        <f>Tabla1[[#This Row],[Precio Unitario]]*Tabla1[[#This Row],[Cantidad Ordenada]]</f>
        <v>108</v>
      </c>
      <c r="M420" s="1">
        <f>Tabla1[[#This Row],[Ganancia Neta ]]/Tabla1[[#This Row],[Total del pedido ]]</f>
        <v>0.3888888888888889</v>
      </c>
      <c r="N420" s="2">
        <f>Tabla1[[#This Row],[Costo Unitario]]*Tabla1[[#This Row],[Cantidad Ordenada]]</f>
        <v>66</v>
      </c>
      <c r="O420" s="2"/>
    </row>
    <row r="421" spans="1:15">
      <c r="A421">
        <v>158</v>
      </c>
      <c r="B421">
        <v>5</v>
      </c>
      <c r="C421" t="s">
        <v>16</v>
      </c>
      <c r="D421" t="s">
        <v>40</v>
      </c>
      <c r="E421">
        <v>11</v>
      </c>
      <c r="F421">
        <v>19</v>
      </c>
      <c r="G421">
        <v>1</v>
      </c>
      <c r="H421" s="8">
        <v>57</v>
      </c>
      <c r="I421" t="s">
        <v>6</v>
      </c>
      <c r="J421">
        <f>Tabla1[[#This Row],[Precio Unitario]]*Tabla1[[#This Row],[Cantidad Ordenada]]</f>
        <v>19</v>
      </c>
      <c r="K421">
        <f>Tabla1[[#This Row],[Ganancia Bruta]]-(Tabla1[[#This Row],[Costo Unitario]]*Tabla1[[#This Row],[Cantidad Ordenada]])</f>
        <v>8</v>
      </c>
      <c r="L421">
        <f>Tabla1[[#This Row],[Precio Unitario]]*Tabla1[[#This Row],[Cantidad Ordenada]]</f>
        <v>19</v>
      </c>
      <c r="M421" s="1">
        <f>Tabla1[[#This Row],[Ganancia Neta ]]/Tabla1[[#This Row],[Total del pedido ]]</f>
        <v>0.42105263157894735</v>
      </c>
      <c r="N421" s="2">
        <f>Tabla1[[#This Row],[Costo Unitario]]*Tabla1[[#This Row],[Cantidad Ordenada]]</f>
        <v>11</v>
      </c>
      <c r="O421" s="2"/>
    </row>
    <row r="422" spans="1:15">
      <c r="A422">
        <v>158</v>
      </c>
      <c r="B422">
        <v>5</v>
      </c>
      <c r="C422" t="s">
        <v>25</v>
      </c>
      <c r="D422" t="s">
        <v>49</v>
      </c>
      <c r="E422">
        <v>15</v>
      </c>
      <c r="F422">
        <v>26</v>
      </c>
      <c r="G422">
        <v>3</v>
      </c>
      <c r="H422" s="8">
        <v>55</v>
      </c>
      <c r="I422" t="s">
        <v>6</v>
      </c>
      <c r="J422">
        <f>Tabla1[[#This Row],[Precio Unitario]]*Tabla1[[#This Row],[Cantidad Ordenada]]</f>
        <v>78</v>
      </c>
      <c r="K422">
        <f>Tabla1[[#This Row],[Ganancia Bruta]]-(Tabla1[[#This Row],[Costo Unitario]]*Tabla1[[#This Row],[Cantidad Ordenada]])</f>
        <v>33</v>
      </c>
      <c r="L422">
        <f>Tabla1[[#This Row],[Precio Unitario]]*Tabla1[[#This Row],[Cantidad Ordenada]]</f>
        <v>78</v>
      </c>
      <c r="M422" s="1">
        <f>Tabla1[[#This Row],[Ganancia Neta ]]/Tabla1[[#This Row],[Total del pedido ]]</f>
        <v>0.42307692307692307</v>
      </c>
      <c r="N422" s="2">
        <f>Tabla1[[#This Row],[Costo Unitario]]*Tabla1[[#This Row],[Cantidad Ordenada]]</f>
        <v>45</v>
      </c>
      <c r="O422" s="2"/>
    </row>
    <row r="423" spans="1:15">
      <c r="A423">
        <v>158</v>
      </c>
      <c r="B423">
        <v>5</v>
      </c>
      <c r="C423" t="s">
        <v>12</v>
      </c>
      <c r="D423" t="s">
        <v>36</v>
      </c>
      <c r="E423">
        <v>22</v>
      </c>
      <c r="F423">
        <v>36</v>
      </c>
      <c r="G423">
        <v>3</v>
      </c>
      <c r="H423" s="8">
        <v>7</v>
      </c>
      <c r="I423" t="s">
        <v>6</v>
      </c>
      <c r="J423">
        <f>Tabla1[[#This Row],[Precio Unitario]]*Tabla1[[#This Row],[Cantidad Ordenada]]</f>
        <v>108</v>
      </c>
      <c r="K423">
        <f>Tabla1[[#This Row],[Ganancia Bruta]]-(Tabla1[[#This Row],[Costo Unitario]]*Tabla1[[#This Row],[Cantidad Ordenada]])</f>
        <v>42</v>
      </c>
      <c r="L423">
        <f>Tabla1[[#This Row],[Precio Unitario]]*Tabla1[[#This Row],[Cantidad Ordenada]]</f>
        <v>108</v>
      </c>
      <c r="M423" s="1">
        <f>Tabla1[[#This Row],[Ganancia Neta ]]/Tabla1[[#This Row],[Total del pedido ]]</f>
        <v>0.3888888888888889</v>
      </c>
      <c r="N423" s="2">
        <f>Tabla1[[#This Row],[Costo Unitario]]*Tabla1[[#This Row],[Cantidad Ordenada]]</f>
        <v>66</v>
      </c>
      <c r="O423" s="2"/>
    </row>
    <row r="424" spans="1:15">
      <c r="A424">
        <v>158</v>
      </c>
      <c r="B424">
        <v>5</v>
      </c>
      <c r="C424" t="s">
        <v>17</v>
      </c>
      <c r="D424" t="s">
        <v>41</v>
      </c>
      <c r="E424">
        <v>21</v>
      </c>
      <c r="F424">
        <v>35</v>
      </c>
      <c r="G424">
        <v>3</v>
      </c>
      <c r="H424" s="8">
        <v>16</v>
      </c>
      <c r="I424" t="s">
        <v>8</v>
      </c>
      <c r="J424">
        <f>Tabla1[[#This Row],[Precio Unitario]]*Tabla1[[#This Row],[Cantidad Ordenada]]</f>
        <v>105</v>
      </c>
      <c r="K424">
        <f>Tabla1[[#This Row],[Ganancia Bruta]]-(Tabla1[[#This Row],[Costo Unitario]]*Tabla1[[#This Row],[Cantidad Ordenada]])</f>
        <v>42</v>
      </c>
      <c r="L424">
        <f>Tabla1[[#This Row],[Precio Unitario]]*Tabla1[[#This Row],[Cantidad Ordenada]]</f>
        <v>105</v>
      </c>
      <c r="M424" s="1">
        <f>Tabla1[[#This Row],[Ganancia Neta ]]/Tabla1[[#This Row],[Total del pedido ]]</f>
        <v>0.4</v>
      </c>
      <c r="N424" s="2">
        <f>Tabla1[[#This Row],[Costo Unitario]]*Tabla1[[#This Row],[Cantidad Ordenada]]</f>
        <v>63</v>
      </c>
      <c r="O424" s="2"/>
    </row>
    <row r="425" spans="1:15">
      <c r="A425">
        <v>159</v>
      </c>
      <c r="B425">
        <v>16</v>
      </c>
      <c r="C425" t="s">
        <v>13</v>
      </c>
      <c r="D425" t="s">
        <v>37</v>
      </c>
      <c r="E425">
        <v>17</v>
      </c>
      <c r="F425">
        <v>29</v>
      </c>
      <c r="G425">
        <v>3</v>
      </c>
      <c r="H425" s="8">
        <v>23</v>
      </c>
      <c r="I425" t="s">
        <v>8</v>
      </c>
      <c r="J425">
        <f>Tabla1[[#This Row],[Precio Unitario]]*Tabla1[[#This Row],[Cantidad Ordenada]]</f>
        <v>87</v>
      </c>
      <c r="K425">
        <f>Tabla1[[#This Row],[Ganancia Bruta]]-(Tabla1[[#This Row],[Costo Unitario]]*Tabla1[[#This Row],[Cantidad Ordenada]])</f>
        <v>36</v>
      </c>
      <c r="L425">
        <f>Tabla1[[#This Row],[Precio Unitario]]*Tabla1[[#This Row],[Cantidad Ordenada]]</f>
        <v>87</v>
      </c>
      <c r="M425" s="1">
        <f>Tabla1[[#This Row],[Ganancia Neta ]]/Tabla1[[#This Row],[Total del pedido ]]</f>
        <v>0.41379310344827586</v>
      </c>
      <c r="N425" s="2">
        <f>Tabla1[[#This Row],[Costo Unitario]]*Tabla1[[#This Row],[Cantidad Ordenada]]</f>
        <v>51</v>
      </c>
      <c r="O425" s="2"/>
    </row>
    <row r="426" spans="1:15">
      <c r="A426">
        <v>159</v>
      </c>
      <c r="B426">
        <v>16</v>
      </c>
      <c r="C426" t="s">
        <v>9</v>
      </c>
      <c r="D426" t="s">
        <v>33</v>
      </c>
      <c r="E426">
        <v>19</v>
      </c>
      <c r="F426">
        <v>31</v>
      </c>
      <c r="G426">
        <v>1</v>
      </c>
      <c r="H426" s="8">
        <v>5</v>
      </c>
      <c r="I426" t="s">
        <v>6</v>
      </c>
      <c r="J426">
        <f>Tabla1[[#This Row],[Precio Unitario]]*Tabla1[[#This Row],[Cantidad Ordenada]]</f>
        <v>31</v>
      </c>
      <c r="K426">
        <f>Tabla1[[#This Row],[Ganancia Bruta]]-(Tabla1[[#This Row],[Costo Unitario]]*Tabla1[[#This Row],[Cantidad Ordenada]])</f>
        <v>12</v>
      </c>
      <c r="L426">
        <f>Tabla1[[#This Row],[Precio Unitario]]*Tabla1[[#This Row],[Cantidad Ordenada]]</f>
        <v>31</v>
      </c>
      <c r="M426" s="1">
        <f>Tabla1[[#This Row],[Ganancia Neta ]]/Tabla1[[#This Row],[Total del pedido ]]</f>
        <v>0.38709677419354838</v>
      </c>
      <c r="N426" s="2">
        <f>Tabla1[[#This Row],[Costo Unitario]]*Tabla1[[#This Row],[Cantidad Ordenada]]</f>
        <v>19</v>
      </c>
      <c r="O426" s="2"/>
    </row>
    <row r="427" spans="1:15">
      <c r="A427">
        <v>159</v>
      </c>
      <c r="B427">
        <v>16</v>
      </c>
      <c r="C427" t="s">
        <v>24</v>
      </c>
      <c r="D427" t="s">
        <v>48</v>
      </c>
      <c r="E427">
        <v>10</v>
      </c>
      <c r="F427">
        <v>18</v>
      </c>
      <c r="G427">
        <v>2</v>
      </c>
      <c r="H427" s="8">
        <v>6</v>
      </c>
      <c r="I427" t="s">
        <v>6</v>
      </c>
      <c r="J427">
        <f>Tabla1[[#This Row],[Precio Unitario]]*Tabla1[[#This Row],[Cantidad Ordenada]]</f>
        <v>36</v>
      </c>
      <c r="K427">
        <f>Tabla1[[#This Row],[Ganancia Bruta]]-(Tabla1[[#This Row],[Costo Unitario]]*Tabla1[[#This Row],[Cantidad Ordenada]])</f>
        <v>16</v>
      </c>
      <c r="L427">
        <f>Tabla1[[#This Row],[Precio Unitario]]*Tabla1[[#This Row],[Cantidad Ordenada]]</f>
        <v>36</v>
      </c>
      <c r="M427" s="1">
        <f>Tabla1[[#This Row],[Ganancia Neta ]]/Tabla1[[#This Row],[Total del pedido ]]</f>
        <v>0.44444444444444442</v>
      </c>
      <c r="N427" s="2">
        <f>Tabla1[[#This Row],[Costo Unitario]]*Tabla1[[#This Row],[Cantidad Ordenada]]</f>
        <v>20</v>
      </c>
      <c r="O427" s="2"/>
    </row>
    <row r="428" spans="1:15">
      <c r="A428">
        <v>159</v>
      </c>
      <c r="B428">
        <v>16</v>
      </c>
      <c r="C428" t="s">
        <v>14</v>
      </c>
      <c r="D428" t="s">
        <v>38</v>
      </c>
      <c r="E428">
        <v>20</v>
      </c>
      <c r="F428">
        <v>33</v>
      </c>
      <c r="G428">
        <v>3</v>
      </c>
      <c r="H428" s="8">
        <v>40</v>
      </c>
      <c r="I428" t="s">
        <v>6</v>
      </c>
      <c r="J428">
        <f>Tabla1[[#This Row],[Precio Unitario]]*Tabla1[[#This Row],[Cantidad Ordenada]]</f>
        <v>99</v>
      </c>
      <c r="K428">
        <f>Tabla1[[#This Row],[Ganancia Bruta]]-(Tabla1[[#This Row],[Costo Unitario]]*Tabla1[[#This Row],[Cantidad Ordenada]])</f>
        <v>39</v>
      </c>
      <c r="L428">
        <f>Tabla1[[#This Row],[Precio Unitario]]*Tabla1[[#This Row],[Cantidad Ordenada]]</f>
        <v>99</v>
      </c>
      <c r="M428" s="1">
        <f>Tabla1[[#This Row],[Ganancia Neta ]]/Tabla1[[#This Row],[Total del pedido ]]</f>
        <v>0.39393939393939392</v>
      </c>
      <c r="N428" s="2">
        <f>Tabla1[[#This Row],[Costo Unitario]]*Tabla1[[#This Row],[Cantidad Ordenada]]</f>
        <v>60</v>
      </c>
      <c r="O428" s="2"/>
    </row>
    <row r="429" spans="1:15">
      <c r="A429">
        <v>160</v>
      </c>
      <c r="B429">
        <v>19</v>
      </c>
      <c r="C429" t="s">
        <v>12</v>
      </c>
      <c r="D429" t="s">
        <v>36</v>
      </c>
      <c r="E429">
        <v>22</v>
      </c>
      <c r="F429">
        <v>36</v>
      </c>
      <c r="G429">
        <v>3</v>
      </c>
      <c r="H429" s="8">
        <v>20</v>
      </c>
      <c r="I429" t="s">
        <v>6</v>
      </c>
      <c r="J429">
        <f>Tabla1[[#This Row],[Precio Unitario]]*Tabla1[[#This Row],[Cantidad Ordenada]]</f>
        <v>108</v>
      </c>
      <c r="K429">
        <f>Tabla1[[#This Row],[Ganancia Bruta]]-(Tabla1[[#This Row],[Costo Unitario]]*Tabla1[[#This Row],[Cantidad Ordenada]])</f>
        <v>42</v>
      </c>
      <c r="L429">
        <f>Tabla1[[#This Row],[Precio Unitario]]*Tabla1[[#This Row],[Cantidad Ordenada]]</f>
        <v>108</v>
      </c>
      <c r="M429" s="1">
        <f>Tabla1[[#This Row],[Ganancia Neta ]]/Tabla1[[#This Row],[Total del pedido ]]</f>
        <v>0.3888888888888889</v>
      </c>
      <c r="N429" s="2">
        <f>Tabla1[[#This Row],[Costo Unitario]]*Tabla1[[#This Row],[Cantidad Ordenada]]</f>
        <v>66</v>
      </c>
      <c r="O429" s="2"/>
    </row>
    <row r="430" spans="1:15">
      <c r="A430">
        <v>160</v>
      </c>
      <c r="B430">
        <v>19</v>
      </c>
      <c r="C430" t="s">
        <v>5</v>
      </c>
      <c r="D430" t="s">
        <v>31</v>
      </c>
      <c r="E430">
        <v>14</v>
      </c>
      <c r="F430">
        <v>24</v>
      </c>
      <c r="G430">
        <v>2</v>
      </c>
      <c r="H430" s="8">
        <v>47</v>
      </c>
      <c r="I430" t="s">
        <v>6</v>
      </c>
      <c r="J430">
        <f>Tabla1[[#This Row],[Precio Unitario]]*Tabla1[[#This Row],[Cantidad Ordenada]]</f>
        <v>48</v>
      </c>
      <c r="K430">
        <f>Tabla1[[#This Row],[Ganancia Bruta]]-(Tabla1[[#This Row],[Costo Unitario]]*Tabla1[[#This Row],[Cantidad Ordenada]])</f>
        <v>20</v>
      </c>
      <c r="L430">
        <f>Tabla1[[#This Row],[Precio Unitario]]*Tabla1[[#This Row],[Cantidad Ordenada]]</f>
        <v>48</v>
      </c>
      <c r="M430" s="1">
        <f>Tabla1[[#This Row],[Ganancia Neta ]]/Tabla1[[#This Row],[Total del pedido ]]</f>
        <v>0.41666666666666669</v>
      </c>
      <c r="N430" s="2">
        <f>Tabla1[[#This Row],[Costo Unitario]]*Tabla1[[#This Row],[Cantidad Ordenada]]</f>
        <v>28</v>
      </c>
      <c r="O430" s="2"/>
    </row>
    <row r="431" spans="1:15">
      <c r="A431">
        <v>161</v>
      </c>
      <c r="B431">
        <v>13</v>
      </c>
      <c r="C431" t="s">
        <v>15</v>
      </c>
      <c r="D431" t="s">
        <v>39</v>
      </c>
      <c r="E431">
        <v>16</v>
      </c>
      <c r="F431">
        <v>28</v>
      </c>
      <c r="G431">
        <v>3</v>
      </c>
      <c r="H431" s="8">
        <v>57</v>
      </c>
      <c r="I431" t="s">
        <v>6</v>
      </c>
      <c r="J431">
        <f>Tabla1[[#This Row],[Precio Unitario]]*Tabla1[[#This Row],[Cantidad Ordenada]]</f>
        <v>84</v>
      </c>
      <c r="K431">
        <f>Tabla1[[#This Row],[Ganancia Bruta]]-(Tabla1[[#This Row],[Costo Unitario]]*Tabla1[[#This Row],[Cantidad Ordenada]])</f>
        <v>36</v>
      </c>
      <c r="L431">
        <f>Tabla1[[#This Row],[Precio Unitario]]*Tabla1[[#This Row],[Cantidad Ordenada]]</f>
        <v>84</v>
      </c>
      <c r="M431" s="1">
        <f>Tabla1[[#This Row],[Ganancia Neta ]]/Tabla1[[#This Row],[Total del pedido ]]</f>
        <v>0.42857142857142855</v>
      </c>
      <c r="N431" s="2">
        <f>Tabla1[[#This Row],[Costo Unitario]]*Tabla1[[#This Row],[Cantidad Ordenada]]</f>
        <v>48</v>
      </c>
      <c r="O431" s="2"/>
    </row>
    <row r="432" spans="1:15">
      <c r="A432">
        <v>162</v>
      </c>
      <c r="B432">
        <v>14</v>
      </c>
      <c r="C432" t="s">
        <v>5</v>
      </c>
      <c r="D432" t="s">
        <v>31</v>
      </c>
      <c r="E432">
        <v>14</v>
      </c>
      <c r="F432">
        <v>24</v>
      </c>
      <c r="G432">
        <v>3</v>
      </c>
      <c r="H432" s="8">
        <v>25</v>
      </c>
      <c r="I432" t="s">
        <v>6</v>
      </c>
      <c r="J432">
        <f>Tabla1[[#This Row],[Precio Unitario]]*Tabla1[[#This Row],[Cantidad Ordenada]]</f>
        <v>72</v>
      </c>
      <c r="K432">
        <f>Tabla1[[#This Row],[Ganancia Bruta]]-(Tabla1[[#This Row],[Costo Unitario]]*Tabla1[[#This Row],[Cantidad Ordenada]])</f>
        <v>30</v>
      </c>
      <c r="L432">
        <f>Tabla1[[#This Row],[Precio Unitario]]*Tabla1[[#This Row],[Cantidad Ordenada]]</f>
        <v>72</v>
      </c>
      <c r="M432" s="1">
        <f>Tabla1[[#This Row],[Ganancia Neta ]]/Tabla1[[#This Row],[Total del pedido ]]</f>
        <v>0.41666666666666669</v>
      </c>
      <c r="N432" s="2">
        <f>Tabla1[[#This Row],[Costo Unitario]]*Tabla1[[#This Row],[Cantidad Ordenada]]</f>
        <v>42</v>
      </c>
      <c r="O432" s="2"/>
    </row>
    <row r="433" spans="1:15">
      <c r="A433">
        <v>163</v>
      </c>
      <c r="B433">
        <v>6</v>
      </c>
      <c r="C433" t="s">
        <v>9</v>
      </c>
      <c r="D433" t="s">
        <v>33</v>
      </c>
      <c r="E433">
        <v>19</v>
      </c>
      <c r="F433">
        <v>31</v>
      </c>
      <c r="G433">
        <v>3</v>
      </c>
      <c r="H433" s="8">
        <v>8</v>
      </c>
      <c r="I433" t="s">
        <v>8</v>
      </c>
      <c r="J433">
        <f>Tabla1[[#This Row],[Precio Unitario]]*Tabla1[[#This Row],[Cantidad Ordenada]]</f>
        <v>93</v>
      </c>
      <c r="K433">
        <f>Tabla1[[#This Row],[Ganancia Bruta]]-(Tabla1[[#This Row],[Costo Unitario]]*Tabla1[[#This Row],[Cantidad Ordenada]])</f>
        <v>36</v>
      </c>
      <c r="L433">
        <f>Tabla1[[#This Row],[Precio Unitario]]*Tabla1[[#This Row],[Cantidad Ordenada]]</f>
        <v>93</v>
      </c>
      <c r="M433" s="1">
        <f>Tabla1[[#This Row],[Ganancia Neta ]]/Tabla1[[#This Row],[Total del pedido ]]</f>
        <v>0.38709677419354838</v>
      </c>
      <c r="N433" s="2">
        <f>Tabla1[[#This Row],[Costo Unitario]]*Tabla1[[#This Row],[Cantidad Ordenada]]</f>
        <v>57</v>
      </c>
      <c r="O433" s="2"/>
    </row>
    <row r="434" spans="1:15">
      <c r="A434">
        <v>163</v>
      </c>
      <c r="B434">
        <v>6</v>
      </c>
      <c r="C434" t="s">
        <v>7</v>
      </c>
      <c r="D434" t="s">
        <v>32</v>
      </c>
      <c r="E434">
        <v>18</v>
      </c>
      <c r="F434">
        <v>30</v>
      </c>
      <c r="G434">
        <v>3</v>
      </c>
      <c r="H434" s="8">
        <v>16</v>
      </c>
      <c r="I434" t="s">
        <v>8</v>
      </c>
      <c r="J434">
        <f>Tabla1[[#This Row],[Precio Unitario]]*Tabla1[[#This Row],[Cantidad Ordenada]]</f>
        <v>90</v>
      </c>
      <c r="K434">
        <f>Tabla1[[#This Row],[Ganancia Bruta]]-(Tabla1[[#This Row],[Costo Unitario]]*Tabla1[[#This Row],[Cantidad Ordenada]])</f>
        <v>36</v>
      </c>
      <c r="L434">
        <f>Tabla1[[#This Row],[Precio Unitario]]*Tabla1[[#This Row],[Cantidad Ordenada]]</f>
        <v>90</v>
      </c>
      <c r="M434" s="1">
        <f>Tabla1[[#This Row],[Ganancia Neta ]]/Tabla1[[#This Row],[Total del pedido ]]</f>
        <v>0.4</v>
      </c>
      <c r="N434" s="2">
        <f>Tabla1[[#This Row],[Costo Unitario]]*Tabla1[[#This Row],[Cantidad Ordenada]]</f>
        <v>54</v>
      </c>
      <c r="O434" s="2"/>
    </row>
    <row r="435" spans="1:15">
      <c r="A435">
        <v>163</v>
      </c>
      <c r="B435">
        <v>6</v>
      </c>
      <c r="C435" t="s">
        <v>14</v>
      </c>
      <c r="D435" t="s">
        <v>38</v>
      </c>
      <c r="E435">
        <v>20</v>
      </c>
      <c r="F435">
        <v>33</v>
      </c>
      <c r="G435">
        <v>2</v>
      </c>
      <c r="H435" s="8">
        <v>40</v>
      </c>
      <c r="I435" t="s">
        <v>8</v>
      </c>
      <c r="J435">
        <f>Tabla1[[#This Row],[Precio Unitario]]*Tabla1[[#This Row],[Cantidad Ordenada]]</f>
        <v>66</v>
      </c>
      <c r="K435">
        <f>Tabla1[[#This Row],[Ganancia Bruta]]-(Tabla1[[#This Row],[Costo Unitario]]*Tabla1[[#This Row],[Cantidad Ordenada]])</f>
        <v>26</v>
      </c>
      <c r="L435">
        <f>Tabla1[[#This Row],[Precio Unitario]]*Tabla1[[#This Row],[Cantidad Ordenada]]</f>
        <v>66</v>
      </c>
      <c r="M435" s="1">
        <f>Tabla1[[#This Row],[Ganancia Neta ]]/Tabla1[[#This Row],[Total del pedido ]]</f>
        <v>0.39393939393939392</v>
      </c>
      <c r="N435" s="2">
        <f>Tabla1[[#This Row],[Costo Unitario]]*Tabla1[[#This Row],[Cantidad Ordenada]]</f>
        <v>40</v>
      </c>
      <c r="O435" s="2"/>
    </row>
    <row r="436" spans="1:15">
      <c r="A436">
        <v>163</v>
      </c>
      <c r="B436">
        <v>6</v>
      </c>
      <c r="C436" t="s">
        <v>19</v>
      </c>
      <c r="D436" t="s">
        <v>43</v>
      </c>
      <c r="E436">
        <v>13</v>
      </c>
      <c r="F436">
        <v>22</v>
      </c>
      <c r="G436">
        <v>1</v>
      </c>
      <c r="H436" s="8">
        <v>7</v>
      </c>
      <c r="I436" t="s">
        <v>6</v>
      </c>
      <c r="J436">
        <f>Tabla1[[#This Row],[Precio Unitario]]*Tabla1[[#This Row],[Cantidad Ordenada]]</f>
        <v>22</v>
      </c>
      <c r="K436">
        <f>Tabla1[[#This Row],[Ganancia Bruta]]-(Tabla1[[#This Row],[Costo Unitario]]*Tabla1[[#This Row],[Cantidad Ordenada]])</f>
        <v>9</v>
      </c>
      <c r="L436">
        <f>Tabla1[[#This Row],[Precio Unitario]]*Tabla1[[#This Row],[Cantidad Ordenada]]</f>
        <v>22</v>
      </c>
      <c r="M436" s="1">
        <f>Tabla1[[#This Row],[Ganancia Neta ]]/Tabla1[[#This Row],[Total del pedido ]]</f>
        <v>0.40909090909090912</v>
      </c>
      <c r="N436" s="2">
        <f>Tabla1[[#This Row],[Costo Unitario]]*Tabla1[[#This Row],[Cantidad Ordenada]]</f>
        <v>13</v>
      </c>
      <c r="O436" s="2"/>
    </row>
    <row r="437" spans="1:15">
      <c r="A437">
        <v>164</v>
      </c>
      <c r="B437">
        <v>8</v>
      </c>
      <c r="C437" t="s">
        <v>19</v>
      </c>
      <c r="D437" t="s">
        <v>43</v>
      </c>
      <c r="E437">
        <v>13</v>
      </c>
      <c r="F437">
        <v>22</v>
      </c>
      <c r="G437">
        <v>1</v>
      </c>
      <c r="H437" s="8">
        <v>43</v>
      </c>
      <c r="I437" t="s">
        <v>8</v>
      </c>
      <c r="J437">
        <f>Tabla1[[#This Row],[Precio Unitario]]*Tabla1[[#This Row],[Cantidad Ordenada]]</f>
        <v>22</v>
      </c>
      <c r="K437">
        <f>Tabla1[[#This Row],[Ganancia Bruta]]-(Tabla1[[#This Row],[Costo Unitario]]*Tabla1[[#This Row],[Cantidad Ordenada]])</f>
        <v>9</v>
      </c>
      <c r="L437">
        <f>Tabla1[[#This Row],[Precio Unitario]]*Tabla1[[#This Row],[Cantidad Ordenada]]</f>
        <v>22</v>
      </c>
      <c r="M437" s="1">
        <f>Tabla1[[#This Row],[Ganancia Neta ]]/Tabla1[[#This Row],[Total del pedido ]]</f>
        <v>0.40909090909090912</v>
      </c>
      <c r="N437" s="2">
        <f>Tabla1[[#This Row],[Costo Unitario]]*Tabla1[[#This Row],[Cantidad Ordenada]]</f>
        <v>13</v>
      </c>
      <c r="O437" s="2"/>
    </row>
    <row r="438" spans="1:15">
      <c r="A438">
        <v>164</v>
      </c>
      <c r="B438">
        <v>8</v>
      </c>
      <c r="C438" t="s">
        <v>12</v>
      </c>
      <c r="D438" t="s">
        <v>36</v>
      </c>
      <c r="E438">
        <v>22</v>
      </c>
      <c r="F438">
        <v>36</v>
      </c>
      <c r="G438">
        <v>1</v>
      </c>
      <c r="H438" s="8">
        <v>7</v>
      </c>
      <c r="I438" t="s">
        <v>6</v>
      </c>
      <c r="J438">
        <f>Tabla1[[#This Row],[Precio Unitario]]*Tabla1[[#This Row],[Cantidad Ordenada]]</f>
        <v>36</v>
      </c>
      <c r="K438">
        <f>Tabla1[[#This Row],[Ganancia Bruta]]-(Tabla1[[#This Row],[Costo Unitario]]*Tabla1[[#This Row],[Cantidad Ordenada]])</f>
        <v>14</v>
      </c>
      <c r="L438">
        <f>Tabla1[[#This Row],[Precio Unitario]]*Tabla1[[#This Row],[Cantidad Ordenada]]</f>
        <v>36</v>
      </c>
      <c r="M438" s="1">
        <f>Tabla1[[#This Row],[Ganancia Neta ]]/Tabla1[[#This Row],[Total del pedido ]]</f>
        <v>0.3888888888888889</v>
      </c>
      <c r="N438" s="2">
        <f>Tabla1[[#This Row],[Costo Unitario]]*Tabla1[[#This Row],[Cantidad Ordenada]]</f>
        <v>22</v>
      </c>
      <c r="O438" s="2"/>
    </row>
    <row r="439" spans="1:15">
      <c r="A439">
        <v>164</v>
      </c>
      <c r="B439">
        <v>8</v>
      </c>
      <c r="C439" t="s">
        <v>18</v>
      </c>
      <c r="D439" t="s">
        <v>42</v>
      </c>
      <c r="E439">
        <v>19</v>
      </c>
      <c r="F439">
        <v>32</v>
      </c>
      <c r="G439">
        <v>2</v>
      </c>
      <c r="H439" s="8">
        <v>20</v>
      </c>
      <c r="I439" t="s">
        <v>6</v>
      </c>
      <c r="J439">
        <f>Tabla1[[#This Row],[Precio Unitario]]*Tabla1[[#This Row],[Cantidad Ordenada]]</f>
        <v>64</v>
      </c>
      <c r="K439">
        <f>Tabla1[[#This Row],[Ganancia Bruta]]-(Tabla1[[#This Row],[Costo Unitario]]*Tabla1[[#This Row],[Cantidad Ordenada]])</f>
        <v>26</v>
      </c>
      <c r="L439">
        <f>Tabla1[[#This Row],[Precio Unitario]]*Tabla1[[#This Row],[Cantidad Ordenada]]</f>
        <v>64</v>
      </c>
      <c r="M439" s="1">
        <f>Tabla1[[#This Row],[Ganancia Neta ]]/Tabla1[[#This Row],[Total del pedido ]]</f>
        <v>0.40625</v>
      </c>
      <c r="N439" s="2">
        <f>Tabla1[[#This Row],[Costo Unitario]]*Tabla1[[#This Row],[Cantidad Ordenada]]</f>
        <v>38</v>
      </c>
      <c r="O439" s="2"/>
    </row>
    <row r="440" spans="1:15">
      <c r="A440">
        <v>164</v>
      </c>
      <c r="B440">
        <v>8</v>
      </c>
      <c r="C440" t="s">
        <v>5</v>
      </c>
      <c r="D440" t="s">
        <v>31</v>
      </c>
      <c r="E440">
        <v>14</v>
      </c>
      <c r="F440">
        <v>24</v>
      </c>
      <c r="G440">
        <v>2</v>
      </c>
      <c r="H440" s="8">
        <v>35</v>
      </c>
      <c r="I440" t="s">
        <v>6</v>
      </c>
      <c r="J440">
        <f>Tabla1[[#This Row],[Precio Unitario]]*Tabla1[[#This Row],[Cantidad Ordenada]]</f>
        <v>48</v>
      </c>
      <c r="K440">
        <f>Tabla1[[#This Row],[Ganancia Bruta]]-(Tabla1[[#This Row],[Costo Unitario]]*Tabla1[[#This Row],[Cantidad Ordenada]])</f>
        <v>20</v>
      </c>
      <c r="L440">
        <f>Tabla1[[#This Row],[Precio Unitario]]*Tabla1[[#This Row],[Cantidad Ordenada]]</f>
        <v>48</v>
      </c>
      <c r="M440" s="1">
        <f>Tabla1[[#This Row],[Ganancia Neta ]]/Tabla1[[#This Row],[Total del pedido ]]</f>
        <v>0.41666666666666669</v>
      </c>
      <c r="N440" s="2">
        <f>Tabla1[[#This Row],[Costo Unitario]]*Tabla1[[#This Row],[Cantidad Ordenada]]</f>
        <v>28</v>
      </c>
      <c r="O440" s="2"/>
    </row>
    <row r="441" spans="1:15">
      <c r="A441">
        <v>165</v>
      </c>
      <c r="B441">
        <v>10</v>
      </c>
      <c r="C441" t="s">
        <v>5</v>
      </c>
      <c r="D441" t="s">
        <v>31</v>
      </c>
      <c r="E441">
        <v>14</v>
      </c>
      <c r="F441">
        <v>24</v>
      </c>
      <c r="G441">
        <v>2</v>
      </c>
      <c r="H441" s="8">
        <v>15</v>
      </c>
      <c r="I441" t="s">
        <v>8</v>
      </c>
      <c r="J441">
        <f>Tabla1[[#This Row],[Precio Unitario]]*Tabla1[[#This Row],[Cantidad Ordenada]]</f>
        <v>48</v>
      </c>
      <c r="K441">
        <f>Tabla1[[#This Row],[Ganancia Bruta]]-(Tabla1[[#This Row],[Costo Unitario]]*Tabla1[[#This Row],[Cantidad Ordenada]])</f>
        <v>20</v>
      </c>
      <c r="L441">
        <f>Tabla1[[#This Row],[Precio Unitario]]*Tabla1[[#This Row],[Cantidad Ordenada]]</f>
        <v>48</v>
      </c>
      <c r="M441" s="1">
        <f>Tabla1[[#This Row],[Ganancia Neta ]]/Tabla1[[#This Row],[Total del pedido ]]</f>
        <v>0.41666666666666669</v>
      </c>
      <c r="N441" s="2">
        <f>Tabla1[[#This Row],[Costo Unitario]]*Tabla1[[#This Row],[Cantidad Ordenada]]</f>
        <v>28</v>
      </c>
      <c r="O441" s="2"/>
    </row>
    <row r="442" spans="1:15">
      <c r="A442">
        <v>165</v>
      </c>
      <c r="B442">
        <v>10</v>
      </c>
      <c r="C442" t="s">
        <v>23</v>
      </c>
      <c r="D442" t="s">
        <v>47</v>
      </c>
      <c r="E442">
        <v>13</v>
      </c>
      <c r="F442">
        <v>21</v>
      </c>
      <c r="G442">
        <v>2</v>
      </c>
      <c r="H442" s="8">
        <v>41</v>
      </c>
      <c r="I442" t="s">
        <v>6</v>
      </c>
      <c r="J442">
        <f>Tabla1[[#This Row],[Precio Unitario]]*Tabla1[[#This Row],[Cantidad Ordenada]]</f>
        <v>42</v>
      </c>
      <c r="K442">
        <f>Tabla1[[#This Row],[Ganancia Bruta]]-(Tabla1[[#This Row],[Costo Unitario]]*Tabla1[[#This Row],[Cantidad Ordenada]])</f>
        <v>16</v>
      </c>
      <c r="L442">
        <f>Tabla1[[#This Row],[Precio Unitario]]*Tabla1[[#This Row],[Cantidad Ordenada]]</f>
        <v>42</v>
      </c>
      <c r="M442" s="1">
        <f>Tabla1[[#This Row],[Ganancia Neta ]]/Tabla1[[#This Row],[Total del pedido ]]</f>
        <v>0.38095238095238093</v>
      </c>
      <c r="N442" s="2">
        <f>Tabla1[[#This Row],[Costo Unitario]]*Tabla1[[#This Row],[Cantidad Ordenada]]</f>
        <v>26</v>
      </c>
      <c r="O442" s="2"/>
    </row>
    <row r="443" spans="1:15">
      <c r="A443">
        <v>166</v>
      </c>
      <c r="B443">
        <v>12</v>
      </c>
      <c r="C443" t="s">
        <v>22</v>
      </c>
      <c r="D443" t="s">
        <v>46</v>
      </c>
      <c r="E443">
        <v>14</v>
      </c>
      <c r="F443">
        <v>23</v>
      </c>
      <c r="G443">
        <v>2</v>
      </c>
      <c r="H443" s="8">
        <v>22</v>
      </c>
      <c r="I443" t="s">
        <v>8</v>
      </c>
      <c r="J443">
        <f>Tabla1[[#This Row],[Precio Unitario]]*Tabla1[[#This Row],[Cantidad Ordenada]]</f>
        <v>46</v>
      </c>
      <c r="K443">
        <f>Tabla1[[#This Row],[Ganancia Bruta]]-(Tabla1[[#This Row],[Costo Unitario]]*Tabla1[[#This Row],[Cantidad Ordenada]])</f>
        <v>18</v>
      </c>
      <c r="L443">
        <f>Tabla1[[#This Row],[Precio Unitario]]*Tabla1[[#This Row],[Cantidad Ordenada]]</f>
        <v>46</v>
      </c>
      <c r="M443" s="1">
        <f>Tabla1[[#This Row],[Ganancia Neta ]]/Tabla1[[#This Row],[Total del pedido ]]</f>
        <v>0.39130434782608697</v>
      </c>
      <c r="N443" s="2">
        <f>Tabla1[[#This Row],[Costo Unitario]]*Tabla1[[#This Row],[Cantidad Ordenada]]</f>
        <v>28</v>
      </c>
      <c r="O443" s="2"/>
    </row>
    <row r="444" spans="1:15">
      <c r="A444">
        <v>167</v>
      </c>
      <c r="B444">
        <v>5</v>
      </c>
      <c r="C444" t="s">
        <v>16</v>
      </c>
      <c r="D444" t="s">
        <v>40</v>
      </c>
      <c r="E444">
        <v>11</v>
      </c>
      <c r="F444">
        <v>19</v>
      </c>
      <c r="G444">
        <v>1</v>
      </c>
      <c r="H444" s="8">
        <v>29</v>
      </c>
      <c r="I444" t="s">
        <v>6</v>
      </c>
      <c r="J444">
        <f>Tabla1[[#This Row],[Precio Unitario]]*Tabla1[[#This Row],[Cantidad Ordenada]]</f>
        <v>19</v>
      </c>
      <c r="K444">
        <f>Tabla1[[#This Row],[Ganancia Bruta]]-(Tabla1[[#This Row],[Costo Unitario]]*Tabla1[[#This Row],[Cantidad Ordenada]])</f>
        <v>8</v>
      </c>
      <c r="L444">
        <f>Tabla1[[#This Row],[Precio Unitario]]*Tabla1[[#This Row],[Cantidad Ordenada]]</f>
        <v>19</v>
      </c>
      <c r="M444" s="1">
        <f>Tabla1[[#This Row],[Ganancia Neta ]]/Tabla1[[#This Row],[Total del pedido ]]</f>
        <v>0.42105263157894735</v>
      </c>
      <c r="N444" s="2">
        <f>Tabla1[[#This Row],[Costo Unitario]]*Tabla1[[#This Row],[Cantidad Ordenada]]</f>
        <v>11</v>
      </c>
      <c r="O444" s="2"/>
    </row>
    <row r="445" spans="1:15">
      <c r="A445">
        <v>167</v>
      </c>
      <c r="B445">
        <v>5</v>
      </c>
      <c r="C445" t="s">
        <v>20</v>
      </c>
      <c r="D445" t="s">
        <v>44</v>
      </c>
      <c r="E445">
        <v>20</v>
      </c>
      <c r="F445">
        <v>34</v>
      </c>
      <c r="G445">
        <v>3</v>
      </c>
      <c r="H445" s="8">
        <v>11</v>
      </c>
      <c r="I445" t="s">
        <v>6</v>
      </c>
      <c r="J445">
        <f>Tabla1[[#This Row],[Precio Unitario]]*Tabla1[[#This Row],[Cantidad Ordenada]]</f>
        <v>102</v>
      </c>
      <c r="K445">
        <f>Tabla1[[#This Row],[Ganancia Bruta]]-(Tabla1[[#This Row],[Costo Unitario]]*Tabla1[[#This Row],[Cantidad Ordenada]])</f>
        <v>42</v>
      </c>
      <c r="L445">
        <f>Tabla1[[#This Row],[Precio Unitario]]*Tabla1[[#This Row],[Cantidad Ordenada]]</f>
        <v>102</v>
      </c>
      <c r="M445" s="1">
        <f>Tabla1[[#This Row],[Ganancia Neta ]]/Tabla1[[#This Row],[Total del pedido ]]</f>
        <v>0.41176470588235292</v>
      </c>
      <c r="N445" s="2">
        <f>Tabla1[[#This Row],[Costo Unitario]]*Tabla1[[#This Row],[Cantidad Ordenada]]</f>
        <v>60</v>
      </c>
      <c r="O445" s="2"/>
    </row>
    <row r="446" spans="1:15">
      <c r="A446">
        <v>167</v>
      </c>
      <c r="B446">
        <v>5</v>
      </c>
      <c r="C446" t="s">
        <v>9</v>
      </c>
      <c r="D446" t="s">
        <v>33</v>
      </c>
      <c r="E446">
        <v>19</v>
      </c>
      <c r="F446">
        <v>31</v>
      </c>
      <c r="G446">
        <v>1</v>
      </c>
      <c r="H446" s="8">
        <v>36</v>
      </c>
      <c r="I446" t="s">
        <v>8</v>
      </c>
      <c r="J446">
        <f>Tabla1[[#This Row],[Precio Unitario]]*Tabla1[[#This Row],[Cantidad Ordenada]]</f>
        <v>31</v>
      </c>
      <c r="K446">
        <f>Tabla1[[#This Row],[Ganancia Bruta]]-(Tabla1[[#This Row],[Costo Unitario]]*Tabla1[[#This Row],[Cantidad Ordenada]])</f>
        <v>12</v>
      </c>
      <c r="L446">
        <f>Tabla1[[#This Row],[Precio Unitario]]*Tabla1[[#This Row],[Cantidad Ordenada]]</f>
        <v>31</v>
      </c>
      <c r="M446" s="1">
        <f>Tabla1[[#This Row],[Ganancia Neta ]]/Tabla1[[#This Row],[Total del pedido ]]</f>
        <v>0.38709677419354838</v>
      </c>
      <c r="N446" s="2">
        <f>Tabla1[[#This Row],[Costo Unitario]]*Tabla1[[#This Row],[Cantidad Ordenada]]</f>
        <v>19</v>
      </c>
      <c r="O446" s="2"/>
    </row>
    <row r="447" spans="1:15">
      <c r="A447">
        <v>168</v>
      </c>
      <c r="B447">
        <v>17</v>
      </c>
      <c r="C447" t="s">
        <v>19</v>
      </c>
      <c r="D447" t="s">
        <v>43</v>
      </c>
      <c r="E447">
        <v>13</v>
      </c>
      <c r="F447">
        <v>22</v>
      </c>
      <c r="G447">
        <v>2</v>
      </c>
      <c r="H447" s="8">
        <v>7</v>
      </c>
      <c r="I447" t="s">
        <v>8</v>
      </c>
      <c r="J447">
        <f>Tabla1[[#This Row],[Precio Unitario]]*Tabla1[[#This Row],[Cantidad Ordenada]]</f>
        <v>44</v>
      </c>
      <c r="K447">
        <f>Tabla1[[#This Row],[Ganancia Bruta]]-(Tabla1[[#This Row],[Costo Unitario]]*Tabla1[[#This Row],[Cantidad Ordenada]])</f>
        <v>18</v>
      </c>
      <c r="L447">
        <f>Tabla1[[#This Row],[Precio Unitario]]*Tabla1[[#This Row],[Cantidad Ordenada]]</f>
        <v>44</v>
      </c>
      <c r="M447" s="1">
        <f>Tabla1[[#This Row],[Ganancia Neta ]]/Tabla1[[#This Row],[Total del pedido ]]</f>
        <v>0.40909090909090912</v>
      </c>
      <c r="N447" s="2">
        <f>Tabla1[[#This Row],[Costo Unitario]]*Tabla1[[#This Row],[Cantidad Ordenada]]</f>
        <v>26</v>
      </c>
      <c r="O447" s="2"/>
    </row>
    <row r="448" spans="1:15">
      <c r="A448">
        <v>169</v>
      </c>
      <c r="B448">
        <v>19</v>
      </c>
      <c r="C448" t="s">
        <v>23</v>
      </c>
      <c r="D448" t="s">
        <v>47</v>
      </c>
      <c r="E448">
        <v>13</v>
      </c>
      <c r="F448">
        <v>21</v>
      </c>
      <c r="G448">
        <v>2</v>
      </c>
      <c r="H448" s="8">
        <v>44</v>
      </c>
      <c r="I448" t="s">
        <v>8</v>
      </c>
      <c r="J448">
        <f>Tabla1[[#This Row],[Precio Unitario]]*Tabla1[[#This Row],[Cantidad Ordenada]]</f>
        <v>42</v>
      </c>
      <c r="K448">
        <f>Tabla1[[#This Row],[Ganancia Bruta]]-(Tabla1[[#This Row],[Costo Unitario]]*Tabla1[[#This Row],[Cantidad Ordenada]])</f>
        <v>16</v>
      </c>
      <c r="L448">
        <f>Tabla1[[#This Row],[Precio Unitario]]*Tabla1[[#This Row],[Cantidad Ordenada]]</f>
        <v>42</v>
      </c>
      <c r="M448" s="1">
        <f>Tabla1[[#This Row],[Ganancia Neta ]]/Tabla1[[#This Row],[Total del pedido ]]</f>
        <v>0.38095238095238093</v>
      </c>
      <c r="N448" s="2">
        <f>Tabla1[[#This Row],[Costo Unitario]]*Tabla1[[#This Row],[Cantidad Ordenada]]</f>
        <v>26</v>
      </c>
      <c r="O448" s="2"/>
    </row>
    <row r="449" spans="1:15">
      <c r="A449">
        <v>169</v>
      </c>
      <c r="B449">
        <v>19</v>
      </c>
      <c r="C449" t="s">
        <v>20</v>
      </c>
      <c r="D449" t="s">
        <v>44</v>
      </c>
      <c r="E449">
        <v>20</v>
      </c>
      <c r="F449">
        <v>34</v>
      </c>
      <c r="G449">
        <v>2</v>
      </c>
      <c r="H449" s="8">
        <v>59</v>
      </c>
      <c r="I449" t="s">
        <v>8</v>
      </c>
      <c r="J449">
        <f>Tabla1[[#This Row],[Precio Unitario]]*Tabla1[[#This Row],[Cantidad Ordenada]]</f>
        <v>68</v>
      </c>
      <c r="K449">
        <f>Tabla1[[#This Row],[Ganancia Bruta]]-(Tabla1[[#This Row],[Costo Unitario]]*Tabla1[[#This Row],[Cantidad Ordenada]])</f>
        <v>28</v>
      </c>
      <c r="L449">
        <f>Tabla1[[#This Row],[Precio Unitario]]*Tabla1[[#This Row],[Cantidad Ordenada]]</f>
        <v>68</v>
      </c>
      <c r="M449" s="1">
        <f>Tabla1[[#This Row],[Ganancia Neta ]]/Tabla1[[#This Row],[Total del pedido ]]</f>
        <v>0.41176470588235292</v>
      </c>
      <c r="N449" s="2">
        <f>Tabla1[[#This Row],[Costo Unitario]]*Tabla1[[#This Row],[Cantidad Ordenada]]</f>
        <v>40</v>
      </c>
      <c r="O449" s="2"/>
    </row>
    <row r="450" spans="1:15">
      <c r="A450">
        <v>169</v>
      </c>
      <c r="B450">
        <v>19</v>
      </c>
      <c r="C450" t="s">
        <v>19</v>
      </c>
      <c r="D450" t="s">
        <v>43</v>
      </c>
      <c r="E450">
        <v>13</v>
      </c>
      <c r="F450">
        <v>22</v>
      </c>
      <c r="G450">
        <v>2</v>
      </c>
      <c r="H450" s="8">
        <v>7</v>
      </c>
      <c r="I450" t="s">
        <v>6</v>
      </c>
      <c r="J450">
        <f>Tabla1[[#This Row],[Precio Unitario]]*Tabla1[[#This Row],[Cantidad Ordenada]]</f>
        <v>44</v>
      </c>
      <c r="K450">
        <f>Tabla1[[#This Row],[Ganancia Bruta]]-(Tabla1[[#This Row],[Costo Unitario]]*Tabla1[[#This Row],[Cantidad Ordenada]])</f>
        <v>18</v>
      </c>
      <c r="L450">
        <f>Tabla1[[#This Row],[Precio Unitario]]*Tabla1[[#This Row],[Cantidad Ordenada]]</f>
        <v>44</v>
      </c>
      <c r="M450" s="1">
        <f>Tabla1[[#This Row],[Ganancia Neta ]]/Tabla1[[#This Row],[Total del pedido ]]</f>
        <v>0.40909090909090912</v>
      </c>
      <c r="N450" s="2">
        <f>Tabla1[[#This Row],[Costo Unitario]]*Tabla1[[#This Row],[Cantidad Ordenada]]</f>
        <v>26</v>
      </c>
      <c r="O450" s="2"/>
    </row>
    <row r="451" spans="1:15">
      <c r="A451">
        <v>170</v>
      </c>
      <c r="B451">
        <v>12</v>
      </c>
      <c r="C451" t="s">
        <v>21</v>
      </c>
      <c r="D451" t="s">
        <v>45</v>
      </c>
      <c r="E451">
        <v>12</v>
      </c>
      <c r="F451">
        <v>20</v>
      </c>
      <c r="G451">
        <v>3</v>
      </c>
      <c r="H451" s="8">
        <v>16</v>
      </c>
      <c r="I451" t="s">
        <v>6</v>
      </c>
      <c r="J451">
        <f>Tabla1[[#This Row],[Precio Unitario]]*Tabla1[[#This Row],[Cantidad Ordenada]]</f>
        <v>60</v>
      </c>
      <c r="K451">
        <f>Tabla1[[#This Row],[Ganancia Bruta]]-(Tabla1[[#This Row],[Costo Unitario]]*Tabla1[[#This Row],[Cantidad Ordenada]])</f>
        <v>24</v>
      </c>
      <c r="L451">
        <f>Tabla1[[#This Row],[Precio Unitario]]*Tabla1[[#This Row],[Cantidad Ordenada]]</f>
        <v>60</v>
      </c>
      <c r="M451" s="1">
        <f>Tabla1[[#This Row],[Ganancia Neta ]]/Tabla1[[#This Row],[Total del pedido ]]</f>
        <v>0.4</v>
      </c>
      <c r="N451" s="2">
        <f>Tabla1[[#This Row],[Costo Unitario]]*Tabla1[[#This Row],[Cantidad Ordenada]]</f>
        <v>36</v>
      </c>
      <c r="O451" s="2"/>
    </row>
    <row r="452" spans="1:15">
      <c r="A452">
        <v>170</v>
      </c>
      <c r="B452">
        <v>12</v>
      </c>
      <c r="C452" t="s">
        <v>13</v>
      </c>
      <c r="D452" t="s">
        <v>37</v>
      </c>
      <c r="E452">
        <v>17</v>
      </c>
      <c r="F452">
        <v>29</v>
      </c>
      <c r="G452">
        <v>3</v>
      </c>
      <c r="H452" s="8">
        <v>16</v>
      </c>
      <c r="I452" t="s">
        <v>6</v>
      </c>
      <c r="J452">
        <f>Tabla1[[#This Row],[Precio Unitario]]*Tabla1[[#This Row],[Cantidad Ordenada]]</f>
        <v>87</v>
      </c>
      <c r="K452">
        <f>Tabla1[[#This Row],[Ganancia Bruta]]-(Tabla1[[#This Row],[Costo Unitario]]*Tabla1[[#This Row],[Cantidad Ordenada]])</f>
        <v>36</v>
      </c>
      <c r="L452">
        <f>Tabla1[[#This Row],[Precio Unitario]]*Tabla1[[#This Row],[Cantidad Ordenada]]</f>
        <v>87</v>
      </c>
      <c r="M452" s="1">
        <f>Tabla1[[#This Row],[Ganancia Neta ]]/Tabla1[[#This Row],[Total del pedido ]]</f>
        <v>0.41379310344827586</v>
      </c>
      <c r="N452" s="2">
        <f>Tabla1[[#This Row],[Costo Unitario]]*Tabla1[[#This Row],[Cantidad Ordenada]]</f>
        <v>51</v>
      </c>
      <c r="O452" s="2"/>
    </row>
    <row r="453" spans="1:15">
      <c r="A453">
        <v>170</v>
      </c>
      <c r="B453">
        <v>12</v>
      </c>
      <c r="C453" t="s">
        <v>12</v>
      </c>
      <c r="D453" t="s">
        <v>36</v>
      </c>
      <c r="E453">
        <v>22</v>
      </c>
      <c r="F453">
        <v>36</v>
      </c>
      <c r="G453">
        <v>1</v>
      </c>
      <c r="H453" s="8">
        <v>33</v>
      </c>
      <c r="I453" t="s">
        <v>8</v>
      </c>
      <c r="J453">
        <f>Tabla1[[#This Row],[Precio Unitario]]*Tabla1[[#This Row],[Cantidad Ordenada]]</f>
        <v>36</v>
      </c>
      <c r="K453">
        <f>Tabla1[[#This Row],[Ganancia Bruta]]-(Tabla1[[#This Row],[Costo Unitario]]*Tabla1[[#This Row],[Cantidad Ordenada]])</f>
        <v>14</v>
      </c>
      <c r="L453">
        <f>Tabla1[[#This Row],[Precio Unitario]]*Tabla1[[#This Row],[Cantidad Ordenada]]</f>
        <v>36</v>
      </c>
      <c r="M453" s="1">
        <f>Tabla1[[#This Row],[Ganancia Neta ]]/Tabla1[[#This Row],[Total del pedido ]]</f>
        <v>0.3888888888888889</v>
      </c>
      <c r="N453" s="2">
        <f>Tabla1[[#This Row],[Costo Unitario]]*Tabla1[[#This Row],[Cantidad Ordenada]]</f>
        <v>22</v>
      </c>
      <c r="O453" s="2"/>
    </row>
    <row r="454" spans="1:15">
      <c r="A454">
        <v>170</v>
      </c>
      <c r="B454">
        <v>12</v>
      </c>
      <c r="C454" t="s">
        <v>7</v>
      </c>
      <c r="D454" t="s">
        <v>32</v>
      </c>
      <c r="E454">
        <v>18</v>
      </c>
      <c r="F454">
        <v>30</v>
      </c>
      <c r="G454">
        <v>2</v>
      </c>
      <c r="H454" s="8">
        <v>8</v>
      </c>
      <c r="I454" t="s">
        <v>8</v>
      </c>
      <c r="J454">
        <f>Tabla1[[#This Row],[Precio Unitario]]*Tabla1[[#This Row],[Cantidad Ordenada]]</f>
        <v>60</v>
      </c>
      <c r="K454">
        <f>Tabla1[[#This Row],[Ganancia Bruta]]-(Tabla1[[#This Row],[Costo Unitario]]*Tabla1[[#This Row],[Cantidad Ordenada]])</f>
        <v>24</v>
      </c>
      <c r="L454">
        <f>Tabla1[[#This Row],[Precio Unitario]]*Tabla1[[#This Row],[Cantidad Ordenada]]</f>
        <v>60</v>
      </c>
      <c r="M454" s="1">
        <f>Tabla1[[#This Row],[Ganancia Neta ]]/Tabla1[[#This Row],[Total del pedido ]]</f>
        <v>0.4</v>
      </c>
      <c r="N454" s="2">
        <f>Tabla1[[#This Row],[Costo Unitario]]*Tabla1[[#This Row],[Cantidad Ordenada]]</f>
        <v>36</v>
      </c>
      <c r="O454" s="2"/>
    </row>
    <row r="455" spans="1:15">
      <c r="A455">
        <v>171</v>
      </c>
      <c r="B455">
        <v>16</v>
      </c>
      <c r="C455" t="s">
        <v>25</v>
      </c>
      <c r="D455" t="s">
        <v>49</v>
      </c>
      <c r="E455">
        <v>15</v>
      </c>
      <c r="F455">
        <v>26</v>
      </c>
      <c r="G455">
        <v>2</v>
      </c>
      <c r="H455" s="8">
        <v>29</v>
      </c>
      <c r="I455" t="s">
        <v>6</v>
      </c>
      <c r="J455">
        <f>Tabla1[[#This Row],[Precio Unitario]]*Tabla1[[#This Row],[Cantidad Ordenada]]</f>
        <v>52</v>
      </c>
      <c r="K455">
        <f>Tabla1[[#This Row],[Ganancia Bruta]]-(Tabla1[[#This Row],[Costo Unitario]]*Tabla1[[#This Row],[Cantidad Ordenada]])</f>
        <v>22</v>
      </c>
      <c r="L455">
        <f>Tabla1[[#This Row],[Precio Unitario]]*Tabla1[[#This Row],[Cantidad Ordenada]]</f>
        <v>52</v>
      </c>
      <c r="M455" s="1">
        <f>Tabla1[[#This Row],[Ganancia Neta ]]/Tabla1[[#This Row],[Total del pedido ]]</f>
        <v>0.42307692307692307</v>
      </c>
      <c r="N455" s="2">
        <f>Tabla1[[#This Row],[Costo Unitario]]*Tabla1[[#This Row],[Cantidad Ordenada]]</f>
        <v>30</v>
      </c>
      <c r="O455" s="2"/>
    </row>
    <row r="456" spans="1:15">
      <c r="A456">
        <v>171</v>
      </c>
      <c r="B456">
        <v>16</v>
      </c>
      <c r="C456" t="s">
        <v>13</v>
      </c>
      <c r="D456" t="s">
        <v>37</v>
      </c>
      <c r="E456">
        <v>17</v>
      </c>
      <c r="F456">
        <v>29</v>
      </c>
      <c r="G456">
        <v>3</v>
      </c>
      <c r="H456" s="8">
        <v>22</v>
      </c>
      <c r="I456" t="s">
        <v>8</v>
      </c>
      <c r="J456">
        <f>Tabla1[[#This Row],[Precio Unitario]]*Tabla1[[#This Row],[Cantidad Ordenada]]</f>
        <v>87</v>
      </c>
      <c r="K456">
        <f>Tabla1[[#This Row],[Ganancia Bruta]]-(Tabla1[[#This Row],[Costo Unitario]]*Tabla1[[#This Row],[Cantidad Ordenada]])</f>
        <v>36</v>
      </c>
      <c r="L456">
        <f>Tabla1[[#This Row],[Precio Unitario]]*Tabla1[[#This Row],[Cantidad Ordenada]]</f>
        <v>87</v>
      </c>
      <c r="M456" s="1">
        <f>Tabla1[[#This Row],[Ganancia Neta ]]/Tabla1[[#This Row],[Total del pedido ]]</f>
        <v>0.41379310344827586</v>
      </c>
      <c r="N456" s="2">
        <f>Tabla1[[#This Row],[Costo Unitario]]*Tabla1[[#This Row],[Cantidad Ordenada]]</f>
        <v>51</v>
      </c>
      <c r="O456" s="2"/>
    </row>
    <row r="457" spans="1:15">
      <c r="A457">
        <v>172</v>
      </c>
      <c r="B457">
        <v>12</v>
      </c>
      <c r="C457" t="s">
        <v>20</v>
      </c>
      <c r="D457" t="s">
        <v>44</v>
      </c>
      <c r="E457">
        <v>20</v>
      </c>
      <c r="F457">
        <v>34</v>
      </c>
      <c r="G457">
        <v>2</v>
      </c>
      <c r="H457" s="8">
        <v>27</v>
      </c>
      <c r="I457" t="s">
        <v>8</v>
      </c>
      <c r="J457">
        <f>Tabla1[[#This Row],[Precio Unitario]]*Tabla1[[#This Row],[Cantidad Ordenada]]</f>
        <v>68</v>
      </c>
      <c r="K457">
        <f>Tabla1[[#This Row],[Ganancia Bruta]]-(Tabla1[[#This Row],[Costo Unitario]]*Tabla1[[#This Row],[Cantidad Ordenada]])</f>
        <v>28</v>
      </c>
      <c r="L457">
        <f>Tabla1[[#This Row],[Precio Unitario]]*Tabla1[[#This Row],[Cantidad Ordenada]]</f>
        <v>68</v>
      </c>
      <c r="M457" s="1">
        <f>Tabla1[[#This Row],[Ganancia Neta ]]/Tabla1[[#This Row],[Total del pedido ]]</f>
        <v>0.41176470588235292</v>
      </c>
      <c r="N457" s="2">
        <f>Tabla1[[#This Row],[Costo Unitario]]*Tabla1[[#This Row],[Cantidad Ordenada]]</f>
        <v>40</v>
      </c>
      <c r="O457" s="2"/>
    </row>
    <row r="458" spans="1:15">
      <c r="A458">
        <v>173</v>
      </c>
      <c r="B458">
        <v>11</v>
      </c>
      <c r="C458" t="s">
        <v>10</v>
      </c>
      <c r="D458" t="s">
        <v>34</v>
      </c>
      <c r="E458">
        <v>16</v>
      </c>
      <c r="F458">
        <v>27</v>
      </c>
      <c r="G458">
        <v>3</v>
      </c>
      <c r="H458" s="8">
        <v>15</v>
      </c>
      <c r="I458" t="s">
        <v>8</v>
      </c>
      <c r="J458">
        <f>Tabla1[[#This Row],[Precio Unitario]]*Tabla1[[#This Row],[Cantidad Ordenada]]</f>
        <v>81</v>
      </c>
      <c r="K458">
        <f>Tabla1[[#This Row],[Ganancia Bruta]]-(Tabla1[[#This Row],[Costo Unitario]]*Tabla1[[#This Row],[Cantidad Ordenada]])</f>
        <v>33</v>
      </c>
      <c r="L458">
        <f>Tabla1[[#This Row],[Precio Unitario]]*Tabla1[[#This Row],[Cantidad Ordenada]]</f>
        <v>81</v>
      </c>
      <c r="M458" s="1">
        <f>Tabla1[[#This Row],[Ganancia Neta ]]/Tabla1[[#This Row],[Total del pedido ]]</f>
        <v>0.40740740740740738</v>
      </c>
      <c r="N458" s="2">
        <f>Tabla1[[#This Row],[Costo Unitario]]*Tabla1[[#This Row],[Cantidad Ordenada]]</f>
        <v>48</v>
      </c>
      <c r="O458" s="2"/>
    </row>
    <row r="459" spans="1:15">
      <c r="A459">
        <v>173</v>
      </c>
      <c r="B459">
        <v>11</v>
      </c>
      <c r="C459" t="s">
        <v>18</v>
      </c>
      <c r="D459" t="s">
        <v>42</v>
      </c>
      <c r="E459">
        <v>19</v>
      </c>
      <c r="F459">
        <v>32</v>
      </c>
      <c r="G459">
        <v>3</v>
      </c>
      <c r="H459" s="8">
        <v>52</v>
      </c>
      <c r="I459" t="s">
        <v>8</v>
      </c>
      <c r="J459">
        <f>Tabla1[[#This Row],[Precio Unitario]]*Tabla1[[#This Row],[Cantidad Ordenada]]</f>
        <v>96</v>
      </c>
      <c r="K459">
        <f>Tabla1[[#This Row],[Ganancia Bruta]]-(Tabla1[[#This Row],[Costo Unitario]]*Tabla1[[#This Row],[Cantidad Ordenada]])</f>
        <v>39</v>
      </c>
      <c r="L459">
        <f>Tabla1[[#This Row],[Precio Unitario]]*Tabla1[[#This Row],[Cantidad Ordenada]]</f>
        <v>96</v>
      </c>
      <c r="M459" s="1">
        <f>Tabla1[[#This Row],[Ganancia Neta ]]/Tabla1[[#This Row],[Total del pedido ]]</f>
        <v>0.40625</v>
      </c>
      <c r="N459" s="2">
        <f>Tabla1[[#This Row],[Costo Unitario]]*Tabla1[[#This Row],[Cantidad Ordenada]]</f>
        <v>57</v>
      </c>
      <c r="O459" s="2"/>
    </row>
    <row r="460" spans="1:15">
      <c r="A460">
        <v>174</v>
      </c>
      <c r="B460">
        <v>10</v>
      </c>
      <c r="C460" t="s">
        <v>7</v>
      </c>
      <c r="D460" t="s">
        <v>32</v>
      </c>
      <c r="E460">
        <v>18</v>
      </c>
      <c r="F460">
        <v>30</v>
      </c>
      <c r="G460">
        <v>2</v>
      </c>
      <c r="H460" s="8">
        <v>12</v>
      </c>
      <c r="I460" t="s">
        <v>8</v>
      </c>
      <c r="J460">
        <f>Tabla1[[#This Row],[Precio Unitario]]*Tabla1[[#This Row],[Cantidad Ordenada]]</f>
        <v>60</v>
      </c>
      <c r="K460">
        <f>Tabla1[[#This Row],[Ganancia Bruta]]-(Tabla1[[#This Row],[Costo Unitario]]*Tabla1[[#This Row],[Cantidad Ordenada]])</f>
        <v>24</v>
      </c>
      <c r="L460">
        <f>Tabla1[[#This Row],[Precio Unitario]]*Tabla1[[#This Row],[Cantidad Ordenada]]</f>
        <v>60</v>
      </c>
      <c r="M460" s="1">
        <f>Tabla1[[#This Row],[Ganancia Neta ]]/Tabla1[[#This Row],[Total del pedido ]]</f>
        <v>0.4</v>
      </c>
      <c r="N460" s="2">
        <f>Tabla1[[#This Row],[Costo Unitario]]*Tabla1[[#This Row],[Cantidad Ordenada]]</f>
        <v>36</v>
      </c>
      <c r="O460" s="2"/>
    </row>
    <row r="461" spans="1:15">
      <c r="A461">
        <v>175</v>
      </c>
      <c r="B461">
        <v>14</v>
      </c>
      <c r="C461" t="s">
        <v>18</v>
      </c>
      <c r="D461" t="s">
        <v>42</v>
      </c>
      <c r="E461">
        <v>19</v>
      </c>
      <c r="F461">
        <v>32</v>
      </c>
      <c r="G461">
        <v>3</v>
      </c>
      <c r="H461" s="8">
        <v>9</v>
      </c>
      <c r="I461" t="s">
        <v>8</v>
      </c>
      <c r="J461">
        <f>Tabla1[[#This Row],[Precio Unitario]]*Tabla1[[#This Row],[Cantidad Ordenada]]</f>
        <v>96</v>
      </c>
      <c r="K461">
        <f>Tabla1[[#This Row],[Ganancia Bruta]]-(Tabla1[[#This Row],[Costo Unitario]]*Tabla1[[#This Row],[Cantidad Ordenada]])</f>
        <v>39</v>
      </c>
      <c r="L461">
        <f>Tabla1[[#This Row],[Precio Unitario]]*Tabla1[[#This Row],[Cantidad Ordenada]]</f>
        <v>96</v>
      </c>
      <c r="M461" s="1">
        <f>Tabla1[[#This Row],[Ganancia Neta ]]/Tabla1[[#This Row],[Total del pedido ]]</f>
        <v>0.40625</v>
      </c>
      <c r="N461" s="2">
        <f>Tabla1[[#This Row],[Costo Unitario]]*Tabla1[[#This Row],[Cantidad Ordenada]]</f>
        <v>57</v>
      </c>
      <c r="O461" s="2"/>
    </row>
    <row r="462" spans="1:15">
      <c r="A462">
        <v>175</v>
      </c>
      <c r="B462">
        <v>14</v>
      </c>
      <c r="C462" t="s">
        <v>5</v>
      </c>
      <c r="D462" t="s">
        <v>31</v>
      </c>
      <c r="E462">
        <v>14</v>
      </c>
      <c r="F462">
        <v>24</v>
      </c>
      <c r="G462">
        <v>2</v>
      </c>
      <c r="H462" s="8">
        <v>38</v>
      </c>
      <c r="I462" t="s">
        <v>6</v>
      </c>
      <c r="J462">
        <f>Tabla1[[#This Row],[Precio Unitario]]*Tabla1[[#This Row],[Cantidad Ordenada]]</f>
        <v>48</v>
      </c>
      <c r="K462">
        <f>Tabla1[[#This Row],[Ganancia Bruta]]-(Tabla1[[#This Row],[Costo Unitario]]*Tabla1[[#This Row],[Cantidad Ordenada]])</f>
        <v>20</v>
      </c>
      <c r="L462">
        <f>Tabla1[[#This Row],[Precio Unitario]]*Tabla1[[#This Row],[Cantidad Ordenada]]</f>
        <v>48</v>
      </c>
      <c r="M462" s="1">
        <f>Tabla1[[#This Row],[Ganancia Neta ]]/Tabla1[[#This Row],[Total del pedido ]]</f>
        <v>0.41666666666666669</v>
      </c>
      <c r="N462" s="2">
        <f>Tabla1[[#This Row],[Costo Unitario]]*Tabla1[[#This Row],[Cantidad Ordenada]]</f>
        <v>28</v>
      </c>
      <c r="O462" s="2"/>
    </row>
    <row r="463" spans="1:15">
      <c r="A463">
        <v>176</v>
      </c>
      <c r="B463">
        <v>20</v>
      </c>
      <c r="C463" t="s">
        <v>23</v>
      </c>
      <c r="D463" t="s">
        <v>47</v>
      </c>
      <c r="E463">
        <v>13</v>
      </c>
      <c r="F463">
        <v>21</v>
      </c>
      <c r="G463">
        <v>3</v>
      </c>
      <c r="H463" s="8">
        <v>48</v>
      </c>
      <c r="I463" t="s">
        <v>8</v>
      </c>
      <c r="J463">
        <f>Tabla1[[#This Row],[Precio Unitario]]*Tabla1[[#This Row],[Cantidad Ordenada]]</f>
        <v>63</v>
      </c>
      <c r="K463">
        <f>Tabla1[[#This Row],[Ganancia Bruta]]-(Tabla1[[#This Row],[Costo Unitario]]*Tabla1[[#This Row],[Cantidad Ordenada]])</f>
        <v>24</v>
      </c>
      <c r="L463">
        <f>Tabla1[[#This Row],[Precio Unitario]]*Tabla1[[#This Row],[Cantidad Ordenada]]</f>
        <v>63</v>
      </c>
      <c r="M463" s="1">
        <f>Tabla1[[#This Row],[Ganancia Neta ]]/Tabla1[[#This Row],[Total del pedido ]]</f>
        <v>0.38095238095238093</v>
      </c>
      <c r="N463" s="2">
        <f>Tabla1[[#This Row],[Costo Unitario]]*Tabla1[[#This Row],[Cantidad Ordenada]]</f>
        <v>39</v>
      </c>
      <c r="O463" s="2"/>
    </row>
    <row r="464" spans="1:15">
      <c r="A464">
        <v>177</v>
      </c>
      <c r="B464">
        <v>4</v>
      </c>
      <c r="C464" t="s">
        <v>5</v>
      </c>
      <c r="D464" t="s">
        <v>31</v>
      </c>
      <c r="E464">
        <v>14</v>
      </c>
      <c r="F464">
        <v>24</v>
      </c>
      <c r="G464">
        <v>2</v>
      </c>
      <c r="H464" s="8">
        <v>10</v>
      </c>
      <c r="I464" t="s">
        <v>8</v>
      </c>
      <c r="J464">
        <f>Tabla1[[#This Row],[Precio Unitario]]*Tabla1[[#This Row],[Cantidad Ordenada]]</f>
        <v>48</v>
      </c>
      <c r="K464">
        <f>Tabla1[[#This Row],[Ganancia Bruta]]-(Tabla1[[#This Row],[Costo Unitario]]*Tabla1[[#This Row],[Cantidad Ordenada]])</f>
        <v>20</v>
      </c>
      <c r="L464">
        <f>Tabla1[[#This Row],[Precio Unitario]]*Tabla1[[#This Row],[Cantidad Ordenada]]</f>
        <v>48</v>
      </c>
      <c r="M464" s="1">
        <f>Tabla1[[#This Row],[Ganancia Neta ]]/Tabla1[[#This Row],[Total del pedido ]]</f>
        <v>0.41666666666666669</v>
      </c>
      <c r="N464" s="2">
        <f>Tabla1[[#This Row],[Costo Unitario]]*Tabla1[[#This Row],[Cantidad Ordenada]]</f>
        <v>28</v>
      </c>
      <c r="O464" s="2"/>
    </row>
    <row r="465" spans="1:15">
      <c r="A465">
        <v>177</v>
      </c>
      <c r="B465">
        <v>4</v>
      </c>
      <c r="C465" t="s">
        <v>25</v>
      </c>
      <c r="D465" t="s">
        <v>49</v>
      </c>
      <c r="E465">
        <v>15</v>
      </c>
      <c r="F465">
        <v>26</v>
      </c>
      <c r="G465">
        <v>1</v>
      </c>
      <c r="H465" s="8">
        <v>40</v>
      </c>
      <c r="I465" t="s">
        <v>6</v>
      </c>
      <c r="J465">
        <f>Tabla1[[#This Row],[Precio Unitario]]*Tabla1[[#This Row],[Cantidad Ordenada]]</f>
        <v>26</v>
      </c>
      <c r="K465">
        <f>Tabla1[[#This Row],[Ganancia Bruta]]-(Tabla1[[#This Row],[Costo Unitario]]*Tabla1[[#This Row],[Cantidad Ordenada]])</f>
        <v>11</v>
      </c>
      <c r="L465">
        <f>Tabla1[[#This Row],[Precio Unitario]]*Tabla1[[#This Row],[Cantidad Ordenada]]</f>
        <v>26</v>
      </c>
      <c r="M465" s="1">
        <f>Tabla1[[#This Row],[Ganancia Neta ]]/Tabla1[[#This Row],[Total del pedido ]]</f>
        <v>0.42307692307692307</v>
      </c>
      <c r="N465" s="2">
        <f>Tabla1[[#This Row],[Costo Unitario]]*Tabla1[[#This Row],[Cantidad Ordenada]]</f>
        <v>15</v>
      </c>
      <c r="O465" s="2"/>
    </row>
    <row r="466" spans="1:15">
      <c r="A466">
        <v>177</v>
      </c>
      <c r="B466">
        <v>4</v>
      </c>
      <c r="C466" t="s">
        <v>23</v>
      </c>
      <c r="D466" t="s">
        <v>47</v>
      </c>
      <c r="E466">
        <v>13</v>
      </c>
      <c r="F466">
        <v>21</v>
      </c>
      <c r="G466">
        <v>2</v>
      </c>
      <c r="H466" s="8">
        <v>45</v>
      </c>
      <c r="I466" t="s">
        <v>8</v>
      </c>
      <c r="J466">
        <f>Tabla1[[#This Row],[Precio Unitario]]*Tabla1[[#This Row],[Cantidad Ordenada]]</f>
        <v>42</v>
      </c>
      <c r="K466">
        <f>Tabla1[[#This Row],[Ganancia Bruta]]-(Tabla1[[#This Row],[Costo Unitario]]*Tabla1[[#This Row],[Cantidad Ordenada]])</f>
        <v>16</v>
      </c>
      <c r="L466">
        <f>Tabla1[[#This Row],[Precio Unitario]]*Tabla1[[#This Row],[Cantidad Ordenada]]</f>
        <v>42</v>
      </c>
      <c r="M466" s="1">
        <f>Tabla1[[#This Row],[Ganancia Neta ]]/Tabla1[[#This Row],[Total del pedido ]]</f>
        <v>0.38095238095238093</v>
      </c>
      <c r="N466" s="2">
        <f>Tabla1[[#This Row],[Costo Unitario]]*Tabla1[[#This Row],[Cantidad Ordenada]]</f>
        <v>26</v>
      </c>
      <c r="O466" s="2"/>
    </row>
    <row r="467" spans="1:15">
      <c r="A467">
        <v>177</v>
      </c>
      <c r="B467">
        <v>4</v>
      </c>
      <c r="C467" t="s">
        <v>16</v>
      </c>
      <c r="D467" t="s">
        <v>40</v>
      </c>
      <c r="E467">
        <v>11</v>
      </c>
      <c r="F467">
        <v>19</v>
      </c>
      <c r="G467">
        <v>3</v>
      </c>
      <c r="H467" s="8">
        <v>47</v>
      </c>
      <c r="I467" t="s">
        <v>6</v>
      </c>
      <c r="J467">
        <f>Tabla1[[#This Row],[Precio Unitario]]*Tabla1[[#This Row],[Cantidad Ordenada]]</f>
        <v>57</v>
      </c>
      <c r="K467">
        <f>Tabla1[[#This Row],[Ganancia Bruta]]-(Tabla1[[#This Row],[Costo Unitario]]*Tabla1[[#This Row],[Cantidad Ordenada]])</f>
        <v>24</v>
      </c>
      <c r="L467">
        <f>Tabla1[[#This Row],[Precio Unitario]]*Tabla1[[#This Row],[Cantidad Ordenada]]</f>
        <v>57</v>
      </c>
      <c r="M467" s="1">
        <f>Tabla1[[#This Row],[Ganancia Neta ]]/Tabla1[[#This Row],[Total del pedido ]]</f>
        <v>0.42105263157894735</v>
      </c>
      <c r="N467" s="2">
        <f>Tabla1[[#This Row],[Costo Unitario]]*Tabla1[[#This Row],[Cantidad Ordenada]]</f>
        <v>33</v>
      </c>
      <c r="O467" s="2"/>
    </row>
    <row r="468" spans="1:15">
      <c r="A468">
        <v>178</v>
      </c>
      <c r="B468">
        <v>11</v>
      </c>
      <c r="C468" t="s">
        <v>7</v>
      </c>
      <c r="D468" t="s">
        <v>32</v>
      </c>
      <c r="E468">
        <v>18</v>
      </c>
      <c r="F468">
        <v>30</v>
      </c>
      <c r="G468">
        <v>1</v>
      </c>
      <c r="H468" s="8">
        <v>55</v>
      </c>
      <c r="I468" t="s">
        <v>8</v>
      </c>
      <c r="J468">
        <f>Tabla1[[#This Row],[Precio Unitario]]*Tabla1[[#This Row],[Cantidad Ordenada]]</f>
        <v>30</v>
      </c>
      <c r="K468">
        <f>Tabla1[[#This Row],[Ganancia Bruta]]-(Tabla1[[#This Row],[Costo Unitario]]*Tabla1[[#This Row],[Cantidad Ordenada]])</f>
        <v>12</v>
      </c>
      <c r="L468">
        <f>Tabla1[[#This Row],[Precio Unitario]]*Tabla1[[#This Row],[Cantidad Ordenada]]</f>
        <v>30</v>
      </c>
      <c r="M468" s="1">
        <f>Tabla1[[#This Row],[Ganancia Neta ]]/Tabla1[[#This Row],[Total del pedido ]]</f>
        <v>0.4</v>
      </c>
      <c r="N468" s="2">
        <f>Tabla1[[#This Row],[Costo Unitario]]*Tabla1[[#This Row],[Cantidad Ordenada]]</f>
        <v>18</v>
      </c>
      <c r="O468" s="2"/>
    </row>
    <row r="469" spans="1:15">
      <c r="A469">
        <v>178</v>
      </c>
      <c r="B469">
        <v>11</v>
      </c>
      <c r="C469" t="s">
        <v>17</v>
      </c>
      <c r="D469" t="s">
        <v>41</v>
      </c>
      <c r="E469">
        <v>21</v>
      </c>
      <c r="F469">
        <v>35</v>
      </c>
      <c r="G469">
        <v>1</v>
      </c>
      <c r="H469" s="8">
        <v>16</v>
      </c>
      <c r="I469" t="s">
        <v>8</v>
      </c>
      <c r="J469">
        <f>Tabla1[[#This Row],[Precio Unitario]]*Tabla1[[#This Row],[Cantidad Ordenada]]</f>
        <v>35</v>
      </c>
      <c r="K469">
        <f>Tabla1[[#This Row],[Ganancia Bruta]]-(Tabla1[[#This Row],[Costo Unitario]]*Tabla1[[#This Row],[Cantidad Ordenada]])</f>
        <v>14</v>
      </c>
      <c r="L469">
        <f>Tabla1[[#This Row],[Precio Unitario]]*Tabla1[[#This Row],[Cantidad Ordenada]]</f>
        <v>35</v>
      </c>
      <c r="M469" s="1">
        <f>Tabla1[[#This Row],[Ganancia Neta ]]/Tabla1[[#This Row],[Total del pedido ]]</f>
        <v>0.4</v>
      </c>
      <c r="N469" s="2">
        <f>Tabla1[[#This Row],[Costo Unitario]]*Tabla1[[#This Row],[Cantidad Ordenada]]</f>
        <v>21</v>
      </c>
      <c r="O469" s="2"/>
    </row>
    <row r="470" spans="1:15">
      <c r="A470">
        <v>178</v>
      </c>
      <c r="B470">
        <v>11</v>
      </c>
      <c r="C470" t="s">
        <v>19</v>
      </c>
      <c r="D470" t="s">
        <v>43</v>
      </c>
      <c r="E470">
        <v>13</v>
      </c>
      <c r="F470">
        <v>22</v>
      </c>
      <c r="G470">
        <v>2</v>
      </c>
      <c r="H470" s="8">
        <v>20</v>
      </c>
      <c r="I470" t="s">
        <v>6</v>
      </c>
      <c r="J470">
        <f>Tabla1[[#This Row],[Precio Unitario]]*Tabla1[[#This Row],[Cantidad Ordenada]]</f>
        <v>44</v>
      </c>
      <c r="K470">
        <f>Tabla1[[#This Row],[Ganancia Bruta]]-(Tabla1[[#This Row],[Costo Unitario]]*Tabla1[[#This Row],[Cantidad Ordenada]])</f>
        <v>18</v>
      </c>
      <c r="L470">
        <f>Tabla1[[#This Row],[Precio Unitario]]*Tabla1[[#This Row],[Cantidad Ordenada]]</f>
        <v>44</v>
      </c>
      <c r="M470" s="1">
        <f>Tabla1[[#This Row],[Ganancia Neta ]]/Tabla1[[#This Row],[Total del pedido ]]</f>
        <v>0.40909090909090912</v>
      </c>
      <c r="N470" s="2">
        <f>Tabla1[[#This Row],[Costo Unitario]]*Tabla1[[#This Row],[Cantidad Ordenada]]</f>
        <v>26</v>
      </c>
      <c r="O470" s="2"/>
    </row>
    <row r="471" spans="1:15">
      <c r="A471">
        <v>178</v>
      </c>
      <c r="B471">
        <v>11</v>
      </c>
      <c r="C471" t="s">
        <v>14</v>
      </c>
      <c r="D471" t="s">
        <v>38</v>
      </c>
      <c r="E471">
        <v>20</v>
      </c>
      <c r="F471">
        <v>33</v>
      </c>
      <c r="G471">
        <v>3</v>
      </c>
      <c r="H471" s="8">
        <v>55</v>
      </c>
      <c r="I471" t="s">
        <v>6</v>
      </c>
      <c r="J471">
        <f>Tabla1[[#This Row],[Precio Unitario]]*Tabla1[[#This Row],[Cantidad Ordenada]]</f>
        <v>99</v>
      </c>
      <c r="K471">
        <f>Tabla1[[#This Row],[Ganancia Bruta]]-(Tabla1[[#This Row],[Costo Unitario]]*Tabla1[[#This Row],[Cantidad Ordenada]])</f>
        <v>39</v>
      </c>
      <c r="L471">
        <f>Tabla1[[#This Row],[Precio Unitario]]*Tabla1[[#This Row],[Cantidad Ordenada]]</f>
        <v>99</v>
      </c>
      <c r="M471" s="1">
        <f>Tabla1[[#This Row],[Ganancia Neta ]]/Tabla1[[#This Row],[Total del pedido ]]</f>
        <v>0.39393939393939392</v>
      </c>
      <c r="N471" s="2">
        <f>Tabla1[[#This Row],[Costo Unitario]]*Tabla1[[#This Row],[Cantidad Ordenada]]</f>
        <v>60</v>
      </c>
      <c r="O471" s="2"/>
    </row>
    <row r="472" spans="1:15">
      <c r="A472">
        <v>179</v>
      </c>
      <c r="B472">
        <v>12</v>
      </c>
      <c r="C472" t="s">
        <v>9</v>
      </c>
      <c r="D472" t="s">
        <v>33</v>
      </c>
      <c r="E472">
        <v>19</v>
      </c>
      <c r="F472">
        <v>31</v>
      </c>
      <c r="G472">
        <v>2</v>
      </c>
      <c r="H472" s="8">
        <v>26</v>
      </c>
      <c r="I472" t="s">
        <v>6</v>
      </c>
      <c r="J472">
        <f>Tabla1[[#This Row],[Precio Unitario]]*Tabla1[[#This Row],[Cantidad Ordenada]]</f>
        <v>62</v>
      </c>
      <c r="K472">
        <f>Tabla1[[#This Row],[Ganancia Bruta]]-(Tabla1[[#This Row],[Costo Unitario]]*Tabla1[[#This Row],[Cantidad Ordenada]])</f>
        <v>24</v>
      </c>
      <c r="L472">
        <f>Tabla1[[#This Row],[Precio Unitario]]*Tabla1[[#This Row],[Cantidad Ordenada]]</f>
        <v>62</v>
      </c>
      <c r="M472" s="1">
        <f>Tabla1[[#This Row],[Ganancia Neta ]]/Tabla1[[#This Row],[Total del pedido ]]</f>
        <v>0.38709677419354838</v>
      </c>
      <c r="N472" s="2">
        <f>Tabla1[[#This Row],[Costo Unitario]]*Tabla1[[#This Row],[Cantidad Ordenada]]</f>
        <v>38</v>
      </c>
      <c r="O472" s="2"/>
    </row>
    <row r="473" spans="1:15">
      <c r="A473">
        <v>180</v>
      </c>
      <c r="B473">
        <v>10</v>
      </c>
      <c r="C473" t="s">
        <v>13</v>
      </c>
      <c r="D473" t="s">
        <v>37</v>
      </c>
      <c r="E473">
        <v>17</v>
      </c>
      <c r="F473">
        <v>29</v>
      </c>
      <c r="G473">
        <v>1</v>
      </c>
      <c r="H473" s="8">
        <v>35</v>
      </c>
      <c r="I473" t="s">
        <v>8</v>
      </c>
      <c r="J473">
        <f>Tabla1[[#This Row],[Precio Unitario]]*Tabla1[[#This Row],[Cantidad Ordenada]]</f>
        <v>29</v>
      </c>
      <c r="K473">
        <f>Tabla1[[#This Row],[Ganancia Bruta]]-(Tabla1[[#This Row],[Costo Unitario]]*Tabla1[[#This Row],[Cantidad Ordenada]])</f>
        <v>12</v>
      </c>
      <c r="L473">
        <f>Tabla1[[#This Row],[Precio Unitario]]*Tabla1[[#This Row],[Cantidad Ordenada]]</f>
        <v>29</v>
      </c>
      <c r="M473" s="1">
        <f>Tabla1[[#This Row],[Ganancia Neta ]]/Tabla1[[#This Row],[Total del pedido ]]</f>
        <v>0.41379310344827586</v>
      </c>
      <c r="N473" s="2">
        <f>Tabla1[[#This Row],[Costo Unitario]]*Tabla1[[#This Row],[Cantidad Ordenada]]</f>
        <v>17</v>
      </c>
      <c r="O473" s="2"/>
    </row>
    <row r="474" spans="1:15">
      <c r="A474">
        <v>180</v>
      </c>
      <c r="B474">
        <v>10</v>
      </c>
      <c r="C474" t="s">
        <v>7</v>
      </c>
      <c r="D474" t="s">
        <v>32</v>
      </c>
      <c r="E474">
        <v>18</v>
      </c>
      <c r="F474">
        <v>30</v>
      </c>
      <c r="G474">
        <v>3</v>
      </c>
      <c r="H474" s="8">
        <v>20</v>
      </c>
      <c r="I474" t="s">
        <v>8</v>
      </c>
      <c r="J474">
        <f>Tabla1[[#This Row],[Precio Unitario]]*Tabla1[[#This Row],[Cantidad Ordenada]]</f>
        <v>90</v>
      </c>
      <c r="K474">
        <f>Tabla1[[#This Row],[Ganancia Bruta]]-(Tabla1[[#This Row],[Costo Unitario]]*Tabla1[[#This Row],[Cantidad Ordenada]])</f>
        <v>36</v>
      </c>
      <c r="L474">
        <f>Tabla1[[#This Row],[Precio Unitario]]*Tabla1[[#This Row],[Cantidad Ordenada]]</f>
        <v>90</v>
      </c>
      <c r="M474" s="1">
        <f>Tabla1[[#This Row],[Ganancia Neta ]]/Tabla1[[#This Row],[Total del pedido ]]</f>
        <v>0.4</v>
      </c>
      <c r="N474" s="2">
        <f>Tabla1[[#This Row],[Costo Unitario]]*Tabla1[[#This Row],[Cantidad Ordenada]]</f>
        <v>54</v>
      </c>
      <c r="O474" s="2"/>
    </row>
    <row r="475" spans="1:15">
      <c r="A475">
        <v>180</v>
      </c>
      <c r="B475">
        <v>10</v>
      </c>
      <c r="C475" t="s">
        <v>21</v>
      </c>
      <c r="D475" t="s">
        <v>45</v>
      </c>
      <c r="E475">
        <v>12</v>
      </c>
      <c r="F475">
        <v>20</v>
      </c>
      <c r="G475">
        <v>1</v>
      </c>
      <c r="H475" s="8">
        <v>50</v>
      </c>
      <c r="I475" t="s">
        <v>6</v>
      </c>
      <c r="J475">
        <f>Tabla1[[#This Row],[Precio Unitario]]*Tabla1[[#This Row],[Cantidad Ordenada]]</f>
        <v>20</v>
      </c>
      <c r="K475">
        <f>Tabla1[[#This Row],[Ganancia Bruta]]-(Tabla1[[#This Row],[Costo Unitario]]*Tabla1[[#This Row],[Cantidad Ordenada]])</f>
        <v>8</v>
      </c>
      <c r="L475">
        <f>Tabla1[[#This Row],[Precio Unitario]]*Tabla1[[#This Row],[Cantidad Ordenada]]</f>
        <v>20</v>
      </c>
      <c r="M475" s="1">
        <f>Tabla1[[#This Row],[Ganancia Neta ]]/Tabla1[[#This Row],[Total del pedido ]]</f>
        <v>0.4</v>
      </c>
      <c r="N475" s="2">
        <f>Tabla1[[#This Row],[Costo Unitario]]*Tabla1[[#This Row],[Cantidad Ordenada]]</f>
        <v>12</v>
      </c>
      <c r="O475" s="2"/>
    </row>
    <row r="476" spans="1:15">
      <c r="A476">
        <v>180</v>
      </c>
      <c r="B476">
        <v>10</v>
      </c>
      <c r="C476" t="s">
        <v>10</v>
      </c>
      <c r="D476" t="s">
        <v>34</v>
      </c>
      <c r="E476">
        <v>16</v>
      </c>
      <c r="F476">
        <v>27</v>
      </c>
      <c r="G476">
        <v>1</v>
      </c>
      <c r="H476" s="8">
        <v>56</v>
      </c>
      <c r="I476" t="s">
        <v>6</v>
      </c>
      <c r="J476">
        <f>Tabla1[[#This Row],[Precio Unitario]]*Tabla1[[#This Row],[Cantidad Ordenada]]</f>
        <v>27</v>
      </c>
      <c r="K476">
        <f>Tabla1[[#This Row],[Ganancia Bruta]]-(Tabla1[[#This Row],[Costo Unitario]]*Tabla1[[#This Row],[Cantidad Ordenada]])</f>
        <v>11</v>
      </c>
      <c r="L476">
        <f>Tabla1[[#This Row],[Precio Unitario]]*Tabla1[[#This Row],[Cantidad Ordenada]]</f>
        <v>27</v>
      </c>
      <c r="M476" s="1">
        <f>Tabla1[[#This Row],[Ganancia Neta ]]/Tabla1[[#This Row],[Total del pedido ]]</f>
        <v>0.40740740740740738</v>
      </c>
      <c r="N476" s="2">
        <f>Tabla1[[#This Row],[Costo Unitario]]*Tabla1[[#This Row],[Cantidad Ordenada]]</f>
        <v>16</v>
      </c>
      <c r="O476" s="2"/>
    </row>
    <row r="477" spans="1:15">
      <c r="A477">
        <v>181</v>
      </c>
      <c r="B477">
        <v>15</v>
      </c>
      <c r="C477" t="s">
        <v>10</v>
      </c>
      <c r="D477" t="s">
        <v>34</v>
      </c>
      <c r="E477">
        <v>16</v>
      </c>
      <c r="F477">
        <v>27</v>
      </c>
      <c r="G477">
        <v>1</v>
      </c>
      <c r="H477" s="8">
        <v>55</v>
      </c>
      <c r="I477" t="s">
        <v>8</v>
      </c>
      <c r="J477">
        <f>Tabla1[[#This Row],[Precio Unitario]]*Tabla1[[#This Row],[Cantidad Ordenada]]</f>
        <v>27</v>
      </c>
      <c r="K477">
        <f>Tabla1[[#This Row],[Ganancia Bruta]]-(Tabla1[[#This Row],[Costo Unitario]]*Tabla1[[#This Row],[Cantidad Ordenada]])</f>
        <v>11</v>
      </c>
      <c r="L477">
        <f>Tabla1[[#This Row],[Precio Unitario]]*Tabla1[[#This Row],[Cantidad Ordenada]]</f>
        <v>27</v>
      </c>
      <c r="M477" s="1">
        <f>Tabla1[[#This Row],[Ganancia Neta ]]/Tabla1[[#This Row],[Total del pedido ]]</f>
        <v>0.40740740740740738</v>
      </c>
      <c r="N477" s="2">
        <f>Tabla1[[#This Row],[Costo Unitario]]*Tabla1[[#This Row],[Cantidad Ordenada]]</f>
        <v>16</v>
      </c>
      <c r="O477" s="2"/>
    </row>
    <row r="478" spans="1:15">
      <c r="A478">
        <v>182</v>
      </c>
      <c r="B478">
        <v>18</v>
      </c>
      <c r="C478" t="s">
        <v>16</v>
      </c>
      <c r="D478" t="s">
        <v>40</v>
      </c>
      <c r="E478">
        <v>11</v>
      </c>
      <c r="F478">
        <v>19</v>
      </c>
      <c r="G478">
        <v>2</v>
      </c>
      <c r="H478" s="8">
        <v>11</v>
      </c>
      <c r="I478" t="s">
        <v>8</v>
      </c>
      <c r="J478">
        <f>Tabla1[[#This Row],[Precio Unitario]]*Tabla1[[#This Row],[Cantidad Ordenada]]</f>
        <v>38</v>
      </c>
      <c r="K478">
        <f>Tabla1[[#This Row],[Ganancia Bruta]]-(Tabla1[[#This Row],[Costo Unitario]]*Tabla1[[#This Row],[Cantidad Ordenada]])</f>
        <v>16</v>
      </c>
      <c r="L478">
        <f>Tabla1[[#This Row],[Precio Unitario]]*Tabla1[[#This Row],[Cantidad Ordenada]]</f>
        <v>38</v>
      </c>
      <c r="M478" s="1">
        <f>Tabla1[[#This Row],[Ganancia Neta ]]/Tabla1[[#This Row],[Total del pedido ]]</f>
        <v>0.42105263157894735</v>
      </c>
      <c r="N478" s="2">
        <f>Tabla1[[#This Row],[Costo Unitario]]*Tabla1[[#This Row],[Cantidad Ordenada]]</f>
        <v>22</v>
      </c>
      <c r="O478" s="2"/>
    </row>
    <row r="479" spans="1:15">
      <c r="A479">
        <v>183</v>
      </c>
      <c r="B479">
        <v>18</v>
      </c>
      <c r="C479" t="s">
        <v>18</v>
      </c>
      <c r="D479" t="s">
        <v>42</v>
      </c>
      <c r="E479">
        <v>19</v>
      </c>
      <c r="F479">
        <v>32</v>
      </c>
      <c r="G479">
        <v>2</v>
      </c>
      <c r="H479" s="8">
        <v>52</v>
      </c>
      <c r="I479" t="s">
        <v>6</v>
      </c>
      <c r="J479">
        <f>Tabla1[[#This Row],[Precio Unitario]]*Tabla1[[#This Row],[Cantidad Ordenada]]</f>
        <v>64</v>
      </c>
      <c r="K479">
        <f>Tabla1[[#This Row],[Ganancia Bruta]]-(Tabla1[[#This Row],[Costo Unitario]]*Tabla1[[#This Row],[Cantidad Ordenada]])</f>
        <v>26</v>
      </c>
      <c r="L479">
        <f>Tabla1[[#This Row],[Precio Unitario]]*Tabla1[[#This Row],[Cantidad Ordenada]]</f>
        <v>64</v>
      </c>
      <c r="M479" s="1">
        <f>Tabla1[[#This Row],[Ganancia Neta ]]/Tabla1[[#This Row],[Total del pedido ]]</f>
        <v>0.40625</v>
      </c>
      <c r="N479" s="2">
        <f>Tabla1[[#This Row],[Costo Unitario]]*Tabla1[[#This Row],[Cantidad Ordenada]]</f>
        <v>38</v>
      </c>
      <c r="O479" s="2"/>
    </row>
    <row r="480" spans="1:15">
      <c r="A480">
        <v>183</v>
      </c>
      <c r="B480">
        <v>18</v>
      </c>
      <c r="C480" t="s">
        <v>25</v>
      </c>
      <c r="D480" t="s">
        <v>49</v>
      </c>
      <c r="E480">
        <v>15</v>
      </c>
      <c r="F480">
        <v>26</v>
      </c>
      <c r="G480">
        <v>1</v>
      </c>
      <c r="H480" s="8">
        <v>10</v>
      </c>
      <c r="I480" t="s">
        <v>6</v>
      </c>
      <c r="J480">
        <f>Tabla1[[#This Row],[Precio Unitario]]*Tabla1[[#This Row],[Cantidad Ordenada]]</f>
        <v>26</v>
      </c>
      <c r="K480">
        <f>Tabla1[[#This Row],[Ganancia Bruta]]-(Tabla1[[#This Row],[Costo Unitario]]*Tabla1[[#This Row],[Cantidad Ordenada]])</f>
        <v>11</v>
      </c>
      <c r="L480">
        <f>Tabla1[[#This Row],[Precio Unitario]]*Tabla1[[#This Row],[Cantidad Ordenada]]</f>
        <v>26</v>
      </c>
      <c r="M480" s="1">
        <f>Tabla1[[#This Row],[Ganancia Neta ]]/Tabla1[[#This Row],[Total del pedido ]]</f>
        <v>0.42307692307692307</v>
      </c>
      <c r="N480" s="2">
        <f>Tabla1[[#This Row],[Costo Unitario]]*Tabla1[[#This Row],[Cantidad Ordenada]]</f>
        <v>15</v>
      </c>
      <c r="O480" s="2"/>
    </row>
    <row r="481" spans="1:15">
      <c r="A481">
        <v>183</v>
      </c>
      <c r="B481">
        <v>18</v>
      </c>
      <c r="C481" t="s">
        <v>21</v>
      </c>
      <c r="D481" t="s">
        <v>45</v>
      </c>
      <c r="E481">
        <v>12</v>
      </c>
      <c r="F481">
        <v>20</v>
      </c>
      <c r="G481">
        <v>3</v>
      </c>
      <c r="H481" s="8">
        <v>58</v>
      </c>
      <c r="I481" t="s">
        <v>6</v>
      </c>
      <c r="J481">
        <f>Tabla1[[#This Row],[Precio Unitario]]*Tabla1[[#This Row],[Cantidad Ordenada]]</f>
        <v>60</v>
      </c>
      <c r="K481">
        <f>Tabla1[[#This Row],[Ganancia Bruta]]-(Tabla1[[#This Row],[Costo Unitario]]*Tabla1[[#This Row],[Cantidad Ordenada]])</f>
        <v>24</v>
      </c>
      <c r="L481">
        <f>Tabla1[[#This Row],[Precio Unitario]]*Tabla1[[#This Row],[Cantidad Ordenada]]</f>
        <v>60</v>
      </c>
      <c r="M481" s="1">
        <f>Tabla1[[#This Row],[Ganancia Neta ]]/Tabla1[[#This Row],[Total del pedido ]]</f>
        <v>0.4</v>
      </c>
      <c r="N481" s="2">
        <f>Tabla1[[#This Row],[Costo Unitario]]*Tabla1[[#This Row],[Cantidad Ordenada]]</f>
        <v>36</v>
      </c>
      <c r="O481" s="2"/>
    </row>
    <row r="482" spans="1:15">
      <c r="A482">
        <v>183</v>
      </c>
      <c r="B482">
        <v>18</v>
      </c>
      <c r="C482" t="s">
        <v>17</v>
      </c>
      <c r="D482" t="s">
        <v>41</v>
      </c>
      <c r="E482">
        <v>21</v>
      </c>
      <c r="F482">
        <v>35</v>
      </c>
      <c r="G482">
        <v>3</v>
      </c>
      <c r="H482" s="8">
        <v>46</v>
      </c>
      <c r="I482" t="s">
        <v>6</v>
      </c>
      <c r="J482">
        <f>Tabla1[[#This Row],[Precio Unitario]]*Tabla1[[#This Row],[Cantidad Ordenada]]</f>
        <v>105</v>
      </c>
      <c r="K482">
        <f>Tabla1[[#This Row],[Ganancia Bruta]]-(Tabla1[[#This Row],[Costo Unitario]]*Tabla1[[#This Row],[Cantidad Ordenada]])</f>
        <v>42</v>
      </c>
      <c r="L482">
        <f>Tabla1[[#This Row],[Precio Unitario]]*Tabla1[[#This Row],[Cantidad Ordenada]]</f>
        <v>105</v>
      </c>
      <c r="M482" s="1">
        <f>Tabla1[[#This Row],[Ganancia Neta ]]/Tabla1[[#This Row],[Total del pedido ]]</f>
        <v>0.4</v>
      </c>
      <c r="N482" s="2">
        <f>Tabla1[[#This Row],[Costo Unitario]]*Tabla1[[#This Row],[Cantidad Ordenada]]</f>
        <v>63</v>
      </c>
      <c r="O482" s="2"/>
    </row>
    <row r="483" spans="1:15">
      <c r="A483">
        <v>184</v>
      </c>
      <c r="B483">
        <v>4</v>
      </c>
      <c r="C483" t="s">
        <v>15</v>
      </c>
      <c r="D483" t="s">
        <v>39</v>
      </c>
      <c r="E483">
        <v>16</v>
      </c>
      <c r="F483">
        <v>28</v>
      </c>
      <c r="G483">
        <v>3</v>
      </c>
      <c r="H483" s="8">
        <v>6</v>
      </c>
      <c r="I483" t="s">
        <v>8</v>
      </c>
      <c r="J483">
        <f>Tabla1[[#This Row],[Precio Unitario]]*Tabla1[[#This Row],[Cantidad Ordenada]]</f>
        <v>84</v>
      </c>
      <c r="K483">
        <f>Tabla1[[#This Row],[Ganancia Bruta]]-(Tabla1[[#This Row],[Costo Unitario]]*Tabla1[[#This Row],[Cantidad Ordenada]])</f>
        <v>36</v>
      </c>
      <c r="L483">
        <f>Tabla1[[#This Row],[Precio Unitario]]*Tabla1[[#This Row],[Cantidad Ordenada]]</f>
        <v>84</v>
      </c>
      <c r="M483" s="1">
        <f>Tabla1[[#This Row],[Ganancia Neta ]]/Tabla1[[#This Row],[Total del pedido ]]</f>
        <v>0.42857142857142855</v>
      </c>
      <c r="N483" s="2">
        <f>Tabla1[[#This Row],[Costo Unitario]]*Tabla1[[#This Row],[Cantidad Ordenada]]</f>
        <v>48</v>
      </c>
      <c r="O483" s="2"/>
    </row>
    <row r="484" spans="1:15">
      <c r="A484">
        <v>184</v>
      </c>
      <c r="B484">
        <v>4</v>
      </c>
      <c r="C484" t="s">
        <v>10</v>
      </c>
      <c r="D484" t="s">
        <v>34</v>
      </c>
      <c r="E484">
        <v>16</v>
      </c>
      <c r="F484">
        <v>27</v>
      </c>
      <c r="G484">
        <v>3</v>
      </c>
      <c r="H484" s="8">
        <v>10</v>
      </c>
      <c r="I484" t="s">
        <v>6</v>
      </c>
      <c r="J484">
        <f>Tabla1[[#This Row],[Precio Unitario]]*Tabla1[[#This Row],[Cantidad Ordenada]]</f>
        <v>81</v>
      </c>
      <c r="K484">
        <f>Tabla1[[#This Row],[Ganancia Bruta]]-(Tabla1[[#This Row],[Costo Unitario]]*Tabla1[[#This Row],[Cantidad Ordenada]])</f>
        <v>33</v>
      </c>
      <c r="L484">
        <f>Tabla1[[#This Row],[Precio Unitario]]*Tabla1[[#This Row],[Cantidad Ordenada]]</f>
        <v>81</v>
      </c>
      <c r="M484" s="1">
        <f>Tabla1[[#This Row],[Ganancia Neta ]]/Tabla1[[#This Row],[Total del pedido ]]</f>
        <v>0.40740740740740738</v>
      </c>
      <c r="N484" s="2">
        <f>Tabla1[[#This Row],[Costo Unitario]]*Tabla1[[#This Row],[Cantidad Ordenada]]</f>
        <v>48</v>
      </c>
      <c r="O484" s="2"/>
    </row>
    <row r="485" spans="1:15">
      <c r="A485">
        <v>184</v>
      </c>
      <c r="B485">
        <v>4</v>
      </c>
      <c r="C485" t="s">
        <v>21</v>
      </c>
      <c r="D485" t="s">
        <v>45</v>
      </c>
      <c r="E485">
        <v>12</v>
      </c>
      <c r="F485">
        <v>20</v>
      </c>
      <c r="G485">
        <v>2</v>
      </c>
      <c r="H485" s="8">
        <v>13</v>
      </c>
      <c r="I485" t="s">
        <v>8</v>
      </c>
      <c r="J485">
        <f>Tabla1[[#This Row],[Precio Unitario]]*Tabla1[[#This Row],[Cantidad Ordenada]]</f>
        <v>40</v>
      </c>
      <c r="K485">
        <f>Tabla1[[#This Row],[Ganancia Bruta]]-(Tabla1[[#This Row],[Costo Unitario]]*Tabla1[[#This Row],[Cantidad Ordenada]])</f>
        <v>16</v>
      </c>
      <c r="L485">
        <f>Tabla1[[#This Row],[Precio Unitario]]*Tabla1[[#This Row],[Cantidad Ordenada]]</f>
        <v>40</v>
      </c>
      <c r="M485" s="1">
        <f>Tabla1[[#This Row],[Ganancia Neta ]]/Tabla1[[#This Row],[Total del pedido ]]</f>
        <v>0.4</v>
      </c>
      <c r="N485" s="2">
        <f>Tabla1[[#This Row],[Costo Unitario]]*Tabla1[[#This Row],[Cantidad Ordenada]]</f>
        <v>24</v>
      </c>
      <c r="O485" s="2"/>
    </row>
    <row r="486" spans="1:15">
      <c r="A486">
        <v>185</v>
      </c>
      <c r="B486">
        <v>16</v>
      </c>
      <c r="C486" t="s">
        <v>23</v>
      </c>
      <c r="D486" t="s">
        <v>47</v>
      </c>
      <c r="E486">
        <v>13</v>
      </c>
      <c r="F486">
        <v>21</v>
      </c>
      <c r="G486">
        <v>3</v>
      </c>
      <c r="H486" s="8">
        <v>34</v>
      </c>
      <c r="I486" t="s">
        <v>6</v>
      </c>
      <c r="J486">
        <f>Tabla1[[#This Row],[Precio Unitario]]*Tabla1[[#This Row],[Cantidad Ordenada]]</f>
        <v>63</v>
      </c>
      <c r="K486">
        <f>Tabla1[[#This Row],[Ganancia Bruta]]-(Tabla1[[#This Row],[Costo Unitario]]*Tabla1[[#This Row],[Cantidad Ordenada]])</f>
        <v>24</v>
      </c>
      <c r="L486">
        <f>Tabla1[[#This Row],[Precio Unitario]]*Tabla1[[#This Row],[Cantidad Ordenada]]</f>
        <v>63</v>
      </c>
      <c r="M486" s="1">
        <f>Tabla1[[#This Row],[Ganancia Neta ]]/Tabla1[[#This Row],[Total del pedido ]]</f>
        <v>0.38095238095238093</v>
      </c>
      <c r="N486" s="2">
        <f>Tabla1[[#This Row],[Costo Unitario]]*Tabla1[[#This Row],[Cantidad Ordenada]]</f>
        <v>39</v>
      </c>
      <c r="O486" s="2"/>
    </row>
    <row r="487" spans="1:15">
      <c r="A487">
        <v>185</v>
      </c>
      <c r="B487">
        <v>16</v>
      </c>
      <c r="C487" t="s">
        <v>15</v>
      </c>
      <c r="D487" t="s">
        <v>39</v>
      </c>
      <c r="E487">
        <v>16</v>
      </c>
      <c r="F487">
        <v>28</v>
      </c>
      <c r="G487">
        <v>1</v>
      </c>
      <c r="H487" s="8">
        <v>6</v>
      </c>
      <c r="I487" t="s">
        <v>8</v>
      </c>
      <c r="J487">
        <f>Tabla1[[#This Row],[Precio Unitario]]*Tabla1[[#This Row],[Cantidad Ordenada]]</f>
        <v>28</v>
      </c>
      <c r="K487">
        <f>Tabla1[[#This Row],[Ganancia Bruta]]-(Tabla1[[#This Row],[Costo Unitario]]*Tabla1[[#This Row],[Cantidad Ordenada]])</f>
        <v>12</v>
      </c>
      <c r="L487">
        <f>Tabla1[[#This Row],[Precio Unitario]]*Tabla1[[#This Row],[Cantidad Ordenada]]</f>
        <v>28</v>
      </c>
      <c r="M487" s="1">
        <f>Tabla1[[#This Row],[Ganancia Neta ]]/Tabla1[[#This Row],[Total del pedido ]]</f>
        <v>0.42857142857142855</v>
      </c>
      <c r="N487" s="2">
        <f>Tabla1[[#This Row],[Costo Unitario]]*Tabla1[[#This Row],[Cantidad Ordenada]]</f>
        <v>16</v>
      </c>
      <c r="O487" s="2"/>
    </row>
    <row r="488" spans="1:15">
      <c r="A488">
        <v>186</v>
      </c>
      <c r="B488">
        <v>13</v>
      </c>
      <c r="C488" t="s">
        <v>10</v>
      </c>
      <c r="D488" t="s">
        <v>34</v>
      </c>
      <c r="E488">
        <v>16</v>
      </c>
      <c r="F488">
        <v>27</v>
      </c>
      <c r="G488">
        <v>3</v>
      </c>
      <c r="H488" s="8">
        <v>16</v>
      </c>
      <c r="I488" t="s">
        <v>6</v>
      </c>
      <c r="J488">
        <f>Tabla1[[#This Row],[Precio Unitario]]*Tabla1[[#This Row],[Cantidad Ordenada]]</f>
        <v>81</v>
      </c>
      <c r="K488">
        <f>Tabla1[[#This Row],[Ganancia Bruta]]-(Tabla1[[#This Row],[Costo Unitario]]*Tabla1[[#This Row],[Cantidad Ordenada]])</f>
        <v>33</v>
      </c>
      <c r="L488">
        <f>Tabla1[[#This Row],[Precio Unitario]]*Tabla1[[#This Row],[Cantidad Ordenada]]</f>
        <v>81</v>
      </c>
      <c r="M488" s="1">
        <f>Tabla1[[#This Row],[Ganancia Neta ]]/Tabla1[[#This Row],[Total del pedido ]]</f>
        <v>0.40740740740740738</v>
      </c>
      <c r="N488" s="2">
        <f>Tabla1[[#This Row],[Costo Unitario]]*Tabla1[[#This Row],[Cantidad Ordenada]]</f>
        <v>48</v>
      </c>
      <c r="O488" s="2"/>
    </row>
    <row r="489" spans="1:15">
      <c r="A489">
        <v>186</v>
      </c>
      <c r="B489">
        <v>13</v>
      </c>
      <c r="C489" t="s">
        <v>18</v>
      </c>
      <c r="D489" t="s">
        <v>42</v>
      </c>
      <c r="E489">
        <v>19</v>
      </c>
      <c r="F489">
        <v>32</v>
      </c>
      <c r="G489">
        <v>3</v>
      </c>
      <c r="H489" s="8">
        <v>23</v>
      </c>
      <c r="I489" t="s">
        <v>8</v>
      </c>
      <c r="J489">
        <f>Tabla1[[#This Row],[Precio Unitario]]*Tabla1[[#This Row],[Cantidad Ordenada]]</f>
        <v>96</v>
      </c>
      <c r="K489">
        <f>Tabla1[[#This Row],[Ganancia Bruta]]-(Tabla1[[#This Row],[Costo Unitario]]*Tabla1[[#This Row],[Cantidad Ordenada]])</f>
        <v>39</v>
      </c>
      <c r="L489">
        <f>Tabla1[[#This Row],[Precio Unitario]]*Tabla1[[#This Row],[Cantidad Ordenada]]</f>
        <v>96</v>
      </c>
      <c r="M489" s="1">
        <f>Tabla1[[#This Row],[Ganancia Neta ]]/Tabla1[[#This Row],[Total del pedido ]]</f>
        <v>0.40625</v>
      </c>
      <c r="N489" s="2">
        <f>Tabla1[[#This Row],[Costo Unitario]]*Tabla1[[#This Row],[Cantidad Ordenada]]</f>
        <v>57</v>
      </c>
      <c r="O489" s="2"/>
    </row>
    <row r="490" spans="1:15">
      <c r="A490">
        <v>186</v>
      </c>
      <c r="B490">
        <v>13</v>
      </c>
      <c r="C490" t="s">
        <v>9</v>
      </c>
      <c r="D490" t="s">
        <v>33</v>
      </c>
      <c r="E490">
        <v>19</v>
      </c>
      <c r="F490">
        <v>31</v>
      </c>
      <c r="G490">
        <v>3</v>
      </c>
      <c r="H490" s="8">
        <v>54</v>
      </c>
      <c r="I490" t="s">
        <v>6</v>
      </c>
      <c r="J490">
        <f>Tabla1[[#This Row],[Precio Unitario]]*Tabla1[[#This Row],[Cantidad Ordenada]]</f>
        <v>93</v>
      </c>
      <c r="K490">
        <f>Tabla1[[#This Row],[Ganancia Bruta]]-(Tabla1[[#This Row],[Costo Unitario]]*Tabla1[[#This Row],[Cantidad Ordenada]])</f>
        <v>36</v>
      </c>
      <c r="L490">
        <f>Tabla1[[#This Row],[Precio Unitario]]*Tabla1[[#This Row],[Cantidad Ordenada]]</f>
        <v>93</v>
      </c>
      <c r="M490" s="1">
        <f>Tabla1[[#This Row],[Ganancia Neta ]]/Tabla1[[#This Row],[Total del pedido ]]</f>
        <v>0.38709677419354838</v>
      </c>
      <c r="N490" s="2">
        <f>Tabla1[[#This Row],[Costo Unitario]]*Tabla1[[#This Row],[Cantidad Ordenada]]</f>
        <v>57</v>
      </c>
      <c r="O490" s="2"/>
    </row>
    <row r="491" spans="1:15">
      <c r="A491">
        <v>187</v>
      </c>
      <c r="B491">
        <v>5</v>
      </c>
      <c r="C491" t="s">
        <v>20</v>
      </c>
      <c r="D491" t="s">
        <v>44</v>
      </c>
      <c r="E491">
        <v>20</v>
      </c>
      <c r="F491">
        <v>34</v>
      </c>
      <c r="G491">
        <v>2</v>
      </c>
      <c r="H491" s="8">
        <v>28</v>
      </c>
      <c r="I491" t="s">
        <v>8</v>
      </c>
      <c r="J491">
        <f>Tabla1[[#This Row],[Precio Unitario]]*Tabla1[[#This Row],[Cantidad Ordenada]]</f>
        <v>68</v>
      </c>
      <c r="K491">
        <f>Tabla1[[#This Row],[Ganancia Bruta]]-(Tabla1[[#This Row],[Costo Unitario]]*Tabla1[[#This Row],[Cantidad Ordenada]])</f>
        <v>28</v>
      </c>
      <c r="L491">
        <f>Tabla1[[#This Row],[Precio Unitario]]*Tabla1[[#This Row],[Cantidad Ordenada]]</f>
        <v>68</v>
      </c>
      <c r="M491" s="1">
        <f>Tabla1[[#This Row],[Ganancia Neta ]]/Tabla1[[#This Row],[Total del pedido ]]</f>
        <v>0.41176470588235292</v>
      </c>
      <c r="N491" s="2">
        <f>Tabla1[[#This Row],[Costo Unitario]]*Tabla1[[#This Row],[Cantidad Ordenada]]</f>
        <v>40</v>
      </c>
      <c r="O491" s="2"/>
    </row>
    <row r="492" spans="1:15">
      <c r="A492">
        <v>187</v>
      </c>
      <c r="B492">
        <v>5</v>
      </c>
      <c r="C492" t="s">
        <v>25</v>
      </c>
      <c r="D492" t="s">
        <v>49</v>
      </c>
      <c r="E492">
        <v>15</v>
      </c>
      <c r="F492">
        <v>26</v>
      </c>
      <c r="G492">
        <v>1</v>
      </c>
      <c r="H492" s="8">
        <v>51</v>
      </c>
      <c r="I492" t="s">
        <v>6</v>
      </c>
      <c r="J492">
        <f>Tabla1[[#This Row],[Precio Unitario]]*Tabla1[[#This Row],[Cantidad Ordenada]]</f>
        <v>26</v>
      </c>
      <c r="K492">
        <f>Tabla1[[#This Row],[Ganancia Bruta]]-(Tabla1[[#This Row],[Costo Unitario]]*Tabla1[[#This Row],[Cantidad Ordenada]])</f>
        <v>11</v>
      </c>
      <c r="L492">
        <f>Tabla1[[#This Row],[Precio Unitario]]*Tabla1[[#This Row],[Cantidad Ordenada]]</f>
        <v>26</v>
      </c>
      <c r="M492" s="1">
        <f>Tabla1[[#This Row],[Ganancia Neta ]]/Tabla1[[#This Row],[Total del pedido ]]</f>
        <v>0.42307692307692307</v>
      </c>
      <c r="N492" s="2">
        <f>Tabla1[[#This Row],[Costo Unitario]]*Tabla1[[#This Row],[Cantidad Ordenada]]</f>
        <v>15</v>
      </c>
      <c r="O492" s="2"/>
    </row>
    <row r="493" spans="1:15">
      <c r="A493">
        <v>187</v>
      </c>
      <c r="B493">
        <v>5</v>
      </c>
      <c r="C493" t="s">
        <v>13</v>
      </c>
      <c r="D493" t="s">
        <v>37</v>
      </c>
      <c r="E493">
        <v>17</v>
      </c>
      <c r="F493">
        <v>29</v>
      </c>
      <c r="G493">
        <v>3</v>
      </c>
      <c r="H493" s="8">
        <v>11</v>
      </c>
      <c r="I493" t="s">
        <v>6</v>
      </c>
      <c r="J493">
        <f>Tabla1[[#This Row],[Precio Unitario]]*Tabla1[[#This Row],[Cantidad Ordenada]]</f>
        <v>87</v>
      </c>
      <c r="K493">
        <f>Tabla1[[#This Row],[Ganancia Bruta]]-(Tabla1[[#This Row],[Costo Unitario]]*Tabla1[[#This Row],[Cantidad Ordenada]])</f>
        <v>36</v>
      </c>
      <c r="L493">
        <f>Tabla1[[#This Row],[Precio Unitario]]*Tabla1[[#This Row],[Cantidad Ordenada]]</f>
        <v>87</v>
      </c>
      <c r="M493" s="1">
        <f>Tabla1[[#This Row],[Ganancia Neta ]]/Tabla1[[#This Row],[Total del pedido ]]</f>
        <v>0.41379310344827586</v>
      </c>
      <c r="N493" s="2">
        <f>Tabla1[[#This Row],[Costo Unitario]]*Tabla1[[#This Row],[Cantidad Ordenada]]</f>
        <v>51</v>
      </c>
      <c r="O493" s="2"/>
    </row>
    <row r="494" spans="1:15">
      <c r="A494">
        <v>187</v>
      </c>
      <c r="B494">
        <v>5</v>
      </c>
      <c r="C494" t="s">
        <v>10</v>
      </c>
      <c r="D494" t="s">
        <v>34</v>
      </c>
      <c r="E494">
        <v>16</v>
      </c>
      <c r="F494">
        <v>27</v>
      </c>
      <c r="G494">
        <v>1</v>
      </c>
      <c r="H494" s="8">
        <v>36</v>
      </c>
      <c r="I494" t="s">
        <v>8</v>
      </c>
      <c r="J494">
        <f>Tabla1[[#This Row],[Precio Unitario]]*Tabla1[[#This Row],[Cantidad Ordenada]]</f>
        <v>27</v>
      </c>
      <c r="K494">
        <f>Tabla1[[#This Row],[Ganancia Bruta]]-(Tabla1[[#This Row],[Costo Unitario]]*Tabla1[[#This Row],[Cantidad Ordenada]])</f>
        <v>11</v>
      </c>
      <c r="L494">
        <f>Tabla1[[#This Row],[Precio Unitario]]*Tabla1[[#This Row],[Cantidad Ordenada]]</f>
        <v>27</v>
      </c>
      <c r="M494" s="1">
        <f>Tabla1[[#This Row],[Ganancia Neta ]]/Tabla1[[#This Row],[Total del pedido ]]</f>
        <v>0.40740740740740738</v>
      </c>
      <c r="N494" s="2">
        <f>Tabla1[[#This Row],[Costo Unitario]]*Tabla1[[#This Row],[Cantidad Ordenada]]</f>
        <v>16</v>
      </c>
      <c r="O494" s="2"/>
    </row>
    <row r="495" spans="1:15">
      <c r="A495">
        <v>188</v>
      </c>
      <c r="B495">
        <v>20</v>
      </c>
      <c r="C495" t="s">
        <v>9</v>
      </c>
      <c r="D495" t="s">
        <v>33</v>
      </c>
      <c r="E495">
        <v>19</v>
      </c>
      <c r="F495">
        <v>31</v>
      </c>
      <c r="G495">
        <v>1</v>
      </c>
      <c r="H495" s="8">
        <v>58</v>
      </c>
      <c r="I495" t="s">
        <v>6</v>
      </c>
      <c r="J495">
        <f>Tabla1[[#This Row],[Precio Unitario]]*Tabla1[[#This Row],[Cantidad Ordenada]]</f>
        <v>31</v>
      </c>
      <c r="K495">
        <f>Tabla1[[#This Row],[Ganancia Bruta]]-(Tabla1[[#This Row],[Costo Unitario]]*Tabla1[[#This Row],[Cantidad Ordenada]])</f>
        <v>12</v>
      </c>
      <c r="L495">
        <f>Tabla1[[#This Row],[Precio Unitario]]*Tabla1[[#This Row],[Cantidad Ordenada]]</f>
        <v>31</v>
      </c>
      <c r="M495" s="1">
        <f>Tabla1[[#This Row],[Ganancia Neta ]]/Tabla1[[#This Row],[Total del pedido ]]</f>
        <v>0.38709677419354838</v>
      </c>
      <c r="N495" s="2">
        <f>Tabla1[[#This Row],[Costo Unitario]]*Tabla1[[#This Row],[Cantidad Ordenada]]</f>
        <v>19</v>
      </c>
      <c r="O495" s="2"/>
    </row>
    <row r="496" spans="1:15">
      <c r="A496">
        <v>188</v>
      </c>
      <c r="B496">
        <v>20</v>
      </c>
      <c r="C496" t="s">
        <v>25</v>
      </c>
      <c r="D496" t="s">
        <v>49</v>
      </c>
      <c r="E496">
        <v>15</v>
      </c>
      <c r="F496">
        <v>26</v>
      </c>
      <c r="G496">
        <v>2</v>
      </c>
      <c r="H496" s="8">
        <v>47</v>
      </c>
      <c r="I496" t="s">
        <v>6</v>
      </c>
      <c r="J496">
        <f>Tabla1[[#This Row],[Precio Unitario]]*Tabla1[[#This Row],[Cantidad Ordenada]]</f>
        <v>52</v>
      </c>
      <c r="K496">
        <f>Tabla1[[#This Row],[Ganancia Bruta]]-(Tabla1[[#This Row],[Costo Unitario]]*Tabla1[[#This Row],[Cantidad Ordenada]])</f>
        <v>22</v>
      </c>
      <c r="L496">
        <f>Tabla1[[#This Row],[Precio Unitario]]*Tabla1[[#This Row],[Cantidad Ordenada]]</f>
        <v>52</v>
      </c>
      <c r="M496" s="1">
        <f>Tabla1[[#This Row],[Ganancia Neta ]]/Tabla1[[#This Row],[Total del pedido ]]</f>
        <v>0.42307692307692307</v>
      </c>
      <c r="N496" s="2">
        <f>Tabla1[[#This Row],[Costo Unitario]]*Tabla1[[#This Row],[Cantidad Ordenada]]</f>
        <v>30</v>
      </c>
      <c r="O496" s="2"/>
    </row>
    <row r="497" spans="1:15">
      <c r="A497">
        <v>189</v>
      </c>
      <c r="B497">
        <v>11</v>
      </c>
      <c r="C497" t="s">
        <v>20</v>
      </c>
      <c r="D497" t="s">
        <v>44</v>
      </c>
      <c r="E497">
        <v>20</v>
      </c>
      <c r="F497">
        <v>34</v>
      </c>
      <c r="G497">
        <v>2</v>
      </c>
      <c r="H497" s="8">
        <v>42</v>
      </c>
      <c r="I497" t="s">
        <v>8</v>
      </c>
      <c r="J497">
        <f>Tabla1[[#This Row],[Precio Unitario]]*Tabla1[[#This Row],[Cantidad Ordenada]]</f>
        <v>68</v>
      </c>
      <c r="K497">
        <f>Tabla1[[#This Row],[Ganancia Bruta]]-(Tabla1[[#This Row],[Costo Unitario]]*Tabla1[[#This Row],[Cantidad Ordenada]])</f>
        <v>28</v>
      </c>
      <c r="L497">
        <f>Tabla1[[#This Row],[Precio Unitario]]*Tabla1[[#This Row],[Cantidad Ordenada]]</f>
        <v>68</v>
      </c>
      <c r="M497" s="1">
        <f>Tabla1[[#This Row],[Ganancia Neta ]]/Tabla1[[#This Row],[Total del pedido ]]</f>
        <v>0.41176470588235292</v>
      </c>
      <c r="N497" s="2">
        <f>Tabla1[[#This Row],[Costo Unitario]]*Tabla1[[#This Row],[Cantidad Ordenada]]</f>
        <v>40</v>
      </c>
      <c r="O497" s="2"/>
    </row>
    <row r="498" spans="1:15">
      <c r="A498">
        <v>189</v>
      </c>
      <c r="B498">
        <v>11</v>
      </c>
      <c r="C498" t="s">
        <v>25</v>
      </c>
      <c r="D498" t="s">
        <v>49</v>
      </c>
      <c r="E498">
        <v>15</v>
      </c>
      <c r="F498">
        <v>26</v>
      </c>
      <c r="G498">
        <v>2</v>
      </c>
      <c r="H498" s="8">
        <v>22</v>
      </c>
      <c r="I498" t="s">
        <v>8</v>
      </c>
      <c r="J498">
        <f>Tabla1[[#This Row],[Precio Unitario]]*Tabla1[[#This Row],[Cantidad Ordenada]]</f>
        <v>52</v>
      </c>
      <c r="K498">
        <f>Tabla1[[#This Row],[Ganancia Bruta]]-(Tabla1[[#This Row],[Costo Unitario]]*Tabla1[[#This Row],[Cantidad Ordenada]])</f>
        <v>22</v>
      </c>
      <c r="L498">
        <f>Tabla1[[#This Row],[Precio Unitario]]*Tabla1[[#This Row],[Cantidad Ordenada]]</f>
        <v>52</v>
      </c>
      <c r="M498" s="1">
        <f>Tabla1[[#This Row],[Ganancia Neta ]]/Tabla1[[#This Row],[Total del pedido ]]</f>
        <v>0.42307692307692307</v>
      </c>
      <c r="N498" s="2">
        <f>Tabla1[[#This Row],[Costo Unitario]]*Tabla1[[#This Row],[Cantidad Ordenada]]</f>
        <v>30</v>
      </c>
      <c r="O498" s="2"/>
    </row>
    <row r="499" spans="1:15">
      <c r="A499">
        <v>189</v>
      </c>
      <c r="B499">
        <v>11</v>
      </c>
      <c r="C499" t="s">
        <v>5</v>
      </c>
      <c r="D499" t="s">
        <v>31</v>
      </c>
      <c r="E499">
        <v>14</v>
      </c>
      <c r="F499">
        <v>24</v>
      </c>
      <c r="G499">
        <v>3</v>
      </c>
      <c r="H499" s="8">
        <v>53</v>
      </c>
      <c r="I499" t="s">
        <v>8</v>
      </c>
      <c r="J499">
        <f>Tabla1[[#This Row],[Precio Unitario]]*Tabla1[[#This Row],[Cantidad Ordenada]]</f>
        <v>72</v>
      </c>
      <c r="K499">
        <f>Tabla1[[#This Row],[Ganancia Bruta]]-(Tabla1[[#This Row],[Costo Unitario]]*Tabla1[[#This Row],[Cantidad Ordenada]])</f>
        <v>30</v>
      </c>
      <c r="L499">
        <f>Tabla1[[#This Row],[Precio Unitario]]*Tabla1[[#This Row],[Cantidad Ordenada]]</f>
        <v>72</v>
      </c>
      <c r="M499" s="1">
        <f>Tabla1[[#This Row],[Ganancia Neta ]]/Tabla1[[#This Row],[Total del pedido ]]</f>
        <v>0.41666666666666669</v>
      </c>
      <c r="N499" s="2">
        <f>Tabla1[[#This Row],[Costo Unitario]]*Tabla1[[#This Row],[Cantidad Ordenada]]</f>
        <v>42</v>
      </c>
      <c r="O499" s="2"/>
    </row>
    <row r="500" spans="1:15">
      <c r="A500">
        <v>190</v>
      </c>
      <c r="B500">
        <v>5</v>
      </c>
      <c r="C500" t="s">
        <v>24</v>
      </c>
      <c r="D500" t="s">
        <v>48</v>
      </c>
      <c r="E500">
        <v>10</v>
      </c>
      <c r="F500">
        <v>18</v>
      </c>
      <c r="G500">
        <v>1</v>
      </c>
      <c r="H500" s="8">
        <v>39</v>
      </c>
      <c r="I500" t="s">
        <v>6</v>
      </c>
      <c r="J500">
        <f>Tabla1[[#This Row],[Precio Unitario]]*Tabla1[[#This Row],[Cantidad Ordenada]]</f>
        <v>18</v>
      </c>
      <c r="K500">
        <f>Tabla1[[#This Row],[Ganancia Bruta]]-(Tabla1[[#This Row],[Costo Unitario]]*Tabla1[[#This Row],[Cantidad Ordenada]])</f>
        <v>8</v>
      </c>
      <c r="L500">
        <f>Tabla1[[#This Row],[Precio Unitario]]*Tabla1[[#This Row],[Cantidad Ordenada]]</f>
        <v>18</v>
      </c>
      <c r="M500" s="1">
        <f>Tabla1[[#This Row],[Ganancia Neta ]]/Tabla1[[#This Row],[Total del pedido ]]</f>
        <v>0.44444444444444442</v>
      </c>
      <c r="N500" s="2">
        <f>Tabla1[[#This Row],[Costo Unitario]]*Tabla1[[#This Row],[Cantidad Ordenada]]</f>
        <v>10</v>
      </c>
      <c r="O500" s="2"/>
    </row>
    <row r="501" spans="1:15">
      <c r="A501">
        <v>190</v>
      </c>
      <c r="B501">
        <v>5</v>
      </c>
      <c r="C501" t="s">
        <v>11</v>
      </c>
      <c r="D501" t="s">
        <v>35</v>
      </c>
      <c r="E501">
        <v>25</v>
      </c>
      <c r="F501">
        <v>40</v>
      </c>
      <c r="G501">
        <v>2</v>
      </c>
      <c r="H501" s="8">
        <v>45</v>
      </c>
      <c r="I501" t="s">
        <v>6</v>
      </c>
      <c r="J501">
        <f>Tabla1[[#This Row],[Precio Unitario]]*Tabla1[[#This Row],[Cantidad Ordenada]]</f>
        <v>80</v>
      </c>
      <c r="K501">
        <f>Tabla1[[#This Row],[Ganancia Bruta]]-(Tabla1[[#This Row],[Costo Unitario]]*Tabla1[[#This Row],[Cantidad Ordenada]])</f>
        <v>30</v>
      </c>
      <c r="L501">
        <f>Tabla1[[#This Row],[Precio Unitario]]*Tabla1[[#This Row],[Cantidad Ordenada]]</f>
        <v>80</v>
      </c>
      <c r="M501" s="1">
        <f>Tabla1[[#This Row],[Ganancia Neta ]]/Tabla1[[#This Row],[Total del pedido ]]</f>
        <v>0.375</v>
      </c>
      <c r="N501" s="2">
        <f>Tabla1[[#This Row],[Costo Unitario]]*Tabla1[[#This Row],[Cantidad Ordenada]]</f>
        <v>50</v>
      </c>
      <c r="O501" s="2"/>
    </row>
    <row r="502" spans="1:15">
      <c r="A502">
        <v>190</v>
      </c>
      <c r="B502">
        <v>5</v>
      </c>
      <c r="C502" t="s">
        <v>17</v>
      </c>
      <c r="D502" t="s">
        <v>41</v>
      </c>
      <c r="E502">
        <v>21</v>
      </c>
      <c r="F502">
        <v>35</v>
      </c>
      <c r="G502">
        <v>1</v>
      </c>
      <c r="H502" s="8">
        <v>11</v>
      </c>
      <c r="I502" t="s">
        <v>8</v>
      </c>
      <c r="J502">
        <f>Tabla1[[#This Row],[Precio Unitario]]*Tabla1[[#This Row],[Cantidad Ordenada]]</f>
        <v>35</v>
      </c>
      <c r="K502">
        <f>Tabla1[[#This Row],[Ganancia Bruta]]-(Tabla1[[#This Row],[Costo Unitario]]*Tabla1[[#This Row],[Cantidad Ordenada]])</f>
        <v>14</v>
      </c>
      <c r="L502">
        <f>Tabla1[[#This Row],[Precio Unitario]]*Tabla1[[#This Row],[Cantidad Ordenada]]</f>
        <v>35</v>
      </c>
      <c r="M502" s="1">
        <f>Tabla1[[#This Row],[Ganancia Neta ]]/Tabla1[[#This Row],[Total del pedido ]]</f>
        <v>0.4</v>
      </c>
      <c r="N502" s="2">
        <f>Tabla1[[#This Row],[Costo Unitario]]*Tabla1[[#This Row],[Cantidad Ordenada]]</f>
        <v>21</v>
      </c>
      <c r="O502" s="2"/>
    </row>
    <row r="503" spans="1:15">
      <c r="A503">
        <v>190</v>
      </c>
      <c r="B503">
        <v>5</v>
      </c>
      <c r="C503" t="s">
        <v>22</v>
      </c>
      <c r="D503" t="s">
        <v>46</v>
      </c>
      <c r="E503">
        <v>14</v>
      </c>
      <c r="F503">
        <v>23</v>
      </c>
      <c r="G503">
        <v>3</v>
      </c>
      <c r="H503" s="8">
        <v>7</v>
      </c>
      <c r="I503" t="s">
        <v>8</v>
      </c>
      <c r="J503">
        <f>Tabla1[[#This Row],[Precio Unitario]]*Tabla1[[#This Row],[Cantidad Ordenada]]</f>
        <v>69</v>
      </c>
      <c r="K503">
        <f>Tabla1[[#This Row],[Ganancia Bruta]]-(Tabla1[[#This Row],[Costo Unitario]]*Tabla1[[#This Row],[Cantidad Ordenada]])</f>
        <v>27</v>
      </c>
      <c r="L503">
        <f>Tabla1[[#This Row],[Precio Unitario]]*Tabla1[[#This Row],[Cantidad Ordenada]]</f>
        <v>69</v>
      </c>
      <c r="M503" s="1">
        <f>Tabla1[[#This Row],[Ganancia Neta ]]/Tabla1[[#This Row],[Total del pedido ]]</f>
        <v>0.39130434782608697</v>
      </c>
      <c r="N503" s="2">
        <f>Tabla1[[#This Row],[Costo Unitario]]*Tabla1[[#This Row],[Cantidad Ordenada]]</f>
        <v>42</v>
      </c>
      <c r="O503" s="2"/>
    </row>
    <row r="504" spans="1:15">
      <c r="A504">
        <v>191</v>
      </c>
      <c r="B504">
        <v>12</v>
      </c>
      <c r="C504" t="s">
        <v>26</v>
      </c>
      <c r="D504" t="s">
        <v>50</v>
      </c>
      <c r="E504">
        <v>15</v>
      </c>
      <c r="F504">
        <v>25</v>
      </c>
      <c r="G504">
        <v>3</v>
      </c>
      <c r="H504" s="8">
        <v>32</v>
      </c>
      <c r="I504" t="s">
        <v>8</v>
      </c>
      <c r="J504">
        <f>Tabla1[[#This Row],[Precio Unitario]]*Tabla1[[#This Row],[Cantidad Ordenada]]</f>
        <v>75</v>
      </c>
      <c r="K504">
        <f>Tabla1[[#This Row],[Ganancia Bruta]]-(Tabla1[[#This Row],[Costo Unitario]]*Tabla1[[#This Row],[Cantidad Ordenada]])</f>
        <v>30</v>
      </c>
      <c r="L504">
        <f>Tabla1[[#This Row],[Precio Unitario]]*Tabla1[[#This Row],[Cantidad Ordenada]]</f>
        <v>75</v>
      </c>
      <c r="M504" s="1">
        <f>Tabla1[[#This Row],[Ganancia Neta ]]/Tabla1[[#This Row],[Total del pedido ]]</f>
        <v>0.4</v>
      </c>
      <c r="N504" s="2">
        <f>Tabla1[[#This Row],[Costo Unitario]]*Tabla1[[#This Row],[Cantidad Ordenada]]</f>
        <v>45</v>
      </c>
      <c r="O504" s="2"/>
    </row>
    <row r="505" spans="1:15">
      <c r="A505">
        <v>191</v>
      </c>
      <c r="B505">
        <v>12</v>
      </c>
      <c r="C505" t="s">
        <v>13</v>
      </c>
      <c r="D505" t="s">
        <v>37</v>
      </c>
      <c r="E505">
        <v>17</v>
      </c>
      <c r="F505">
        <v>29</v>
      </c>
      <c r="G505">
        <v>3</v>
      </c>
      <c r="H505" s="8">
        <v>55</v>
      </c>
      <c r="I505" t="s">
        <v>6</v>
      </c>
      <c r="J505">
        <f>Tabla1[[#This Row],[Precio Unitario]]*Tabla1[[#This Row],[Cantidad Ordenada]]</f>
        <v>87</v>
      </c>
      <c r="K505">
        <f>Tabla1[[#This Row],[Ganancia Bruta]]-(Tabla1[[#This Row],[Costo Unitario]]*Tabla1[[#This Row],[Cantidad Ordenada]])</f>
        <v>36</v>
      </c>
      <c r="L505">
        <f>Tabla1[[#This Row],[Precio Unitario]]*Tabla1[[#This Row],[Cantidad Ordenada]]</f>
        <v>87</v>
      </c>
      <c r="M505" s="1">
        <f>Tabla1[[#This Row],[Ganancia Neta ]]/Tabla1[[#This Row],[Total del pedido ]]</f>
        <v>0.41379310344827586</v>
      </c>
      <c r="N505" s="2">
        <f>Tabla1[[#This Row],[Costo Unitario]]*Tabla1[[#This Row],[Cantidad Ordenada]]</f>
        <v>51</v>
      </c>
      <c r="O505" s="2"/>
    </row>
    <row r="506" spans="1:15">
      <c r="A506">
        <v>192</v>
      </c>
      <c r="B506">
        <v>17</v>
      </c>
      <c r="C506" t="s">
        <v>26</v>
      </c>
      <c r="D506" t="s">
        <v>50</v>
      </c>
      <c r="E506">
        <v>15</v>
      </c>
      <c r="F506">
        <v>25</v>
      </c>
      <c r="G506">
        <v>3</v>
      </c>
      <c r="H506" s="8">
        <v>26</v>
      </c>
      <c r="I506" t="s">
        <v>6</v>
      </c>
      <c r="J506">
        <f>Tabla1[[#This Row],[Precio Unitario]]*Tabla1[[#This Row],[Cantidad Ordenada]]</f>
        <v>75</v>
      </c>
      <c r="K506">
        <f>Tabla1[[#This Row],[Ganancia Bruta]]-(Tabla1[[#This Row],[Costo Unitario]]*Tabla1[[#This Row],[Cantidad Ordenada]])</f>
        <v>30</v>
      </c>
      <c r="L506">
        <f>Tabla1[[#This Row],[Precio Unitario]]*Tabla1[[#This Row],[Cantidad Ordenada]]</f>
        <v>75</v>
      </c>
      <c r="M506" s="1">
        <f>Tabla1[[#This Row],[Ganancia Neta ]]/Tabla1[[#This Row],[Total del pedido ]]</f>
        <v>0.4</v>
      </c>
      <c r="N506" s="2">
        <f>Tabla1[[#This Row],[Costo Unitario]]*Tabla1[[#This Row],[Cantidad Ordenada]]</f>
        <v>45</v>
      </c>
      <c r="O506" s="2"/>
    </row>
    <row r="507" spans="1:15">
      <c r="A507">
        <v>193</v>
      </c>
      <c r="B507">
        <v>3</v>
      </c>
      <c r="C507" t="s">
        <v>25</v>
      </c>
      <c r="D507" t="s">
        <v>49</v>
      </c>
      <c r="E507">
        <v>15</v>
      </c>
      <c r="F507">
        <v>26</v>
      </c>
      <c r="G507">
        <v>2</v>
      </c>
      <c r="H507" s="8">
        <v>57</v>
      </c>
      <c r="I507" t="s">
        <v>8</v>
      </c>
      <c r="J507">
        <f>Tabla1[[#This Row],[Precio Unitario]]*Tabla1[[#This Row],[Cantidad Ordenada]]</f>
        <v>52</v>
      </c>
      <c r="K507">
        <f>Tabla1[[#This Row],[Ganancia Bruta]]-(Tabla1[[#This Row],[Costo Unitario]]*Tabla1[[#This Row],[Cantidad Ordenada]])</f>
        <v>22</v>
      </c>
      <c r="L507">
        <f>Tabla1[[#This Row],[Precio Unitario]]*Tabla1[[#This Row],[Cantidad Ordenada]]</f>
        <v>52</v>
      </c>
      <c r="M507" s="1">
        <f>Tabla1[[#This Row],[Ganancia Neta ]]/Tabla1[[#This Row],[Total del pedido ]]</f>
        <v>0.42307692307692307</v>
      </c>
      <c r="N507" s="2">
        <f>Tabla1[[#This Row],[Costo Unitario]]*Tabla1[[#This Row],[Cantidad Ordenada]]</f>
        <v>30</v>
      </c>
      <c r="O507" s="2"/>
    </row>
    <row r="508" spans="1:15">
      <c r="A508">
        <v>193</v>
      </c>
      <c r="B508">
        <v>3</v>
      </c>
      <c r="C508" t="s">
        <v>12</v>
      </c>
      <c r="D508" t="s">
        <v>36</v>
      </c>
      <c r="E508">
        <v>22</v>
      </c>
      <c r="F508">
        <v>36</v>
      </c>
      <c r="G508">
        <v>2</v>
      </c>
      <c r="H508" s="8">
        <v>59</v>
      </c>
      <c r="I508" t="s">
        <v>6</v>
      </c>
      <c r="J508">
        <f>Tabla1[[#This Row],[Precio Unitario]]*Tabla1[[#This Row],[Cantidad Ordenada]]</f>
        <v>72</v>
      </c>
      <c r="K508">
        <f>Tabla1[[#This Row],[Ganancia Bruta]]-(Tabla1[[#This Row],[Costo Unitario]]*Tabla1[[#This Row],[Cantidad Ordenada]])</f>
        <v>28</v>
      </c>
      <c r="L508">
        <f>Tabla1[[#This Row],[Precio Unitario]]*Tabla1[[#This Row],[Cantidad Ordenada]]</f>
        <v>72</v>
      </c>
      <c r="M508" s="1">
        <f>Tabla1[[#This Row],[Ganancia Neta ]]/Tabla1[[#This Row],[Total del pedido ]]</f>
        <v>0.3888888888888889</v>
      </c>
      <c r="N508" s="2">
        <f>Tabla1[[#This Row],[Costo Unitario]]*Tabla1[[#This Row],[Cantidad Ordenada]]</f>
        <v>44</v>
      </c>
      <c r="O508" s="2"/>
    </row>
    <row r="509" spans="1:15">
      <c r="A509">
        <v>193</v>
      </c>
      <c r="B509">
        <v>3</v>
      </c>
      <c r="C509" t="s">
        <v>10</v>
      </c>
      <c r="D509" t="s">
        <v>34</v>
      </c>
      <c r="E509">
        <v>16</v>
      </c>
      <c r="F509">
        <v>27</v>
      </c>
      <c r="G509">
        <v>1</v>
      </c>
      <c r="H509" s="8">
        <v>31</v>
      </c>
      <c r="I509" t="s">
        <v>8</v>
      </c>
      <c r="J509">
        <f>Tabla1[[#This Row],[Precio Unitario]]*Tabla1[[#This Row],[Cantidad Ordenada]]</f>
        <v>27</v>
      </c>
      <c r="K509">
        <f>Tabla1[[#This Row],[Ganancia Bruta]]-(Tabla1[[#This Row],[Costo Unitario]]*Tabla1[[#This Row],[Cantidad Ordenada]])</f>
        <v>11</v>
      </c>
      <c r="L509">
        <f>Tabla1[[#This Row],[Precio Unitario]]*Tabla1[[#This Row],[Cantidad Ordenada]]</f>
        <v>27</v>
      </c>
      <c r="M509" s="1">
        <f>Tabla1[[#This Row],[Ganancia Neta ]]/Tabla1[[#This Row],[Total del pedido ]]</f>
        <v>0.40740740740740738</v>
      </c>
      <c r="N509" s="2">
        <f>Tabla1[[#This Row],[Costo Unitario]]*Tabla1[[#This Row],[Cantidad Ordenada]]</f>
        <v>16</v>
      </c>
      <c r="O509" s="2"/>
    </row>
    <row r="510" spans="1:15">
      <c r="A510">
        <v>193</v>
      </c>
      <c r="B510">
        <v>3</v>
      </c>
      <c r="C510" t="s">
        <v>22</v>
      </c>
      <c r="D510" t="s">
        <v>46</v>
      </c>
      <c r="E510">
        <v>14</v>
      </c>
      <c r="F510">
        <v>23</v>
      </c>
      <c r="G510">
        <v>3</v>
      </c>
      <c r="H510" s="8">
        <v>24</v>
      </c>
      <c r="I510" t="s">
        <v>6</v>
      </c>
      <c r="J510">
        <f>Tabla1[[#This Row],[Precio Unitario]]*Tabla1[[#This Row],[Cantidad Ordenada]]</f>
        <v>69</v>
      </c>
      <c r="K510">
        <f>Tabla1[[#This Row],[Ganancia Bruta]]-(Tabla1[[#This Row],[Costo Unitario]]*Tabla1[[#This Row],[Cantidad Ordenada]])</f>
        <v>27</v>
      </c>
      <c r="L510">
        <f>Tabla1[[#This Row],[Precio Unitario]]*Tabla1[[#This Row],[Cantidad Ordenada]]</f>
        <v>69</v>
      </c>
      <c r="M510" s="1">
        <f>Tabla1[[#This Row],[Ganancia Neta ]]/Tabla1[[#This Row],[Total del pedido ]]</f>
        <v>0.39130434782608697</v>
      </c>
      <c r="N510" s="2">
        <f>Tabla1[[#This Row],[Costo Unitario]]*Tabla1[[#This Row],[Cantidad Ordenada]]</f>
        <v>42</v>
      </c>
      <c r="O510" s="2"/>
    </row>
    <row r="511" spans="1:15">
      <c r="A511">
        <v>194</v>
      </c>
      <c r="B511">
        <v>3</v>
      </c>
      <c r="C511" t="s">
        <v>14</v>
      </c>
      <c r="D511" t="s">
        <v>38</v>
      </c>
      <c r="E511">
        <v>20</v>
      </c>
      <c r="F511">
        <v>33</v>
      </c>
      <c r="G511">
        <v>2</v>
      </c>
      <c r="H511" s="8">
        <v>18</v>
      </c>
      <c r="I511" t="s">
        <v>6</v>
      </c>
      <c r="J511">
        <f>Tabla1[[#This Row],[Precio Unitario]]*Tabla1[[#This Row],[Cantidad Ordenada]]</f>
        <v>66</v>
      </c>
      <c r="K511">
        <f>Tabla1[[#This Row],[Ganancia Bruta]]-(Tabla1[[#This Row],[Costo Unitario]]*Tabla1[[#This Row],[Cantidad Ordenada]])</f>
        <v>26</v>
      </c>
      <c r="L511">
        <f>Tabla1[[#This Row],[Precio Unitario]]*Tabla1[[#This Row],[Cantidad Ordenada]]</f>
        <v>66</v>
      </c>
      <c r="M511" s="1">
        <f>Tabla1[[#This Row],[Ganancia Neta ]]/Tabla1[[#This Row],[Total del pedido ]]</f>
        <v>0.39393939393939392</v>
      </c>
      <c r="N511" s="2">
        <f>Tabla1[[#This Row],[Costo Unitario]]*Tabla1[[#This Row],[Cantidad Ordenada]]</f>
        <v>40</v>
      </c>
      <c r="O511" s="2"/>
    </row>
    <row r="512" spans="1:15">
      <c r="A512">
        <v>194</v>
      </c>
      <c r="B512">
        <v>3</v>
      </c>
      <c r="C512" t="s">
        <v>7</v>
      </c>
      <c r="D512" t="s">
        <v>32</v>
      </c>
      <c r="E512">
        <v>18</v>
      </c>
      <c r="F512">
        <v>30</v>
      </c>
      <c r="G512">
        <v>1</v>
      </c>
      <c r="H512" s="8">
        <v>50</v>
      </c>
      <c r="I512" t="s">
        <v>6</v>
      </c>
      <c r="J512">
        <f>Tabla1[[#This Row],[Precio Unitario]]*Tabla1[[#This Row],[Cantidad Ordenada]]</f>
        <v>30</v>
      </c>
      <c r="K512">
        <f>Tabla1[[#This Row],[Ganancia Bruta]]-(Tabla1[[#This Row],[Costo Unitario]]*Tabla1[[#This Row],[Cantidad Ordenada]])</f>
        <v>12</v>
      </c>
      <c r="L512">
        <f>Tabla1[[#This Row],[Precio Unitario]]*Tabla1[[#This Row],[Cantidad Ordenada]]</f>
        <v>30</v>
      </c>
      <c r="M512" s="1">
        <f>Tabla1[[#This Row],[Ganancia Neta ]]/Tabla1[[#This Row],[Total del pedido ]]</f>
        <v>0.4</v>
      </c>
      <c r="N512" s="2">
        <f>Tabla1[[#This Row],[Costo Unitario]]*Tabla1[[#This Row],[Cantidad Ordenada]]</f>
        <v>18</v>
      </c>
      <c r="O512" s="2"/>
    </row>
    <row r="513" spans="1:15">
      <c r="A513">
        <v>195</v>
      </c>
      <c r="B513">
        <v>2</v>
      </c>
      <c r="C513" t="s">
        <v>26</v>
      </c>
      <c r="D513" t="s">
        <v>50</v>
      </c>
      <c r="E513">
        <v>15</v>
      </c>
      <c r="F513">
        <v>25</v>
      </c>
      <c r="G513">
        <v>2</v>
      </c>
      <c r="H513" s="8">
        <v>51</v>
      </c>
      <c r="I513" t="s">
        <v>6</v>
      </c>
      <c r="J513">
        <f>Tabla1[[#This Row],[Precio Unitario]]*Tabla1[[#This Row],[Cantidad Ordenada]]</f>
        <v>50</v>
      </c>
      <c r="K513">
        <f>Tabla1[[#This Row],[Ganancia Bruta]]-(Tabla1[[#This Row],[Costo Unitario]]*Tabla1[[#This Row],[Cantidad Ordenada]])</f>
        <v>20</v>
      </c>
      <c r="L513">
        <f>Tabla1[[#This Row],[Precio Unitario]]*Tabla1[[#This Row],[Cantidad Ordenada]]</f>
        <v>50</v>
      </c>
      <c r="M513" s="1">
        <f>Tabla1[[#This Row],[Ganancia Neta ]]/Tabla1[[#This Row],[Total del pedido ]]</f>
        <v>0.4</v>
      </c>
      <c r="N513" s="2">
        <f>Tabla1[[#This Row],[Costo Unitario]]*Tabla1[[#This Row],[Cantidad Ordenada]]</f>
        <v>30</v>
      </c>
      <c r="O513" s="2"/>
    </row>
    <row r="514" spans="1:15">
      <c r="A514">
        <v>196</v>
      </c>
      <c r="B514">
        <v>4</v>
      </c>
      <c r="C514" t="s">
        <v>21</v>
      </c>
      <c r="D514" t="s">
        <v>45</v>
      </c>
      <c r="E514">
        <v>12</v>
      </c>
      <c r="F514">
        <v>20</v>
      </c>
      <c r="G514">
        <v>3</v>
      </c>
      <c r="H514" s="8">
        <v>34</v>
      </c>
      <c r="I514" t="s">
        <v>8</v>
      </c>
      <c r="J514">
        <f>Tabla1[[#This Row],[Precio Unitario]]*Tabla1[[#This Row],[Cantidad Ordenada]]</f>
        <v>60</v>
      </c>
      <c r="K514">
        <f>Tabla1[[#This Row],[Ganancia Bruta]]-(Tabla1[[#This Row],[Costo Unitario]]*Tabla1[[#This Row],[Cantidad Ordenada]])</f>
        <v>24</v>
      </c>
      <c r="L514">
        <f>Tabla1[[#This Row],[Precio Unitario]]*Tabla1[[#This Row],[Cantidad Ordenada]]</f>
        <v>60</v>
      </c>
      <c r="M514" s="1">
        <f>Tabla1[[#This Row],[Ganancia Neta ]]/Tabla1[[#This Row],[Total del pedido ]]</f>
        <v>0.4</v>
      </c>
      <c r="N514" s="2">
        <f>Tabla1[[#This Row],[Costo Unitario]]*Tabla1[[#This Row],[Cantidad Ordenada]]</f>
        <v>36</v>
      </c>
      <c r="O514" s="2"/>
    </row>
    <row r="515" spans="1:15">
      <c r="A515">
        <v>196</v>
      </c>
      <c r="B515">
        <v>4</v>
      </c>
      <c r="C515" t="s">
        <v>22</v>
      </c>
      <c r="D515" t="s">
        <v>46</v>
      </c>
      <c r="E515">
        <v>14</v>
      </c>
      <c r="F515">
        <v>23</v>
      </c>
      <c r="G515">
        <v>2</v>
      </c>
      <c r="H515" s="8">
        <v>51</v>
      </c>
      <c r="I515" t="s">
        <v>6</v>
      </c>
      <c r="J515">
        <f>Tabla1[[#This Row],[Precio Unitario]]*Tabla1[[#This Row],[Cantidad Ordenada]]</f>
        <v>46</v>
      </c>
      <c r="K515">
        <f>Tabla1[[#This Row],[Ganancia Bruta]]-(Tabla1[[#This Row],[Costo Unitario]]*Tabla1[[#This Row],[Cantidad Ordenada]])</f>
        <v>18</v>
      </c>
      <c r="L515">
        <f>Tabla1[[#This Row],[Precio Unitario]]*Tabla1[[#This Row],[Cantidad Ordenada]]</f>
        <v>46</v>
      </c>
      <c r="M515" s="1">
        <f>Tabla1[[#This Row],[Ganancia Neta ]]/Tabla1[[#This Row],[Total del pedido ]]</f>
        <v>0.39130434782608697</v>
      </c>
      <c r="N515" s="2">
        <f>Tabla1[[#This Row],[Costo Unitario]]*Tabla1[[#This Row],[Cantidad Ordenada]]</f>
        <v>28</v>
      </c>
      <c r="O515" s="2"/>
    </row>
    <row r="516" spans="1:15">
      <c r="A516">
        <v>196</v>
      </c>
      <c r="B516">
        <v>4</v>
      </c>
      <c r="C516" t="s">
        <v>13</v>
      </c>
      <c r="D516" t="s">
        <v>37</v>
      </c>
      <c r="E516">
        <v>17</v>
      </c>
      <c r="F516">
        <v>29</v>
      </c>
      <c r="G516">
        <v>1</v>
      </c>
      <c r="H516" s="8">
        <v>47</v>
      </c>
      <c r="I516" t="s">
        <v>8</v>
      </c>
      <c r="J516">
        <f>Tabla1[[#This Row],[Precio Unitario]]*Tabla1[[#This Row],[Cantidad Ordenada]]</f>
        <v>29</v>
      </c>
      <c r="K516">
        <f>Tabla1[[#This Row],[Ganancia Bruta]]-(Tabla1[[#This Row],[Costo Unitario]]*Tabla1[[#This Row],[Cantidad Ordenada]])</f>
        <v>12</v>
      </c>
      <c r="L516">
        <f>Tabla1[[#This Row],[Precio Unitario]]*Tabla1[[#This Row],[Cantidad Ordenada]]</f>
        <v>29</v>
      </c>
      <c r="M516" s="1">
        <f>Tabla1[[#This Row],[Ganancia Neta ]]/Tabla1[[#This Row],[Total del pedido ]]</f>
        <v>0.41379310344827586</v>
      </c>
      <c r="N516" s="2">
        <f>Tabla1[[#This Row],[Costo Unitario]]*Tabla1[[#This Row],[Cantidad Ordenada]]</f>
        <v>17</v>
      </c>
      <c r="O516" s="2"/>
    </row>
    <row r="517" spans="1:15">
      <c r="A517">
        <v>196</v>
      </c>
      <c r="B517">
        <v>4</v>
      </c>
      <c r="C517" t="s">
        <v>15</v>
      </c>
      <c r="D517" t="s">
        <v>39</v>
      </c>
      <c r="E517">
        <v>16</v>
      </c>
      <c r="F517">
        <v>28</v>
      </c>
      <c r="G517">
        <v>2</v>
      </c>
      <c r="H517" s="8">
        <v>44</v>
      </c>
      <c r="I517" t="s">
        <v>8</v>
      </c>
      <c r="J517">
        <f>Tabla1[[#This Row],[Precio Unitario]]*Tabla1[[#This Row],[Cantidad Ordenada]]</f>
        <v>56</v>
      </c>
      <c r="K517">
        <f>Tabla1[[#This Row],[Ganancia Bruta]]-(Tabla1[[#This Row],[Costo Unitario]]*Tabla1[[#This Row],[Cantidad Ordenada]])</f>
        <v>24</v>
      </c>
      <c r="L517">
        <f>Tabla1[[#This Row],[Precio Unitario]]*Tabla1[[#This Row],[Cantidad Ordenada]]</f>
        <v>56</v>
      </c>
      <c r="M517" s="1">
        <f>Tabla1[[#This Row],[Ganancia Neta ]]/Tabla1[[#This Row],[Total del pedido ]]</f>
        <v>0.42857142857142855</v>
      </c>
      <c r="N517" s="2">
        <f>Tabla1[[#This Row],[Costo Unitario]]*Tabla1[[#This Row],[Cantidad Ordenada]]</f>
        <v>32</v>
      </c>
      <c r="O517" s="2"/>
    </row>
    <row r="518" spans="1:15">
      <c r="A518">
        <v>197</v>
      </c>
      <c r="B518">
        <v>5</v>
      </c>
      <c r="C518" t="s">
        <v>20</v>
      </c>
      <c r="D518" t="s">
        <v>44</v>
      </c>
      <c r="E518">
        <v>20</v>
      </c>
      <c r="F518">
        <v>34</v>
      </c>
      <c r="G518">
        <v>3</v>
      </c>
      <c r="H518" s="8">
        <v>22</v>
      </c>
      <c r="I518" t="s">
        <v>6</v>
      </c>
      <c r="J518">
        <f>Tabla1[[#This Row],[Precio Unitario]]*Tabla1[[#This Row],[Cantidad Ordenada]]</f>
        <v>102</v>
      </c>
      <c r="K518">
        <f>Tabla1[[#This Row],[Ganancia Bruta]]-(Tabla1[[#This Row],[Costo Unitario]]*Tabla1[[#This Row],[Cantidad Ordenada]])</f>
        <v>42</v>
      </c>
      <c r="L518">
        <f>Tabla1[[#This Row],[Precio Unitario]]*Tabla1[[#This Row],[Cantidad Ordenada]]</f>
        <v>102</v>
      </c>
      <c r="M518" s="1">
        <f>Tabla1[[#This Row],[Ganancia Neta ]]/Tabla1[[#This Row],[Total del pedido ]]</f>
        <v>0.41176470588235292</v>
      </c>
      <c r="N518" s="2">
        <f>Tabla1[[#This Row],[Costo Unitario]]*Tabla1[[#This Row],[Cantidad Ordenada]]</f>
        <v>60</v>
      </c>
      <c r="O518" s="2"/>
    </row>
    <row r="519" spans="1:15">
      <c r="A519">
        <v>197</v>
      </c>
      <c r="B519">
        <v>5</v>
      </c>
      <c r="C519" t="s">
        <v>10</v>
      </c>
      <c r="D519" t="s">
        <v>34</v>
      </c>
      <c r="E519">
        <v>16</v>
      </c>
      <c r="F519">
        <v>27</v>
      </c>
      <c r="G519">
        <v>1</v>
      </c>
      <c r="H519" s="8">
        <v>50</v>
      </c>
      <c r="I519" t="s">
        <v>6</v>
      </c>
      <c r="J519">
        <f>Tabla1[[#This Row],[Precio Unitario]]*Tabla1[[#This Row],[Cantidad Ordenada]]</f>
        <v>27</v>
      </c>
      <c r="K519">
        <f>Tabla1[[#This Row],[Ganancia Bruta]]-(Tabla1[[#This Row],[Costo Unitario]]*Tabla1[[#This Row],[Cantidad Ordenada]])</f>
        <v>11</v>
      </c>
      <c r="L519">
        <f>Tabla1[[#This Row],[Precio Unitario]]*Tabla1[[#This Row],[Cantidad Ordenada]]</f>
        <v>27</v>
      </c>
      <c r="M519" s="1">
        <f>Tabla1[[#This Row],[Ganancia Neta ]]/Tabla1[[#This Row],[Total del pedido ]]</f>
        <v>0.40740740740740738</v>
      </c>
      <c r="N519" s="2">
        <f>Tabla1[[#This Row],[Costo Unitario]]*Tabla1[[#This Row],[Cantidad Ordenada]]</f>
        <v>16</v>
      </c>
      <c r="O519" s="2"/>
    </row>
    <row r="520" spans="1:15">
      <c r="A520">
        <v>198</v>
      </c>
      <c r="B520">
        <v>9</v>
      </c>
      <c r="C520" t="s">
        <v>10</v>
      </c>
      <c r="D520" t="s">
        <v>34</v>
      </c>
      <c r="E520">
        <v>16</v>
      </c>
      <c r="F520">
        <v>27</v>
      </c>
      <c r="G520">
        <v>2</v>
      </c>
      <c r="H520" s="8">
        <v>33</v>
      </c>
      <c r="I520" t="s">
        <v>6</v>
      </c>
      <c r="J520">
        <f>Tabla1[[#This Row],[Precio Unitario]]*Tabla1[[#This Row],[Cantidad Ordenada]]</f>
        <v>54</v>
      </c>
      <c r="K520">
        <f>Tabla1[[#This Row],[Ganancia Bruta]]-(Tabla1[[#This Row],[Costo Unitario]]*Tabla1[[#This Row],[Cantidad Ordenada]])</f>
        <v>22</v>
      </c>
      <c r="L520">
        <f>Tabla1[[#This Row],[Precio Unitario]]*Tabla1[[#This Row],[Cantidad Ordenada]]</f>
        <v>54</v>
      </c>
      <c r="M520" s="1">
        <f>Tabla1[[#This Row],[Ganancia Neta ]]/Tabla1[[#This Row],[Total del pedido ]]</f>
        <v>0.40740740740740738</v>
      </c>
      <c r="N520" s="2">
        <f>Tabla1[[#This Row],[Costo Unitario]]*Tabla1[[#This Row],[Cantidad Ordenada]]</f>
        <v>32</v>
      </c>
      <c r="O520" s="2"/>
    </row>
    <row r="521" spans="1:15">
      <c r="A521">
        <v>199</v>
      </c>
      <c r="B521">
        <v>11</v>
      </c>
      <c r="C521" t="s">
        <v>13</v>
      </c>
      <c r="D521" t="s">
        <v>37</v>
      </c>
      <c r="E521">
        <v>17</v>
      </c>
      <c r="F521">
        <v>29</v>
      </c>
      <c r="G521">
        <v>3</v>
      </c>
      <c r="H521" s="8">
        <v>31</v>
      </c>
      <c r="I521" t="s">
        <v>6</v>
      </c>
      <c r="J521">
        <f>Tabla1[[#This Row],[Precio Unitario]]*Tabla1[[#This Row],[Cantidad Ordenada]]</f>
        <v>87</v>
      </c>
      <c r="K521">
        <f>Tabla1[[#This Row],[Ganancia Bruta]]-(Tabla1[[#This Row],[Costo Unitario]]*Tabla1[[#This Row],[Cantidad Ordenada]])</f>
        <v>36</v>
      </c>
      <c r="L521">
        <f>Tabla1[[#This Row],[Precio Unitario]]*Tabla1[[#This Row],[Cantidad Ordenada]]</f>
        <v>87</v>
      </c>
      <c r="M521" s="1">
        <f>Tabla1[[#This Row],[Ganancia Neta ]]/Tabla1[[#This Row],[Total del pedido ]]</f>
        <v>0.41379310344827586</v>
      </c>
      <c r="N521" s="2">
        <f>Tabla1[[#This Row],[Costo Unitario]]*Tabla1[[#This Row],[Cantidad Ordenada]]</f>
        <v>51</v>
      </c>
      <c r="O521" s="2"/>
    </row>
    <row r="522" spans="1:15">
      <c r="A522">
        <v>199</v>
      </c>
      <c r="B522">
        <v>11</v>
      </c>
      <c r="C522" t="s">
        <v>17</v>
      </c>
      <c r="D522" t="s">
        <v>41</v>
      </c>
      <c r="E522">
        <v>21</v>
      </c>
      <c r="F522">
        <v>35</v>
      </c>
      <c r="G522">
        <v>3</v>
      </c>
      <c r="H522" s="8">
        <v>41</v>
      </c>
      <c r="I522" t="s">
        <v>8</v>
      </c>
      <c r="J522">
        <f>Tabla1[[#This Row],[Precio Unitario]]*Tabla1[[#This Row],[Cantidad Ordenada]]</f>
        <v>105</v>
      </c>
      <c r="K522">
        <f>Tabla1[[#This Row],[Ganancia Bruta]]-(Tabla1[[#This Row],[Costo Unitario]]*Tabla1[[#This Row],[Cantidad Ordenada]])</f>
        <v>42</v>
      </c>
      <c r="L522">
        <f>Tabla1[[#This Row],[Precio Unitario]]*Tabla1[[#This Row],[Cantidad Ordenada]]</f>
        <v>105</v>
      </c>
      <c r="M522" s="1">
        <f>Tabla1[[#This Row],[Ganancia Neta ]]/Tabla1[[#This Row],[Total del pedido ]]</f>
        <v>0.4</v>
      </c>
      <c r="N522" s="2">
        <f>Tabla1[[#This Row],[Costo Unitario]]*Tabla1[[#This Row],[Cantidad Ordenada]]</f>
        <v>63</v>
      </c>
      <c r="O522" s="2"/>
    </row>
    <row r="523" spans="1:15">
      <c r="A523">
        <v>199</v>
      </c>
      <c r="B523">
        <v>11</v>
      </c>
      <c r="C523" t="s">
        <v>23</v>
      </c>
      <c r="D523" t="s">
        <v>47</v>
      </c>
      <c r="E523">
        <v>13</v>
      </c>
      <c r="F523">
        <v>21</v>
      </c>
      <c r="G523">
        <v>2</v>
      </c>
      <c r="H523" s="8">
        <v>18</v>
      </c>
      <c r="I523" t="s">
        <v>8</v>
      </c>
      <c r="J523">
        <f>Tabla1[[#This Row],[Precio Unitario]]*Tabla1[[#This Row],[Cantidad Ordenada]]</f>
        <v>42</v>
      </c>
      <c r="K523">
        <f>Tabla1[[#This Row],[Ganancia Bruta]]-(Tabla1[[#This Row],[Costo Unitario]]*Tabla1[[#This Row],[Cantidad Ordenada]])</f>
        <v>16</v>
      </c>
      <c r="L523">
        <f>Tabla1[[#This Row],[Precio Unitario]]*Tabla1[[#This Row],[Cantidad Ordenada]]</f>
        <v>42</v>
      </c>
      <c r="M523" s="1">
        <f>Tabla1[[#This Row],[Ganancia Neta ]]/Tabla1[[#This Row],[Total del pedido ]]</f>
        <v>0.38095238095238093</v>
      </c>
      <c r="N523" s="2">
        <f>Tabla1[[#This Row],[Costo Unitario]]*Tabla1[[#This Row],[Cantidad Ordenada]]</f>
        <v>26</v>
      </c>
      <c r="O523" s="2"/>
    </row>
    <row r="524" spans="1:15">
      <c r="A524">
        <v>199</v>
      </c>
      <c r="B524">
        <v>11</v>
      </c>
      <c r="C524" t="s">
        <v>10</v>
      </c>
      <c r="D524" t="s">
        <v>34</v>
      </c>
      <c r="E524">
        <v>16</v>
      </c>
      <c r="F524">
        <v>27</v>
      </c>
      <c r="G524">
        <v>1</v>
      </c>
      <c r="H524" s="8">
        <v>52</v>
      </c>
      <c r="I524" t="s">
        <v>8</v>
      </c>
      <c r="J524">
        <f>Tabla1[[#This Row],[Precio Unitario]]*Tabla1[[#This Row],[Cantidad Ordenada]]</f>
        <v>27</v>
      </c>
      <c r="K524">
        <f>Tabla1[[#This Row],[Ganancia Bruta]]-(Tabla1[[#This Row],[Costo Unitario]]*Tabla1[[#This Row],[Cantidad Ordenada]])</f>
        <v>11</v>
      </c>
      <c r="L524">
        <f>Tabla1[[#This Row],[Precio Unitario]]*Tabla1[[#This Row],[Cantidad Ordenada]]</f>
        <v>27</v>
      </c>
      <c r="M524" s="1">
        <f>Tabla1[[#This Row],[Ganancia Neta ]]/Tabla1[[#This Row],[Total del pedido ]]</f>
        <v>0.40740740740740738</v>
      </c>
      <c r="N524" s="2">
        <f>Tabla1[[#This Row],[Costo Unitario]]*Tabla1[[#This Row],[Cantidad Ordenada]]</f>
        <v>16</v>
      </c>
      <c r="O524" s="2"/>
    </row>
    <row r="525" spans="1:15">
      <c r="A525">
        <v>200</v>
      </c>
      <c r="B525">
        <v>11</v>
      </c>
      <c r="C525" t="s">
        <v>16</v>
      </c>
      <c r="D525" t="s">
        <v>40</v>
      </c>
      <c r="E525">
        <v>11</v>
      </c>
      <c r="F525">
        <v>19</v>
      </c>
      <c r="G525">
        <v>2</v>
      </c>
      <c r="H525" s="8">
        <v>39</v>
      </c>
      <c r="I525" t="s">
        <v>6</v>
      </c>
      <c r="J525">
        <f>Tabla1[[#This Row],[Precio Unitario]]*Tabla1[[#This Row],[Cantidad Ordenada]]</f>
        <v>38</v>
      </c>
      <c r="K525">
        <f>Tabla1[[#This Row],[Ganancia Bruta]]-(Tabla1[[#This Row],[Costo Unitario]]*Tabla1[[#This Row],[Cantidad Ordenada]])</f>
        <v>16</v>
      </c>
      <c r="L525">
        <f>Tabla1[[#This Row],[Precio Unitario]]*Tabla1[[#This Row],[Cantidad Ordenada]]</f>
        <v>38</v>
      </c>
      <c r="M525" s="1">
        <f>Tabla1[[#This Row],[Ganancia Neta ]]/Tabla1[[#This Row],[Total del pedido ]]</f>
        <v>0.42105263157894735</v>
      </c>
      <c r="N525" s="2">
        <f>Tabla1[[#This Row],[Costo Unitario]]*Tabla1[[#This Row],[Cantidad Ordenada]]</f>
        <v>22</v>
      </c>
      <c r="O525" s="2"/>
    </row>
    <row r="526" spans="1:15">
      <c r="A526">
        <v>200</v>
      </c>
      <c r="B526">
        <v>11</v>
      </c>
      <c r="C526" t="s">
        <v>26</v>
      </c>
      <c r="D526" t="s">
        <v>50</v>
      </c>
      <c r="E526">
        <v>15</v>
      </c>
      <c r="F526">
        <v>25</v>
      </c>
      <c r="G526">
        <v>2</v>
      </c>
      <c r="H526" s="8">
        <v>28</v>
      </c>
      <c r="I526" t="s">
        <v>8</v>
      </c>
      <c r="J526">
        <f>Tabla1[[#This Row],[Precio Unitario]]*Tabla1[[#This Row],[Cantidad Ordenada]]</f>
        <v>50</v>
      </c>
      <c r="K526">
        <f>Tabla1[[#This Row],[Ganancia Bruta]]-(Tabla1[[#This Row],[Costo Unitario]]*Tabla1[[#This Row],[Cantidad Ordenada]])</f>
        <v>20</v>
      </c>
      <c r="L526">
        <f>Tabla1[[#This Row],[Precio Unitario]]*Tabla1[[#This Row],[Cantidad Ordenada]]</f>
        <v>50</v>
      </c>
      <c r="M526" s="1">
        <f>Tabla1[[#This Row],[Ganancia Neta ]]/Tabla1[[#This Row],[Total del pedido ]]</f>
        <v>0.4</v>
      </c>
      <c r="N526" s="2">
        <f>Tabla1[[#This Row],[Costo Unitario]]*Tabla1[[#This Row],[Cantidad Ordenada]]</f>
        <v>30</v>
      </c>
      <c r="O526" s="2"/>
    </row>
    <row r="527" spans="1:15">
      <c r="A527">
        <v>201</v>
      </c>
      <c r="B527">
        <v>3</v>
      </c>
      <c r="C527" t="s">
        <v>5</v>
      </c>
      <c r="D527" t="s">
        <v>31</v>
      </c>
      <c r="E527">
        <v>14</v>
      </c>
      <c r="F527">
        <v>24</v>
      </c>
      <c r="G527">
        <v>3</v>
      </c>
      <c r="H527" s="8">
        <v>58</v>
      </c>
      <c r="I527" t="s">
        <v>8</v>
      </c>
      <c r="J527">
        <f>Tabla1[[#This Row],[Precio Unitario]]*Tabla1[[#This Row],[Cantidad Ordenada]]</f>
        <v>72</v>
      </c>
      <c r="K527">
        <f>Tabla1[[#This Row],[Ganancia Bruta]]-(Tabla1[[#This Row],[Costo Unitario]]*Tabla1[[#This Row],[Cantidad Ordenada]])</f>
        <v>30</v>
      </c>
      <c r="L527">
        <f>Tabla1[[#This Row],[Precio Unitario]]*Tabla1[[#This Row],[Cantidad Ordenada]]</f>
        <v>72</v>
      </c>
      <c r="M527" s="1">
        <f>Tabla1[[#This Row],[Ganancia Neta ]]/Tabla1[[#This Row],[Total del pedido ]]</f>
        <v>0.41666666666666669</v>
      </c>
      <c r="N527" s="2">
        <f>Tabla1[[#This Row],[Costo Unitario]]*Tabla1[[#This Row],[Cantidad Ordenada]]</f>
        <v>42</v>
      </c>
      <c r="O527" s="2"/>
    </row>
    <row r="528" spans="1:15">
      <c r="A528">
        <v>202</v>
      </c>
      <c r="B528">
        <v>16</v>
      </c>
      <c r="C528" t="s">
        <v>12</v>
      </c>
      <c r="D528" t="s">
        <v>36</v>
      </c>
      <c r="E528">
        <v>22</v>
      </c>
      <c r="F528">
        <v>36</v>
      </c>
      <c r="G528">
        <v>2</v>
      </c>
      <c r="H528" s="8">
        <v>46</v>
      </c>
      <c r="I528" t="s">
        <v>8</v>
      </c>
      <c r="J528">
        <f>Tabla1[[#This Row],[Precio Unitario]]*Tabla1[[#This Row],[Cantidad Ordenada]]</f>
        <v>72</v>
      </c>
      <c r="K528">
        <f>Tabla1[[#This Row],[Ganancia Bruta]]-(Tabla1[[#This Row],[Costo Unitario]]*Tabla1[[#This Row],[Cantidad Ordenada]])</f>
        <v>28</v>
      </c>
      <c r="L528">
        <f>Tabla1[[#This Row],[Precio Unitario]]*Tabla1[[#This Row],[Cantidad Ordenada]]</f>
        <v>72</v>
      </c>
      <c r="M528" s="1">
        <f>Tabla1[[#This Row],[Ganancia Neta ]]/Tabla1[[#This Row],[Total del pedido ]]</f>
        <v>0.3888888888888889</v>
      </c>
      <c r="N528" s="2">
        <f>Tabla1[[#This Row],[Costo Unitario]]*Tabla1[[#This Row],[Cantidad Ordenada]]</f>
        <v>44</v>
      </c>
      <c r="O528" s="2"/>
    </row>
    <row r="529" spans="1:15">
      <c r="A529">
        <v>202</v>
      </c>
      <c r="B529">
        <v>16</v>
      </c>
      <c r="C529" t="s">
        <v>11</v>
      </c>
      <c r="D529" t="s">
        <v>35</v>
      </c>
      <c r="E529">
        <v>25</v>
      </c>
      <c r="F529">
        <v>40</v>
      </c>
      <c r="G529">
        <v>2</v>
      </c>
      <c r="H529" s="8">
        <v>47</v>
      </c>
      <c r="I529" t="s">
        <v>6</v>
      </c>
      <c r="J529">
        <f>Tabla1[[#This Row],[Precio Unitario]]*Tabla1[[#This Row],[Cantidad Ordenada]]</f>
        <v>80</v>
      </c>
      <c r="K529">
        <f>Tabla1[[#This Row],[Ganancia Bruta]]-(Tabla1[[#This Row],[Costo Unitario]]*Tabla1[[#This Row],[Cantidad Ordenada]])</f>
        <v>30</v>
      </c>
      <c r="L529">
        <f>Tabla1[[#This Row],[Precio Unitario]]*Tabla1[[#This Row],[Cantidad Ordenada]]</f>
        <v>80</v>
      </c>
      <c r="M529" s="1">
        <f>Tabla1[[#This Row],[Ganancia Neta ]]/Tabla1[[#This Row],[Total del pedido ]]</f>
        <v>0.375</v>
      </c>
      <c r="N529" s="2">
        <f>Tabla1[[#This Row],[Costo Unitario]]*Tabla1[[#This Row],[Cantidad Ordenada]]</f>
        <v>50</v>
      </c>
      <c r="O529" s="2"/>
    </row>
    <row r="530" spans="1:15">
      <c r="A530">
        <v>202</v>
      </c>
      <c r="B530">
        <v>16</v>
      </c>
      <c r="C530" t="s">
        <v>5</v>
      </c>
      <c r="D530" t="s">
        <v>31</v>
      </c>
      <c r="E530">
        <v>14</v>
      </c>
      <c r="F530">
        <v>24</v>
      </c>
      <c r="G530">
        <v>1</v>
      </c>
      <c r="H530" s="8">
        <v>5</v>
      </c>
      <c r="I530" t="s">
        <v>6</v>
      </c>
      <c r="J530">
        <f>Tabla1[[#This Row],[Precio Unitario]]*Tabla1[[#This Row],[Cantidad Ordenada]]</f>
        <v>24</v>
      </c>
      <c r="K530">
        <f>Tabla1[[#This Row],[Ganancia Bruta]]-(Tabla1[[#This Row],[Costo Unitario]]*Tabla1[[#This Row],[Cantidad Ordenada]])</f>
        <v>10</v>
      </c>
      <c r="L530">
        <f>Tabla1[[#This Row],[Precio Unitario]]*Tabla1[[#This Row],[Cantidad Ordenada]]</f>
        <v>24</v>
      </c>
      <c r="M530" s="1">
        <f>Tabla1[[#This Row],[Ganancia Neta ]]/Tabla1[[#This Row],[Total del pedido ]]</f>
        <v>0.41666666666666669</v>
      </c>
      <c r="N530" s="2">
        <f>Tabla1[[#This Row],[Costo Unitario]]*Tabla1[[#This Row],[Cantidad Ordenada]]</f>
        <v>14</v>
      </c>
      <c r="O530" s="2"/>
    </row>
    <row r="531" spans="1:15">
      <c r="A531">
        <v>202</v>
      </c>
      <c r="B531">
        <v>16</v>
      </c>
      <c r="C531" t="s">
        <v>7</v>
      </c>
      <c r="D531" t="s">
        <v>32</v>
      </c>
      <c r="E531">
        <v>18</v>
      </c>
      <c r="F531">
        <v>30</v>
      </c>
      <c r="G531">
        <v>1</v>
      </c>
      <c r="H531" s="8">
        <v>58</v>
      </c>
      <c r="I531" t="s">
        <v>6</v>
      </c>
      <c r="J531">
        <f>Tabla1[[#This Row],[Precio Unitario]]*Tabla1[[#This Row],[Cantidad Ordenada]]</f>
        <v>30</v>
      </c>
      <c r="K531">
        <f>Tabla1[[#This Row],[Ganancia Bruta]]-(Tabla1[[#This Row],[Costo Unitario]]*Tabla1[[#This Row],[Cantidad Ordenada]])</f>
        <v>12</v>
      </c>
      <c r="L531">
        <f>Tabla1[[#This Row],[Precio Unitario]]*Tabla1[[#This Row],[Cantidad Ordenada]]</f>
        <v>30</v>
      </c>
      <c r="M531" s="1">
        <f>Tabla1[[#This Row],[Ganancia Neta ]]/Tabla1[[#This Row],[Total del pedido ]]</f>
        <v>0.4</v>
      </c>
      <c r="N531" s="2">
        <f>Tabla1[[#This Row],[Costo Unitario]]*Tabla1[[#This Row],[Cantidad Ordenada]]</f>
        <v>18</v>
      </c>
      <c r="O531" s="2"/>
    </row>
    <row r="532" spans="1:15">
      <c r="A532">
        <v>203</v>
      </c>
      <c r="B532">
        <v>5</v>
      </c>
      <c r="C532" t="s">
        <v>9</v>
      </c>
      <c r="D532" t="s">
        <v>33</v>
      </c>
      <c r="E532">
        <v>19</v>
      </c>
      <c r="F532">
        <v>31</v>
      </c>
      <c r="G532">
        <v>3</v>
      </c>
      <c r="H532" s="8">
        <v>51</v>
      </c>
      <c r="I532" t="s">
        <v>6</v>
      </c>
      <c r="J532">
        <f>Tabla1[[#This Row],[Precio Unitario]]*Tabla1[[#This Row],[Cantidad Ordenada]]</f>
        <v>93</v>
      </c>
      <c r="K532">
        <f>Tabla1[[#This Row],[Ganancia Bruta]]-(Tabla1[[#This Row],[Costo Unitario]]*Tabla1[[#This Row],[Cantidad Ordenada]])</f>
        <v>36</v>
      </c>
      <c r="L532">
        <f>Tabla1[[#This Row],[Precio Unitario]]*Tabla1[[#This Row],[Cantidad Ordenada]]</f>
        <v>93</v>
      </c>
      <c r="M532" s="1">
        <f>Tabla1[[#This Row],[Ganancia Neta ]]/Tabla1[[#This Row],[Total del pedido ]]</f>
        <v>0.38709677419354838</v>
      </c>
      <c r="N532" s="2">
        <f>Tabla1[[#This Row],[Costo Unitario]]*Tabla1[[#This Row],[Cantidad Ordenada]]</f>
        <v>57</v>
      </c>
      <c r="O532" s="2"/>
    </row>
    <row r="533" spans="1:15">
      <c r="A533">
        <v>203</v>
      </c>
      <c r="B533">
        <v>5</v>
      </c>
      <c r="C533" t="s">
        <v>23</v>
      </c>
      <c r="D533" t="s">
        <v>47</v>
      </c>
      <c r="E533">
        <v>13</v>
      </c>
      <c r="F533">
        <v>21</v>
      </c>
      <c r="G533">
        <v>3</v>
      </c>
      <c r="H533" s="8">
        <v>34</v>
      </c>
      <c r="I533" t="s">
        <v>8</v>
      </c>
      <c r="J533">
        <f>Tabla1[[#This Row],[Precio Unitario]]*Tabla1[[#This Row],[Cantidad Ordenada]]</f>
        <v>63</v>
      </c>
      <c r="K533">
        <f>Tabla1[[#This Row],[Ganancia Bruta]]-(Tabla1[[#This Row],[Costo Unitario]]*Tabla1[[#This Row],[Cantidad Ordenada]])</f>
        <v>24</v>
      </c>
      <c r="L533">
        <f>Tabla1[[#This Row],[Precio Unitario]]*Tabla1[[#This Row],[Cantidad Ordenada]]</f>
        <v>63</v>
      </c>
      <c r="M533" s="1">
        <f>Tabla1[[#This Row],[Ganancia Neta ]]/Tabla1[[#This Row],[Total del pedido ]]</f>
        <v>0.38095238095238093</v>
      </c>
      <c r="N533" s="2">
        <f>Tabla1[[#This Row],[Costo Unitario]]*Tabla1[[#This Row],[Cantidad Ordenada]]</f>
        <v>39</v>
      </c>
      <c r="O533" s="2"/>
    </row>
    <row r="534" spans="1:15">
      <c r="A534">
        <v>204</v>
      </c>
      <c r="B534">
        <v>16</v>
      </c>
      <c r="C534" t="s">
        <v>5</v>
      </c>
      <c r="D534" t="s">
        <v>31</v>
      </c>
      <c r="E534">
        <v>14</v>
      </c>
      <c r="F534">
        <v>24</v>
      </c>
      <c r="G534">
        <v>2</v>
      </c>
      <c r="H534" s="8">
        <v>21</v>
      </c>
      <c r="I534" t="s">
        <v>6</v>
      </c>
      <c r="J534">
        <f>Tabla1[[#This Row],[Precio Unitario]]*Tabla1[[#This Row],[Cantidad Ordenada]]</f>
        <v>48</v>
      </c>
      <c r="K534">
        <f>Tabla1[[#This Row],[Ganancia Bruta]]-(Tabla1[[#This Row],[Costo Unitario]]*Tabla1[[#This Row],[Cantidad Ordenada]])</f>
        <v>20</v>
      </c>
      <c r="L534">
        <f>Tabla1[[#This Row],[Precio Unitario]]*Tabla1[[#This Row],[Cantidad Ordenada]]</f>
        <v>48</v>
      </c>
      <c r="M534" s="1">
        <f>Tabla1[[#This Row],[Ganancia Neta ]]/Tabla1[[#This Row],[Total del pedido ]]</f>
        <v>0.41666666666666669</v>
      </c>
      <c r="N534" s="2">
        <f>Tabla1[[#This Row],[Costo Unitario]]*Tabla1[[#This Row],[Cantidad Ordenada]]</f>
        <v>28</v>
      </c>
      <c r="O534" s="2"/>
    </row>
    <row r="535" spans="1:15">
      <c r="A535">
        <v>205</v>
      </c>
      <c r="B535">
        <v>14</v>
      </c>
      <c r="C535" t="s">
        <v>18</v>
      </c>
      <c r="D535" t="s">
        <v>42</v>
      </c>
      <c r="E535">
        <v>19</v>
      </c>
      <c r="F535">
        <v>32</v>
      </c>
      <c r="G535">
        <v>1</v>
      </c>
      <c r="H535" s="8">
        <v>34</v>
      </c>
      <c r="I535" t="s">
        <v>6</v>
      </c>
      <c r="J535">
        <f>Tabla1[[#This Row],[Precio Unitario]]*Tabla1[[#This Row],[Cantidad Ordenada]]</f>
        <v>32</v>
      </c>
      <c r="K535">
        <f>Tabla1[[#This Row],[Ganancia Bruta]]-(Tabla1[[#This Row],[Costo Unitario]]*Tabla1[[#This Row],[Cantidad Ordenada]])</f>
        <v>13</v>
      </c>
      <c r="L535">
        <f>Tabla1[[#This Row],[Precio Unitario]]*Tabla1[[#This Row],[Cantidad Ordenada]]</f>
        <v>32</v>
      </c>
      <c r="M535" s="1">
        <f>Tabla1[[#This Row],[Ganancia Neta ]]/Tabla1[[#This Row],[Total del pedido ]]</f>
        <v>0.40625</v>
      </c>
      <c r="N535" s="2">
        <f>Tabla1[[#This Row],[Costo Unitario]]*Tabla1[[#This Row],[Cantidad Ordenada]]</f>
        <v>19</v>
      </c>
      <c r="O535" s="2"/>
    </row>
    <row r="536" spans="1:15">
      <c r="A536">
        <v>205</v>
      </c>
      <c r="B536">
        <v>14</v>
      </c>
      <c r="C536" t="s">
        <v>13</v>
      </c>
      <c r="D536" t="s">
        <v>37</v>
      </c>
      <c r="E536">
        <v>17</v>
      </c>
      <c r="F536">
        <v>29</v>
      </c>
      <c r="G536">
        <v>1</v>
      </c>
      <c r="H536" s="8">
        <v>52</v>
      </c>
      <c r="I536" t="s">
        <v>8</v>
      </c>
      <c r="J536">
        <f>Tabla1[[#This Row],[Precio Unitario]]*Tabla1[[#This Row],[Cantidad Ordenada]]</f>
        <v>29</v>
      </c>
      <c r="K536">
        <f>Tabla1[[#This Row],[Ganancia Bruta]]-(Tabla1[[#This Row],[Costo Unitario]]*Tabla1[[#This Row],[Cantidad Ordenada]])</f>
        <v>12</v>
      </c>
      <c r="L536">
        <f>Tabla1[[#This Row],[Precio Unitario]]*Tabla1[[#This Row],[Cantidad Ordenada]]</f>
        <v>29</v>
      </c>
      <c r="M536" s="1">
        <f>Tabla1[[#This Row],[Ganancia Neta ]]/Tabla1[[#This Row],[Total del pedido ]]</f>
        <v>0.41379310344827586</v>
      </c>
      <c r="N536" s="2">
        <f>Tabla1[[#This Row],[Costo Unitario]]*Tabla1[[#This Row],[Cantidad Ordenada]]</f>
        <v>17</v>
      </c>
      <c r="O536" s="2"/>
    </row>
    <row r="537" spans="1:15">
      <c r="A537">
        <v>206</v>
      </c>
      <c r="B537">
        <v>4</v>
      </c>
      <c r="C537" t="s">
        <v>7</v>
      </c>
      <c r="D537" t="s">
        <v>32</v>
      </c>
      <c r="E537">
        <v>18</v>
      </c>
      <c r="F537">
        <v>30</v>
      </c>
      <c r="G537">
        <v>1</v>
      </c>
      <c r="H537" s="8">
        <v>58</v>
      </c>
      <c r="I537" t="s">
        <v>8</v>
      </c>
      <c r="J537">
        <f>Tabla1[[#This Row],[Precio Unitario]]*Tabla1[[#This Row],[Cantidad Ordenada]]</f>
        <v>30</v>
      </c>
      <c r="K537">
        <f>Tabla1[[#This Row],[Ganancia Bruta]]-(Tabla1[[#This Row],[Costo Unitario]]*Tabla1[[#This Row],[Cantidad Ordenada]])</f>
        <v>12</v>
      </c>
      <c r="L537">
        <f>Tabla1[[#This Row],[Precio Unitario]]*Tabla1[[#This Row],[Cantidad Ordenada]]</f>
        <v>30</v>
      </c>
      <c r="M537" s="1">
        <f>Tabla1[[#This Row],[Ganancia Neta ]]/Tabla1[[#This Row],[Total del pedido ]]</f>
        <v>0.4</v>
      </c>
      <c r="N537" s="2">
        <f>Tabla1[[#This Row],[Costo Unitario]]*Tabla1[[#This Row],[Cantidad Ordenada]]</f>
        <v>18</v>
      </c>
      <c r="O537" s="2"/>
    </row>
    <row r="538" spans="1:15">
      <c r="A538">
        <v>207</v>
      </c>
      <c r="B538">
        <v>20</v>
      </c>
      <c r="C538" t="s">
        <v>25</v>
      </c>
      <c r="D538" t="s">
        <v>49</v>
      </c>
      <c r="E538">
        <v>15</v>
      </c>
      <c r="F538">
        <v>26</v>
      </c>
      <c r="G538">
        <v>2</v>
      </c>
      <c r="H538" s="8">
        <v>37</v>
      </c>
      <c r="I538" t="s">
        <v>6</v>
      </c>
      <c r="J538">
        <f>Tabla1[[#This Row],[Precio Unitario]]*Tabla1[[#This Row],[Cantidad Ordenada]]</f>
        <v>52</v>
      </c>
      <c r="K538">
        <f>Tabla1[[#This Row],[Ganancia Bruta]]-(Tabla1[[#This Row],[Costo Unitario]]*Tabla1[[#This Row],[Cantidad Ordenada]])</f>
        <v>22</v>
      </c>
      <c r="L538">
        <f>Tabla1[[#This Row],[Precio Unitario]]*Tabla1[[#This Row],[Cantidad Ordenada]]</f>
        <v>52</v>
      </c>
      <c r="M538" s="1">
        <f>Tabla1[[#This Row],[Ganancia Neta ]]/Tabla1[[#This Row],[Total del pedido ]]</f>
        <v>0.42307692307692307</v>
      </c>
      <c r="N538" s="2">
        <f>Tabla1[[#This Row],[Costo Unitario]]*Tabla1[[#This Row],[Cantidad Ordenada]]</f>
        <v>30</v>
      </c>
      <c r="O538" s="2"/>
    </row>
    <row r="539" spans="1:15">
      <c r="A539">
        <v>207</v>
      </c>
      <c r="B539">
        <v>20</v>
      </c>
      <c r="C539" t="s">
        <v>17</v>
      </c>
      <c r="D539" t="s">
        <v>41</v>
      </c>
      <c r="E539">
        <v>21</v>
      </c>
      <c r="F539">
        <v>35</v>
      </c>
      <c r="G539">
        <v>1</v>
      </c>
      <c r="H539" s="8">
        <v>55</v>
      </c>
      <c r="I539" t="s">
        <v>8</v>
      </c>
      <c r="J539">
        <f>Tabla1[[#This Row],[Precio Unitario]]*Tabla1[[#This Row],[Cantidad Ordenada]]</f>
        <v>35</v>
      </c>
      <c r="K539">
        <f>Tabla1[[#This Row],[Ganancia Bruta]]-(Tabla1[[#This Row],[Costo Unitario]]*Tabla1[[#This Row],[Cantidad Ordenada]])</f>
        <v>14</v>
      </c>
      <c r="L539">
        <f>Tabla1[[#This Row],[Precio Unitario]]*Tabla1[[#This Row],[Cantidad Ordenada]]</f>
        <v>35</v>
      </c>
      <c r="M539" s="1">
        <f>Tabla1[[#This Row],[Ganancia Neta ]]/Tabla1[[#This Row],[Total del pedido ]]</f>
        <v>0.4</v>
      </c>
      <c r="N539" s="2">
        <f>Tabla1[[#This Row],[Costo Unitario]]*Tabla1[[#This Row],[Cantidad Ordenada]]</f>
        <v>21</v>
      </c>
      <c r="O539" s="2"/>
    </row>
    <row r="540" spans="1:15">
      <c r="A540">
        <v>207</v>
      </c>
      <c r="B540">
        <v>20</v>
      </c>
      <c r="C540" t="s">
        <v>9</v>
      </c>
      <c r="D540" t="s">
        <v>33</v>
      </c>
      <c r="E540">
        <v>19</v>
      </c>
      <c r="F540">
        <v>31</v>
      </c>
      <c r="G540">
        <v>3</v>
      </c>
      <c r="H540" s="8">
        <v>19</v>
      </c>
      <c r="I540" t="s">
        <v>8</v>
      </c>
      <c r="J540">
        <f>Tabla1[[#This Row],[Precio Unitario]]*Tabla1[[#This Row],[Cantidad Ordenada]]</f>
        <v>93</v>
      </c>
      <c r="K540">
        <f>Tabla1[[#This Row],[Ganancia Bruta]]-(Tabla1[[#This Row],[Costo Unitario]]*Tabla1[[#This Row],[Cantidad Ordenada]])</f>
        <v>36</v>
      </c>
      <c r="L540">
        <f>Tabla1[[#This Row],[Precio Unitario]]*Tabla1[[#This Row],[Cantidad Ordenada]]</f>
        <v>93</v>
      </c>
      <c r="M540" s="1">
        <f>Tabla1[[#This Row],[Ganancia Neta ]]/Tabla1[[#This Row],[Total del pedido ]]</f>
        <v>0.38709677419354838</v>
      </c>
      <c r="N540" s="2">
        <f>Tabla1[[#This Row],[Costo Unitario]]*Tabla1[[#This Row],[Cantidad Ordenada]]</f>
        <v>57</v>
      </c>
      <c r="O540" s="2"/>
    </row>
    <row r="541" spans="1:15">
      <c r="A541">
        <v>208</v>
      </c>
      <c r="B541">
        <v>16</v>
      </c>
      <c r="C541" t="s">
        <v>18</v>
      </c>
      <c r="D541" t="s">
        <v>42</v>
      </c>
      <c r="E541">
        <v>19</v>
      </c>
      <c r="F541">
        <v>32</v>
      </c>
      <c r="G541">
        <v>1</v>
      </c>
      <c r="H541" s="8">
        <v>18</v>
      </c>
      <c r="I541" t="s">
        <v>8</v>
      </c>
      <c r="J541">
        <f>Tabla1[[#This Row],[Precio Unitario]]*Tabla1[[#This Row],[Cantidad Ordenada]]</f>
        <v>32</v>
      </c>
      <c r="K541">
        <f>Tabla1[[#This Row],[Ganancia Bruta]]-(Tabla1[[#This Row],[Costo Unitario]]*Tabla1[[#This Row],[Cantidad Ordenada]])</f>
        <v>13</v>
      </c>
      <c r="L541">
        <f>Tabla1[[#This Row],[Precio Unitario]]*Tabla1[[#This Row],[Cantidad Ordenada]]</f>
        <v>32</v>
      </c>
      <c r="M541" s="1">
        <f>Tabla1[[#This Row],[Ganancia Neta ]]/Tabla1[[#This Row],[Total del pedido ]]</f>
        <v>0.40625</v>
      </c>
      <c r="N541" s="2">
        <f>Tabla1[[#This Row],[Costo Unitario]]*Tabla1[[#This Row],[Cantidad Ordenada]]</f>
        <v>19</v>
      </c>
      <c r="O541" s="2"/>
    </row>
    <row r="542" spans="1:15">
      <c r="A542">
        <v>208</v>
      </c>
      <c r="B542">
        <v>16</v>
      </c>
      <c r="C542" t="s">
        <v>12</v>
      </c>
      <c r="D542" t="s">
        <v>36</v>
      </c>
      <c r="E542">
        <v>22</v>
      </c>
      <c r="F542">
        <v>36</v>
      </c>
      <c r="G542">
        <v>3</v>
      </c>
      <c r="H542" s="8">
        <v>29</v>
      </c>
      <c r="I542" t="s">
        <v>8</v>
      </c>
      <c r="J542">
        <f>Tabla1[[#This Row],[Precio Unitario]]*Tabla1[[#This Row],[Cantidad Ordenada]]</f>
        <v>108</v>
      </c>
      <c r="K542">
        <f>Tabla1[[#This Row],[Ganancia Bruta]]-(Tabla1[[#This Row],[Costo Unitario]]*Tabla1[[#This Row],[Cantidad Ordenada]])</f>
        <v>42</v>
      </c>
      <c r="L542">
        <f>Tabla1[[#This Row],[Precio Unitario]]*Tabla1[[#This Row],[Cantidad Ordenada]]</f>
        <v>108</v>
      </c>
      <c r="M542" s="1">
        <f>Tabla1[[#This Row],[Ganancia Neta ]]/Tabla1[[#This Row],[Total del pedido ]]</f>
        <v>0.3888888888888889</v>
      </c>
      <c r="N542" s="2">
        <f>Tabla1[[#This Row],[Costo Unitario]]*Tabla1[[#This Row],[Cantidad Ordenada]]</f>
        <v>66</v>
      </c>
      <c r="O542" s="2"/>
    </row>
    <row r="543" spans="1:15">
      <c r="A543">
        <v>208</v>
      </c>
      <c r="B543">
        <v>16</v>
      </c>
      <c r="C543" t="s">
        <v>21</v>
      </c>
      <c r="D543" t="s">
        <v>45</v>
      </c>
      <c r="E543">
        <v>12</v>
      </c>
      <c r="F543">
        <v>20</v>
      </c>
      <c r="G543">
        <v>2</v>
      </c>
      <c r="H543" s="8">
        <v>53</v>
      </c>
      <c r="I543" t="s">
        <v>6</v>
      </c>
      <c r="J543">
        <f>Tabla1[[#This Row],[Precio Unitario]]*Tabla1[[#This Row],[Cantidad Ordenada]]</f>
        <v>40</v>
      </c>
      <c r="K543">
        <f>Tabla1[[#This Row],[Ganancia Bruta]]-(Tabla1[[#This Row],[Costo Unitario]]*Tabla1[[#This Row],[Cantidad Ordenada]])</f>
        <v>16</v>
      </c>
      <c r="L543">
        <f>Tabla1[[#This Row],[Precio Unitario]]*Tabla1[[#This Row],[Cantidad Ordenada]]</f>
        <v>40</v>
      </c>
      <c r="M543" s="1">
        <f>Tabla1[[#This Row],[Ganancia Neta ]]/Tabla1[[#This Row],[Total del pedido ]]</f>
        <v>0.4</v>
      </c>
      <c r="N543" s="2">
        <f>Tabla1[[#This Row],[Costo Unitario]]*Tabla1[[#This Row],[Cantidad Ordenada]]</f>
        <v>24</v>
      </c>
      <c r="O543" s="2"/>
    </row>
    <row r="544" spans="1:15">
      <c r="A544">
        <v>209</v>
      </c>
      <c r="B544">
        <v>9</v>
      </c>
      <c r="C544" t="s">
        <v>22</v>
      </c>
      <c r="D544" t="s">
        <v>46</v>
      </c>
      <c r="E544">
        <v>14</v>
      </c>
      <c r="F544">
        <v>23</v>
      </c>
      <c r="G544">
        <v>3</v>
      </c>
      <c r="H544" s="8">
        <v>35</v>
      </c>
      <c r="I544" t="s">
        <v>8</v>
      </c>
      <c r="J544">
        <f>Tabla1[[#This Row],[Precio Unitario]]*Tabla1[[#This Row],[Cantidad Ordenada]]</f>
        <v>69</v>
      </c>
      <c r="K544">
        <f>Tabla1[[#This Row],[Ganancia Bruta]]-(Tabla1[[#This Row],[Costo Unitario]]*Tabla1[[#This Row],[Cantidad Ordenada]])</f>
        <v>27</v>
      </c>
      <c r="L544">
        <f>Tabla1[[#This Row],[Precio Unitario]]*Tabla1[[#This Row],[Cantidad Ordenada]]</f>
        <v>69</v>
      </c>
      <c r="M544" s="1">
        <f>Tabla1[[#This Row],[Ganancia Neta ]]/Tabla1[[#This Row],[Total del pedido ]]</f>
        <v>0.39130434782608697</v>
      </c>
      <c r="N544" s="2">
        <f>Tabla1[[#This Row],[Costo Unitario]]*Tabla1[[#This Row],[Cantidad Ordenada]]</f>
        <v>42</v>
      </c>
      <c r="O544" s="2"/>
    </row>
    <row r="545" spans="1:15">
      <c r="A545">
        <v>209</v>
      </c>
      <c r="B545">
        <v>9</v>
      </c>
      <c r="C545" t="s">
        <v>20</v>
      </c>
      <c r="D545" t="s">
        <v>44</v>
      </c>
      <c r="E545">
        <v>20</v>
      </c>
      <c r="F545">
        <v>34</v>
      </c>
      <c r="G545">
        <v>2</v>
      </c>
      <c r="H545" s="8">
        <v>40</v>
      </c>
      <c r="I545" t="s">
        <v>8</v>
      </c>
      <c r="J545">
        <f>Tabla1[[#This Row],[Precio Unitario]]*Tabla1[[#This Row],[Cantidad Ordenada]]</f>
        <v>68</v>
      </c>
      <c r="K545">
        <f>Tabla1[[#This Row],[Ganancia Bruta]]-(Tabla1[[#This Row],[Costo Unitario]]*Tabla1[[#This Row],[Cantidad Ordenada]])</f>
        <v>28</v>
      </c>
      <c r="L545">
        <f>Tabla1[[#This Row],[Precio Unitario]]*Tabla1[[#This Row],[Cantidad Ordenada]]</f>
        <v>68</v>
      </c>
      <c r="M545" s="1">
        <f>Tabla1[[#This Row],[Ganancia Neta ]]/Tabla1[[#This Row],[Total del pedido ]]</f>
        <v>0.41176470588235292</v>
      </c>
      <c r="N545" s="2">
        <f>Tabla1[[#This Row],[Costo Unitario]]*Tabla1[[#This Row],[Cantidad Ordenada]]</f>
        <v>40</v>
      </c>
      <c r="O545" s="2"/>
    </row>
    <row r="546" spans="1:15">
      <c r="A546">
        <v>209</v>
      </c>
      <c r="B546">
        <v>9</v>
      </c>
      <c r="C546" t="s">
        <v>26</v>
      </c>
      <c r="D546" t="s">
        <v>50</v>
      </c>
      <c r="E546">
        <v>15</v>
      </c>
      <c r="F546">
        <v>25</v>
      </c>
      <c r="G546">
        <v>1</v>
      </c>
      <c r="H546" s="8">
        <v>42</v>
      </c>
      <c r="I546" t="s">
        <v>6</v>
      </c>
      <c r="J546">
        <f>Tabla1[[#This Row],[Precio Unitario]]*Tabla1[[#This Row],[Cantidad Ordenada]]</f>
        <v>25</v>
      </c>
      <c r="K546">
        <f>Tabla1[[#This Row],[Ganancia Bruta]]-(Tabla1[[#This Row],[Costo Unitario]]*Tabla1[[#This Row],[Cantidad Ordenada]])</f>
        <v>10</v>
      </c>
      <c r="L546">
        <f>Tabla1[[#This Row],[Precio Unitario]]*Tabla1[[#This Row],[Cantidad Ordenada]]</f>
        <v>25</v>
      </c>
      <c r="M546" s="1">
        <f>Tabla1[[#This Row],[Ganancia Neta ]]/Tabla1[[#This Row],[Total del pedido ]]</f>
        <v>0.4</v>
      </c>
      <c r="N546" s="2">
        <f>Tabla1[[#This Row],[Costo Unitario]]*Tabla1[[#This Row],[Cantidad Ordenada]]</f>
        <v>15</v>
      </c>
      <c r="O546" s="2"/>
    </row>
    <row r="547" spans="1:15">
      <c r="A547">
        <v>209</v>
      </c>
      <c r="B547">
        <v>9</v>
      </c>
      <c r="C547" t="s">
        <v>25</v>
      </c>
      <c r="D547" t="s">
        <v>49</v>
      </c>
      <c r="E547">
        <v>15</v>
      </c>
      <c r="F547">
        <v>26</v>
      </c>
      <c r="G547">
        <v>2</v>
      </c>
      <c r="H547" s="8">
        <v>54</v>
      </c>
      <c r="I547" t="s">
        <v>6</v>
      </c>
      <c r="J547">
        <f>Tabla1[[#This Row],[Precio Unitario]]*Tabla1[[#This Row],[Cantidad Ordenada]]</f>
        <v>52</v>
      </c>
      <c r="K547">
        <f>Tabla1[[#This Row],[Ganancia Bruta]]-(Tabla1[[#This Row],[Costo Unitario]]*Tabla1[[#This Row],[Cantidad Ordenada]])</f>
        <v>22</v>
      </c>
      <c r="L547">
        <f>Tabla1[[#This Row],[Precio Unitario]]*Tabla1[[#This Row],[Cantidad Ordenada]]</f>
        <v>52</v>
      </c>
      <c r="M547" s="1">
        <f>Tabla1[[#This Row],[Ganancia Neta ]]/Tabla1[[#This Row],[Total del pedido ]]</f>
        <v>0.42307692307692307</v>
      </c>
      <c r="N547" s="2">
        <f>Tabla1[[#This Row],[Costo Unitario]]*Tabla1[[#This Row],[Cantidad Ordenada]]</f>
        <v>30</v>
      </c>
      <c r="O547" s="2"/>
    </row>
    <row r="548" spans="1:15">
      <c r="A548">
        <v>210</v>
      </c>
      <c r="B548">
        <v>10</v>
      </c>
      <c r="C548" t="s">
        <v>23</v>
      </c>
      <c r="D548" t="s">
        <v>47</v>
      </c>
      <c r="E548">
        <v>13</v>
      </c>
      <c r="F548">
        <v>21</v>
      </c>
      <c r="G548">
        <v>1</v>
      </c>
      <c r="H548" s="8">
        <v>28</v>
      </c>
      <c r="I548" t="s">
        <v>8</v>
      </c>
      <c r="J548">
        <f>Tabla1[[#This Row],[Precio Unitario]]*Tabla1[[#This Row],[Cantidad Ordenada]]</f>
        <v>21</v>
      </c>
      <c r="K548">
        <f>Tabla1[[#This Row],[Ganancia Bruta]]-(Tabla1[[#This Row],[Costo Unitario]]*Tabla1[[#This Row],[Cantidad Ordenada]])</f>
        <v>8</v>
      </c>
      <c r="L548">
        <f>Tabla1[[#This Row],[Precio Unitario]]*Tabla1[[#This Row],[Cantidad Ordenada]]</f>
        <v>21</v>
      </c>
      <c r="M548" s="1">
        <f>Tabla1[[#This Row],[Ganancia Neta ]]/Tabla1[[#This Row],[Total del pedido ]]</f>
        <v>0.38095238095238093</v>
      </c>
      <c r="N548" s="2">
        <f>Tabla1[[#This Row],[Costo Unitario]]*Tabla1[[#This Row],[Cantidad Ordenada]]</f>
        <v>13</v>
      </c>
      <c r="O548" s="2"/>
    </row>
    <row r="549" spans="1:15">
      <c r="A549">
        <v>210</v>
      </c>
      <c r="B549">
        <v>10</v>
      </c>
      <c r="C549" t="s">
        <v>7</v>
      </c>
      <c r="D549" t="s">
        <v>32</v>
      </c>
      <c r="E549">
        <v>18</v>
      </c>
      <c r="F549">
        <v>30</v>
      </c>
      <c r="G549">
        <v>1</v>
      </c>
      <c r="H549" s="8">
        <v>50</v>
      </c>
      <c r="I549" t="s">
        <v>6</v>
      </c>
      <c r="J549">
        <f>Tabla1[[#This Row],[Precio Unitario]]*Tabla1[[#This Row],[Cantidad Ordenada]]</f>
        <v>30</v>
      </c>
      <c r="K549">
        <f>Tabla1[[#This Row],[Ganancia Bruta]]-(Tabla1[[#This Row],[Costo Unitario]]*Tabla1[[#This Row],[Cantidad Ordenada]])</f>
        <v>12</v>
      </c>
      <c r="L549">
        <f>Tabla1[[#This Row],[Precio Unitario]]*Tabla1[[#This Row],[Cantidad Ordenada]]</f>
        <v>30</v>
      </c>
      <c r="M549" s="1">
        <f>Tabla1[[#This Row],[Ganancia Neta ]]/Tabla1[[#This Row],[Total del pedido ]]</f>
        <v>0.4</v>
      </c>
      <c r="N549" s="2">
        <f>Tabla1[[#This Row],[Costo Unitario]]*Tabla1[[#This Row],[Cantidad Ordenada]]</f>
        <v>18</v>
      </c>
      <c r="O549" s="2"/>
    </row>
    <row r="550" spans="1:15">
      <c r="A550">
        <v>210</v>
      </c>
      <c r="B550">
        <v>10</v>
      </c>
      <c r="C550" t="s">
        <v>5</v>
      </c>
      <c r="D550" t="s">
        <v>31</v>
      </c>
      <c r="E550">
        <v>14</v>
      </c>
      <c r="F550">
        <v>24</v>
      </c>
      <c r="G550">
        <v>1</v>
      </c>
      <c r="H550" s="8">
        <v>34</v>
      </c>
      <c r="I550" t="s">
        <v>6</v>
      </c>
      <c r="J550">
        <f>Tabla1[[#This Row],[Precio Unitario]]*Tabla1[[#This Row],[Cantidad Ordenada]]</f>
        <v>24</v>
      </c>
      <c r="K550">
        <f>Tabla1[[#This Row],[Ganancia Bruta]]-(Tabla1[[#This Row],[Costo Unitario]]*Tabla1[[#This Row],[Cantidad Ordenada]])</f>
        <v>10</v>
      </c>
      <c r="L550">
        <f>Tabla1[[#This Row],[Precio Unitario]]*Tabla1[[#This Row],[Cantidad Ordenada]]</f>
        <v>24</v>
      </c>
      <c r="M550" s="1">
        <f>Tabla1[[#This Row],[Ganancia Neta ]]/Tabla1[[#This Row],[Total del pedido ]]</f>
        <v>0.41666666666666669</v>
      </c>
      <c r="N550" s="2">
        <f>Tabla1[[#This Row],[Costo Unitario]]*Tabla1[[#This Row],[Cantidad Ordenada]]</f>
        <v>14</v>
      </c>
      <c r="O550" s="2"/>
    </row>
    <row r="551" spans="1:15">
      <c r="A551">
        <v>210</v>
      </c>
      <c r="B551">
        <v>10</v>
      </c>
      <c r="C551" t="s">
        <v>11</v>
      </c>
      <c r="D551" t="s">
        <v>35</v>
      </c>
      <c r="E551">
        <v>25</v>
      </c>
      <c r="F551">
        <v>40</v>
      </c>
      <c r="G551">
        <v>3</v>
      </c>
      <c r="H551" s="8">
        <v>46</v>
      </c>
      <c r="I551" t="s">
        <v>6</v>
      </c>
      <c r="J551">
        <f>Tabla1[[#This Row],[Precio Unitario]]*Tabla1[[#This Row],[Cantidad Ordenada]]</f>
        <v>120</v>
      </c>
      <c r="K551">
        <f>Tabla1[[#This Row],[Ganancia Bruta]]-(Tabla1[[#This Row],[Costo Unitario]]*Tabla1[[#This Row],[Cantidad Ordenada]])</f>
        <v>45</v>
      </c>
      <c r="L551">
        <f>Tabla1[[#This Row],[Precio Unitario]]*Tabla1[[#This Row],[Cantidad Ordenada]]</f>
        <v>120</v>
      </c>
      <c r="M551" s="1">
        <f>Tabla1[[#This Row],[Ganancia Neta ]]/Tabla1[[#This Row],[Total del pedido ]]</f>
        <v>0.375</v>
      </c>
      <c r="N551" s="2">
        <f>Tabla1[[#This Row],[Costo Unitario]]*Tabla1[[#This Row],[Cantidad Ordenada]]</f>
        <v>75</v>
      </c>
      <c r="O551" s="2"/>
    </row>
    <row r="552" spans="1:15">
      <c r="A552">
        <v>211</v>
      </c>
      <c r="B552">
        <v>1</v>
      </c>
      <c r="C552" t="s">
        <v>23</v>
      </c>
      <c r="D552" t="s">
        <v>47</v>
      </c>
      <c r="E552">
        <v>13</v>
      </c>
      <c r="F552">
        <v>21</v>
      </c>
      <c r="G552">
        <v>3</v>
      </c>
      <c r="H552" s="8">
        <v>54</v>
      </c>
      <c r="I552" t="s">
        <v>8</v>
      </c>
      <c r="J552">
        <f>Tabla1[[#This Row],[Precio Unitario]]*Tabla1[[#This Row],[Cantidad Ordenada]]</f>
        <v>63</v>
      </c>
      <c r="K552">
        <f>Tabla1[[#This Row],[Ganancia Bruta]]-(Tabla1[[#This Row],[Costo Unitario]]*Tabla1[[#This Row],[Cantidad Ordenada]])</f>
        <v>24</v>
      </c>
      <c r="L552">
        <f>Tabla1[[#This Row],[Precio Unitario]]*Tabla1[[#This Row],[Cantidad Ordenada]]</f>
        <v>63</v>
      </c>
      <c r="M552" s="1">
        <f>Tabla1[[#This Row],[Ganancia Neta ]]/Tabla1[[#This Row],[Total del pedido ]]</f>
        <v>0.38095238095238093</v>
      </c>
      <c r="N552" s="2">
        <f>Tabla1[[#This Row],[Costo Unitario]]*Tabla1[[#This Row],[Cantidad Ordenada]]</f>
        <v>39</v>
      </c>
      <c r="O552" s="2"/>
    </row>
    <row r="553" spans="1:15">
      <c r="A553">
        <v>211</v>
      </c>
      <c r="B553">
        <v>1</v>
      </c>
      <c r="C553" t="s">
        <v>24</v>
      </c>
      <c r="D553" t="s">
        <v>48</v>
      </c>
      <c r="E553">
        <v>10</v>
      </c>
      <c r="F553">
        <v>18</v>
      </c>
      <c r="G553">
        <v>2</v>
      </c>
      <c r="H553" s="8">
        <v>45</v>
      </c>
      <c r="I553" t="s">
        <v>6</v>
      </c>
      <c r="J553">
        <f>Tabla1[[#This Row],[Precio Unitario]]*Tabla1[[#This Row],[Cantidad Ordenada]]</f>
        <v>36</v>
      </c>
      <c r="K553">
        <f>Tabla1[[#This Row],[Ganancia Bruta]]-(Tabla1[[#This Row],[Costo Unitario]]*Tabla1[[#This Row],[Cantidad Ordenada]])</f>
        <v>16</v>
      </c>
      <c r="L553">
        <f>Tabla1[[#This Row],[Precio Unitario]]*Tabla1[[#This Row],[Cantidad Ordenada]]</f>
        <v>36</v>
      </c>
      <c r="M553" s="1">
        <f>Tabla1[[#This Row],[Ganancia Neta ]]/Tabla1[[#This Row],[Total del pedido ]]</f>
        <v>0.44444444444444442</v>
      </c>
      <c r="N553" s="2">
        <f>Tabla1[[#This Row],[Costo Unitario]]*Tabla1[[#This Row],[Cantidad Ordenada]]</f>
        <v>20</v>
      </c>
      <c r="O553" s="2"/>
    </row>
    <row r="554" spans="1:15">
      <c r="A554">
        <v>211</v>
      </c>
      <c r="B554">
        <v>1</v>
      </c>
      <c r="C554" t="s">
        <v>26</v>
      </c>
      <c r="D554" t="s">
        <v>50</v>
      </c>
      <c r="E554">
        <v>15</v>
      </c>
      <c r="F554">
        <v>25</v>
      </c>
      <c r="G554">
        <v>2</v>
      </c>
      <c r="H554" s="8">
        <v>9</v>
      </c>
      <c r="I554" t="s">
        <v>6</v>
      </c>
      <c r="J554">
        <f>Tabla1[[#This Row],[Precio Unitario]]*Tabla1[[#This Row],[Cantidad Ordenada]]</f>
        <v>50</v>
      </c>
      <c r="K554">
        <f>Tabla1[[#This Row],[Ganancia Bruta]]-(Tabla1[[#This Row],[Costo Unitario]]*Tabla1[[#This Row],[Cantidad Ordenada]])</f>
        <v>20</v>
      </c>
      <c r="L554">
        <f>Tabla1[[#This Row],[Precio Unitario]]*Tabla1[[#This Row],[Cantidad Ordenada]]</f>
        <v>50</v>
      </c>
      <c r="M554" s="1">
        <f>Tabla1[[#This Row],[Ganancia Neta ]]/Tabla1[[#This Row],[Total del pedido ]]</f>
        <v>0.4</v>
      </c>
      <c r="N554" s="2">
        <f>Tabla1[[#This Row],[Costo Unitario]]*Tabla1[[#This Row],[Cantidad Ordenada]]</f>
        <v>30</v>
      </c>
      <c r="O554" s="2"/>
    </row>
    <row r="555" spans="1:15">
      <c r="A555">
        <v>211</v>
      </c>
      <c r="B555">
        <v>1</v>
      </c>
      <c r="C555" t="s">
        <v>21</v>
      </c>
      <c r="D555" t="s">
        <v>45</v>
      </c>
      <c r="E555">
        <v>12</v>
      </c>
      <c r="F555">
        <v>20</v>
      </c>
      <c r="G555">
        <v>1</v>
      </c>
      <c r="H555" s="8">
        <v>27</v>
      </c>
      <c r="I555" t="s">
        <v>6</v>
      </c>
      <c r="J555">
        <f>Tabla1[[#This Row],[Precio Unitario]]*Tabla1[[#This Row],[Cantidad Ordenada]]</f>
        <v>20</v>
      </c>
      <c r="K555">
        <f>Tabla1[[#This Row],[Ganancia Bruta]]-(Tabla1[[#This Row],[Costo Unitario]]*Tabla1[[#This Row],[Cantidad Ordenada]])</f>
        <v>8</v>
      </c>
      <c r="L555">
        <f>Tabla1[[#This Row],[Precio Unitario]]*Tabla1[[#This Row],[Cantidad Ordenada]]</f>
        <v>20</v>
      </c>
      <c r="M555" s="1">
        <f>Tabla1[[#This Row],[Ganancia Neta ]]/Tabla1[[#This Row],[Total del pedido ]]</f>
        <v>0.4</v>
      </c>
      <c r="N555" s="2">
        <f>Tabla1[[#This Row],[Costo Unitario]]*Tabla1[[#This Row],[Cantidad Ordenada]]</f>
        <v>12</v>
      </c>
      <c r="O555" s="2"/>
    </row>
    <row r="556" spans="1:15">
      <c r="A556">
        <v>212</v>
      </c>
      <c r="B556">
        <v>14</v>
      </c>
      <c r="C556" t="s">
        <v>7</v>
      </c>
      <c r="D556" t="s">
        <v>32</v>
      </c>
      <c r="E556">
        <v>18</v>
      </c>
      <c r="F556">
        <v>30</v>
      </c>
      <c r="G556">
        <v>3</v>
      </c>
      <c r="H556" s="8">
        <v>35</v>
      </c>
      <c r="I556" t="s">
        <v>8</v>
      </c>
      <c r="J556">
        <f>Tabla1[[#This Row],[Precio Unitario]]*Tabla1[[#This Row],[Cantidad Ordenada]]</f>
        <v>90</v>
      </c>
      <c r="K556">
        <f>Tabla1[[#This Row],[Ganancia Bruta]]-(Tabla1[[#This Row],[Costo Unitario]]*Tabla1[[#This Row],[Cantidad Ordenada]])</f>
        <v>36</v>
      </c>
      <c r="L556">
        <f>Tabla1[[#This Row],[Precio Unitario]]*Tabla1[[#This Row],[Cantidad Ordenada]]</f>
        <v>90</v>
      </c>
      <c r="M556" s="1">
        <f>Tabla1[[#This Row],[Ganancia Neta ]]/Tabla1[[#This Row],[Total del pedido ]]</f>
        <v>0.4</v>
      </c>
      <c r="N556" s="2">
        <f>Tabla1[[#This Row],[Costo Unitario]]*Tabla1[[#This Row],[Cantidad Ordenada]]</f>
        <v>54</v>
      </c>
      <c r="O556" s="2"/>
    </row>
    <row r="557" spans="1:15">
      <c r="A557">
        <v>212</v>
      </c>
      <c r="B557">
        <v>14</v>
      </c>
      <c r="C557" t="s">
        <v>25</v>
      </c>
      <c r="D557" t="s">
        <v>49</v>
      </c>
      <c r="E557">
        <v>15</v>
      </c>
      <c r="F557">
        <v>26</v>
      </c>
      <c r="G557">
        <v>3</v>
      </c>
      <c r="H557" s="8">
        <v>43</v>
      </c>
      <c r="I557" t="s">
        <v>8</v>
      </c>
      <c r="J557">
        <f>Tabla1[[#This Row],[Precio Unitario]]*Tabla1[[#This Row],[Cantidad Ordenada]]</f>
        <v>78</v>
      </c>
      <c r="K557">
        <f>Tabla1[[#This Row],[Ganancia Bruta]]-(Tabla1[[#This Row],[Costo Unitario]]*Tabla1[[#This Row],[Cantidad Ordenada]])</f>
        <v>33</v>
      </c>
      <c r="L557">
        <f>Tabla1[[#This Row],[Precio Unitario]]*Tabla1[[#This Row],[Cantidad Ordenada]]</f>
        <v>78</v>
      </c>
      <c r="M557" s="1">
        <f>Tabla1[[#This Row],[Ganancia Neta ]]/Tabla1[[#This Row],[Total del pedido ]]</f>
        <v>0.42307692307692307</v>
      </c>
      <c r="N557" s="2">
        <f>Tabla1[[#This Row],[Costo Unitario]]*Tabla1[[#This Row],[Cantidad Ordenada]]</f>
        <v>45</v>
      </c>
      <c r="O557" s="2"/>
    </row>
    <row r="558" spans="1:15">
      <c r="A558">
        <v>212</v>
      </c>
      <c r="B558">
        <v>14</v>
      </c>
      <c r="C558" t="s">
        <v>23</v>
      </c>
      <c r="D558" t="s">
        <v>47</v>
      </c>
      <c r="E558">
        <v>13</v>
      </c>
      <c r="F558">
        <v>21</v>
      </c>
      <c r="G558">
        <v>1</v>
      </c>
      <c r="H558" s="8">
        <v>31</v>
      </c>
      <c r="I558" t="s">
        <v>8</v>
      </c>
      <c r="J558">
        <f>Tabla1[[#This Row],[Precio Unitario]]*Tabla1[[#This Row],[Cantidad Ordenada]]</f>
        <v>21</v>
      </c>
      <c r="K558">
        <f>Tabla1[[#This Row],[Ganancia Bruta]]-(Tabla1[[#This Row],[Costo Unitario]]*Tabla1[[#This Row],[Cantidad Ordenada]])</f>
        <v>8</v>
      </c>
      <c r="L558">
        <f>Tabla1[[#This Row],[Precio Unitario]]*Tabla1[[#This Row],[Cantidad Ordenada]]</f>
        <v>21</v>
      </c>
      <c r="M558" s="1">
        <f>Tabla1[[#This Row],[Ganancia Neta ]]/Tabla1[[#This Row],[Total del pedido ]]</f>
        <v>0.38095238095238093</v>
      </c>
      <c r="N558" s="2">
        <f>Tabla1[[#This Row],[Costo Unitario]]*Tabla1[[#This Row],[Cantidad Ordenada]]</f>
        <v>13</v>
      </c>
      <c r="O558" s="2"/>
    </row>
    <row r="559" spans="1:15">
      <c r="A559">
        <v>212</v>
      </c>
      <c r="B559">
        <v>14</v>
      </c>
      <c r="C559" t="s">
        <v>15</v>
      </c>
      <c r="D559" t="s">
        <v>39</v>
      </c>
      <c r="E559">
        <v>16</v>
      </c>
      <c r="F559">
        <v>28</v>
      </c>
      <c r="G559">
        <v>2</v>
      </c>
      <c r="H559" s="8">
        <v>55</v>
      </c>
      <c r="I559" t="s">
        <v>8</v>
      </c>
      <c r="J559">
        <f>Tabla1[[#This Row],[Precio Unitario]]*Tabla1[[#This Row],[Cantidad Ordenada]]</f>
        <v>56</v>
      </c>
      <c r="K559">
        <f>Tabla1[[#This Row],[Ganancia Bruta]]-(Tabla1[[#This Row],[Costo Unitario]]*Tabla1[[#This Row],[Cantidad Ordenada]])</f>
        <v>24</v>
      </c>
      <c r="L559">
        <f>Tabla1[[#This Row],[Precio Unitario]]*Tabla1[[#This Row],[Cantidad Ordenada]]</f>
        <v>56</v>
      </c>
      <c r="M559" s="1">
        <f>Tabla1[[#This Row],[Ganancia Neta ]]/Tabla1[[#This Row],[Total del pedido ]]</f>
        <v>0.42857142857142855</v>
      </c>
      <c r="N559" s="2">
        <f>Tabla1[[#This Row],[Costo Unitario]]*Tabla1[[#This Row],[Cantidad Ordenada]]</f>
        <v>32</v>
      </c>
      <c r="O559" s="2"/>
    </row>
    <row r="560" spans="1:15">
      <c r="A560">
        <v>213</v>
      </c>
      <c r="B560">
        <v>13</v>
      </c>
      <c r="C560" t="s">
        <v>10</v>
      </c>
      <c r="D560" t="s">
        <v>34</v>
      </c>
      <c r="E560">
        <v>16</v>
      </c>
      <c r="F560">
        <v>27</v>
      </c>
      <c r="G560">
        <v>1</v>
      </c>
      <c r="H560" s="8">
        <v>53</v>
      </c>
      <c r="I560" t="s">
        <v>6</v>
      </c>
      <c r="J560">
        <f>Tabla1[[#This Row],[Precio Unitario]]*Tabla1[[#This Row],[Cantidad Ordenada]]</f>
        <v>27</v>
      </c>
      <c r="K560">
        <f>Tabla1[[#This Row],[Ganancia Bruta]]-(Tabla1[[#This Row],[Costo Unitario]]*Tabla1[[#This Row],[Cantidad Ordenada]])</f>
        <v>11</v>
      </c>
      <c r="L560">
        <f>Tabla1[[#This Row],[Precio Unitario]]*Tabla1[[#This Row],[Cantidad Ordenada]]</f>
        <v>27</v>
      </c>
      <c r="M560" s="1">
        <f>Tabla1[[#This Row],[Ganancia Neta ]]/Tabla1[[#This Row],[Total del pedido ]]</f>
        <v>0.40740740740740738</v>
      </c>
      <c r="N560" s="2">
        <f>Tabla1[[#This Row],[Costo Unitario]]*Tabla1[[#This Row],[Cantidad Ordenada]]</f>
        <v>16</v>
      </c>
      <c r="O560" s="2"/>
    </row>
    <row r="561" spans="1:15">
      <c r="A561">
        <v>213</v>
      </c>
      <c r="B561">
        <v>13</v>
      </c>
      <c r="C561" t="s">
        <v>7</v>
      </c>
      <c r="D561" t="s">
        <v>32</v>
      </c>
      <c r="E561">
        <v>18</v>
      </c>
      <c r="F561">
        <v>30</v>
      </c>
      <c r="G561">
        <v>2</v>
      </c>
      <c r="H561" s="8">
        <v>47</v>
      </c>
      <c r="I561" t="s">
        <v>8</v>
      </c>
      <c r="J561">
        <f>Tabla1[[#This Row],[Precio Unitario]]*Tabla1[[#This Row],[Cantidad Ordenada]]</f>
        <v>60</v>
      </c>
      <c r="K561">
        <f>Tabla1[[#This Row],[Ganancia Bruta]]-(Tabla1[[#This Row],[Costo Unitario]]*Tabla1[[#This Row],[Cantidad Ordenada]])</f>
        <v>24</v>
      </c>
      <c r="L561">
        <f>Tabla1[[#This Row],[Precio Unitario]]*Tabla1[[#This Row],[Cantidad Ordenada]]</f>
        <v>60</v>
      </c>
      <c r="M561" s="1">
        <f>Tabla1[[#This Row],[Ganancia Neta ]]/Tabla1[[#This Row],[Total del pedido ]]</f>
        <v>0.4</v>
      </c>
      <c r="N561" s="2">
        <f>Tabla1[[#This Row],[Costo Unitario]]*Tabla1[[#This Row],[Cantidad Ordenada]]</f>
        <v>36</v>
      </c>
      <c r="O561" s="2"/>
    </row>
    <row r="562" spans="1:15">
      <c r="A562">
        <v>214</v>
      </c>
      <c r="B562">
        <v>2</v>
      </c>
      <c r="C562" t="s">
        <v>20</v>
      </c>
      <c r="D562" t="s">
        <v>44</v>
      </c>
      <c r="E562">
        <v>20</v>
      </c>
      <c r="F562">
        <v>34</v>
      </c>
      <c r="G562">
        <v>2</v>
      </c>
      <c r="H562" s="8">
        <v>14</v>
      </c>
      <c r="I562" t="s">
        <v>6</v>
      </c>
      <c r="J562">
        <f>Tabla1[[#This Row],[Precio Unitario]]*Tabla1[[#This Row],[Cantidad Ordenada]]</f>
        <v>68</v>
      </c>
      <c r="K562">
        <f>Tabla1[[#This Row],[Ganancia Bruta]]-(Tabla1[[#This Row],[Costo Unitario]]*Tabla1[[#This Row],[Cantidad Ordenada]])</f>
        <v>28</v>
      </c>
      <c r="L562">
        <f>Tabla1[[#This Row],[Precio Unitario]]*Tabla1[[#This Row],[Cantidad Ordenada]]</f>
        <v>68</v>
      </c>
      <c r="M562" s="1">
        <f>Tabla1[[#This Row],[Ganancia Neta ]]/Tabla1[[#This Row],[Total del pedido ]]</f>
        <v>0.41176470588235292</v>
      </c>
      <c r="N562" s="2">
        <f>Tabla1[[#This Row],[Costo Unitario]]*Tabla1[[#This Row],[Cantidad Ordenada]]</f>
        <v>40</v>
      </c>
      <c r="O562" s="2"/>
    </row>
    <row r="563" spans="1:15">
      <c r="A563">
        <v>214</v>
      </c>
      <c r="B563">
        <v>2</v>
      </c>
      <c r="C563" t="s">
        <v>11</v>
      </c>
      <c r="D563" t="s">
        <v>35</v>
      </c>
      <c r="E563">
        <v>25</v>
      </c>
      <c r="F563">
        <v>40</v>
      </c>
      <c r="G563">
        <v>3</v>
      </c>
      <c r="H563" s="8">
        <v>12</v>
      </c>
      <c r="I563" t="s">
        <v>8</v>
      </c>
      <c r="J563">
        <f>Tabla1[[#This Row],[Precio Unitario]]*Tabla1[[#This Row],[Cantidad Ordenada]]</f>
        <v>120</v>
      </c>
      <c r="K563">
        <f>Tabla1[[#This Row],[Ganancia Bruta]]-(Tabla1[[#This Row],[Costo Unitario]]*Tabla1[[#This Row],[Cantidad Ordenada]])</f>
        <v>45</v>
      </c>
      <c r="L563">
        <f>Tabla1[[#This Row],[Precio Unitario]]*Tabla1[[#This Row],[Cantidad Ordenada]]</f>
        <v>120</v>
      </c>
      <c r="M563" s="1">
        <f>Tabla1[[#This Row],[Ganancia Neta ]]/Tabla1[[#This Row],[Total del pedido ]]</f>
        <v>0.375</v>
      </c>
      <c r="N563" s="2">
        <f>Tabla1[[#This Row],[Costo Unitario]]*Tabla1[[#This Row],[Cantidad Ordenada]]</f>
        <v>75</v>
      </c>
      <c r="O563" s="2"/>
    </row>
    <row r="564" spans="1:15">
      <c r="A564">
        <v>214</v>
      </c>
      <c r="B564">
        <v>2</v>
      </c>
      <c r="C564" t="s">
        <v>21</v>
      </c>
      <c r="D564" t="s">
        <v>45</v>
      </c>
      <c r="E564">
        <v>12</v>
      </c>
      <c r="F564">
        <v>20</v>
      </c>
      <c r="G564">
        <v>2</v>
      </c>
      <c r="H564" s="8">
        <v>12</v>
      </c>
      <c r="I564" t="s">
        <v>8</v>
      </c>
      <c r="J564">
        <f>Tabla1[[#This Row],[Precio Unitario]]*Tabla1[[#This Row],[Cantidad Ordenada]]</f>
        <v>40</v>
      </c>
      <c r="K564">
        <f>Tabla1[[#This Row],[Ganancia Bruta]]-(Tabla1[[#This Row],[Costo Unitario]]*Tabla1[[#This Row],[Cantidad Ordenada]])</f>
        <v>16</v>
      </c>
      <c r="L564">
        <f>Tabla1[[#This Row],[Precio Unitario]]*Tabla1[[#This Row],[Cantidad Ordenada]]</f>
        <v>40</v>
      </c>
      <c r="M564" s="1">
        <f>Tabla1[[#This Row],[Ganancia Neta ]]/Tabla1[[#This Row],[Total del pedido ]]</f>
        <v>0.4</v>
      </c>
      <c r="N564" s="2">
        <f>Tabla1[[#This Row],[Costo Unitario]]*Tabla1[[#This Row],[Cantidad Ordenada]]</f>
        <v>24</v>
      </c>
      <c r="O564" s="2"/>
    </row>
    <row r="565" spans="1:15">
      <c r="A565">
        <v>215</v>
      </c>
      <c r="B565">
        <v>6</v>
      </c>
      <c r="C565" t="s">
        <v>20</v>
      </c>
      <c r="D565" t="s">
        <v>44</v>
      </c>
      <c r="E565">
        <v>20</v>
      </c>
      <c r="F565">
        <v>34</v>
      </c>
      <c r="G565">
        <v>2</v>
      </c>
      <c r="H565" s="8">
        <v>12</v>
      </c>
      <c r="I565" t="s">
        <v>6</v>
      </c>
      <c r="J565">
        <f>Tabla1[[#This Row],[Precio Unitario]]*Tabla1[[#This Row],[Cantidad Ordenada]]</f>
        <v>68</v>
      </c>
      <c r="K565">
        <f>Tabla1[[#This Row],[Ganancia Bruta]]-(Tabla1[[#This Row],[Costo Unitario]]*Tabla1[[#This Row],[Cantidad Ordenada]])</f>
        <v>28</v>
      </c>
      <c r="L565">
        <f>Tabla1[[#This Row],[Precio Unitario]]*Tabla1[[#This Row],[Cantidad Ordenada]]</f>
        <v>68</v>
      </c>
      <c r="M565" s="1">
        <f>Tabla1[[#This Row],[Ganancia Neta ]]/Tabla1[[#This Row],[Total del pedido ]]</f>
        <v>0.41176470588235292</v>
      </c>
      <c r="N565" s="2">
        <f>Tabla1[[#This Row],[Costo Unitario]]*Tabla1[[#This Row],[Cantidad Ordenada]]</f>
        <v>40</v>
      </c>
      <c r="O565" s="2"/>
    </row>
    <row r="566" spans="1:15">
      <c r="A566">
        <v>215</v>
      </c>
      <c r="B566">
        <v>6</v>
      </c>
      <c r="C566" t="s">
        <v>7</v>
      </c>
      <c r="D566" t="s">
        <v>32</v>
      </c>
      <c r="E566">
        <v>18</v>
      </c>
      <c r="F566">
        <v>30</v>
      </c>
      <c r="G566">
        <v>3</v>
      </c>
      <c r="H566" s="8">
        <v>34</v>
      </c>
      <c r="I566" t="s">
        <v>6</v>
      </c>
      <c r="J566">
        <f>Tabla1[[#This Row],[Precio Unitario]]*Tabla1[[#This Row],[Cantidad Ordenada]]</f>
        <v>90</v>
      </c>
      <c r="K566">
        <f>Tabla1[[#This Row],[Ganancia Bruta]]-(Tabla1[[#This Row],[Costo Unitario]]*Tabla1[[#This Row],[Cantidad Ordenada]])</f>
        <v>36</v>
      </c>
      <c r="L566">
        <f>Tabla1[[#This Row],[Precio Unitario]]*Tabla1[[#This Row],[Cantidad Ordenada]]</f>
        <v>90</v>
      </c>
      <c r="M566" s="1">
        <f>Tabla1[[#This Row],[Ganancia Neta ]]/Tabla1[[#This Row],[Total del pedido ]]</f>
        <v>0.4</v>
      </c>
      <c r="N566" s="2">
        <f>Tabla1[[#This Row],[Costo Unitario]]*Tabla1[[#This Row],[Cantidad Ordenada]]</f>
        <v>54</v>
      </c>
      <c r="O566" s="2"/>
    </row>
    <row r="567" spans="1:15">
      <c r="A567">
        <v>216</v>
      </c>
      <c r="B567">
        <v>17</v>
      </c>
      <c r="C567" t="s">
        <v>26</v>
      </c>
      <c r="D567" t="s">
        <v>50</v>
      </c>
      <c r="E567">
        <v>15</v>
      </c>
      <c r="F567">
        <v>25</v>
      </c>
      <c r="G567">
        <v>1</v>
      </c>
      <c r="H567" s="8">
        <v>42</v>
      </c>
      <c r="I567" t="s">
        <v>6</v>
      </c>
      <c r="J567">
        <f>Tabla1[[#This Row],[Precio Unitario]]*Tabla1[[#This Row],[Cantidad Ordenada]]</f>
        <v>25</v>
      </c>
      <c r="K567">
        <f>Tabla1[[#This Row],[Ganancia Bruta]]-(Tabla1[[#This Row],[Costo Unitario]]*Tabla1[[#This Row],[Cantidad Ordenada]])</f>
        <v>10</v>
      </c>
      <c r="L567">
        <f>Tabla1[[#This Row],[Precio Unitario]]*Tabla1[[#This Row],[Cantidad Ordenada]]</f>
        <v>25</v>
      </c>
      <c r="M567" s="1">
        <f>Tabla1[[#This Row],[Ganancia Neta ]]/Tabla1[[#This Row],[Total del pedido ]]</f>
        <v>0.4</v>
      </c>
      <c r="N567" s="2">
        <f>Tabla1[[#This Row],[Costo Unitario]]*Tabla1[[#This Row],[Cantidad Ordenada]]</f>
        <v>15</v>
      </c>
      <c r="O567" s="2"/>
    </row>
    <row r="568" spans="1:15">
      <c r="A568">
        <v>216</v>
      </c>
      <c r="B568">
        <v>17</v>
      </c>
      <c r="C568" t="s">
        <v>23</v>
      </c>
      <c r="D568" t="s">
        <v>47</v>
      </c>
      <c r="E568">
        <v>13</v>
      </c>
      <c r="F568">
        <v>21</v>
      </c>
      <c r="G568">
        <v>3</v>
      </c>
      <c r="H568" s="8">
        <v>36</v>
      </c>
      <c r="I568" t="s">
        <v>6</v>
      </c>
      <c r="J568">
        <f>Tabla1[[#This Row],[Precio Unitario]]*Tabla1[[#This Row],[Cantidad Ordenada]]</f>
        <v>63</v>
      </c>
      <c r="K568">
        <f>Tabla1[[#This Row],[Ganancia Bruta]]-(Tabla1[[#This Row],[Costo Unitario]]*Tabla1[[#This Row],[Cantidad Ordenada]])</f>
        <v>24</v>
      </c>
      <c r="L568">
        <f>Tabla1[[#This Row],[Precio Unitario]]*Tabla1[[#This Row],[Cantidad Ordenada]]</f>
        <v>63</v>
      </c>
      <c r="M568" s="1">
        <f>Tabla1[[#This Row],[Ganancia Neta ]]/Tabla1[[#This Row],[Total del pedido ]]</f>
        <v>0.38095238095238093</v>
      </c>
      <c r="N568" s="2">
        <f>Tabla1[[#This Row],[Costo Unitario]]*Tabla1[[#This Row],[Cantidad Ordenada]]</f>
        <v>39</v>
      </c>
      <c r="O568" s="2"/>
    </row>
    <row r="569" spans="1:15">
      <c r="A569">
        <v>216</v>
      </c>
      <c r="B569">
        <v>17</v>
      </c>
      <c r="C569" t="s">
        <v>10</v>
      </c>
      <c r="D569" t="s">
        <v>34</v>
      </c>
      <c r="E569">
        <v>16</v>
      </c>
      <c r="F569">
        <v>27</v>
      </c>
      <c r="G569">
        <v>2</v>
      </c>
      <c r="H569" s="8">
        <v>42</v>
      </c>
      <c r="I569" t="s">
        <v>6</v>
      </c>
      <c r="J569">
        <f>Tabla1[[#This Row],[Precio Unitario]]*Tabla1[[#This Row],[Cantidad Ordenada]]</f>
        <v>54</v>
      </c>
      <c r="K569">
        <f>Tabla1[[#This Row],[Ganancia Bruta]]-(Tabla1[[#This Row],[Costo Unitario]]*Tabla1[[#This Row],[Cantidad Ordenada]])</f>
        <v>22</v>
      </c>
      <c r="L569">
        <f>Tabla1[[#This Row],[Precio Unitario]]*Tabla1[[#This Row],[Cantidad Ordenada]]</f>
        <v>54</v>
      </c>
      <c r="M569" s="1">
        <f>Tabla1[[#This Row],[Ganancia Neta ]]/Tabla1[[#This Row],[Total del pedido ]]</f>
        <v>0.40740740740740738</v>
      </c>
      <c r="N569" s="2">
        <f>Tabla1[[#This Row],[Costo Unitario]]*Tabla1[[#This Row],[Cantidad Ordenada]]</f>
        <v>32</v>
      </c>
      <c r="O569" s="2"/>
    </row>
    <row r="570" spans="1:15">
      <c r="A570">
        <v>217</v>
      </c>
      <c r="B570">
        <v>1</v>
      </c>
      <c r="C570" t="s">
        <v>18</v>
      </c>
      <c r="D570" t="s">
        <v>42</v>
      </c>
      <c r="E570">
        <v>19</v>
      </c>
      <c r="F570">
        <v>32</v>
      </c>
      <c r="G570">
        <v>3</v>
      </c>
      <c r="H570" s="8">
        <v>13</v>
      </c>
      <c r="I570" t="s">
        <v>8</v>
      </c>
      <c r="J570">
        <f>Tabla1[[#This Row],[Precio Unitario]]*Tabla1[[#This Row],[Cantidad Ordenada]]</f>
        <v>96</v>
      </c>
      <c r="K570">
        <f>Tabla1[[#This Row],[Ganancia Bruta]]-(Tabla1[[#This Row],[Costo Unitario]]*Tabla1[[#This Row],[Cantidad Ordenada]])</f>
        <v>39</v>
      </c>
      <c r="L570">
        <f>Tabla1[[#This Row],[Precio Unitario]]*Tabla1[[#This Row],[Cantidad Ordenada]]</f>
        <v>96</v>
      </c>
      <c r="M570" s="1">
        <f>Tabla1[[#This Row],[Ganancia Neta ]]/Tabla1[[#This Row],[Total del pedido ]]</f>
        <v>0.40625</v>
      </c>
      <c r="N570" s="2">
        <f>Tabla1[[#This Row],[Costo Unitario]]*Tabla1[[#This Row],[Cantidad Ordenada]]</f>
        <v>57</v>
      </c>
      <c r="O570" s="2"/>
    </row>
    <row r="571" spans="1:15">
      <c r="A571">
        <v>218</v>
      </c>
      <c r="B571">
        <v>13</v>
      </c>
      <c r="C571" t="s">
        <v>16</v>
      </c>
      <c r="D571" t="s">
        <v>40</v>
      </c>
      <c r="E571">
        <v>11</v>
      </c>
      <c r="F571">
        <v>19</v>
      </c>
      <c r="G571">
        <v>3</v>
      </c>
      <c r="H571" s="8">
        <v>24</v>
      </c>
      <c r="I571" t="s">
        <v>8</v>
      </c>
      <c r="J571">
        <f>Tabla1[[#This Row],[Precio Unitario]]*Tabla1[[#This Row],[Cantidad Ordenada]]</f>
        <v>57</v>
      </c>
      <c r="K571">
        <f>Tabla1[[#This Row],[Ganancia Bruta]]-(Tabla1[[#This Row],[Costo Unitario]]*Tabla1[[#This Row],[Cantidad Ordenada]])</f>
        <v>24</v>
      </c>
      <c r="L571">
        <f>Tabla1[[#This Row],[Precio Unitario]]*Tabla1[[#This Row],[Cantidad Ordenada]]</f>
        <v>57</v>
      </c>
      <c r="M571" s="1">
        <f>Tabla1[[#This Row],[Ganancia Neta ]]/Tabla1[[#This Row],[Total del pedido ]]</f>
        <v>0.42105263157894735</v>
      </c>
      <c r="N571" s="2">
        <f>Tabla1[[#This Row],[Costo Unitario]]*Tabla1[[#This Row],[Cantidad Ordenada]]</f>
        <v>33</v>
      </c>
      <c r="O571" s="2"/>
    </row>
    <row r="572" spans="1:15">
      <c r="A572">
        <v>218</v>
      </c>
      <c r="B572">
        <v>13</v>
      </c>
      <c r="C572" t="s">
        <v>10</v>
      </c>
      <c r="D572" t="s">
        <v>34</v>
      </c>
      <c r="E572">
        <v>16</v>
      </c>
      <c r="F572">
        <v>27</v>
      </c>
      <c r="G572">
        <v>3</v>
      </c>
      <c r="H572" s="8">
        <v>16</v>
      </c>
      <c r="I572" t="s">
        <v>6</v>
      </c>
      <c r="J572">
        <f>Tabla1[[#This Row],[Precio Unitario]]*Tabla1[[#This Row],[Cantidad Ordenada]]</f>
        <v>81</v>
      </c>
      <c r="K572">
        <f>Tabla1[[#This Row],[Ganancia Bruta]]-(Tabla1[[#This Row],[Costo Unitario]]*Tabla1[[#This Row],[Cantidad Ordenada]])</f>
        <v>33</v>
      </c>
      <c r="L572">
        <f>Tabla1[[#This Row],[Precio Unitario]]*Tabla1[[#This Row],[Cantidad Ordenada]]</f>
        <v>81</v>
      </c>
      <c r="M572" s="1">
        <f>Tabla1[[#This Row],[Ganancia Neta ]]/Tabla1[[#This Row],[Total del pedido ]]</f>
        <v>0.40740740740740738</v>
      </c>
      <c r="N572" s="2">
        <f>Tabla1[[#This Row],[Costo Unitario]]*Tabla1[[#This Row],[Cantidad Ordenada]]</f>
        <v>48</v>
      </c>
      <c r="O572" s="2"/>
    </row>
    <row r="573" spans="1:15">
      <c r="A573">
        <v>218</v>
      </c>
      <c r="B573">
        <v>13</v>
      </c>
      <c r="C573" t="s">
        <v>22</v>
      </c>
      <c r="D573" t="s">
        <v>46</v>
      </c>
      <c r="E573">
        <v>14</v>
      </c>
      <c r="F573">
        <v>23</v>
      </c>
      <c r="G573">
        <v>2</v>
      </c>
      <c r="H573" s="8">
        <v>6</v>
      </c>
      <c r="I573" t="s">
        <v>6</v>
      </c>
      <c r="J573">
        <f>Tabla1[[#This Row],[Precio Unitario]]*Tabla1[[#This Row],[Cantidad Ordenada]]</f>
        <v>46</v>
      </c>
      <c r="K573">
        <f>Tabla1[[#This Row],[Ganancia Bruta]]-(Tabla1[[#This Row],[Costo Unitario]]*Tabla1[[#This Row],[Cantidad Ordenada]])</f>
        <v>18</v>
      </c>
      <c r="L573">
        <f>Tabla1[[#This Row],[Precio Unitario]]*Tabla1[[#This Row],[Cantidad Ordenada]]</f>
        <v>46</v>
      </c>
      <c r="M573" s="1">
        <f>Tabla1[[#This Row],[Ganancia Neta ]]/Tabla1[[#This Row],[Total del pedido ]]</f>
        <v>0.39130434782608697</v>
      </c>
      <c r="N573" s="2">
        <f>Tabla1[[#This Row],[Costo Unitario]]*Tabla1[[#This Row],[Cantidad Ordenada]]</f>
        <v>28</v>
      </c>
      <c r="O573" s="2"/>
    </row>
    <row r="574" spans="1:15">
      <c r="A574">
        <v>219</v>
      </c>
      <c r="B574">
        <v>1</v>
      </c>
      <c r="C574" t="s">
        <v>22</v>
      </c>
      <c r="D574" t="s">
        <v>46</v>
      </c>
      <c r="E574">
        <v>14</v>
      </c>
      <c r="F574">
        <v>23</v>
      </c>
      <c r="G574">
        <v>2</v>
      </c>
      <c r="H574" s="8">
        <v>12</v>
      </c>
      <c r="I574" t="s">
        <v>6</v>
      </c>
      <c r="J574">
        <f>Tabla1[[#This Row],[Precio Unitario]]*Tabla1[[#This Row],[Cantidad Ordenada]]</f>
        <v>46</v>
      </c>
      <c r="K574">
        <f>Tabla1[[#This Row],[Ganancia Bruta]]-(Tabla1[[#This Row],[Costo Unitario]]*Tabla1[[#This Row],[Cantidad Ordenada]])</f>
        <v>18</v>
      </c>
      <c r="L574">
        <f>Tabla1[[#This Row],[Precio Unitario]]*Tabla1[[#This Row],[Cantidad Ordenada]]</f>
        <v>46</v>
      </c>
      <c r="M574" s="1">
        <f>Tabla1[[#This Row],[Ganancia Neta ]]/Tabla1[[#This Row],[Total del pedido ]]</f>
        <v>0.39130434782608697</v>
      </c>
      <c r="N574" s="2">
        <f>Tabla1[[#This Row],[Costo Unitario]]*Tabla1[[#This Row],[Cantidad Ordenada]]</f>
        <v>28</v>
      </c>
      <c r="O574" s="2"/>
    </row>
    <row r="575" spans="1:15">
      <c r="A575">
        <v>219</v>
      </c>
      <c r="B575">
        <v>1</v>
      </c>
      <c r="C575" t="s">
        <v>9</v>
      </c>
      <c r="D575" t="s">
        <v>33</v>
      </c>
      <c r="E575">
        <v>19</v>
      </c>
      <c r="F575">
        <v>31</v>
      </c>
      <c r="G575">
        <v>3</v>
      </c>
      <c r="H575" s="8">
        <v>11</v>
      </c>
      <c r="I575" t="s">
        <v>8</v>
      </c>
      <c r="J575">
        <f>Tabla1[[#This Row],[Precio Unitario]]*Tabla1[[#This Row],[Cantidad Ordenada]]</f>
        <v>93</v>
      </c>
      <c r="K575">
        <f>Tabla1[[#This Row],[Ganancia Bruta]]-(Tabla1[[#This Row],[Costo Unitario]]*Tabla1[[#This Row],[Cantidad Ordenada]])</f>
        <v>36</v>
      </c>
      <c r="L575">
        <f>Tabla1[[#This Row],[Precio Unitario]]*Tabla1[[#This Row],[Cantidad Ordenada]]</f>
        <v>93</v>
      </c>
      <c r="M575" s="1">
        <f>Tabla1[[#This Row],[Ganancia Neta ]]/Tabla1[[#This Row],[Total del pedido ]]</f>
        <v>0.38709677419354838</v>
      </c>
      <c r="N575" s="2">
        <f>Tabla1[[#This Row],[Costo Unitario]]*Tabla1[[#This Row],[Cantidad Ordenada]]</f>
        <v>57</v>
      </c>
      <c r="O575" s="2"/>
    </row>
    <row r="576" spans="1:15">
      <c r="A576">
        <v>220</v>
      </c>
      <c r="B576">
        <v>15</v>
      </c>
      <c r="C576" t="s">
        <v>5</v>
      </c>
      <c r="D576" t="s">
        <v>31</v>
      </c>
      <c r="E576">
        <v>14</v>
      </c>
      <c r="F576">
        <v>24</v>
      </c>
      <c r="G576">
        <v>1</v>
      </c>
      <c r="H576" s="8">
        <v>13</v>
      </c>
      <c r="I576" t="s">
        <v>6</v>
      </c>
      <c r="J576">
        <f>Tabla1[[#This Row],[Precio Unitario]]*Tabla1[[#This Row],[Cantidad Ordenada]]</f>
        <v>24</v>
      </c>
      <c r="K576">
        <f>Tabla1[[#This Row],[Ganancia Bruta]]-(Tabla1[[#This Row],[Costo Unitario]]*Tabla1[[#This Row],[Cantidad Ordenada]])</f>
        <v>10</v>
      </c>
      <c r="L576">
        <f>Tabla1[[#This Row],[Precio Unitario]]*Tabla1[[#This Row],[Cantidad Ordenada]]</f>
        <v>24</v>
      </c>
      <c r="M576" s="1">
        <f>Tabla1[[#This Row],[Ganancia Neta ]]/Tabla1[[#This Row],[Total del pedido ]]</f>
        <v>0.41666666666666669</v>
      </c>
      <c r="N576" s="2">
        <f>Tabla1[[#This Row],[Costo Unitario]]*Tabla1[[#This Row],[Cantidad Ordenada]]</f>
        <v>14</v>
      </c>
      <c r="O576" s="2"/>
    </row>
    <row r="577" spans="1:15">
      <c r="A577">
        <v>221</v>
      </c>
      <c r="B577">
        <v>16</v>
      </c>
      <c r="C577" t="s">
        <v>18</v>
      </c>
      <c r="D577" t="s">
        <v>42</v>
      </c>
      <c r="E577">
        <v>19</v>
      </c>
      <c r="F577">
        <v>32</v>
      </c>
      <c r="G577">
        <v>3</v>
      </c>
      <c r="H577" s="8">
        <v>29</v>
      </c>
      <c r="I577" t="s">
        <v>6</v>
      </c>
      <c r="J577">
        <f>Tabla1[[#This Row],[Precio Unitario]]*Tabla1[[#This Row],[Cantidad Ordenada]]</f>
        <v>96</v>
      </c>
      <c r="K577">
        <f>Tabla1[[#This Row],[Ganancia Bruta]]-(Tabla1[[#This Row],[Costo Unitario]]*Tabla1[[#This Row],[Cantidad Ordenada]])</f>
        <v>39</v>
      </c>
      <c r="L577">
        <f>Tabla1[[#This Row],[Precio Unitario]]*Tabla1[[#This Row],[Cantidad Ordenada]]</f>
        <v>96</v>
      </c>
      <c r="M577" s="1">
        <f>Tabla1[[#This Row],[Ganancia Neta ]]/Tabla1[[#This Row],[Total del pedido ]]</f>
        <v>0.40625</v>
      </c>
      <c r="N577" s="2">
        <f>Tabla1[[#This Row],[Costo Unitario]]*Tabla1[[#This Row],[Cantidad Ordenada]]</f>
        <v>57</v>
      </c>
      <c r="O577" s="2"/>
    </row>
    <row r="578" spans="1:15">
      <c r="A578">
        <v>221</v>
      </c>
      <c r="B578">
        <v>16</v>
      </c>
      <c r="C578" t="s">
        <v>20</v>
      </c>
      <c r="D578" t="s">
        <v>44</v>
      </c>
      <c r="E578">
        <v>20</v>
      </c>
      <c r="F578">
        <v>34</v>
      </c>
      <c r="G578">
        <v>2</v>
      </c>
      <c r="H578" s="8">
        <v>54</v>
      </c>
      <c r="I578" t="s">
        <v>8</v>
      </c>
      <c r="J578">
        <f>Tabla1[[#This Row],[Precio Unitario]]*Tabla1[[#This Row],[Cantidad Ordenada]]</f>
        <v>68</v>
      </c>
      <c r="K578">
        <f>Tabla1[[#This Row],[Ganancia Bruta]]-(Tabla1[[#This Row],[Costo Unitario]]*Tabla1[[#This Row],[Cantidad Ordenada]])</f>
        <v>28</v>
      </c>
      <c r="L578">
        <f>Tabla1[[#This Row],[Precio Unitario]]*Tabla1[[#This Row],[Cantidad Ordenada]]</f>
        <v>68</v>
      </c>
      <c r="M578" s="1">
        <f>Tabla1[[#This Row],[Ganancia Neta ]]/Tabla1[[#This Row],[Total del pedido ]]</f>
        <v>0.41176470588235292</v>
      </c>
      <c r="N578" s="2">
        <f>Tabla1[[#This Row],[Costo Unitario]]*Tabla1[[#This Row],[Cantidad Ordenada]]</f>
        <v>40</v>
      </c>
      <c r="O578" s="2"/>
    </row>
    <row r="579" spans="1:15">
      <c r="A579">
        <v>221</v>
      </c>
      <c r="B579">
        <v>16</v>
      </c>
      <c r="C579" t="s">
        <v>13</v>
      </c>
      <c r="D579" t="s">
        <v>37</v>
      </c>
      <c r="E579">
        <v>17</v>
      </c>
      <c r="F579">
        <v>29</v>
      </c>
      <c r="G579">
        <v>1</v>
      </c>
      <c r="H579" s="8">
        <v>25</v>
      </c>
      <c r="I579" t="s">
        <v>6</v>
      </c>
      <c r="J579">
        <f>Tabla1[[#This Row],[Precio Unitario]]*Tabla1[[#This Row],[Cantidad Ordenada]]</f>
        <v>29</v>
      </c>
      <c r="K579">
        <f>Tabla1[[#This Row],[Ganancia Bruta]]-(Tabla1[[#This Row],[Costo Unitario]]*Tabla1[[#This Row],[Cantidad Ordenada]])</f>
        <v>12</v>
      </c>
      <c r="L579">
        <f>Tabla1[[#This Row],[Precio Unitario]]*Tabla1[[#This Row],[Cantidad Ordenada]]</f>
        <v>29</v>
      </c>
      <c r="M579" s="1">
        <f>Tabla1[[#This Row],[Ganancia Neta ]]/Tabla1[[#This Row],[Total del pedido ]]</f>
        <v>0.41379310344827586</v>
      </c>
      <c r="N579" s="2">
        <f>Tabla1[[#This Row],[Costo Unitario]]*Tabla1[[#This Row],[Cantidad Ordenada]]</f>
        <v>17</v>
      </c>
      <c r="O579" s="2"/>
    </row>
    <row r="580" spans="1:15">
      <c r="A580">
        <v>222</v>
      </c>
      <c r="B580">
        <v>3</v>
      </c>
      <c r="C580" t="s">
        <v>22</v>
      </c>
      <c r="D580" t="s">
        <v>46</v>
      </c>
      <c r="E580">
        <v>14</v>
      </c>
      <c r="F580">
        <v>23</v>
      </c>
      <c r="G580">
        <v>3</v>
      </c>
      <c r="H580" s="8">
        <v>29</v>
      </c>
      <c r="I580" t="s">
        <v>6</v>
      </c>
      <c r="J580">
        <f>Tabla1[[#This Row],[Precio Unitario]]*Tabla1[[#This Row],[Cantidad Ordenada]]</f>
        <v>69</v>
      </c>
      <c r="K580">
        <f>Tabla1[[#This Row],[Ganancia Bruta]]-(Tabla1[[#This Row],[Costo Unitario]]*Tabla1[[#This Row],[Cantidad Ordenada]])</f>
        <v>27</v>
      </c>
      <c r="L580">
        <f>Tabla1[[#This Row],[Precio Unitario]]*Tabla1[[#This Row],[Cantidad Ordenada]]</f>
        <v>69</v>
      </c>
      <c r="M580" s="1">
        <f>Tabla1[[#This Row],[Ganancia Neta ]]/Tabla1[[#This Row],[Total del pedido ]]</f>
        <v>0.39130434782608697</v>
      </c>
      <c r="N580" s="2">
        <f>Tabla1[[#This Row],[Costo Unitario]]*Tabla1[[#This Row],[Cantidad Ordenada]]</f>
        <v>42</v>
      </c>
      <c r="O580" s="2"/>
    </row>
    <row r="581" spans="1:15">
      <c r="A581">
        <v>222</v>
      </c>
      <c r="B581">
        <v>3</v>
      </c>
      <c r="C581" t="s">
        <v>15</v>
      </c>
      <c r="D581" t="s">
        <v>39</v>
      </c>
      <c r="E581">
        <v>16</v>
      </c>
      <c r="F581">
        <v>28</v>
      </c>
      <c r="G581">
        <v>1</v>
      </c>
      <c r="H581" s="8">
        <v>56</v>
      </c>
      <c r="I581" t="s">
        <v>6</v>
      </c>
      <c r="J581">
        <f>Tabla1[[#This Row],[Precio Unitario]]*Tabla1[[#This Row],[Cantidad Ordenada]]</f>
        <v>28</v>
      </c>
      <c r="K581">
        <f>Tabla1[[#This Row],[Ganancia Bruta]]-(Tabla1[[#This Row],[Costo Unitario]]*Tabla1[[#This Row],[Cantidad Ordenada]])</f>
        <v>12</v>
      </c>
      <c r="L581">
        <f>Tabla1[[#This Row],[Precio Unitario]]*Tabla1[[#This Row],[Cantidad Ordenada]]</f>
        <v>28</v>
      </c>
      <c r="M581" s="1">
        <f>Tabla1[[#This Row],[Ganancia Neta ]]/Tabla1[[#This Row],[Total del pedido ]]</f>
        <v>0.42857142857142855</v>
      </c>
      <c r="N581" s="2">
        <f>Tabla1[[#This Row],[Costo Unitario]]*Tabla1[[#This Row],[Cantidad Ordenada]]</f>
        <v>16</v>
      </c>
      <c r="O581" s="2"/>
    </row>
    <row r="582" spans="1:15">
      <c r="A582">
        <v>223</v>
      </c>
      <c r="B582">
        <v>19</v>
      </c>
      <c r="C582" t="s">
        <v>18</v>
      </c>
      <c r="D582" t="s">
        <v>42</v>
      </c>
      <c r="E582">
        <v>19</v>
      </c>
      <c r="F582">
        <v>32</v>
      </c>
      <c r="G582">
        <v>1</v>
      </c>
      <c r="H582" s="8">
        <v>53</v>
      </c>
      <c r="I582" t="s">
        <v>6</v>
      </c>
      <c r="J582">
        <f>Tabla1[[#This Row],[Precio Unitario]]*Tabla1[[#This Row],[Cantidad Ordenada]]</f>
        <v>32</v>
      </c>
      <c r="K582">
        <f>Tabla1[[#This Row],[Ganancia Bruta]]-(Tabla1[[#This Row],[Costo Unitario]]*Tabla1[[#This Row],[Cantidad Ordenada]])</f>
        <v>13</v>
      </c>
      <c r="L582">
        <f>Tabla1[[#This Row],[Precio Unitario]]*Tabla1[[#This Row],[Cantidad Ordenada]]</f>
        <v>32</v>
      </c>
      <c r="M582" s="1">
        <f>Tabla1[[#This Row],[Ganancia Neta ]]/Tabla1[[#This Row],[Total del pedido ]]</f>
        <v>0.40625</v>
      </c>
      <c r="N582" s="2">
        <f>Tabla1[[#This Row],[Costo Unitario]]*Tabla1[[#This Row],[Cantidad Ordenada]]</f>
        <v>19</v>
      </c>
      <c r="O582" s="2"/>
    </row>
    <row r="583" spans="1:15">
      <c r="A583">
        <v>224</v>
      </c>
      <c r="B583">
        <v>7</v>
      </c>
      <c r="C583" t="s">
        <v>25</v>
      </c>
      <c r="D583" t="s">
        <v>49</v>
      </c>
      <c r="E583">
        <v>15</v>
      </c>
      <c r="F583">
        <v>26</v>
      </c>
      <c r="G583">
        <v>2</v>
      </c>
      <c r="H583" s="8">
        <v>20</v>
      </c>
      <c r="I583" t="s">
        <v>6</v>
      </c>
      <c r="J583">
        <f>Tabla1[[#This Row],[Precio Unitario]]*Tabla1[[#This Row],[Cantidad Ordenada]]</f>
        <v>52</v>
      </c>
      <c r="K583">
        <f>Tabla1[[#This Row],[Ganancia Bruta]]-(Tabla1[[#This Row],[Costo Unitario]]*Tabla1[[#This Row],[Cantidad Ordenada]])</f>
        <v>22</v>
      </c>
      <c r="L583">
        <f>Tabla1[[#This Row],[Precio Unitario]]*Tabla1[[#This Row],[Cantidad Ordenada]]</f>
        <v>52</v>
      </c>
      <c r="M583" s="1">
        <f>Tabla1[[#This Row],[Ganancia Neta ]]/Tabla1[[#This Row],[Total del pedido ]]</f>
        <v>0.42307692307692307</v>
      </c>
      <c r="N583" s="2">
        <f>Tabla1[[#This Row],[Costo Unitario]]*Tabla1[[#This Row],[Cantidad Ordenada]]</f>
        <v>30</v>
      </c>
      <c r="O583" s="2"/>
    </row>
    <row r="584" spans="1:15">
      <c r="A584">
        <v>225</v>
      </c>
      <c r="B584">
        <v>19</v>
      </c>
      <c r="C584" t="s">
        <v>14</v>
      </c>
      <c r="D584" t="s">
        <v>38</v>
      </c>
      <c r="E584">
        <v>20</v>
      </c>
      <c r="F584">
        <v>33</v>
      </c>
      <c r="G584">
        <v>3</v>
      </c>
      <c r="H584" s="8">
        <v>56</v>
      </c>
      <c r="I584" t="s">
        <v>8</v>
      </c>
      <c r="J584">
        <f>Tabla1[[#This Row],[Precio Unitario]]*Tabla1[[#This Row],[Cantidad Ordenada]]</f>
        <v>99</v>
      </c>
      <c r="K584">
        <f>Tabla1[[#This Row],[Ganancia Bruta]]-(Tabla1[[#This Row],[Costo Unitario]]*Tabla1[[#This Row],[Cantidad Ordenada]])</f>
        <v>39</v>
      </c>
      <c r="L584">
        <f>Tabla1[[#This Row],[Precio Unitario]]*Tabla1[[#This Row],[Cantidad Ordenada]]</f>
        <v>99</v>
      </c>
      <c r="M584" s="1">
        <f>Tabla1[[#This Row],[Ganancia Neta ]]/Tabla1[[#This Row],[Total del pedido ]]</f>
        <v>0.39393939393939392</v>
      </c>
      <c r="N584" s="2">
        <f>Tabla1[[#This Row],[Costo Unitario]]*Tabla1[[#This Row],[Cantidad Ordenada]]</f>
        <v>60</v>
      </c>
      <c r="O584" s="2"/>
    </row>
    <row r="585" spans="1:15">
      <c r="A585">
        <v>225</v>
      </c>
      <c r="B585">
        <v>19</v>
      </c>
      <c r="C585" t="s">
        <v>22</v>
      </c>
      <c r="D585" t="s">
        <v>46</v>
      </c>
      <c r="E585">
        <v>14</v>
      </c>
      <c r="F585">
        <v>23</v>
      </c>
      <c r="G585">
        <v>3</v>
      </c>
      <c r="H585" s="8">
        <v>38</v>
      </c>
      <c r="I585" t="s">
        <v>8</v>
      </c>
      <c r="J585">
        <f>Tabla1[[#This Row],[Precio Unitario]]*Tabla1[[#This Row],[Cantidad Ordenada]]</f>
        <v>69</v>
      </c>
      <c r="K585">
        <f>Tabla1[[#This Row],[Ganancia Bruta]]-(Tabla1[[#This Row],[Costo Unitario]]*Tabla1[[#This Row],[Cantidad Ordenada]])</f>
        <v>27</v>
      </c>
      <c r="L585">
        <f>Tabla1[[#This Row],[Precio Unitario]]*Tabla1[[#This Row],[Cantidad Ordenada]]</f>
        <v>69</v>
      </c>
      <c r="M585" s="1">
        <f>Tabla1[[#This Row],[Ganancia Neta ]]/Tabla1[[#This Row],[Total del pedido ]]</f>
        <v>0.39130434782608697</v>
      </c>
      <c r="N585" s="2">
        <f>Tabla1[[#This Row],[Costo Unitario]]*Tabla1[[#This Row],[Cantidad Ordenada]]</f>
        <v>42</v>
      </c>
      <c r="O585" s="2"/>
    </row>
    <row r="586" spans="1:15">
      <c r="A586">
        <v>226</v>
      </c>
      <c r="B586">
        <v>7</v>
      </c>
      <c r="C586" t="s">
        <v>21</v>
      </c>
      <c r="D586" t="s">
        <v>45</v>
      </c>
      <c r="E586">
        <v>12</v>
      </c>
      <c r="F586">
        <v>20</v>
      </c>
      <c r="G586">
        <v>2</v>
      </c>
      <c r="H586" s="8">
        <v>7</v>
      </c>
      <c r="I586" t="s">
        <v>6</v>
      </c>
      <c r="J586">
        <f>Tabla1[[#This Row],[Precio Unitario]]*Tabla1[[#This Row],[Cantidad Ordenada]]</f>
        <v>40</v>
      </c>
      <c r="K586">
        <f>Tabla1[[#This Row],[Ganancia Bruta]]-(Tabla1[[#This Row],[Costo Unitario]]*Tabla1[[#This Row],[Cantidad Ordenada]])</f>
        <v>16</v>
      </c>
      <c r="L586">
        <f>Tabla1[[#This Row],[Precio Unitario]]*Tabla1[[#This Row],[Cantidad Ordenada]]</f>
        <v>40</v>
      </c>
      <c r="M586" s="1">
        <f>Tabla1[[#This Row],[Ganancia Neta ]]/Tabla1[[#This Row],[Total del pedido ]]</f>
        <v>0.4</v>
      </c>
      <c r="N586" s="2">
        <f>Tabla1[[#This Row],[Costo Unitario]]*Tabla1[[#This Row],[Cantidad Ordenada]]</f>
        <v>24</v>
      </c>
      <c r="O586" s="2"/>
    </row>
    <row r="587" spans="1:15">
      <c r="A587">
        <v>226</v>
      </c>
      <c r="B587">
        <v>7</v>
      </c>
      <c r="C587" t="s">
        <v>23</v>
      </c>
      <c r="D587" t="s">
        <v>47</v>
      </c>
      <c r="E587">
        <v>13</v>
      </c>
      <c r="F587">
        <v>21</v>
      </c>
      <c r="G587">
        <v>1</v>
      </c>
      <c r="H587" s="8">
        <v>29</v>
      </c>
      <c r="I587" t="s">
        <v>8</v>
      </c>
      <c r="J587">
        <f>Tabla1[[#This Row],[Precio Unitario]]*Tabla1[[#This Row],[Cantidad Ordenada]]</f>
        <v>21</v>
      </c>
      <c r="K587">
        <f>Tabla1[[#This Row],[Ganancia Bruta]]-(Tabla1[[#This Row],[Costo Unitario]]*Tabla1[[#This Row],[Cantidad Ordenada]])</f>
        <v>8</v>
      </c>
      <c r="L587">
        <f>Tabla1[[#This Row],[Precio Unitario]]*Tabla1[[#This Row],[Cantidad Ordenada]]</f>
        <v>21</v>
      </c>
      <c r="M587" s="1">
        <f>Tabla1[[#This Row],[Ganancia Neta ]]/Tabla1[[#This Row],[Total del pedido ]]</f>
        <v>0.38095238095238093</v>
      </c>
      <c r="N587" s="2">
        <f>Tabla1[[#This Row],[Costo Unitario]]*Tabla1[[#This Row],[Cantidad Ordenada]]</f>
        <v>13</v>
      </c>
      <c r="O587" s="2"/>
    </row>
    <row r="588" spans="1:15">
      <c r="A588">
        <v>226</v>
      </c>
      <c r="B588">
        <v>7</v>
      </c>
      <c r="C588" t="s">
        <v>10</v>
      </c>
      <c r="D588" t="s">
        <v>34</v>
      </c>
      <c r="E588">
        <v>16</v>
      </c>
      <c r="F588">
        <v>27</v>
      </c>
      <c r="G588">
        <v>3</v>
      </c>
      <c r="H588" s="8">
        <v>56</v>
      </c>
      <c r="I588" t="s">
        <v>6</v>
      </c>
      <c r="J588">
        <f>Tabla1[[#This Row],[Precio Unitario]]*Tabla1[[#This Row],[Cantidad Ordenada]]</f>
        <v>81</v>
      </c>
      <c r="K588">
        <f>Tabla1[[#This Row],[Ganancia Bruta]]-(Tabla1[[#This Row],[Costo Unitario]]*Tabla1[[#This Row],[Cantidad Ordenada]])</f>
        <v>33</v>
      </c>
      <c r="L588">
        <f>Tabla1[[#This Row],[Precio Unitario]]*Tabla1[[#This Row],[Cantidad Ordenada]]</f>
        <v>81</v>
      </c>
      <c r="M588" s="1">
        <f>Tabla1[[#This Row],[Ganancia Neta ]]/Tabla1[[#This Row],[Total del pedido ]]</f>
        <v>0.40740740740740738</v>
      </c>
      <c r="N588" s="2">
        <f>Tabla1[[#This Row],[Costo Unitario]]*Tabla1[[#This Row],[Cantidad Ordenada]]</f>
        <v>48</v>
      </c>
      <c r="O588" s="2"/>
    </row>
    <row r="589" spans="1:15">
      <c r="A589">
        <v>226</v>
      </c>
      <c r="B589">
        <v>7</v>
      </c>
      <c r="C589" t="s">
        <v>13</v>
      </c>
      <c r="D589" t="s">
        <v>37</v>
      </c>
      <c r="E589">
        <v>17</v>
      </c>
      <c r="F589">
        <v>29</v>
      </c>
      <c r="G589">
        <v>1</v>
      </c>
      <c r="H589" s="8">
        <v>54</v>
      </c>
      <c r="I589" t="s">
        <v>8</v>
      </c>
      <c r="J589">
        <f>Tabla1[[#This Row],[Precio Unitario]]*Tabla1[[#This Row],[Cantidad Ordenada]]</f>
        <v>29</v>
      </c>
      <c r="K589">
        <f>Tabla1[[#This Row],[Ganancia Bruta]]-(Tabla1[[#This Row],[Costo Unitario]]*Tabla1[[#This Row],[Cantidad Ordenada]])</f>
        <v>12</v>
      </c>
      <c r="L589">
        <f>Tabla1[[#This Row],[Precio Unitario]]*Tabla1[[#This Row],[Cantidad Ordenada]]</f>
        <v>29</v>
      </c>
      <c r="M589" s="1">
        <f>Tabla1[[#This Row],[Ganancia Neta ]]/Tabla1[[#This Row],[Total del pedido ]]</f>
        <v>0.41379310344827586</v>
      </c>
      <c r="N589" s="2">
        <f>Tabla1[[#This Row],[Costo Unitario]]*Tabla1[[#This Row],[Cantidad Ordenada]]</f>
        <v>17</v>
      </c>
      <c r="O589" s="2"/>
    </row>
    <row r="590" spans="1:15">
      <c r="A590">
        <v>227</v>
      </c>
      <c r="B590">
        <v>17</v>
      </c>
      <c r="C590" t="s">
        <v>5</v>
      </c>
      <c r="D590" t="s">
        <v>31</v>
      </c>
      <c r="E590">
        <v>14</v>
      </c>
      <c r="F590">
        <v>24</v>
      </c>
      <c r="G590">
        <v>1</v>
      </c>
      <c r="H590" s="8">
        <v>58</v>
      </c>
      <c r="I590" t="s">
        <v>6</v>
      </c>
      <c r="J590">
        <f>Tabla1[[#This Row],[Precio Unitario]]*Tabla1[[#This Row],[Cantidad Ordenada]]</f>
        <v>24</v>
      </c>
      <c r="K590">
        <f>Tabla1[[#This Row],[Ganancia Bruta]]-(Tabla1[[#This Row],[Costo Unitario]]*Tabla1[[#This Row],[Cantidad Ordenada]])</f>
        <v>10</v>
      </c>
      <c r="L590">
        <f>Tabla1[[#This Row],[Precio Unitario]]*Tabla1[[#This Row],[Cantidad Ordenada]]</f>
        <v>24</v>
      </c>
      <c r="M590" s="1">
        <f>Tabla1[[#This Row],[Ganancia Neta ]]/Tabla1[[#This Row],[Total del pedido ]]</f>
        <v>0.41666666666666669</v>
      </c>
      <c r="N590" s="2">
        <f>Tabla1[[#This Row],[Costo Unitario]]*Tabla1[[#This Row],[Cantidad Ordenada]]</f>
        <v>14</v>
      </c>
      <c r="O590" s="2"/>
    </row>
    <row r="591" spans="1:15">
      <c r="A591">
        <v>227</v>
      </c>
      <c r="B591">
        <v>17</v>
      </c>
      <c r="C591" t="s">
        <v>9</v>
      </c>
      <c r="D591" t="s">
        <v>33</v>
      </c>
      <c r="E591">
        <v>19</v>
      </c>
      <c r="F591">
        <v>31</v>
      </c>
      <c r="G591">
        <v>3</v>
      </c>
      <c r="H591" s="8">
        <v>15</v>
      </c>
      <c r="I591" t="s">
        <v>8</v>
      </c>
      <c r="J591">
        <f>Tabla1[[#This Row],[Precio Unitario]]*Tabla1[[#This Row],[Cantidad Ordenada]]</f>
        <v>93</v>
      </c>
      <c r="K591">
        <f>Tabla1[[#This Row],[Ganancia Bruta]]-(Tabla1[[#This Row],[Costo Unitario]]*Tabla1[[#This Row],[Cantidad Ordenada]])</f>
        <v>36</v>
      </c>
      <c r="L591">
        <f>Tabla1[[#This Row],[Precio Unitario]]*Tabla1[[#This Row],[Cantidad Ordenada]]</f>
        <v>93</v>
      </c>
      <c r="M591" s="1">
        <f>Tabla1[[#This Row],[Ganancia Neta ]]/Tabla1[[#This Row],[Total del pedido ]]</f>
        <v>0.38709677419354838</v>
      </c>
      <c r="N591" s="2">
        <f>Tabla1[[#This Row],[Costo Unitario]]*Tabla1[[#This Row],[Cantidad Ordenada]]</f>
        <v>57</v>
      </c>
      <c r="O591" s="2"/>
    </row>
    <row r="592" spans="1:15">
      <c r="A592">
        <v>227</v>
      </c>
      <c r="B592">
        <v>17</v>
      </c>
      <c r="C592" t="s">
        <v>15</v>
      </c>
      <c r="D592" t="s">
        <v>39</v>
      </c>
      <c r="E592">
        <v>16</v>
      </c>
      <c r="F592">
        <v>28</v>
      </c>
      <c r="G592">
        <v>1</v>
      </c>
      <c r="H592" s="8">
        <v>13</v>
      </c>
      <c r="I592" t="s">
        <v>6</v>
      </c>
      <c r="J592">
        <f>Tabla1[[#This Row],[Precio Unitario]]*Tabla1[[#This Row],[Cantidad Ordenada]]</f>
        <v>28</v>
      </c>
      <c r="K592">
        <f>Tabla1[[#This Row],[Ganancia Bruta]]-(Tabla1[[#This Row],[Costo Unitario]]*Tabla1[[#This Row],[Cantidad Ordenada]])</f>
        <v>12</v>
      </c>
      <c r="L592">
        <f>Tabla1[[#This Row],[Precio Unitario]]*Tabla1[[#This Row],[Cantidad Ordenada]]</f>
        <v>28</v>
      </c>
      <c r="M592" s="1">
        <f>Tabla1[[#This Row],[Ganancia Neta ]]/Tabla1[[#This Row],[Total del pedido ]]</f>
        <v>0.42857142857142855</v>
      </c>
      <c r="N592" s="2">
        <f>Tabla1[[#This Row],[Costo Unitario]]*Tabla1[[#This Row],[Cantidad Ordenada]]</f>
        <v>16</v>
      </c>
      <c r="O592" s="2"/>
    </row>
    <row r="593" spans="1:15">
      <c r="A593">
        <v>227</v>
      </c>
      <c r="B593">
        <v>17</v>
      </c>
      <c r="C593" t="s">
        <v>14</v>
      </c>
      <c r="D593" t="s">
        <v>38</v>
      </c>
      <c r="E593">
        <v>20</v>
      </c>
      <c r="F593">
        <v>33</v>
      </c>
      <c r="G593">
        <v>2</v>
      </c>
      <c r="H593" s="8">
        <v>33</v>
      </c>
      <c r="I593" t="s">
        <v>6</v>
      </c>
      <c r="J593">
        <f>Tabla1[[#This Row],[Precio Unitario]]*Tabla1[[#This Row],[Cantidad Ordenada]]</f>
        <v>66</v>
      </c>
      <c r="K593">
        <f>Tabla1[[#This Row],[Ganancia Bruta]]-(Tabla1[[#This Row],[Costo Unitario]]*Tabla1[[#This Row],[Cantidad Ordenada]])</f>
        <v>26</v>
      </c>
      <c r="L593">
        <f>Tabla1[[#This Row],[Precio Unitario]]*Tabla1[[#This Row],[Cantidad Ordenada]]</f>
        <v>66</v>
      </c>
      <c r="M593" s="1">
        <f>Tabla1[[#This Row],[Ganancia Neta ]]/Tabla1[[#This Row],[Total del pedido ]]</f>
        <v>0.39393939393939392</v>
      </c>
      <c r="N593" s="2">
        <f>Tabla1[[#This Row],[Costo Unitario]]*Tabla1[[#This Row],[Cantidad Ordenada]]</f>
        <v>40</v>
      </c>
      <c r="O593" s="2"/>
    </row>
    <row r="594" spans="1:15">
      <c r="A594">
        <v>228</v>
      </c>
      <c r="B594">
        <v>16</v>
      </c>
      <c r="C594" t="s">
        <v>22</v>
      </c>
      <c r="D594" t="s">
        <v>46</v>
      </c>
      <c r="E594">
        <v>14</v>
      </c>
      <c r="F594">
        <v>23</v>
      </c>
      <c r="G594">
        <v>3</v>
      </c>
      <c r="H594" s="8">
        <v>35</v>
      </c>
      <c r="I594" t="s">
        <v>6</v>
      </c>
      <c r="J594">
        <f>Tabla1[[#This Row],[Precio Unitario]]*Tabla1[[#This Row],[Cantidad Ordenada]]</f>
        <v>69</v>
      </c>
      <c r="K594">
        <f>Tabla1[[#This Row],[Ganancia Bruta]]-(Tabla1[[#This Row],[Costo Unitario]]*Tabla1[[#This Row],[Cantidad Ordenada]])</f>
        <v>27</v>
      </c>
      <c r="L594">
        <f>Tabla1[[#This Row],[Precio Unitario]]*Tabla1[[#This Row],[Cantidad Ordenada]]</f>
        <v>69</v>
      </c>
      <c r="M594" s="1">
        <f>Tabla1[[#This Row],[Ganancia Neta ]]/Tabla1[[#This Row],[Total del pedido ]]</f>
        <v>0.39130434782608697</v>
      </c>
      <c r="N594" s="2">
        <f>Tabla1[[#This Row],[Costo Unitario]]*Tabla1[[#This Row],[Cantidad Ordenada]]</f>
        <v>42</v>
      </c>
      <c r="O594" s="2"/>
    </row>
    <row r="595" spans="1:15">
      <c r="A595">
        <v>229</v>
      </c>
      <c r="B595">
        <v>14</v>
      </c>
      <c r="C595" t="s">
        <v>26</v>
      </c>
      <c r="D595" t="s">
        <v>50</v>
      </c>
      <c r="E595">
        <v>15</v>
      </c>
      <c r="F595">
        <v>25</v>
      </c>
      <c r="G595">
        <v>1</v>
      </c>
      <c r="H595" s="8">
        <v>28</v>
      </c>
      <c r="I595" t="s">
        <v>8</v>
      </c>
      <c r="J595">
        <f>Tabla1[[#This Row],[Precio Unitario]]*Tabla1[[#This Row],[Cantidad Ordenada]]</f>
        <v>25</v>
      </c>
      <c r="K595">
        <f>Tabla1[[#This Row],[Ganancia Bruta]]-(Tabla1[[#This Row],[Costo Unitario]]*Tabla1[[#This Row],[Cantidad Ordenada]])</f>
        <v>10</v>
      </c>
      <c r="L595">
        <f>Tabla1[[#This Row],[Precio Unitario]]*Tabla1[[#This Row],[Cantidad Ordenada]]</f>
        <v>25</v>
      </c>
      <c r="M595" s="1">
        <f>Tabla1[[#This Row],[Ganancia Neta ]]/Tabla1[[#This Row],[Total del pedido ]]</f>
        <v>0.4</v>
      </c>
      <c r="N595" s="2">
        <f>Tabla1[[#This Row],[Costo Unitario]]*Tabla1[[#This Row],[Cantidad Ordenada]]</f>
        <v>15</v>
      </c>
      <c r="O595" s="2"/>
    </row>
    <row r="596" spans="1:15">
      <c r="A596">
        <v>229</v>
      </c>
      <c r="B596">
        <v>14</v>
      </c>
      <c r="C596" t="s">
        <v>17</v>
      </c>
      <c r="D596" t="s">
        <v>41</v>
      </c>
      <c r="E596">
        <v>21</v>
      </c>
      <c r="F596">
        <v>35</v>
      </c>
      <c r="G596">
        <v>1</v>
      </c>
      <c r="H596" s="8">
        <v>43</v>
      </c>
      <c r="I596" t="s">
        <v>6</v>
      </c>
      <c r="J596">
        <f>Tabla1[[#This Row],[Precio Unitario]]*Tabla1[[#This Row],[Cantidad Ordenada]]</f>
        <v>35</v>
      </c>
      <c r="K596">
        <f>Tabla1[[#This Row],[Ganancia Bruta]]-(Tabla1[[#This Row],[Costo Unitario]]*Tabla1[[#This Row],[Cantidad Ordenada]])</f>
        <v>14</v>
      </c>
      <c r="L596">
        <f>Tabla1[[#This Row],[Precio Unitario]]*Tabla1[[#This Row],[Cantidad Ordenada]]</f>
        <v>35</v>
      </c>
      <c r="M596" s="1">
        <f>Tabla1[[#This Row],[Ganancia Neta ]]/Tabla1[[#This Row],[Total del pedido ]]</f>
        <v>0.4</v>
      </c>
      <c r="N596" s="2">
        <f>Tabla1[[#This Row],[Costo Unitario]]*Tabla1[[#This Row],[Cantidad Ordenada]]</f>
        <v>21</v>
      </c>
      <c r="O596" s="2"/>
    </row>
    <row r="597" spans="1:15">
      <c r="A597">
        <v>229</v>
      </c>
      <c r="B597">
        <v>14</v>
      </c>
      <c r="C597" t="s">
        <v>12</v>
      </c>
      <c r="D597" t="s">
        <v>36</v>
      </c>
      <c r="E597">
        <v>22</v>
      </c>
      <c r="F597">
        <v>36</v>
      </c>
      <c r="G597">
        <v>1</v>
      </c>
      <c r="H597" s="8">
        <v>19</v>
      </c>
      <c r="I597" t="s">
        <v>8</v>
      </c>
      <c r="J597">
        <f>Tabla1[[#This Row],[Precio Unitario]]*Tabla1[[#This Row],[Cantidad Ordenada]]</f>
        <v>36</v>
      </c>
      <c r="K597">
        <f>Tabla1[[#This Row],[Ganancia Bruta]]-(Tabla1[[#This Row],[Costo Unitario]]*Tabla1[[#This Row],[Cantidad Ordenada]])</f>
        <v>14</v>
      </c>
      <c r="L597">
        <f>Tabla1[[#This Row],[Precio Unitario]]*Tabla1[[#This Row],[Cantidad Ordenada]]</f>
        <v>36</v>
      </c>
      <c r="M597" s="1">
        <f>Tabla1[[#This Row],[Ganancia Neta ]]/Tabla1[[#This Row],[Total del pedido ]]</f>
        <v>0.3888888888888889</v>
      </c>
      <c r="N597" s="2">
        <f>Tabla1[[#This Row],[Costo Unitario]]*Tabla1[[#This Row],[Cantidad Ordenada]]</f>
        <v>22</v>
      </c>
      <c r="O597" s="2"/>
    </row>
    <row r="598" spans="1:15">
      <c r="A598">
        <v>229</v>
      </c>
      <c r="B598">
        <v>14</v>
      </c>
      <c r="C598" t="s">
        <v>15</v>
      </c>
      <c r="D598" t="s">
        <v>39</v>
      </c>
      <c r="E598">
        <v>16</v>
      </c>
      <c r="F598">
        <v>28</v>
      </c>
      <c r="G598">
        <v>1</v>
      </c>
      <c r="H598" s="8">
        <v>27</v>
      </c>
      <c r="I598" t="s">
        <v>8</v>
      </c>
      <c r="J598">
        <f>Tabla1[[#This Row],[Precio Unitario]]*Tabla1[[#This Row],[Cantidad Ordenada]]</f>
        <v>28</v>
      </c>
      <c r="K598">
        <f>Tabla1[[#This Row],[Ganancia Bruta]]-(Tabla1[[#This Row],[Costo Unitario]]*Tabla1[[#This Row],[Cantidad Ordenada]])</f>
        <v>12</v>
      </c>
      <c r="L598">
        <f>Tabla1[[#This Row],[Precio Unitario]]*Tabla1[[#This Row],[Cantidad Ordenada]]</f>
        <v>28</v>
      </c>
      <c r="M598" s="1">
        <f>Tabla1[[#This Row],[Ganancia Neta ]]/Tabla1[[#This Row],[Total del pedido ]]</f>
        <v>0.42857142857142855</v>
      </c>
      <c r="N598" s="2">
        <f>Tabla1[[#This Row],[Costo Unitario]]*Tabla1[[#This Row],[Cantidad Ordenada]]</f>
        <v>16</v>
      </c>
      <c r="O598" s="2"/>
    </row>
    <row r="599" spans="1:15">
      <c r="A599">
        <v>230</v>
      </c>
      <c r="B599">
        <v>5</v>
      </c>
      <c r="C599" t="s">
        <v>18</v>
      </c>
      <c r="D599" t="s">
        <v>42</v>
      </c>
      <c r="E599">
        <v>19</v>
      </c>
      <c r="F599">
        <v>32</v>
      </c>
      <c r="G599">
        <v>3</v>
      </c>
      <c r="H599" s="8">
        <v>10</v>
      </c>
      <c r="I599" t="s">
        <v>8</v>
      </c>
      <c r="J599">
        <f>Tabla1[[#This Row],[Precio Unitario]]*Tabla1[[#This Row],[Cantidad Ordenada]]</f>
        <v>96</v>
      </c>
      <c r="K599">
        <f>Tabla1[[#This Row],[Ganancia Bruta]]-(Tabla1[[#This Row],[Costo Unitario]]*Tabla1[[#This Row],[Cantidad Ordenada]])</f>
        <v>39</v>
      </c>
      <c r="L599">
        <f>Tabla1[[#This Row],[Precio Unitario]]*Tabla1[[#This Row],[Cantidad Ordenada]]</f>
        <v>96</v>
      </c>
      <c r="M599" s="1">
        <f>Tabla1[[#This Row],[Ganancia Neta ]]/Tabla1[[#This Row],[Total del pedido ]]</f>
        <v>0.40625</v>
      </c>
      <c r="N599" s="2">
        <f>Tabla1[[#This Row],[Costo Unitario]]*Tabla1[[#This Row],[Cantidad Ordenada]]</f>
        <v>57</v>
      </c>
      <c r="O599" s="2"/>
    </row>
    <row r="600" spans="1:15">
      <c r="A600">
        <v>230</v>
      </c>
      <c r="B600">
        <v>5</v>
      </c>
      <c r="C600" t="s">
        <v>15</v>
      </c>
      <c r="D600" t="s">
        <v>39</v>
      </c>
      <c r="E600">
        <v>16</v>
      </c>
      <c r="F600">
        <v>28</v>
      </c>
      <c r="G600">
        <v>2</v>
      </c>
      <c r="H600" s="8">
        <v>24</v>
      </c>
      <c r="I600" t="s">
        <v>8</v>
      </c>
      <c r="J600">
        <f>Tabla1[[#This Row],[Precio Unitario]]*Tabla1[[#This Row],[Cantidad Ordenada]]</f>
        <v>56</v>
      </c>
      <c r="K600">
        <f>Tabla1[[#This Row],[Ganancia Bruta]]-(Tabla1[[#This Row],[Costo Unitario]]*Tabla1[[#This Row],[Cantidad Ordenada]])</f>
        <v>24</v>
      </c>
      <c r="L600">
        <f>Tabla1[[#This Row],[Precio Unitario]]*Tabla1[[#This Row],[Cantidad Ordenada]]</f>
        <v>56</v>
      </c>
      <c r="M600" s="1">
        <f>Tabla1[[#This Row],[Ganancia Neta ]]/Tabla1[[#This Row],[Total del pedido ]]</f>
        <v>0.42857142857142855</v>
      </c>
      <c r="N600" s="2">
        <f>Tabla1[[#This Row],[Costo Unitario]]*Tabla1[[#This Row],[Cantidad Ordenada]]</f>
        <v>32</v>
      </c>
      <c r="O600" s="2"/>
    </row>
    <row r="601" spans="1:15">
      <c r="A601">
        <v>230</v>
      </c>
      <c r="B601">
        <v>5</v>
      </c>
      <c r="C601" t="s">
        <v>9</v>
      </c>
      <c r="D601" t="s">
        <v>33</v>
      </c>
      <c r="E601">
        <v>19</v>
      </c>
      <c r="F601">
        <v>31</v>
      </c>
      <c r="G601">
        <v>2</v>
      </c>
      <c r="H601" s="8">
        <v>57</v>
      </c>
      <c r="I601" t="s">
        <v>8</v>
      </c>
      <c r="J601">
        <f>Tabla1[[#This Row],[Precio Unitario]]*Tabla1[[#This Row],[Cantidad Ordenada]]</f>
        <v>62</v>
      </c>
      <c r="K601">
        <f>Tabla1[[#This Row],[Ganancia Bruta]]-(Tabla1[[#This Row],[Costo Unitario]]*Tabla1[[#This Row],[Cantidad Ordenada]])</f>
        <v>24</v>
      </c>
      <c r="L601">
        <f>Tabla1[[#This Row],[Precio Unitario]]*Tabla1[[#This Row],[Cantidad Ordenada]]</f>
        <v>62</v>
      </c>
      <c r="M601" s="1">
        <f>Tabla1[[#This Row],[Ganancia Neta ]]/Tabla1[[#This Row],[Total del pedido ]]</f>
        <v>0.38709677419354838</v>
      </c>
      <c r="N601" s="2">
        <f>Tabla1[[#This Row],[Costo Unitario]]*Tabla1[[#This Row],[Cantidad Ordenada]]</f>
        <v>38</v>
      </c>
      <c r="O601" s="2"/>
    </row>
    <row r="602" spans="1:15">
      <c r="A602">
        <v>231</v>
      </c>
      <c r="B602">
        <v>8</v>
      </c>
      <c r="C602" t="s">
        <v>23</v>
      </c>
      <c r="D602" t="s">
        <v>47</v>
      </c>
      <c r="E602">
        <v>13</v>
      </c>
      <c r="F602">
        <v>21</v>
      </c>
      <c r="G602">
        <v>2</v>
      </c>
      <c r="H602" s="8">
        <v>29</v>
      </c>
      <c r="I602" t="s">
        <v>8</v>
      </c>
      <c r="J602">
        <f>Tabla1[[#This Row],[Precio Unitario]]*Tabla1[[#This Row],[Cantidad Ordenada]]</f>
        <v>42</v>
      </c>
      <c r="K602">
        <f>Tabla1[[#This Row],[Ganancia Bruta]]-(Tabla1[[#This Row],[Costo Unitario]]*Tabla1[[#This Row],[Cantidad Ordenada]])</f>
        <v>16</v>
      </c>
      <c r="L602">
        <f>Tabla1[[#This Row],[Precio Unitario]]*Tabla1[[#This Row],[Cantidad Ordenada]]</f>
        <v>42</v>
      </c>
      <c r="M602" s="1">
        <f>Tabla1[[#This Row],[Ganancia Neta ]]/Tabla1[[#This Row],[Total del pedido ]]</f>
        <v>0.38095238095238093</v>
      </c>
      <c r="N602" s="2">
        <f>Tabla1[[#This Row],[Costo Unitario]]*Tabla1[[#This Row],[Cantidad Ordenada]]</f>
        <v>26</v>
      </c>
      <c r="O602" s="2"/>
    </row>
    <row r="603" spans="1:15">
      <c r="A603">
        <v>231</v>
      </c>
      <c r="B603">
        <v>8</v>
      </c>
      <c r="C603" t="s">
        <v>20</v>
      </c>
      <c r="D603" t="s">
        <v>44</v>
      </c>
      <c r="E603">
        <v>20</v>
      </c>
      <c r="F603">
        <v>34</v>
      </c>
      <c r="G603">
        <v>3</v>
      </c>
      <c r="H603" s="8">
        <v>17</v>
      </c>
      <c r="I603" t="s">
        <v>8</v>
      </c>
      <c r="J603">
        <f>Tabla1[[#This Row],[Precio Unitario]]*Tabla1[[#This Row],[Cantidad Ordenada]]</f>
        <v>102</v>
      </c>
      <c r="K603">
        <f>Tabla1[[#This Row],[Ganancia Bruta]]-(Tabla1[[#This Row],[Costo Unitario]]*Tabla1[[#This Row],[Cantidad Ordenada]])</f>
        <v>42</v>
      </c>
      <c r="L603">
        <f>Tabla1[[#This Row],[Precio Unitario]]*Tabla1[[#This Row],[Cantidad Ordenada]]</f>
        <v>102</v>
      </c>
      <c r="M603" s="1">
        <f>Tabla1[[#This Row],[Ganancia Neta ]]/Tabla1[[#This Row],[Total del pedido ]]</f>
        <v>0.41176470588235292</v>
      </c>
      <c r="N603" s="2">
        <f>Tabla1[[#This Row],[Costo Unitario]]*Tabla1[[#This Row],[Cantidad Ordenada]]</f>
        <v>60</v>
      </c>
      <c r="O603" s="2"/>
    </row>
    <row r="604" spans="1:15">
      <c r="A604">
        <v>231</v>
      </c>
      <c r="B604">
        <v>8</v>
      </c>
      <c r="C604" t="s">
        <v>9</v>
      </c>
      <c r="D604" t="s">
        <v>33</v>
      </c>
      <c r="E604">
        <v>19</v>
      </c>
      <c r="F604">
        <v>31</v>
      </c>
      <c r="G604">
        <v>1</v>
      </c>
      <c r="H604" s="8">
        <v>53</v>
      </c>
      <c r="I604" t="s">
        <v>8</v>
      </c>
      <c r="J604">
        <f>Tabla1[[#This Row],[Precio Unitario]]*Tabla1[[#This Row],[Cantidad Ordenada]]</f>
        <v>31</v>
      </c>
      <c r="K604">
        <f>Tabla1[[#This Row],[Ganancia Bruta]]-(Tabla1[[#This Row],[Costo Unitario]]*Tabla1[[#This Row],[Cantidad Ordenada]])</f>
        <v>12</v>
      </c>
      <c r="L604">
        <f>Tabla1[[#This Row],[Precio Unitario]]*Tabla1[[#This Row],[Cantidad Ordenada]]</f>
        <v>31</v>
      </c>
      <c r="M604" s="1">
        <f>Tabla1[[#This Row],[Ganancia Neta ]]/Tabla1[[#This Row],[Total del pedido ]]</f>
        <v>0.38709677419354838</v>
      </c>
      <c r="N604" s="2">
        <f>Tabla1[[#This Row],[Costo Unitario]]*Tabla1[[#This Row],[Cantidad Ordenada]]</f>
        <v>19</v>
      </c>
      <c r="O604" s="2"/>
    </row>
    <row r="605" spans="1:15">
      <c r="A605">
        <v>231</v>
      </c>
      <c r="B605">
        <v>8</v>
      </c>
      <c r="C605" t="s">
        <v>14</v>
      </c>
      <c r="D605" t="s">
        <v>38</v>
      </c>
      <c r="E605">
        <v>20</v>
      </c>
      <c r="F605">
        <v>33</v>
      </c>
      <c r="G605">
        <v>1</v>
      </c>
      <c r="H605" s="8">
        <v>51</v>
      </c>
      <c r="I605" t="s">
        <v>6</v>
      </c>
      <c r="J605">
        <f>Tabla1[[#This Row],[Precio Unitario]]*Tabla1[[#This Row],[Cantidad Ordenada]]</f>
        <v>33</v>
      </c>
      <c r="K605">
        <f>Tabla1[[#This Row],[Ganancia Bruta]]-(Tabla1[[#This Row],[Costo Unitario]]*Tabla1[[#This Row],[Cantidad Ordenada]])</f>
        <v>13</v>
      </c>
      <c r="L605">
        <f>Tabla1[[#This Row],[Precio Unitario]]*Tabla1[[#This Row],[Cantidad Ordenada]]</f>
        <v>33</v>
      </c>
      <c r="M605" s="1">
        <f>Tabla1[[#This Row],[Ganancia Neta ]]/Tabla1[[#This Row],[Total del pedido ]]</f>
        <v>0.39393939393939392</v>
      </c>
      <c r="N605" s="2">
        <f>Tabla1[[#This Row],[Costo Unitario]]*Tabla1[[#This Row],[Cantidad Ordenada]]</f>
        <v>20</v>
      </c>
      <c r="O605" s="2"/>
    </row>
    <row r="606" spans="1:15">
      <c r="A606">
        <v>232</v>
      </c>
      <c r="B606">
        <v>2</v>
      </c>
      <c r="C606" t="s">
        <v>5</v>
      </c>
      <c r="D606" t="s">
        <v>31</v>
      </c>
      <c r="E606">
        <v>14</v>
      </c>
      <c r="F606">
        <v>24</v>
      </c>
      <c r="G606">
        <v>1</v>
      </c>
      <c r="H606" s="8">
        <v>50</v>
      </c>
      <c r="I606" t="s">
        <v>8</v>
      </c>
      <c r="J606">
        <f>Tabla1[[#This Row],[Precio Unitario]]*Tabla1[[#This Row],[Cantidad Ordenada]]</f>
        <v>24</v>
      </c>
      <c r="K606">
        <f>Tabla1[[#This Row],[Ganancia Bruta]]-(Tabla1[[#This Row],[Costo Unitario]]*Tabla1[[#This Row],[Cantidad Ordenada]])</f>
        <v>10</v>
      </c>
      <c r="L606">
        <f>Tabla1[[#This Row],[Precio Unitario]]*Tabla1[[#This Row],[Cantidad Ordenada]]</f>
        <v>24</v>
      </c>
      <c r="M606" s="1">
        <f>Tabla1[[#This Row],[Ganancia Neta ]]/Tabla1[[#This Row],[Total del pedido ]]</f>
        <v>0.41666666666666669</v>
      </c>
      <c r="N606" s="2">
        <f>Tabla1[[#This Row],[Costo Unitario]]*Tabla1[[#This Row],[Cantidad Ordenada]]</f>
        <v>14</v>
      </c>
      <c r="O606" s="2"/>
    </row>
    <row r="607" spans="1:15">
      <c r="A607">
        <v>232</v>
      </c>
      <c r="B607">
        <v>2</v>
      </c>
      <c r="C607" t="s">
        <v>10</v>
      </c>
      <c r="D607" t="s">
        <v>34</v>
      </c>
      <c r="E607">
        <v>16</v>
      </c>
      <c r="F607">
        <v>27</v>
      </c>
      <c r="G607">
        <v>2</v>
      </c>
      <c r="H607" s="8">
        <v>30</v>
      </c>
      <c r="I607" t="s">
        <v>8</v>
      </c>
      <c r="J607">
        <f>Tabla1[[#This Row],[Precio Unitario]]*Tabla1[[#This Row],[Cantidad Ordenada]]</f>
        <v>54</v>
      </c>
      <c r="K607">
        <f>Tabla1[[#This Row],[Ganancia Bruta]]-(Tabla1[[#This Row],[Costo Unitario]]*Tabla1[[#This Row],[Cantidad Ordenada]])</f>
        <v>22</v>
      </c>
      <c r="L607">
        <f>Tabla1[[#This Row],[Precio Unitario]]*Tabla1[[#This Row],[Cantidad Ordenada]]</f>
        <v>54</v>
      </c>
      <c r="M607" s="1">
        <f>Tabla1[[#This Row],[Ganancia Neta ]]/Tabla1[[#This Row],[Total del pedido ]]</f>
        <v>0.40740740740740738</v>
      </c>
      <c r="N607" s="2">
        <f>Tabla1[[#This Row],[Costo Unitario]]*Tabla1[[#This Row],[Cantidad Ordenada]]</f>
        <v>32</v>
      </c>
      <c r="O607" s="2"/>
    </row>
    <row r="608" spans="1:15">
      <c r="A608">
        <v>232</v>
      </c>
      <c r="B608">
        <v>2</v>
      </c>
      <c r="C608" t="s">
        <v>7</v>
      </c>
      <c r="D608" t="s">
        <v>32</v>
      </c>
      <c r="E608">
        <v>18</v>
      </c>
      <c r="F608">
        <v>30</v>
      </c>
      <c r="G608">
        <v>2</v>
      </c>
      <c r="H608" s="8">
        <v>40</v>
      </c>
      <c r="I608" t="s">
        <v>8</v>
      </c>
      <c r="J608">
        <f>Tabla1[[#This Row],[Precio Unitario]]*Tabla1[[#This Row],[Cantidad Ordenada]]</f>
        <v>60</v>
      </c>
      <c r="K608">
        <f>Tabla1[[#This Row],[Ganancia Bruta]]-(Tabla1[[#This Row],[Costo Unitario]]*Tabla1[[#This Row],[Cantidad Ordenada]])</f>
        <v>24</v>
      </c>
      <c r="L608">
        <f>Tabla1[[#This Row],[Precio Unitario]]*Tabla1[[#This Row],[Cantidad Ordenada]]</f>
        <v>60</v>
      </c>
      <c r="M608" s="1">
        <f>Tabla1[[#This Row],[Ganancia Neta ]]/Tabla1[[#This Row],[Total del pedido ]]</f>
        <v>0.4</v>
      </c>
      <c r="N608" s="2">
        <f>Tabla1[[#This Row],[Costo Unitario]]*Tabla1[[#This Row],[Cantidad Ordenada]]</f>
        <v>36</v>
      </c>
      <c r="O608" s="2"/>
    </row>
    <row r="609" spans="1:15">
      <c r="A609">
        <v>232</v>
      </c>
      <c r="B609">
        <v>2</v>
      </c>
      <c r="C609" t="s">
        <v>25</v>
      </c>
      <c r="D609" t="s">
        <v>49</v>
      </c>
      <c r="E609">
        <v>15</v>
      </c>
      <c r="F609">
        <v>26</v>
      </c>
      <c r="G609">
        <v>2</v>
      </c>
      <c r="H609" s="8">
        <v>19</v>
      </c>
      <c r="I609" t="s">
        <v>6</v>
      </c>
      <c r="J609">
        <f>Tabla1[[#This Row],[Precio Unitario]]*Tabla1[[#This Row],[Cantidad Ordenada]]</f>
        <v>52</v>
      </c>
      <c r="K609">
        <f>Tabla1[[#This Row],[Ganancia Bruta]]-(Tabla1[[#This Row],[Costo Unitario]]*Tabla1[[#This Row],[Cantidad Ordenada]])</f>
        <v>22</v>
      </c>
      <c r="L609">
        <f>Tabla1[[#This Row],[Precio Unitario]]*Tabla1[[#This Row],[Cantidad Ordenada]]</f>
        <v>52</v>
      </c>
      <c r="M609" s="1">
        <f>Tabla1[[#This Row],[Ganancia Neta ]]/Tabla1[[#This Row],[Total del pedido ]]</f>
        <v>0.42307692307692307</v>
      </c>
      <c r="N609" s="2">
        <f>Tabla1[[#This Row],[Costo Unitario]]*Tabla1[[#This Row],[Cantidad Ordenada]]</f>
        <v>30</v>
      </c>
      <c r="O609" s="2"/>
    </row>
    <row r="610" spans="1:15">
      <c r="A610">
        <v>233</v>
      </c>
      <c r="B610">
        <v>8</v>
      </c>
      <c r="C610" t="s">
        <v>16</v>
      </c>
      <c r="D610" t="s">
        <v>40</v>
      </c>
      <c r="E610">
        <v>11</v>
      </c>
      <c r="F610">
        <v>19</v>
      </c>
      <c r="G610">
        <v>2</v>
      </c>
      <c r="H610" s="8">
        <v>31</v>
      </c>
      <c r="I610" t="s">
        <v>8</v>
      </c>
      <c r="J610">
        <f>Tabla1[[#This Row],[Precio Unitario]]*Tabla1[[#This Row],[Cantidad Ordenada]]</f>
        <v>38</v>
      </c>
      <c r="K610">
        <f>Tabla1[[#This Row],[Ganancia Bruta]]-(Tabla1[[#This Row],[Costo Unitario]]*Tabla1[[#This Row],[Cantidad Ordenada]])</f>
        <v>16</v>
      </c>
      <c r="L610">
        <f>Tabla1[[#This Row],[Precio Unitario]]*Tabla1[[#This Row],[Cantidad Ordenada]]</f>
        <v>38</v>
      </c>
      <c r="M610" s="1">
        <f>Tabla1[[#This Row],[Ganancia Neta ]]/Tabla1[[#This Row],[Total del pedido ]]</f>
        <v>0.42105263157894735</v>
      </c>
      <c r="N610" s="2">
        <f>Tabla1[[#This Row],[Costo Unitario]]*Tabla1[[#This Row],[Cantidad Ordenada]]</f>
        <v>22</v>
      </c>
      <c r="O610" s="2"/>
    </row>
    <row r="611" spans="1:15">
      <c r="A611">
        <v>234</v>
      </c>
      <c r="B611">
        <v>17</v>
      </c>
      <c r="C611" t="s">
        <v>7</v>
      </c>
      <c r="D611" t="s">
        <v>32</v>
      </c>
      <c r="E611">
        <v>18</v>
      </c>
      <c r="F611">
        <v>30</v>
      </c>
      <c r="G611">
        <v>2</v>
      </c>
      <c r="H611" s="8">
        <v>41</v>
      </c>
      <c r="I611" t="s">
        <v>8</v>
      </c>
      <c r="J611">
        <f>Tabla1[[#This Row],[Precio Unitario]]*Tabla1[[#This Row],[Cantidad Ordenada]]</f>
        <v>60</v>
      </c>
      <c r="K611">
        <f>Tabla1[[#This Row],[Ganancia Bruta]]-(Tabla1[[#This Row],[Costo Unitario]]*Tabla1[[#This Row],[Cantidad Ordenada]])</f>
        <v>24</v>
      </c>
      <c r="L611">
        <f>Tabla1[[#This Row],[Precio Unitario]]*Tabla1[[#This Row],[Cantidad Ordenada]]</f>
        <v>60</v>
      </c>
      <c r="M611" s="1">
        <f>Tabla1[[#This Row],[Ganancia Neta ]]/Tabla1[[#This Row],[Total del pedido ]]</f>
        <v>0.4</v>
      </c>
      <c r="N611" s="2">
        <f>Tabla1[[#This Row],[Costo Unitario]]*Tabla1[[#This Row],[Cantidad Ordenada]]</f>
        <v>36</v>
      </c>
      <c r="O611" s="2"/>
    </row>
    <row r="612" spans="1:15">
      <c r="A612">
        <v>234</v>
      </c>
      <c r="B612">
        <v>17</v>
      </c>
      <c r="C612" t="s">
        <v>5</v>
      </c>
      <c r="D612" t="s">
        <v>31</v>
      </c>
      <c r="E612">
        <v>14</v>
      </c>
      <c r="F612">
        <v>24</v>
      </c>
      <c r="G612">
        <v>3</v>
      </c>
      <c r="H612" s="8">
        <v>35</v>
      </c>
      <c r="I612" t="s">
        <v>6</v>
      </c>
      <c r="J612">
        <f>Tabla1[[#This Row],[Precio Unitario]]*Tabla1[[#This Row],[Cantidad Ordenada]]</f>
        <v>72</v>
      </c>
      <c r="K612">
        <f>Tabla1[[#This Row],[Ganancia Bruta]]-(Tabla1[[#This Row],[Costo Unitario]]*Tabla1[[#This Row],[Cantidad Ordenada]])</f>
        <v>30</v>
      </c>
      <c r="L612">
        <f>Tabla1[[#This Row],[Precio Unitario]]*Tabla1[[#This Row],[Cantidad Ordenada]]</f>
        <v>72</v>
      </c>
      <c r="M612" s="1">
        <f>Tabla1[[#This Row],[Ganancia Neta ]]/Tabla1[[#This Row],[Total del pedido ]]</f>
        <v>0.41666666666666669</v>
      </c>
      <c r="N612" s="2">
        <f>Tabla1[[#This Row],[Costo Unitario]]*Tabla1[[#This Row],[Cantidad Ordenada]]</f>
        <v>42</v>
      </c>
      <c r="O612" s="2"/>
    </row>
    <row r="613" spans="1:15">
      <c r="A613">
        <v>234</v>
      </c>
      <c r="B613">
        <v>17</v>
      </c>
      <c r="C613" t="s">
        <v>9</v>
      </c>
      <c r="D613" t="s">
        <v>33</v>
      </c>
      <c r="E613">
        <v>19</v>
      </c>
      <c r="F613">
        <v>31</v>
      </c>
      <c r="G613">
        <v>3</v>
      </c>
      <c r="H613" s="8">
        <v>23</v>
      </c>
      <c r="I613" t="s">
        <v>8</v>
      </c>
      <c r="J613">
        <f>Tabla1[[#This Row],[Precio Unitario]]*Tabla1[[#This Row],[Cantidad Ordenada]]</f>
        <v>93</v>
      </c>
      <c r="K613">
        <f>Tabla1[[#This Row],[Ganancia Bruta]]-(Tabla1[[#This Row],[Costo Unitario]]*Tabla1[[#This Row],[Cantidad Ordenada]])</f>
        <v>36</v>
      </c>
      <c r="L613">
        <f>Tabla1[[#This Row],[Precio Unitario]]*Tabla1[[#This Row],[Cantidad Ordenada]]</f>
        <v>93</v>
      </c>
      <c r="M613" s="1">
        <f>Tabla1[[#This Row],[Ganancia Neta ]]/Tabla1[[#This Row],[Total del pedido ]]</f>
        <v>0.38709677419354838</v>
      </c>
      <c r="N613" s="2">
        <f>Tabla1[[#This Row],[Costo Unitario]]*Tabla1[[#This Row],[Cantidad Ordenada]]</f>
        <v>57</v>
      </c>
      <c r="O613" s="2"/>
    </row>
    <row r="614" spans="1:15">
      <c r="A614">
        <v>235</v>
      </c>
      <c r="B614">
        <v>13</v>
      </c>
      <c r="C614" t="s">
        <v>14</v>
      </c>
      <c r="D614" t="s">
        <v>38</v>
      </c>
      <c r="E614">
        <v>20</v>
      </c>
      <c r="F614">
        <v>33</v>
      </c>
      <c r="G614">
        <v>1</v>
      </c>
      <c r="H614" s="8">
        <v>25</v>
      </c>
      <c r="I614" t="s">
        <v>6</v>
      </c>
      <c r="J614">
        <f>Tabla1[[#This Row],[Precio Unitario]]*Tabla1[[#This Row],[Cantidad Ordenada]]</f>
        <v>33</v>
      </c>
      <c r="K614">
        <f>Tabla1[[#This Row],[Ganancia Bruta]]-(Tabla1[[#This Row],[Costo Unitario]]*Tabla1[[#This Row],[Cantidad Ordenada]])</f>
        <v>13</v>
      </c>
      <c r="L614">
        <f>Tabla1[[#This Row],[Precio Unitario]]*Tabla1[[#This Row],[Cantidad Ordenada]]</f>
        <v>33</v>
      </c>
      <c r="M614" s="1">
        <f>Tabla1[[#This Row],[Ganancia Neta ]]/Tabla1[[#This Row],[Total del pedido ]]</f>
        <v>0.39393939393939392</v>
      </c>
      <c r="N614" s="2">
        <f>Tabla1[[#This Row],[Costo Unitario]]*Tabla1[[#This Row],[Cantidad Ordenada]]</f>
        <v>20</v>
      </c>
      <c r="O614" s="2"/>
    </row>
    <row r="615" spans="1:15">
      <c r="A615">
        <v>236</v>
      </c>
      <c r="B615">
        <v>12</v>
      </c>
      <c r="C615" t="s">
        <v>14</v>
      </c>
      <c r="D615" t="s">
        <v>38</v>
      </c>
      <c r="E615">
        <v>20</v>
      </c>
      <c r="F615">
        <v>33</v>
      </c>
      <c r="G615">
        <v>3</v>
      </c>
      <c r="H615" s="8">
        <v>21</v>
      </c>
      <c r="I615" t="s">
        <v>6</v>
      </c>
      <c r="J615">
        <f>Tabla1[[#This Row],[Precio Unitario]]*Tabla1[[#This Row],[Cantidad Ordenada]]</f>
        <v>99</v>
      </c>
      <c r="K615">
        <f>Tabla1[[#This Row],[Ganancia Bruta]]-(Tabla1[[#This Row],[Costo Unitario]]*Tabla1[[#This Row],[Cantidad Ordenada]])</f>
        <v>39</v>
      </c>
      <c r="L615">
        <f>Tabla1[[#This Row],[Precio Unitario]]*Tabla1[[#This Row],[Cantidad Ordenada]]</f>
        <v>99</v>
      </c>
      <c r="M615" s="1">
        <f>Tabla1[[#This Row],[Ganancia Neta ]]/Tabla1[[#This Row],[Total del pedido ]]</f>
        <v>0.39393939393939392</v>
      </c>
      <c r="N615" s="2">
        <f>Tabla1[[#This Row],[Costo Unitario]]*Tabla1[[#This Row],[Cantidad Ordenada]]</f>
        <v>60</v>
      </c>
      <c r="O615" s="2"/>
    </row>
    <row r="616" spans="1:15">
      <c r="A616">
        <v>236</v>
      </c>
      <c r="B616">
        <v>12</v>
      </c>
      <c r="C616" t="s">
        <v>19</v>
      </c>
      <c r="D616" t="s">
        <v>43</v>
      </c>
      <c r="E616">
        <v>13</v>
      </c>
      <c r="F616">
        <v>22</v>
      </c>
      <c r="G616">
        <v>1</v>
      </c>
      <c r="H616" s="8">
        <v>7</v>
      </c>
      <c r="I616" t="s">
        <v>6</v>
      </c>
      <c r="J616">
        <f>Tabla1[[#This Row],[Precio Unitario]]*Tabla1[[#This Row],[Cantidad Ordenada]]</f>
        <v>22</v>
      </c>
      <c r="K616">
        <f>Tabla1[[#This Row],[Ganancia Bruta]]-(Tabla1[[#This Row],[Costo Unitario]]*Tabla1[[#This Row],[Cantidad Ordenada]])</f>
        <v>9</v>
      </c>
      <c r="L616">
        <f>Tabla1[[#This Row],[Precio Unitario]]*Tabla1[[#This Row],[Cantidad Ordenada]]</f>
        <v>22</v>
      </c>
      <c r="M616" s="1">
        <f>Tabla1[[#This Row],[Ganancia Neta ]]/Tabla1[[#This Row],[Total del pedido ]]</f>
        <v>0.40909090909090912</v>
      </c>
      <c r="N616" s="2">
        <f>Tabla1[[#This Row],[Costo Unitario]]*Tabla1[[#This Row],[Cantidad Ordenada]]</f>
        <v>13</v>
      </c>
      <c r="O616" s="2"/>
    </row>
    <row r="617" spans="1:15">
      <c r="A617">
        <v>236</v>
      </c>
      <c r="B617">
        <v>12</v>
      </c>
      <c r="C617" t="s">
        <v>17</v>
      </c>
      <c r="D617" t="s">
        <v>41</v>
      </c>
      <c r="E617">
        <v>21</v>
      </c>
      <c r="F617">
        <v>35</v>
      </c>
      <c r="G617">
        <v>2</v>
      </c>
      <c r="H617" s="8">
        <v>43</v>
      </c>
      <c r="I617" t="s">
        <v>8</v>
      </c>
      <c r="J617">
        <f>Tabla1[[#This Row],[Precio Unitario]]*Tabla1[[#This Row],[Cantidad Ordenada]]</f>
        <v>70</v>
      </c>
      <c r="K617">
        <f>Tabla1[[#This Row],[Ganancia Bruta]]-(Tabla1[[#This Row],[Costo Unitario]]*Tabla1[[#This Row],[Cantidad Ordenada]])</f>
        <v>28</v>
      </c>
      <c r="L617">
        <f>Tabla1[[#This Row],[Precio Unitario]]*Tabla1[[#This Row],[Cantidad Ordenada]]</f>
        <v>70</v>
      </c>
      <c r="M617" s="1">
        <f>Tabla1[[#This Row],[Ganancia Neta ]]/Tabla1[[#This Row],[Total del pedido ]]</f>
        <v>0.4</v>
      </c>
      <c r="N617" s="2">
        <f>Tabla1[[#This Row],[Costo Unitario]]*Tabla1[[#This Row],[Cantidad Ordenada]]</f>
        <v>42</v>
      </c>
      <c r="O617" s="2"/>
    </row>
    <row r="618" spans="1:15">
      <c r="A618">
        <v>236</v>
      </c>
      <c r="B618">
        <v>12</v>
      </c>
      <c r="C618" t="s">
        <v>18</v>
      </c>
      <c r="D618" t="s">
        <v>42</v>
      </c>
      <c r="E618">
        <v>19</v>
      </c>
      <c r="F618">
        <v>32</v>
      </c>
      <c r="G618">
        <v>2</v>
      </c>
      <c r="H618" s="8">
        <v>30</v>
      </c>
      <c r="I618" t="s">
        <v>6</v>
      </c>
      <c r="J618">
        <f>Tabla1[[#This Row],[Precio Unitario]]*Tabla1[[#This Row],[Cantidad Ordenada]]</f>
        <v>64</v>
      </c>
      <c r="K618">
        <f>Tabla1[[#This Row],[Ganancia Bruta]]-(Tabla1[[#This Row],[Costo Unitario]]*Tabla1[[#This Row],[Cantidad Ordenada]])</f>
        <v>26</v>
      </c>
      <c r="L618">
        <f>Tabla1[[#This Row],[Precio Unitario]]*Tabla1[[#This Row],[Cantidad Ordenada]]</f>
        <v>64</v>
      </c>
      <c r="M618" s="1">
        <f>Tabla1[[#This Row],[Ganancia Neta ]]/Tabla1[[#This Row],[Total del pedido ]]</f>
        <v>0.40625</v>
      </c>
      <c r="N618" s="2">
        <f>Tabla1[[#This Row],[Costo Unitario]]*Tabla1[[#This Row],[Cantidad Ordenada]]</f>
        <v>38</v>
      </c>
      <c r="O618" s="2"/>
    </row>
    <row r="619" spans="1:15">
      <c r="A619">
        <v>237</v>
      </c>
      <c r="B619">
        <v>4</v>
      </c>
      <c r="C619" t="s">
        <v>22</v>
      </c>
      <c r="D619" t="s">
        <v>46</v>
      </c>
      <c r="E619">
        <v>14</v>
      </c>
      <c r="F619">
        <v>23</v>
      </c>
      <c r="G619">
        <v>2</v>
      </c>
      <c r="H619" s="8">
        <v>12</v>
      </c>
      <c r="I619" t="s">
        <v>6</v>
      </c>
      <c r="J619">
        <f>Tabla1[[#This Row],[Precio Unitario]]*Tabla1[[#This Row],[Cantidad Ordenada]]</f>
        <v>46</v>
      </c>
      <c r="K619">
        <f>Tabla1[[#This Row],[Ganancia Bruta]]-(Tabla1[[#This Row],[Costo Unitario]]*Tabla1[[#This Row],[Cantidad Ordenada]])</f>
        <v>18</v>
      </c>
      <c r="L619">
        <f>Tabla1[[#This Row],[Precio Unitario]]*Tabla1[[#This Row],[Cantidad Ordenada]]</f>
        <v>46</v>
      </c>
      <c r="M619" s="1">
        <f>Tabla1[[#This Row],[Ganancia Neta ]]/Tabla1[[#This Row],[Total del pedido ]]</f>
        <v>0.39130434782608697</v>
      </c>
      <c r="N619" s="2">
        <f>Tabla1[[#This Row],[Costo Unitario]]*Tabla1[[#This Row],[Cantidad Ordenada]]</f>
        <v>28</v>
      </c>
      <c r="O619" s="2"/>
    </row>
    <row r="620" spans="1:15">
      <c r="A620">
        <v>237</v>
      </c>
      <c r="B620">
        <v>4</v>
      </c>
      <c r="C620" t="s">
        <v>7</v>
      </c>
      <c r="D620" t="s">
        <v>32</v>
      </c>
      <c r="E620">
        <v>18</v>
      </c>
      <c r="F620">
        <v>30</v>
      </c>
      <c r="G620">
        <v>2</v>
      </c>
      <c r="H620" s="8">
        <v>25</v>
      </c>
      <c r="I620" t="s">
        <v>8</v>
      </c>
      <c r="J620">
        <f>Tabla1[[#This Row],[Precio Unitario]]*Tabla1[[#This Row],[Cantidad Ordenada]]</f>
        <v>60</v>
      </c>
      <c r="K620">
        <f>Tabla1[[#This Row],[Ganancia Bruta]]-(Tabla1[[#This Row],[Costo Unitario]]*Tabla1[[#This Row],[Cantidad Ordenada]])</f>
        <v>24</v>
      </c>
      <c r="L620">
        <f>Tabla1[[#This Row],[Precio Unitario]]*Tabla1[[#This Row],[Cantidad Ordenada]]</f>
        <v>60</v>
      </c>
      <c r="M620" s="1">
        <f>Tabla1[[#This Row],[Ganancia Neta ]]/Tabla1[[#This Row],[Total del pedido ]]</f>
        <v>0.4</v>
      </c>
      <c r="N620" s="2">
        <f>Tabla1[[#This Row],[Costo Unitario]]*Tabla1[[#This Row],[Cantidad Ordenada]]</f>
        <v>36</v>
      </c>
      <c r="O620" s="2"/>
    </row>
    <row r="621" spans="1:15">
      <c r="A621">
        <v>238</v>
      </c>
      <c r="B621">
        <v>13</v>
      </c>
      <c r="C621" t="s">
        <v>12</v>
      </c>
      <c r="D621" t="s">
        <v>36</v>
      </c>
      <c r="E621">
        <v>22</v>
      </c>
      <c r="F621">
        <v>36</v>
      </c>
      <c r="G621">
        <v>2</v>
      </c>
      <c r="H621" s="8">
        <v>45</v>
      </c>
      <c r="I621" t="s">
        <v>8</v>
      </c>
      <c r="J621">
        <f>Tabla1[[#This Row],[Precio Unitario]]*Tabla1[[#This Row],[Cantidad Ordenada]]</f>
        <v>72</v>
      </c>
      <c r="K621">
        <f>Tabla1[[#This Row],[Ganancia Bruta]]-(Tabla1[[#This Row],[Costo Unitario]]*Tabla1[[#This Row],[Cantidad Ordenada]])</f>
        <v>28</v>
      </c>
      <c r="L621">
        <f>Tabla1[[#This Row],[Precio Unitario]]*Tabla1[[#This Row],[Cantidad Ordenada]]</f>
        <v>72</v>
      </c>
      <c r="M621" s="1">
        <f>Tabla1[[#This Row],[Ganancia Neta ]]/Tabla1[[#This Row],[Total del pedido ]]</f>
        <v>0.3888888888888889</v>
      </c>
      <c r="N621" s="2">
        <f>Tabla1[[#This Row],[Costo Unitario]]*Tabla1[[#This Row],[Cantidad Ordenada]]</f>
        <v>44</v>
      </c>
      <c r="O621" s="2"/>
    </row>
    <row r="622" spans="1:15">
      <c r="A622">
        <v>239</v>
      </c>
      <c r="B622">
        <v>12</v>
      </c>
      <c r="C622" t="s">
        <v>25</v>
      </c>
      <c r="D622" t="s">
        <v>49</v>
      </c>
      <c r="E622">
        <v>15</v>
      </c>
      <c r="F622">
        <v>26</v>
      </c>
      <c r="G622">
        <v>1</v>
      </c>
      <c r="H622" s="8">
        <v>36</v>
      </c>
      <c r="I622" t="s">
        <v>6</v>
      </c>
      <c r="J622">
        <f>Tabla1[[#This Row],[Precio Unitario]]*Tabla1[[#This Row],[Cantidad Ordenada]]</f>
        <v>26</v>
      </c>
      <c r="K622">
        <f>Tabla1[[#This Row],[Ganancia Bruta]]-(Tabla1[[#This Row],[Costo Unitario]]*Tabla1[[#This Row],[Cantidad Ordenada]])</f>
        <v>11</v>
      </c>
      <c r="L622">
        <f>Tabla1[[#This Row],[Precio Unitario]]*Tabla1[[#This Row],[Cantidad Ordenada]]</f>
        <v>26</v>
      </c>
      <c r="M622" s="1">
        <f>Tabla1[[#This Row],[Ganancia Neta ]]/Tabla1[[#This Row],[Total del pedido ]]</f>
        <v>0.42307692307692307</v>
      </c>
      <c r="N622" s="2">
        <f>Tabla1[[#This Row],[Costo Unitario]]*Tabla1[[#This Row],[Cantidad Ordenada]]</f>
        <v>15</v>
      </c>
      <c r="O622" s="2"/>
    </row>
    <row r="623" spans="1:15">
      <c r="A623">
        <v>239</v>
      </c>
      <c r="B623">
        <v>12</v>
      </c>
      <c r="C623" t="s">
        <v>5</v>
      </c>
      <c r="D623" t="s">
        <v>31</v>
      </c>
      <c r="E623">
        <v>14</v>
      </c>
      <c r="F623">
        <v>24</v>
      </c>
      <c r="G623">
        <v>2</v>
      </c>
      <c r="H623" s="8">
        <v>37</v>
      </c>
      <c r="I623" t="s">
        <v>6</v>
      </c>
      <c r="J623">
        <f>Tabla1[[#This Row],[Precio Unitario]]*Tabla1[[#This Row],[Cantidad Ordenada]]</f>
        <v>48</v>
      </c>
      <c r="K623">
        <f>Tabla1[[#This Row],[Ganancia Bruta]]-(Tabla1[[#This Row],[Costo Unitario]]*Tabla1[[#This Row],[Cantidad Ordenada]])</f>
        <v>20</v>
      </c>
      <c r="L623">
        <f>Tabla1[[#This Row],[Precio Unitario]]*Tabla1[[#This Row],[Cantidad Ordenada]]</f>
        <v>48</v>
      </c>
      <c r="M623" s="1">
        <f>Tabla1[[#This Row],[Ganancia Neta ]]/Tabla1[[#This Row],[Total del pedido ]]</f>
        <v>0.41666666666666669</v>
      </c>
      <c r="N623" s="2">
        <f>Tabla1[[#This Row],[Costo Unitario]]*Tabla1[[#This Row],[Cantidad Ordenada]]</f>
        <v>28</v>
      </c>
      <c r="O623" s="2"/>
    </row>
    <row r="624" spans="1:15">
      <c r="A624">
        <v>240</v>
      </c>
      <c r="B624">
        <v>9</v>
      </c>
      <c r="C624" t="s">
        <v>9</v>
      </c>
      <c r="D624" t="s">
        <v>33</v>
      </c>
      <c r="E624">
        <v>19</v>
      </c>
      <c r="F624">
        <v>31</v>
      </c>
      <c r="G624">
        <v>3</v>
      </c>
      <c r="H624" s="8">
        <v>32</v>
      </c>
      <c r="I624" t="s">
        <v>8</v>
      </c>
      <c r="J624">
        <f>Tabla1[[#This Row],[Precio Unitario]]*Tabla1[[#This Row],[Cantidad Ordenada]]</f>
        <v>93</v>
      </c>
      <c r="K624">
        <f>Tabla1[[#This Row],[Ganancia Bruta]]-(Tabla1[[#This Row],[Costo Unitario]]*Tabla1[[#This Row],[Cantidad Ordenada]])</f>
        <v>36</v>
      </c>
      <c r="L624">
        <f>Tabla1[[#This Row],[Precio Unitario]]*Tabla1[[#This Row],[Cantidad Ordenada]]</f>
        <v>93</v>
      </c>
      <c r="M624" s="1">
        <f>Tabla1[[#This Row],[Ganancia Neta ]]/Tabla1[[#This Row],[Total del pedido ]]</f>
        <v>0.38709677419354838</v>
      </c>
      <c r="N624" s="2">
        <f>Tabla1[[#This Row],[Costo Unitario]]*Tabla1[[#This Row],[Cantidad Ordenada]]</f>
        <v>57</v>
      </c>
      <c r="O624" s="2"/>
    </row>
    <row r="625" spans="1:15">
      <c r="A625">
        <v>240</v>
      </c>
      <c r="B625">
        <v>9</v>
      </c>
      <c r="C625" t="s">
        <v>22</v>
      </c>
      <c r="D625" t="s">
        <v>46</v>
      </c>
      <c r="E625">
        <v>14</v>
      </c>
      <c r="F625">
        <v>23</v>
      </c>
      <c r="G625">
        <v>3</v>
      </c>
      <c r="H625" s="8">
        <v>32</v>
      </c>
      <c r="I625" t="s">
        <v>8</v>
      </c>
      <c r="J625">
        <f>Tabla1[[#This Row],[Precio Unitario]]*Tabla1[[#This Row],[Cantidad Ordenada]]</f>
        <v>69</v>
      </c>
      <c r="K625">
        <f>Tabla1[[#This Row],[Ganancia Bruta]]-(Tabla1[[#This Row],[Costo Unitario]]*Tabla1[[#This Row],[Cantidad Ordenada]])</f>
        <v>27</v>
      </c>
      <c r="L625">
        <f>Tabla1[[#This Row],[Precio Unitario]]*Tabla1[[#This Row],[Cantidad Ordenada]]</f>
        <v>69</v>
      </c>
      <c r="M625" s="1">
        <f>Tabla1[[#This Row],[Ganancia Neta ]]/Tabla1[[#This Row],[Total del pedido ]]</f>
        <v>0.39130434782608697</v>
      </c>
      <c r="N625" s="2">
        <f>Tabla1[[#This Row],[Costo Unitario]]*Tabla1[[#This Row],[Cantidad Ordenada]]</f>
        <v>42</v>
      </c>
      <c r="O625" s="2"/>
    </row>
    <row r="626" spans="1:15">
      <c r="A626">
        <v>240</v>
      </c>
      <c r="B626">
        <v>9</v>
      </c>
      <c r="C626" t="s">
        <v>24</v>
      </c>
      <c r="D626" t="s">
        <v>48</v>
      </c>
      <c r="E626">
        <v>10</v>
      </c>
      <c r="F626">
        <v>18</v>
      </c>
      <c r="G626">
        <v>2</v>
      </c>
      <c r="H626" s="8">
        <v>46</v>
      </c>
      <c r="I626" t="s">
        <v>6</v>
      </c>
      <c r="J626">
        <f>Tabla1[[#This Row],[Precio Unitario]]*Tabla1[[#This Row],[Cantidad Ordenada]]</f>
        <v>36</v>
      </c>
      <c r="K626">
        <f>Tabla1[[#This Row],[Ganancia Bruta]]-(Tabla1[[#This Row],[Costo Unitario]]*Tabla1[[#This Row],[Cantidad Ordenada]])</f>
        <v>16</v>
      </c>
      <c r="L626">
        <f>Tabla1[[#This Row],[Precio Unitario]]*Tabla1[[#This Row],[Cantidad Ordenada]]</f>
        <v>36</v>
      </c>
      <c r="M626" s="1">
        <f>Tabla1[[#This Row],[Ganancia Neta ]]/Tabla1[[#This Row],[Total del pedido ]]</f>
        <v>0.44444444444444442</v>
      </c>
      <c r="N626" s="2">
        <f>Tabla1[[#This Row],[Costo Unitario]]*Tabla1[[#This Row],[Cantidad Ordenada]]</f>
        <v>20</v>
      </c>
      <c r="O626" s="2"/>
    </row>
    <row r="627" spans="1:15">
      <c r="A627">
        <v>240</v>
      </c>
      <c r="B627">
        <v>9</v>
      </c>
      <c r="C627" t="s">
        <v>18</v>
      </c>
      <c r="D627" t="s">
        <v>42</v>
      </c>
      <c r="E627">
        <v>19</v>
      </c>
      <c r="F627">
        <v>32</v>
      </c>
      <c r="G627">
        <v>3</v>
      </c>
      <c r="H627" s="8">
        <v>19</v>
      </c>
      <c r="I627" t="s">
        <v>6</v>
      </c>
      <c r="J627">
        <f>Tabla1[[#This Row],[Precio Unitario]]*Tabla1[[#This Row],[Cantidad Ordenada]]</f>
        <v>96</v>
      </c>
      <c r="K627">
        <f>Tabla1[[#This Row],[Ganancia Bruta]]-(Tabla1[[#This Row],[Costo Unitario]]*Tabla1[[#This Row],[Cantidad Ordenada]])</f>
        <v>39</v>
      </c>
      <c r="L627">
        <f>Tabla1[[#This Row],[Precio Unitario]]*Tabla1[[#This Row],[Cantidad Ordenada]]</f>
        <v>96</v>
      </c>
      <c r="M627" s="1">
        <f>Tabla1[[#This Row],[Ganancia Neta ]]/Tabla1[[#This Row],[Total del pedido ]]</f>
        <v>0.40625</v>
      </c>
      <c r="N627" s="2">
        <f>Tabla1[[#This Row],[Costo Unitario]]*Tabla1[[#This Row],[Cantidad Ordenada]]</f>
        <v>57</v>
      </c>
      <c r="O627" s="2"/>
    </row>
    <row r="628" spans="1:15">
      <c r="A628">
        <v>241</v>
      </c>
      <c r="B628">
        <v>12</v>
      </c>
      <c r="C628" t="s">
        <v>24</v>
      </c>
      <c r="D628" t="s">
        <v>48</v>
      </c>
      <c r="E628">
        <v>10</v>
      </c>
      <c r="F628">
        <v>18</v>
      </c>
      <c r="G628">
        <v>1</v>
      </c>
      <c r="H628" s="8">
        <v>11</v>
      </c>
      <c r="I628" t="s">
        <v>8</v>
      </c>
      <c r="J628">
        <f>Tabla1[[#This Row],[Precio Unitario]]*Tabla1[[#This Row],[Cantidad Ordenada]]</f>
        <v>18</v>
      </c>
      <c r="K628">
        <f>Tabla1[[#This Row],[Ganancia Bruta]]-(Tabla1[[#This Row],[Costo Unitario]]*Tabla1[[#This Row],[Cantidad Ordenada]])</f>
        <v>8</v>
      </c>
      <c r="L628">
        <f>Tabla1[[#This Row],[Precio Unitario]]*Tabla1[[#This Row],[Cantidad Ordenada]]</f>
        <v>18</v>
      </c>
      <c r="M628" s="1">
        <f>Tabla1[[#This Row],[Ganancia Neta ]]/Tabla1[[#This Row],[Total del pedido ]]</f>
        <v>0.44444444444444442</v>
      </c>
      <c r="N628" s="2">
        <f>Tabla1[[#This Row],[Costo Unitario]]*Tabla1[[#This Row],[Cantidad Ordenada]]</f>
        <v>10</v>
      </c>
      <c r="O628" s="2"/>
    </row>
    <row r="629" spans="1:15">
      <c r="A629">
        <v>242</v>
      </c>
      <c r="B629">
        <v>12</v>
      </c>
      <c r="C629" t="s">
        <v>25</v>
      </c>
      <c r="D629" t="s">
        <v>49</v>
      </c>
      <c r="E629">
        <v>15</v>
      </c>
      <c r="F629">
        <v>26</v>
      </c>
      <c r="G629">
        <v>1</v>
      </c>
      <c r="H629" s="8">
        <v>54</v>
      </c>
      <c r="I629" t="s">
        <v>6</v>
      </c>
      <c r="J629">
        <f>Tabla1[[#This Row],[Precio Unitario]]*Tabla1[[#This Row],[Cantidad Ordenada]]</f>
        <v>26</v>
      </c>
      <c r="K629">
        <f>Tabla1[[#This Row],[Ganancia Bruta]]-(Tabla1[[#This Row],[Costo Unitario]]*Tabla1[[#This Row],[Cantidad Ordenada]])</f>
        <v>11</v>
      </c>
      <c r="L629">
        <f>Tabla1[[#This Row],[Precio Unitario]]*Tabla1[[#This Row],[Cantidad Ordenada]]</f>
        <v>26</v>
      </c>
      <c r="M629" s="1">
        <f>Tabla1[[#This Row],[Ganancia Neta ]]/Tabla1[[#This Row],[Total del pedido ]]</f>
        <v>0.42307692307692307</v>
      </c>
      <c r="N629" s="2">
        <f>Tabla1[[#This Row],[Costo Unitario]]*Tabla1[[#This Row],[Cantidad Ordenada]]</f>
        <v>15</v>
      </c>
      <c r="O629" s="2"/>
    </row>
    <row r="630" spans="1:15">
      <c r="A630">
        <v>242</v>
      </c>
      <c r="B630">
        <v>12</v>
      </c>
      <c r="C630" t="s">
        <v>26</v>
      </c>
      <c r="D630" t="s">
        <v>50</v>
      </c>
      <c r="E630">
        <v>15</v>
      </c>
      <c r="F630">
        <v>25</v>
      </c>
      <c r="G630">
        <v>3</v>
      </c>
      <c r="H630" s="8">
        <v>40</v>
      </c>
      <c r="I630" t="s">
        <v>8</v>
      </c>
      <c r="J630">
        <f>Tabla1[[#This Row],[Precio Unitario]]*Tabla1[[#This Row],[Cantidad Ordenada]]</f>
        <v>75</v>
      </c>
      <c r="K630">
        <f>Tabla1[[#This Row],[Ganancia Bruta]]-(Tabla1[[#This Row],[Costo Unitario]]*Tabla1[[#This Row],[Cantidad Ordenada]])</f>
        <v>30</v>
      </c>
      <c r="L630">
        <f>Tabla1[[#This Row],[Precio Unitario]]*Tabla1[[#This Row],[Cantidad Ordenada]]</f>
        <v>75</v>
      </c>
      <c r="M630" s="1">
        <f>Tabla1[[#This Row],[Ganancia Neta ]]/Tabla1[[#This Row],[Total del pedido ]]</f>
        <v>0.4</v>
      </c>
      <c r="N630" s="2">
        <f>Tabla1[[#This Row],[Costo Unitario]]*Tabla1[[#This Row],[Cantidad Ordenada]]</f>
        <v>45</v>
      </c>
      <c r="O630" s="2"/>
    </row>
    <row r="631" spans="1:15">
      <c r="A631">
        <v>242</v>
      </c>
      <c r="B631">
        <v>12</v>
      </c>
      <c r="C631" t="s">
        <v>14</v>
      </c>
      <c r="D631" t="s">
        <v>38</v>
      </c>
      <c r="E631">
        <v>20</v>
      </c>
      <c r="F631">
        <v>33</v>
      </c>
      <c r="G631">
        <v>1</v>
      </c>
      <c r="H631" s="8">
        <v>5</v>
      </c>
      <c r="I631" t="s">
        <v>6</v>
      </c>
      <c r="J631">
        <f>Tabla1[[#This Row],[Precio Unitario]]*Tabla1[[#This Row],[Cantidad Ordenada]]</f>
        <v>33</v>
      </c>
      <c r="K631">
        <f>Tabla1[[#This Row],[Ganancia Bruta]]-(Tabla1[[#This Row],[Costo Unitario]]*Tabla1[[#This Row],[Cantidad Ordenada]])</f>
        <v>13</v>
      </c>
      <c r="L631">
        <f>Tabla1[[#This Row],[Precio Unitario]]*Tabla1[[#This Row],[Cantidad Ordenada]]</f>
        <v>33</v>
      </c>
      <c r="M631" s="1">
        <f>Tabla1[[#This Row],[Ganancia Neta ]]/Tabla1[[#This Row],[Total del pedido ]]</f>
        <v>0.39393939393939392</v>
      </c>
      <c r="N631" s="2">
        <f>Tabla1[[#This Row],[Costo Unitario]]*Tabla1[[#This Row],[Cantidad Ordenada]]</f>
        <v>20</v>
      </c>
      <c r="O631" s="2"/>
    </row>
    <row r="632" spans="1:15">
      <c r="A632">
        <v>243</v>
      </c>
      <c r="B632">
        <v>4</v>
      </c>
      <c r="C632" t="s">
        <v>11</v>
      </c>
      <c r="D632" t="s">
        <v>35</v>
      </c>
      <c r="E632">
        <v>25</v>
      </c>
      <c r="F632">
        <v>40</v>
      </c>
      <c r="G632">
        <v>3</v>
      </c>
      <c r="H632" s="8">
        <v>22</v>
      </c>
      <c r="I632" t="s">
        <v>8</v>
      </c>
      <c r="J632">
        <f>Tabla1[[#This Row],[Precio Unitario]]*Tabla1[[#This Row],[Cantidad Ordenada]]</f>
        <v>120</v>
      </c>
      <c r="K632">
        <f>Tabla1[[#This Row],[Ganancia Bruta]]-(Tabla1[[#This Row],[Costo Unitario]]*Tabla1[[#This Row],[Cantidad Ordenada]])</f>
        <v>45</v>
      </c>
      <c r="L632">
        <f>Tabla1[[#This Row],[Precio Unitario]]*Tabla1[[#This Row],[Cantidad Ordenada]]</f>
        <v>120</v>
      </c>
      <c r="M632" s="1">
        <f>Tabla1[[#This Row],[Ganancia Neta ]]/Tabla1[[#This Row],[Total del pedido ]]</f>
        <v>0.375</v>
      </c>
      <c r="N632" s="2">
        <f>Tabla1[[#This Row],[Costo Unitario]]*Tabla1[[#This Row],[Cantidad Ordenada]]</f>
        <v>75</v>
      </c>
      <c r="O632" s="2"/>
    </row>
    <row r="633" spans="1:15">
      <c r="A633">
        <v>244</v>
      </c>
      <c r="B633">
        <v>17</v>
      </c>
      <c r="C633" t="s">
        <v>11</v>
      </c>
      <c r="D633" t="s">
        <v>35</v>
      </c>
      <c r="E633">
        <v>25</v>
      </c>
      <c r="F633">
        <v>40</v>
      </c>
      <c r="G633">
        <v>3</v>
      </c>
      <c r="H633" s="8">
        <v>30</v>
      </c>
      <c r="I633" t="s">
        <v>6</v>
      </c>
      <c r="J633">
        <f>Tabla1[[#This Row],[Precio Unitario]]*Tabla1[[#This Row],[Cantidad Ordenada]]</f>
        <v>120</v>
      </c>
      <c r="K633">
        <f>Tabla1[[#This Row],[Ganancia Bruta]]-(Tabla1[[#This Row],[Costo Unitario]]*Tabla1[[#This Row],[Cantidad Ordenada]])</f>
        <v>45</v>
      </c>
      <c r="L633">
        <f>Tabla1[[#This Row],[Precio Unitario]]*Tabla1[[#This Row],[Cantidad Ordenada]]</f>
        <v>120</v>
      </c>
      <c r="M633" s="1">
        <f>Tabla1[[#This Row],[Ganancia Neta ]]/Tabla1[[#This Row],[Total del pedido ]]</f>
        <v>0.375</v>
      </c>
      <c r="N633" s="2">
        <f>Tabla1[[#This Row],[Costo Unitario]]*Tabla1[[#This Row],[Cantidad Ordenada]]</f>
        <v>75</v>
      </c>
      <c r="O633" s="2"/>
    </row>
    <row r="634" spans="1:15">
      <c r="A634">
        <v>244</v>
      </c>
      <c r="B634">
        <v>17</v>
      </c>
      <c r="C634" t="s">
        <v>16</v>
      </c>
      <c r="D634" t="s">
        <v>40</v>
      </c>
      <c r="E634">
        <v>11</v>
      </c>
      <c r="F634">
        <v>19</v>
      </c>
      <c r="G634">
        <v>2</v>
      </c>
      <c r="H634" s="8">
        <v>59</v>
      </c>
      <c r="I634" t="s">
        <v>6</v>
      </c>
      <c r="J634">
        <f>Tabla1[[#This Row],[Precio Unitario]]*Tabla1[[#This Row],[Cantidad Ordenada]]</f>
        <v>38</v>
      </c>
      <c r="K634">
        <f>Tabla1[[#This Row],[Ganancia Bruta]]-(Tabla1[[#This Row],[Costo Unitario]]*Tabla1[[#This Row],[Cantidad Ordenada]])</f>
        <v>16</v>
      </c>
      <c r="L634">
        <f>Tabla1[[#This Row],[Precio Unitario]]*Tabla1[[#This Row],[Cantidad Ordenada]]</f>
        <v>38</v>
      </c>
      <c r="M634" s="1">
        <f>Tabla1[[#This Row],[Ganancia Neta ]]/Tabla1[[#This Row],[Total del pedido ]]</f>
        <v>0.42105263157894735</v>
      </c>
      <c r="N634" s="2">
        <f>Tabla1[[#This Row],[Costo Unitario]]*Tabla1[[#This Row],[Cantidad Ordenada]]</f>
        <v>22</v>
      </c>
      <c r="O634" s="2"/>
    </row>
    <row r="635" spans="1:15">
      <c r="A635">
        <v>245</v>
      </c>
      <c r="B635">
        <v>11</v>
      </c>
      <c r="C635" t="s">
        <v>24</v>
      </c>
      <c r="D635" t="s">
        <v>48</v>
      </c>
      <c r="E635">
        <v>10</v>
      </c>
      <c r="F635">
        <v>18</v>
      </c>
      <c r="G635">
        <v>3</v>
      </c>
      <c r="H635" s="8">
        <v>45</v>
      </c>
      <c r="I635" t="s">
        <v>8</v>
      </c>
      <c r="J635">
        <f>Tabla1[[#This Row],[Precio Unitario]]*Tabla1[[#This Row],[Cantidad Ordenada]]</f>
        <v>54</v>
      </c>
      <c r="K635">
        <f>Tabla1[[#This Row],[Ganancia Bruta]]-(Tabla1[[#This Row],[Costo Unitario]]*Tabla1[[#This Row],[Cantidad Ordenada]])</f>
        <v>24</v>
      </c>
      <c r="L635">
        <f>Tabla1[[#This Row],[Precio Unitario]]*Tabla1[[#This Row],[Cantidad Ordenada]]</f>
        <v>54</v>
      </c>
      <c r="M635" s="1">
        <f>Tabla1[[#This Row],[Ganancia Neta ]]/Tabla1[[#This Row],[Total del pedido ]]</f>
        <v>0.44444444444444442</v>
      </c>
      <c r="N635" s="2">
        <f>Tabla1[[#This Row],[Costo Unitario]]*Tabla1[[#This Row],[Cantidad Ordenada]]</f>
        <v>30</v>
      </c>
      <c r="O635" s="2"/>
    </row>
    <row r="636" spans="1:15">
      <c r="A636">
        <v>245</v>
      </c>
      <c r="B636">
        <v>11</v>
      </c>
      <c r="C636" t="s">
        <v>9</v>
      </c>
      <c r="D636" t="s">
        <v>33</v>
      </c>
      <c r="E636">
        <v>19</v>
      </c>
      <c r="F636">
        <v>31</v>
      </c>
      <c r="G636">
        <v>1</v>
      </c>
      <c r="H636" s="8">
        <v>23</v>
      </c>
      <c r="I636" t="s">
        <v>6</v>
      </c>
      <c r="J636">
        <f>Tabla1[[#This Row],[Precio Unitario]]*Tabla1[[#This Row],[Cantidad Ordenada]]</f>
        <v>31</v>
      </c>
      <c r="K636">
        <f>Tabla1[[#This Row],[Ganancia Bruta]]-(Tabla1[[#This Row],[Costo Unitario]]*Tabla1[[#This Row],[Cantidad Ordenada]])</f>
        <v>12</v>
      </c>
      <c r="L636">
        <f>Tabla1[[#This Row],[Precio Unitario]]*Tabla1[[#This Row],[Cantidad Ordenada]]</f>
        <v>31</v>
      </c>
      <c r="M636" s="1">
        <f>Tabla1[[#This Row],[Ganancia Neta ]]/Tabla1[[#This Row],[Total del pedido ]]</f>
        <v>0.38709677419354838</v>
      </c>
      <c r="N636" s="2">
        <f>Tabla1[[#This Row],[Costo Unitario]]*Tabla1[[#This Row],[Cantidad Ordenada]]</f>
        <v>19</v>
      </c>
      <c r="O636" s="2"/>
    </row>
    <row r="637" spans="1:15">
      <c r="A637">
        <v>245</v>
      </c>
      <c r="B637">
        <v>11</v>
      </c>
      <c r="C637" t="s">
        <v>11</v>
      </c>
      <c r="D637" t="s">
        <v>35</v>
      </c>
      <c r="E637">
        <v>25</v>
      </c>
      <c r="F637">
        <v>40</v>
      </c>
      <c r="G637">
        <v>2</v>
      </c>
      <c r="H637" s="8">
        <v>23</v>
      </c>
      <c r="I637" t="s">
        <v>6</v>
      </c>
      <c r="J637">
        <f>Tabla1[[#This Row],[Precio Unitario]]*Tabla1[[#This Row],[Cantidad Ordenada]]</f>
        <v>80</v>
      </c>
      <c r="K637">
        <f>Tabla1[[#This Row],[Ganancia Bruta]]-(Tabla1[[#This Row],[Costo Unitario]]*Tabla1[[#This Row],[Cantidad Ordenada]])</f>
        <v>30</v>
      </c>
      <c r="L637">
        <f>Tabla1[[#This Row],[Precio Unitario]]*Tabla1[[#This Row],[Cantidad Ordenada]]</f>
        <v>80</v>
      </c>
      <c r="M637" s="1">
        <f>Tabla1[[#This Row],[Ganancia Neta ]]/Tabla1[[#This Row],[Total del pedido ]]</f>
        <v>0.375</v>
      </c>
      <c r="N637" s="2">
        <f>Tabla1[[#This Row],[Costo Unitario]]*Tabla1[[#This Row],[Cantidad Ordenada]]</f>
        <v>50</v>
      </c>
      <c r="O637" s="2"/>
    </row>
    <row r="638" spans="1:15">
      <c r="A638">
        <v>245</v>
      </c>
      <c r="B638">
        <v>11</v>
      </c>
      <c r="C638" t="s">
        <v>12</v>
      </c>
      <c r="D638" t="s">
        <v>36</v>
      </c>
      <c r="E638">
        <v>22</v>
      </c>
      <c r="F638">
        <v>36</v>
      </c>
      <c r="G638">
        <v>3</v>
      </c>
      <c r="H638" s="8">
        <v>25</v>
      </c>
      <c r="I638" t="s">
        <v>8</v>
      </c>
      <c r="J638">
        <f>Tabla1[[#This Row],[Precio Unitario]]*Tabla1[[#This Row],[Cantidad Ordenada]]</f>
        <v>108</v>
      </c>
      <c r="K638">
        <f>Tabla1[[#This Row],[Ganancia Bruta]]-(Tabla1[[#This Row],[Costo Unitario]]*Tabla1[[#This Row],[Cantidad Ordenada]])</f>
        <v>42</v>
      </c>
      <c r="L638">
        <f>Tabla1[[#This Row],[Precio Unitario]]*Tabla1[[#This Row],[Cantidad Ordenada]]</f>
        <v>108</v>
      </c>
      <c r="M638" s="1">
        <f>Tabla1[[#This Row],[Ganancia Neta ]]/Tabla1[[#This Row],[Total del pedido ]]</f>
        <v>0.3888888888888889</v>
      </c>
      <c r="N638" s="2">
        <f>Tabla1[[#This Row],[Costo Unitario]]*Tabla1[[#This Row],[Cantidad Ordenada]]</f>
        <v>66</v>
      </c>
      <c r="O638" s="2"/>
    </row>
    <row r="639" spans="1:15">
      <c r="A639">
        <v>246</v>
      </c>
      <c r="B639">
        <v>2</v>
      </c>
      <c r="C639" t="s">
        <v>10</v>
      </c>
      <c r="D639" t="s">
        <v>34</v>
      </c>
      <c r="E639">
        <v>16</v>
      </c>
      <c r="F639">
        <v>27</v>
      </c>
      <c r="G639">
        <v>3</v>
      </c>
      <c r="H639" s="8">
        <v>36</v>
      </c>
      <c r="I639" t="s">
        <v>8</v>
      </c>
      <c r="J639">
        <f>Tabla1[[#This Row],[Precio Unitario]]*Tabla1[[#This Row],[Cantidad Ordenada]]</f>
        <v>81</v>
      </c>
      <c r="K639">
        <f>Tabla1[[#This Row],[Ganancia Bruta]]-(Tabla1[[#This Row],[Costo Unitario]]*Tabla1[[#This Row],[Cantidad Ordenada]])</f>
        <v>33</v>
      </c>
      <c r="L639">
        <f>Tabla1[[#This Row],[Precio Unitario]]*Tabla1[[#This Row],[Cantidad Ordenada]]</f>
        <v>81</v>
      </c>
      <c r="M639" s="1">
        <f>Tabla1[[#This Row],[Ganancia Neta ]]/Tabla1[[#This Row],[Total del pedido ]]</f>
        <v>0.40740740740740738</v>
      </c>
      <c r="N639" s="2">
        <f>Tabla1[[#This Row],[Costo Unitario]]*Tabla1[[#This Row],[Cantidad Ordenada]]</f>
        <v>48</v>
      </c>
      <c r="O639" s="2"/>
    </row>
    <row r="640" spans="1:15">
      <c r="A640">
        <v>246</v>
      </c>
      <c r="B640">
        <v>2</v>
      </c>
      <c r="C640" t="s">
        <v>5</v>
      </c>
      <c r="D640" t="s">
        <v>31</v>
      </c>
      <c r="E640">
        <v>14</v>
      </c>
      <c r="F640">
        <v>24</v>
      </c>
      <c r="G640">
        <v>2</v>
      </c>
      <c r="H640" s="8">
        <v>10</v>
      </c>
      <c r="I640" t="s">
        <v>6</v>
      </c>
      <c r="J640">
        <f>Tabla1[[#This Row],[Precio Unitario]]*Tabla1[[#This Row],[Cantidad Ordenada]]</f>
        <v>48</v>
      </c>
      <c r="K640">
        <f>Tabla1[[#This Row],[Ganancia Bruta]]-(Tabla1[[#This Row],[Costo Unitario]]*Tabla1[[#This Row],[Cantidad Ordenada]])</f>
        <v>20</v>
      </c>
      <c r="L640">
        <f>Tabla1[[#This Row],[Precio Unitario]]*Tabla1[[#This Row],[Cantidad Ordenada]]</f>
        <v>48</v>
      </c>
      <c r="M640" s="1">
        <f>Tabla1[[#This Row],[Ganancia Neta ]]/Tabla1[[#This Row],[Total del pedido ]]</f>
        <v>0.41666666666666669</v>
      </c>
      <c r="N640" s="2">
        <f>Tabla1[[#This Row],[Costo Unitario]]*Tabla1[[#This Row],[Cantidad Ordenada]]</f>
        <v>28</v>
      </c>
      <c r="O640" s="2"/>
    </row>
    <row r="641" spans="1:15">
      <c r="A641">
        <v>246</v>
      </c>
      <c r="B641">
        <v>2</v>
      </c>
      <c r="C641" t="s">
        <v>17</v>
      </c>
      <c r="D641" t="s">
        <v>41</v>
      </c>
      <c r="E641">
        <v>21</v>
      </c>
      <c r="F641">
        <v>35</v>
      </c>
      <c r="G641">
        <v>3</v>
      </c>
      <c r="H641" s="8">
        <v>48</v>
      </c>
      <c r="I641" t="s">
        <v>6</v>
      </c>
      <c r="J641">
        <f>Tabla1[[#This Row],[Precio Unitario]]*Tabla1[[#This Row],[Cantidad Ordenada]]</f>
        <v>105</v>
      </c>
      <c r="K641">
        <f>Tabla1[[#This Row],[Ganancia Bruta]]-(Tabla1[[#This Row],[Costo Unitario]]*Tabla1[[#This Row],[Cantidad Ordenada]])</f>
        <v>42</v>
      </c>
      <c r="L641">
        <f>Tabla1[[#This Row],[Precio Unitario]]*Tabla1[[#This Row],[Cantidad Ordenada]]</f>
        <v>105</v>
      </c>
      <c r="M641" s="1">
        <f>Tabla1[[#This Row],[Ganancia Neta ]]/Tabla1[[#This Row],[Total del pedido ]]</f>
        <v>0.4</v>
      </c>
      <c r="N641" s="2">
        <f>Tabla1[[#This Row],[Costo Unitario]]*Tabla1[[#This Row],[Cantidad Ordenada]]</f>
        <v>63</v>
      </c>
      <c r="O641" s="2"/>
    </row>
    <row r="642" spans="1:15">
      <c r="A642">
        <v>246</v>
      </c>
      <c r="B642">
        <v>2</v>
      </c>
      <c r="C642" t="s">
        <v>9</v>
      </c>
      <c r="D642" t="s">
        <v>33</v>
      </c>
      <c r="E642">
        <v>19</v>
      </c>
      <c r="F642">
        <v>31</v>
      </c>
      <c r="G642">
        <v>3</v>
      </c>
      <c r="H642" s="8">
        <v>52</v>
      </c>
      <c r="I642" t="s">
        <v>6</v>
      </c>
      <c r="J642">
        <f>Tabla1[[#This Row],[Precio Unitario]]*Tabla1[[#This Row],[Cantidad Ordenada]]</f>
        <v>93</v>
      </c>
      <c r="K642">
        <f>Tabla1[[#This Row],[Ganancia Bruta]]-(Tabla1[[#This Row],[Costo Unitario]]*Tabla1[[#This Row],[Cantidad Ordenada]])</f>
        <v>36</v>
      </c>
      <c r="L642">
        <f>Tabla1[[#This Row],[Precio Unitario]]*Tabla1[[#This Row],[Cantidad Ordenada]]</f>
        <v>93</v>
      </c>
      <c r="M642" s="1">
        <f>Tabla1[[#This Row],[Ganancia Neta ]]/Tabla1[[#This Row],[Total del pedido ]]</f>
        <v>0.38709677419354838</v>
      </c>
      <c r="N642" s="2">
        <f>Tabla1[[#This Row],[Costo Unitario]]*Tabla1[[#This Row],[Cantidad Ordenada]]</f>
        <v>57</v>
      </c>
      <c r="O642" s="2"/>
    </row>
    <row r="643" spans="1:15">
      <c r="A643">
        <v>247</v>
      </c>
      <c r="B643">
        <v>11</v>
      </c>
      <c r="C643" t="s">
        <v>14</v>
      </c>
      <c r="D643" t="s">
        <v>38</v>
      </c>
      <c r="E643">
        <v>20</v>
      </c>
      <c r="F643">
        <v>33</v>
      </c>
      <c r="G643">
        <v>2</v>
      </c>
      <c r="H643" s="8">
        <v>59</v>
      </c>
      <c r="I643" t="s">
        <v>8</v>
      </c>
      <c r="J643">
        <f>Tabla1[[#This Row],[Precio Unitario]]*Tabla1[[#This Row],[Cantidad Ordenada]]</f>
        <v>66</v>
      </c>
      <c r="K643">
        <f>Tabla1[[#This Row],[Ganancia Bruta]]-(Tabla1[[#This Row],[Costo Unitario]]*Tabla1[[#This Row],[Cantidad Ordenada]])</f>
        <v>26</v>
      </c>
      <c r="L643">
        <f>Tabla1[[#This Row],[Precio Unitario]]*Tabla1[[#This Row],[Cantidad Ordenada]]</f>
        <v>66</v>
      </c>
      <c r="M643" s="1">
        <f>Tabla1[[#This Row],[Ganancia Neta ]]/Tabla1[[#This Row],[Total del pedido ]]</f>
        <v>0.39393939393939392</v>
      </c>
      <c r="N643" s="2">
        <f>Tabla1[[#This Row],[Costo Unitario]]*Tabla1[[#This Row],[Cantidad Ordenada]]</f>
        <v>40</v>
      </c>
      <c r="O643" s="2"/>
    </row>
    <row r="644" spans="1:15">
      <c r="A644">
        <v>248</v>
      </c>
      <c r="B644">
        <v>12</v>
      </c>
      <c r="C644" t="s">
        <v>20</v>
      </c>
      <c r="D644" t="s">
        <v>44</v>
      </c>
      <c r="E644">
        <v>20</v>
      </c>
      <c r="F644">
        <v>34</v>
      </c>
      <c r="G644">
        <v>1</v>
      </c>
      <c r="H644" s="8">
        <v>32</v>
      </c>
      <c r="I644" t="s">
        <v>8</v>
      </c>
      <c r="J644">
        <f>Tabla1[[#This Row],[Precio Unitario]]*Tabla1[[#This Row],[Cantidad Ordenada]]</f>
        <v>34</v>
      </c>
      <c r="K644">
        <f>Tabla1[[#This Row],[Ganancia Bruta]]-(Tabla1[[#This Row],[Costo Unitario]]*Tabla1[[#This Row],[Cantidad Ordenada]])</f>
        <v>14</v>
      </c>
      <c r="L644">
        <f>Tabla1[[#This Row],[Precio Unitario]]*Tabla1[[#This Row],[Cantidad Ordenada]]</f>
        <v>34</v>
      </c>
      <c r="M644" s="1">
        <f>Tabla1[[#This Row],[Ganancia Neta ]]/Tabla1[[#This Row],[Total del pedido ]]</f>
        <v>0.41176470588235292</v>
      </c>
      <c r="N644" s="2">
        <f>Tabla1[[#This Row],[Costo Unitario]]*Tabla1[[#This Row],[Cantidad Ordenada]]</f>
        <v>20</v>
      </c>
      <c r="O644" s="2"/>
    </row>
    <row r="645" spans="1:15">
      <c r="A645">
        <v>248</v>
      </c>
      <c r="B645">
        <v>12</v>
      </c>
      <c r="C645" t="s">
        <v>13</v>
      </c>
      <c r="D645" t="s">
        <v>37</v>
      </c>
      <c r="E645">
        <v>17</v>
      </c>
      <c r="F645">
        <v>29</v>
      </c>
      <c r="G645">
        <v>3</v>
      </c>
      <c r="H645" s="8">
        <v>51</v>
      </c>
      <c r="I645" t="s">
        <v>8</v>
      </c>
      <c r="J645">
        <f>Tabla1[[#This Row],[Precio Unitario]]*Tabla1[[#This Row],[Cantidad Ordenada]]</f>
        <v>87</v>
      </c>
      <c r="K645">
        <f>Tabla1[[#This Row],[Ganancia Bruta]]-(Tabla1[[#This Row],[Costo Unitario]]*Tabla1[[#This Row],[Cantidad Ordenada]])</f>
        <v>36</v>
      </c>
      <c r="L645">
        <f>Tabla1[[#This Row],[Precio Unitario]]*Tabla1[[#This Row],[Cantidad Ordenada]]</f>
        <v>87</v>
      </c>
      <c r="M645" s="1">
        <f>Tabla1[[#This Row],[Ganancia Neta ]]/Tabla1[[#This Row],[Total del pedido ]]</f>
        <v>0.41379310344827586</v>
      </c>
      <c r="N645" s="2">
        <f>Tabla1[[#This Row],[Costo Unitario]]*Tabla1[[#This Row],[Cantidad Ordenada]]</f>
        <v>51</v>
      </c>
      <c r="O645" s="2"/>
    </row>
    <row r="646" spans="1:15">
      <c r="A646">
        <v>248</v>
      </c>
      <c r="B646">
        <v>12</v>
      </c>
      <c r="C646" t="s">
        <v>10</v>
      </c>
      <c r="D646" t="s">
        <v>34</v>
      </c>
      <c r="E646">
        <v>16</v>
      </c>
      <c r="F646">
        <v>27</v>
      </c>
      <c r="G646">
        <v>2</v>
      </c>
      <c r="H646" s="8">
        <v>6</v>
      </c>
      <c r="I646" t="s">
        <v>8</v>
      </c>
      <c r="J646">
        <f>Tabla1[[#This Row],[Precio Unitario]]*Tabla1[[#This Row],[Cantidad Ordenada]]</f>
        <v>54</v>
      </c>
      <c r="K646">
        <f>Tabla1[[#This Row],[Ganancia Bruta]]-(Tabla1[[#This Row],[Costo Unitario]]*Tabla1[[#This Row],[Cantidad Ordenada]])</f>
        <v>22</v>
      </c>
      <c r="L646">
        <f>Tabla1[[#This Row],[Precio Unitario]]*Tabla1[[#This Row],[Cantidad Ordenada]]</f>
        <v>54</v>
      </c>
      <c r="M646" s="1">
        <f>Tabla1[[#This Row],[Ganancia Neta ]]/Tabla1[[#This Row],[Total del pedido ]]</f>
        <v>0.40740740740740738</v>
      </c>
      <c r="N646" s="2">
        <f>Tabla1[[#This Row],[Costo Unitario]]*Tabla1[[#This Row],[Cantidad Ordenada]]</f>
        <v>32</v>
      </c>
      <c r="O646" s="2"/>
    </row>
    <row r="647" spans="1:15">
      <c r="A647">
        <v>248</v>
      </c>
      <c r="B647">
        <v>12</v>
      </c>
      <c r="C647" t="s">
        <v>26</v>
      </c>
      <c r="D647" t="s">
        <v>50</v>
      </c>
      <c r="E647">
        <v>15</v>
      </c>
      <c r="F647">
        <v>25</v>
      </c>
      <c r="G647">
        <v>2</v>
      </c>
      <c r="H647" s="8">
        <v>31</v>
      </c>
      <c r="I647" t="s">
        <v>6</v>
      </c>
      <c r="J647">
        <f>Tabla1[[#This Row],[Precio Unitario]]*Tabla1[[#This Row],[Cantidad Ordenada]]</f>
        <v>50</v>
      </c>
      <c r="K647">
        <f>Tabla1[[#This Row],[Ganancia Bruta]]-(Tabla1[[#This Row],[Costo Unitario]]*Tabla1[[#This Row],[Cantidad Ordenada]])</f>
        <v>20</v>
      </c>
      <c r="L647">
        <f>Tabla1[[#This Row],[Precio Unitario]]*Tabla1[[#This Row],[Cantidad Ordenada]]</f>
        <v>50</v>
      </c>
      <c r="M647" s="1">
        <f>Tabla1[[#This Row],[Ganancia Neta ]]/Tabla1[[#This Row],[Total del pedido ]]</f>
        <v>0.4</v>
      </c>
      <c r="N647" s="2">
        <f>Tabla1[[#This Row],[Costo Unitario]]*Tabla1[[#This Row],[Cantidad Ordenada]]</f>
        <v>30</v>
      </c>
      <c r="O647" s="2"/>
    </row>
    <row r="648" spans="1:15">
      <c r="A648">
        <v>249</v>
      </c>
      <c r="B648">
        <v>8</v>
      </c>
      <c r="C648" t="s">
        <v>19</v>
      </c>
      <c r="D648" t="s">
        <v>43</v>
      </c>
      <c r="E648">
        <v>13</v>
      </c>
      <c r="F648">
        <v>22</v>
      </c>
      <c r="G648">
        <v>2</v>
      </c>
      <c r="H648" s="8">
        <v>51</v>
      </c>
      <c r="I648" t="s">
        <v>8</v>
      </c>
      <c r="J648">
        <f>Tabla1[[#This Row],[Precio Unitario]]*Tabla1[[#This Row],[Cantidad Ordenada]]</f>
        <v>44</v>
      </c>
      <c r="K648">
        <f>Tabla1[[#This Row],[Ganancia Bruta]]-(Tabla1[[#This Row],[Costo Unitario]]*Tabla1[[#This Row],[Cantidad Ordenada]])</f>
        <v>18</v>
      </c>
      <c r="L648">
        <f>Tabla1[[#This Row],[Precio Unitario]]*Tabla1[[#This Row],[Cantidad Ordenada]]</f>
        <v>44</v>
      </c>
      <c r="M648" s="1">
        <f>Tabla1[[#This Row],[Ganancia Neta ]]/Tabla1[[#This Row],[Total del pedido ]]</f>
        <v>0.40909090909090912</v>
      </c>
      <c r="N648" s="2">
        <f>Tabla1[[#This Row],[Costo Unitario]]*Tabla1[[#This Row],[Cantidad Ordenada]]</f>
        <v>26</v>
      </c>
      <c r="O648" s="2"/>
    </row>
    <row r="649" spans="1:15">
      <c r="A649">
        <v>249</v>
      </c>
      <c r="B649">
        <v>8</v>
      </c>
      <c r="C649" t="s">
        <v>24</v>
      </c>
      <c r="D649" t="s">
        <v>48</v>
      </c>
      <c r="E649">
        <v>10</v>
      </c>
      <c r="F649">
        <v>18</v>
      </c>
      <c r="G649">
        <v>2</v>
      </c>
      <c r="H649" s="8">
        <v>58</v>
      </c>
      <c r="I649" t="s">
        <v>6</v>
      </c>
      <c r="J649">
        <f>Tabla1[[#This Row],[Precio Unitario]]*Tabla1[[#This Row],[Cantidad Ordenada]]</f>
        <v>36</v>
      </c>
      <c r="K649">
        <f>Tabla1[[#This Row],[Ganancia Bruta]]-(Tabla1[[#This Row],[Costo Unitario]]*Tabla1[[#This Row],[Cantidad Ordenada]])</f>
        <v>16</v>
      </c>
      <c r="L649">
        <f>Tabla1[[#This Row],[Precio Unitario]]*Tabla1[[#This Row],[Cantidad Ordenada]]</f>
        <v>36</v>
      </c>
      <c r="M649" s="1">
        <f>Tabla1[[#This Row],[Ganancia Neta ]]/Tabla1[[#This Row],[Total del pedido ]]</f>
        <v>0.44444444444444442</v>
      </c>
      <c r="N649" s="2">
        <f>Tabla1[[#This Row],[Costo Unitario]]*Tabla1[[#This Row],[Cantidad Ordenada]]</f>
        <v>20</v>
      </c>
      <c r="O649" s="2"/>
    </row>
    <row r="650" spans="1:15">
      <c r="A650">
        <v>250</v>
      </c>
      <c r="B650">
        <v>8</v>
      </c>
      <c r="C650" t="s">
        <v>21</v>
      </c>
      <c r="D650" t="s">
        <v>45</v>
      </c>
      <c r="E650">
        <v>12</v>
      </c>
      <c r="F650">
        <v>20</v>
      </c>
      <c r="G650">
        <v>1</v>
      </c>
      <c r="H650" s="8">
        <v>29</v>
      </c>
      <c r="I650" t="s">
        <v>8</v>
      </c>
      <c r="J650">
        <f>Tabla1[[#This Row],[Precio Unitario]]*Tabla1[[#This Row],[Cantidad Ordenada]]</f>
        <v>20</v>
      </c>
      <c r="K650">
        <f>Tabla1[[#This Row],[Ganancia Bruta]]-(Tabla1[[#This Row],[Costo Unitario]]*Tabla1[[#This Row],[Cantidad Ordenada]])</f>
        <v>8</v>
      </c>
      <c r="L650">
        <f>Tabla1[[#This Row],[Precio Unitario]]*Tabla1[[#This Row],[Cantidad Ordenada]]</f>
        <v>20</v>
      </c>
      <c r="M650" s="1">
        <f>Tabla1[[#This Row],[Ganancia Neta ]]/Tabla1[[#This Row],[Total del pedido ]]</f>
        <v>0.4</v>
      </c>
      <c r="N650" s="2">
        <f>Tabla1[[#This Row],[Costo Unitario]]*Tabla1[[#This Row],[Cantidad Ordenada]]</f>
        <v>12</v>
      </c>
      <c r="O650" s="2"/>
    </row>
    <row r="651" spans="1:15">
      <c r="A651">
        <v>251</v>
      </c>
      <c r="B651">
        <v>12</v>
      </c>
      <c r="C651" t="s">
        <v>25</v>
      </c>
      <c r="D651" t="s">
        <v>49</v>
      </c>
      <c r="E651">
        <v>15</v>
      </c>
      <c r="F651">
        <v>26</v>
      </c>
      <c r="G651">
        <v>1</v>
      </c>
      <c r="H651" s="8">
        <v>25</v>
      </c>
      <c r="I651" t="s">
        <v>8</v>
      </c>
      <c r="J651">
        <f>Tabla1[[#This Row],[Precio Unitario]]*Tabla1[[#This Row],[Cantidad Ordenada]]</f>
        <v>26</v>
      </c>
      <c r="K651">
        <f>Tabla1[[#This Row],[Ganancia Bruta]]-(Tabla1[[#This Row],[Costo Unitario]]*Tabla1[[#This Row],[Cantidad Ordenada]])</f>
        <v>11</v>
      </c>
      <c r="L651">
        <f>Tabla1[[#This Row],[Precio Unitario]]*Tabla1[[#This Row],[Cantidad Ordenada]]</f>
        <v>26</v>
      </c>
      <c r="M651" s="1">
        <f>Tabla1[[#This Row],[Ganancia Neta ]]/Tabla1[[#This Row],[Total del pedido ]]</f>
        <v>0.42307692307692307</v>
      </c>
      <c r="N651" s="2">
        <f>Tabla1[[#This Row],[Costo Unitario]]*Tabla1[[#This Row],[Cantidad Ordenada]]</f>
        <v>15</v>
      </c>
      <c r="O651" s="2"/>
    </row>
    <row r="652" spans="1:15">
      <c r="A652">
        <v>251</v>
      </c>
      <c r="B652">
        <v>12</v>
      </c>
      <c r="C652" t="s">
        <v>19</v>
      </c>
      <c r="D652" t="s">
        <v>43</v>
      </c>
      <c r="E652">
        <v>13</v>
      </c>
      <c r="F652">
        <v>22</v>
      </c>
      <c r="G652">
        <v>1</v>
      </c>
      <c r="H652" s="8">
        <v>34</v>
      </c>
      <c r="I652" t="s">
        <v>6</v>
      </c>
      <c r="J652">
        <f>Tabla1[[#This Row],[Precio Unitario]]*Tabla1[[#This Row],[Cantidad Ordenada]]</f>
        <v>22</v>
      </c>
      <c r="K652">
        <f>Tabla1[[#This Row],[Ganancia Bruta]]-(Tabla1[[#This Row],[Costo Unitario]]*Tabla1[[#This Row],[Cantidad Ordenada]])</f>
        <v>9</v>
      </c>
      <c r="L652">
        <f>Tabla1[[#This Row],[Precio Unitario]]*Tabla1[[#This Row],[Cantidad Ordenada]]</f>
        <v>22</v>
      </c>
      <c r="M652" s="1">
        <f>Tabla1[[#This Row],[Ganancia Neta ]]/Tabla1[[#This Row],[Total del pedido ]]</f>
        <v>0.40909090909090912</v>
      </c>
      <c r="N652" s="2">
        <f>Tabla1[[#This Row],[Costo Unitario]]*Tabla1[[#This Row],[Cantidad Ordenada]]</f>
        <v>13</v>
      </c>
      <c r="O652" s="2"/>
    </row>
    <row r="653" spans="1:15">
      <c r="A653">
        <v>251</v>
      </c>
      <c r="B653">
        <v>12</v>
      </c>
      <c r="C653" t="s">
        <v>22</v>
      </c>
      <c r="D653" t="s">
        <v>46</v>
      </c>
      <c r="E653">
        <v>14</v>
      </c>
      <c r="F653">
        <v>23</v>
      </c>
      <c r="G653">
        <v>1</v>
      </c>
      <c r="H653" s="8">
        <v>23</v>
      </c>
      <c r="I653" t="s">
        <v>8</v>
      </c>
      <c r="J653">
        <f>Tabla1[[#This Row],[Precio Unitario]]*Tabla1[[#This Row],[Cantidad Ordenada]]</f>
        <v>23</v>
      </c>
      <c r="K653">
        <f>Tabla1[[#This Row],[Ganancia Bruta]]-(Tabla1[[#This Row],[Costo Unitario]]*Tabla1[[#This Row],[Cantidad Ordenada]])</f>
        <v>9</v>
      </c>
      <c r="L653">
        <f>Tabla1[[#This Row],[Precio Unitario]]*Tabla1[[#This Row],[Cantidad Ordenada]]</f>
        <v>23</v>
      </c>
      <c r="M653" s="1">
        <f>Tabla1[[#This Row],[Ganancia Neta ]]/Tabla1[[#This Row],[Total del pedido ]]</f>
        <v>0.39130434782608697</v>
      </c>
      <c r="N653" s="2">
        <f>Tabla1[[#This Row],[Costo Unitario]]*Tabla1[[#This Row],[Cantidad Ordenada]]</f>
        <v>14</v>
      </c>
      <c r="O653" s="2"/>
    </row>
    <row r="654" spans="1:15">
      <c r="A654">
        <v>251</v>
      </c>
      <c r="B654">
        <v>12</v>
      </c>
      <c r="C654" t="s">
        <v>16</v>
      </c>
      <c r="D654" t="s">
        <v>40</v>
      </c>
      <c r="E654">
        <v>11</v>
      </c>
      <c r="F654">
        <v>19</v>
      </c>
      <c r="G654">
        <v>2</v>
      </c>
      <c r="H654" s="8">
        <v>40</v>
      </c>
      <c r="I654" t="s">
        <v>8</v>
      </c>
      <c r="J654">
        <f>Tabla1[[#This Row],[Precio Unitario]]*Tabla1[[#This Row],[Cantidad Ordenada]]</f>
        <v>38</v>
      </c>
      <c r="K654">
        <f>Tabla1[[#This Row],[Ganancia Bruta]]-(Tabla1[[#This Row],[Costo Unitario]]*Tabla1[[#This Row],[Cantidad Ordenada]])</f>
        <v>16</v>
      </c>
      <c r="L654">
        <f>Tabla1[[#This Row],[Precio Unitario]]*Tabla1[[#This Row],[Cantidad Ordenada]]</f>
        <v>38</v>
      </c>
      <c r="M654" s="1">
        <f>Tabla1[[#This Row],[Ganancia Neta ]]/Tabla1[[#This Row],[Total del pedido ]]</f>
        <v>0.42105263157894735</v>
      </c>
      <c r="N654" s="2">
        <f>Tabla1[[#This Row],[Costo Unitario]]*Tabla1[[#This Row],[Cantidad Ordenada]]</f>
        <v>22</v>
      </c>
      <c r="O654" s="2"/>
    </row>
    <row r="655" spans="1:15">
      <c r="A655">
        <v>252</v>
      </c>
      <c r="B655">
        <v>4</v>
      </c>
      <c r="C655" t="s">
        <v>26</v>
      </c>
      <c r="D655" t="s">
        <v>50</v>
      </c>
      <c r="E655">
        <v>15</v>
      </c>
      <c r="F655">
        <v>25</v>
      </c>
      <c r="G655">
        <v>2</v>
      </c>
      <c r="H655" s="8">
        <v>53</v>
      </c>
      <c r="I655" t="s">
        <v>8</v>
      </c>
      <c r="J655">
        <f>Tabla1[[#This Row],[Precio Unitario]]*Tabla1[[#This Row],[Cantidad Ordenada]]</f>
        <v>50</v>
      </c>
      <c r="K655">
        <f>Tabla1[[#This Row],[Ganancia Bruta]]-(Tabla1[[#This Row],[Costo Unitario]]*Tabla1[[#This Row],[Cantidad Ordenada]])</f>
        <v>20</v>
      </c>
      <c r="L655">
        <f>Tabla1[[#This Row],[Precio Unitario]]*Tabla1[[#This Row],[Cantidad Ordenada]]</f>
        <v>50</v>
      </c>
      <c r="M655" s="1">
        <f>Tabla1[[#This Row],[Ganancia Neta ]]/Tabla1[[#This Row],[Total del pedido ]]</f>
        <v>0.4</v>
      </c>
      <c r="N655" s="2">
        <f>Tabla1[[#This Row],[Costo Unitario]]*Tabla1[[#This Row],[Cantidad Ordenada]]</f>
        <v>30</v>
      </c>
      <c r="O655" s="2"/>
    </row>
    <row r="656" spans="1:15">
      <c r="A656">
        <v>252</v>
      </c>
      <c r="B656">
        <v>4</v>
      </c>
      <c r="C656" t="s">
        <v>25</v>
      </c>
      <c r="D656" t="s">
        <v>49</v>
      </c>
      <c r="E656">
        <v>15</v>
      </c>
      <c r="F656">
        <v>26</v>
      </c>
      <c r="G656">
        <v>2</v>
      </c>
      <c r="H656" s="8">
        <v>31</v>
      </c>
      <c r="I656" t="s">
        <v>6</v>
      </c>
      <c r="J656">
        <f>Tabla1[[#This Row],[Precio Unitario]]*Tabla1[[#This Row],[Cantidad Ordenada]]</f>
        <v>52</v>
      </c>
      <c r="K656">
        <f>Tabla1[[#This Row],[Ganancia Bruta]]-(Tabla1[[#This Row],[Costo Unitario]]*Tabla1[[#This Row],[Cantidad Ordenada]])</f>
        <v>22</v>
      </c>
      <c r="L656">
        <f>Tabla1[[#This Row],[Precio Unitario]]*Tabla1[[#This Row],[Cantidad Ordenada]]</f>
        <v>52</v>
      </c>
      <c r="M656" s="1">
        <f>Tabla1[[#This Row],[Ganancia Neta ]]/Tabla1[[#This Row],[Total del pedido ]]</f>
        <v>0.42307692307692307</v>
      </c>
      <c r="N656" s="2">
        <f>Tabla1[[#This Row],[Costo Unitario]]*Tabla1[[#This Row],[Cantidad Ordenada]]</f>
        <v>30</v>
      </c>
      <c r="O656" s="2"/>
    </row>
    <row r="657" spans="1:15">
      <c r="A657">
        <v>253</v>
      </c>
      <c r="B657">
        <v>8</v>
      </c>
      <c r="C657" t="s">
        <v>26</v>
      </c>
      <c r="D657" t="s">
        <v>50</v>
      </c>
      <c r="E657">
        <v>15</v>
      </c>
      <c r="F657">
        <v>25</v>
      </c>
      <c r="G657">
        <v>1</v>
      </c>
      <c r="H657" s="8">
        <v>18</v>
      </c>
      <c r="I657" t="s">
        <v>6</v>
      </c>
      <c r="J657">
        <f>Tabla1[[#This Row],[Precio Unitario]]*Tabla1[[#This Row],[Cantidad Ordenada]]</f>
        <v>25</v>
      </c>
      <c r="K657">
        <f>Tabla1[[#This Row],[Ganancia Bruta]]-(Tabla1[[#This Row],[Costo Unitario]]*Tabla1[[#This Row],[Cantidad Ordenada]])</f>
        <v>10</v>
      </c>
      <c r="L657">
        <f>Tabla1[[#This Row],[Precio Unitario]]*Tabla1[[#This Row],[Cantidad Ordenada]]</f>
        <v>25</v>
      </c>
      <c r="M657" s="1">
        <f>Tabla1[[#This Row],[Ganancia Neta ]]/Tabla1[[#This Row],[Total del pedido ]]</f>
        <v>0.4</v>
      </c>
      <c r="N657" s="2">
        <f>Tabla1[[#This Row],[Costo Unitario]]*Tabla1[[#This Row],[Cantidad Ordenada]]</f>
        <v>15</v>
      </c>
      <c r="O657" s="2"/>
    </row>
    <row r="658" spans="1:15">
      <c r="A658">
        <v>253</v>
      </c>
      <c r="B658">
        <v>8</v>
      </c>
      <c r="C658" t="s">
        <v>23</v>
      </c>
      <c r="D658" t="s">
        <v>47</v>
      </c>
      <c r="E658">
        <v>13</v>
      </c>
      <c r="F658">
        <v>21</v>
      </c>
      <c r="G658">
        <v>2</v>
      </c>
      <c r="H658" s="8">
        <v>8</v>
      </c>
      <c r="I658" t="s">
        <v>6</v>
      </c>
      <c r="J658">
        <f>Tabla1[[#This Row],[Precio Unitario]]*Tabla1[[#This Row],[Cantidad Ordenada]]</f>
        <v>42</v>
      </c>
      <c r="K658">
        <f>Tabla1[[#This Row],[Ganancia Bruta]]-(Tabla1[[#This Row],[Costo Unitario]]*Tabla1[[#This Row],[Cantidad Ordenada]])</f>
        <v>16</v>
      </c>
      <c r="L658">
        <f>Tabla1[[#This Row],[Precio Unitario]]*Tabla1[[#This Row],[Cantidad Ordenada]]</f>
        <v>42</v>
      </c>
      <c r="M658" s="1">
        <f>Tabla1[[#This Row],[Ganancia Neta ]]/Tabla1[[#This Row],[Total del pedido ]]</f>
        <v>0.38095238095238093</v>
      </c>
      <c r="N658" s="2">
        <f>Tabla1[[#This Row],[Costo Unitario]]*Tabla1[[#This Row],[Cantidad Ordenada]]</f>
        <v>26</v>
      </c>
      <c r="O658" s="2"/>
    </row>
    <row r="659" spans="1:15">
      <c r="A659">
        <v>253</v>
      </c>
      <c r="B659">
        <v>8</v>
      </c>
      <c r="C659" t="s">
        <v>13</v>
      </c>
      <c r="D659" t="s">
        <v>37</v>
      </c>
      <c r="E659">
        <v>17</v>
      </c>
      <c r="F659">
        <v>29</v>
      </c>
      <c r="G659">
        <v>3</v>
      </c>
      <c r="H659" s="8">
        <v>29</v>
      </c>
      <c r="I659" t="s">
        <v>8</v>
      </c>
      <c r="J659">
        <f>Tabla1[[#This Row],[Precio Unitario]]*Tabla1[[#This Row],[Cantidad Ordenada]]</f>
        <v>87</v>
      </c>
      <c r="K659">
        <f>Tabla1[[#This Row],[Ganancia Bruta]]-(Tabla1[[#This Row],[Costo Unitario]]*Tabla1[[#This Row],[Cantidad Ordenada]])</f>
        <v>36</v>
      </c>
      <c r="L659">
        <f>Tabla1[[#This Row],[Precio Unitario]]*Tabla1[[#This Row],[Cantidad Ordenada]]</f>
        <v>87</v>
      </c>
      <c r="M659" s="1">
        <f>Tabla1[[#This Row],[Ganancia Neta ]]/Tabla1[[#This Row],[Total del pedido ]]</f>
        <v>0.41379310344827586</v>
      </c>
      <c r="N659" s="2">
        <f>Tabla1[[#This Row],[Costo Unitario]]*Tabla1[[#This Row],[Cantidad Ordenada]]</f>
        <v>51</v>
      </c>
      <c r="O659" s="2"/>
    </row>
    <row r="660" spans="1:15">
      <c r="A660">
        <v>254</v>
      </c>
      <c r="B660">
        <v>10</v>
      </c>
      <c r="C660" t="s">
        <v>9</v>
      </c>
      <c r="D660" t="s">
        <v>33</v>
      </c>
      <c r="E660">
        <v>19</v>
      </c>
      <c r="F660">
        <v>31</v>
      </c>
      <c r="G660">
        <v>3</v>
      </c>
      <c r="H660" s="8">
        <v>33</v>
      </c>
      <c r="I660" t="s">
        <v>6</v>
      </c>
      <c r="J660">
        <f>Tabla1[[#This Row],[Precio Unitario]]*Tabla1[[#This Row],[Cantidad Ordenada]]</f>
        <v>93</v>
      </c>
      <c r="K660">
        <f>Tabla1[[#This Row],[Ganancia Bruta]]-(Tabla1[[#This Row],[Costo Unitario]]*Tabla1[[#This Row],[Cantidad Ordenada]])</f>
        <v>36</v>
      </c>
      <c r="L660">
        <f>Tabla1[[#This Row],[Precio Unitario]]*Tabla1[[#This Row],[Cantidad Ordenada]]</f>
        <v>93</v>
      </c>
      <c r="M660" s="1">
        <f>Tabla1[[#This Row],[Ganancia Neta ]]/Tabla1[[#This Row],[Total del pedido ]]</f>
        <v>0.38709677419354838</v>
      </c>
      <c r="N660" s="2">
        <f>Tabla1[[#This Row],[Costo Unitario]]*Tabla1[[#This Row],[Cantidad Ordenada]]</f>
        <v>57</v>
      </c>
      <c r="O660" s="2"/>
    </row>
    <row r="661" spans="1:15">
      <c r="A661">
        <v>254</v>
      </c>
      <c r="B661">
        <v>10</v>
      </c>
      <c r="C661" t="s">
        <v>25</v>
      </c>
      <c r="D661" t="s">
        <v>49</v>
      </c>
      <c r="E661">
        <v>15</v>
      </c>
      <c r="F661">
        <v>26</v>
      </c>
      <c r="G661">
        <v>2</v>
      </c>
      <c r="H661" s="8">
        <v>10</v>
      </c>
      <c r="I661" t="s">
        <v>8</v>
      </c>
      <c r="J661">
        <f>Tabla1[[#This Row],[Precio Unitario]]*Tabla1[[#This Row],[Cantidad Ordenada]]</f>
        <v>52</v>
      </c>
      <c r="K661">
        <f>Tabla1[[#This Row],[Ganancia Bruta]]-(Tabla1[[#This Row],[Costo Unitario]]*Tabla1[[#This Row],[Cantidad Ordenada]])</f>
        <v>22</v>
      </c>
      <c r="L661">
        <f>Tabla1[[#This Row],[Precio Unitario]]*Tabla1[[#This Row],[Cantidad Ordenada]]</f>
        <v>52</v>
      </c>
      <c r="M661" s="1">
        <f>Tabla1[[#This Row],[Ganancia Neta ]]/Tabla1[[#This Row],[Total del pedido ]]</f>
        <v>0.42307692307692307</v>
      </c>
      <c r="N661" s="2">
        <f>Tabla1[[#This Row],[Costo Unitario]]*Tabla1[[#This Row],[Cantidad Ordenada]]</f>
        <v>30</v>
      </c>
      <c r="O661" s="2"/>
    </row>
    <row r="662" spans="1:15">
      <c r="A662">
        <v>254</v>
      </c>
      <c r="B662">
        <v>10</v>
      </c>
      <c r="C662" t="s">
        <v>20</v>
      </c>
      <c r="D662" t="s">
        <v>44</v>
      </c>
      <c r="E662">
        <v>20</v>
      </c>
      <c r="F662">
        <v>34</v>
      </c>
      <c r="G662">
        <v>2</v>
      </c>
      <c r="H662" s="8">
        <v>56</v>
      </c>
      <c r="I662" t="s">
        <v>6</v>
      </c>
      <c r="J662">
        <f>Tabla1[[#This Row],[Precio Unitario]]*Tabla1[[#This Row],[Cantidad Ordenada]]</f>
        <v>68</v>
      </c>
      <c r="K662">
        <f>Tabla1[[#This Row],[Ganancia Bruta]]-(Tabla1[[#This Row],[Costo Unitario]]*Tabla1[[#This Row],[Cantidad Ordenada]])</f>
        <v>28</v>
      </c>
      <c r="L662">
        <f>Tabla1[[#This Row],[Precio Unitario]]*Tabla1[[#This Row],[Cantidad Ordenada]]</f>
        <v>68</v>
      </c>
      <c r="M662" s="1">
        <f>Tabla1[[#This Row],[Ganancia Neta ]]/Tabla1[[#This Row],[Total del pedido ]]</f>
        <v>0.41176470588235292</v>
      </c>
      <c r="N662" s="2">
        <f>Tabla1[[#This Row],[Costo Unitario]]*Tabla1[[#This Row],[Cantidad Ordenada]]</f>
        <v>40</v>
      </c>
      <c r="O662" s="2"/>
    </row>
    <row r="663" spans="1:15">
      <c r="A663">
        <v>254</v>
      </c>
      <c r="B663">
        <v>10</v>
      </c>
      <c r="C663" t="s">
        <v>15</v>
      </c>
      <c r="D663" t="s">
        <v>39</v>
      </c>
      <c r="E663">
        <v>16</v>
      </c>
      <c r="F663">
        <v>28</v>
      </c>
      <c r="G663">
        <v>3</v>
      </c>
      <c r="H663" s="8">
        <v>42</v>
      </c>
      <c r="I663" t="s">
        <v>8</v>
      </c>
      <c r="J663">
        <f>Tabla1[[#This Row],[Precio Unitario]]*Tabla1[[#This Row],[Cantidad Ordenada]]</f>
        <v>84</v>
      </c>
      <c r="K663">
        <f>Tabla1[[#This Row],[Ganancia Bruta]]-(Tabla1[[#This Row],[Costo Unitario]]*Tabla1[[#This Row],[Cantidad Ordenada]])</f>
        <v>36</v>
      </c>
      <c r="L663">
        <f>Tabla1[[#This Row],[Precio Unitario]]*Tabla1[[#This Row],[Cantidad Ordenada]]</f>
        <v>84</v>
      </c>
      <c r="M663" s="1">
        <f>Tabla1[[#This Row],[Ganancia Neta ]]/Tabla1[[#This Row],[Total del pedido ]]</f>
        <v>0.42857142857142855</v>
      </c>
      <c r="N663" s="2">
        <f>Tabla1[[#This Row],[Costo Unitario]]*Tabla1[[#This Row],[Cantidad Ordenada]]</f>
        <v>48</v>
      </c>
      <c r="O663" s="2"/>
    </row>
    <row r="664" spans="1:15">
      <c r="A664">
        <v>255</v>
      </c>
      <c r="B664">
        <v>8</v>
      </c>
      <c r="C664" t="s">
        <v>26</v>
      </c>
      <c r="D664" t="s">
        <v>50</v>
      </c>
      <c r="E664">
        <v>15</v>
      </c>
      <c r="F664">
        <v>25</v>
      </c>
      <c r="G664">
        <v>1</v>
      </c>
      <c r="H664" s="8">
        <v>37</v>
      </c>
      <c r="I664" t="s">
        <v>6</v>
      </c>
      <c r="J664">
        <f>Tabla1[[#This Row],[Precio Unitario]]*Tabla1[[#This Row],[Cantidad Ordenada]]</f>
        <v>25</v>
      </c>
      <c r="K664">
        <f>Tabla1[[#This Row],[Ganancia Bruta]]-(Tabla1[[#This Row],[Costo Unitario]]*Tabla1[[#This Row],[Cantidad Ordenada]])</f>
        <v>10</v>
      </c>
      <c r="L664">
        <f>Tabla1[[#This Row],[Precio Unitario]]*Tabla1[[#This Row],[Cantidad Ordenada]]</f>
        <v>25</v>
      </c>
      <c r="M664" s="1">
        <f>Tabla1[[#This Row],[Ganancia Neta ]]/Tabla1[[#This Row],[Total del pedido ]]</f>
        <v>0.4</v>
      </c>
      <c r="N664" s="2">
        <f>Tabla1[[#This Row],[Costo Unitario]]*Tabla1[[#This Row],[Cantidad Ordenada]]</f>
        <v>15</v>
      </c>
      <c r="O664" s="2"/>
    </row>
    <row r="665" spans="1:15">
      <c r="A665">
        <v>256</v>
      </c>
      <c r="B665">
        <v>5</v>
      </c>
      <c r="C665" t="s">
        <v>23</v>
      </c>
      <c r="D665" t="s">
        <v>47</v>
      </c>
      <c r="E665">
        <v>13</v>
      </c>
      <c r="F665">
        <v>21</v>
      </c>
      <c r="G665">
        <v>1</v>
      </c>
      <c r="H665" s="8">
        <v>16</v>
      </c>
      <c r="I665" t="s">
        <v>6</v>
      </c>
      <c r="J665">
        <f>Tabla1[[#This Row],[Precio Unitario]]*Tabla1[[#This Row],[Cantidad Ordenada]]</f>
        <v>21</v>
      </c>
      <c r="K665">
        <f>Tabla1[[#This Row],[Ganancia Bruta]]-(Tabla1[[#This Row],[Costo Unitario]]*Tabla1[[#This Row],[Cantidad Ordenada]])</f>
        <v>8</v>
      </c>
      <c r="L665">
        <f>Tabla1[[#This Row],[Precio Unitario]]*Tabla1[[#This Row],[Cantidad Ordenada]]</f>
        <v>21</v>
      </c>
      <c r="M665" s="1">
        <f>Tabla1[[#This Row],[Ganancia Neta ]]/Tabla1[[#This Row],[Total del pedido ]]</f>
        <v>0.38095238095238093</v>
      </c>
      <c r="N665" s="2">
        <f>Tabla1[[#This Row],[Costo Unitario]]*Tabla1[[#This Row],[Cantidad Ordenada]]</f>
        <v>13</v>
      </c>
      <c r="O665" s="2"/>
    </row>
    <row r="666" spans="1:15">
      <c r="A666">
        <v>257</v>
      </c>
      <c r="B666">
        <v>12</v>
      </c>
      <c r="C666" t="s">
        <v>22</v>
      </c>
      <c r="D666" t="s">
        <v>46</v>
      </c>
      <c r="E666">
        <v>14</v>
      </c>
      <c r="F666">
        <v>23</v>
      </c>
      <c r="G666">
        <v>2</v>
      </c>
      <c r="H666" s="8">
        <v>28</v>
      </c>
      <c r="I666" t="s">
        <v>8</v>
      </c>
      <c r="J666">
        <f>Tabla1[[#This Row],[Precio Unitario]]*Tabla1[[#This Row],[Cantidad Ordenada]]</f>
        <v>46</v>
      </c>
      <c r="K666">
        <f>Tabla1[[#This Row],[Ganancia Bruta]]-(Tabla1[[#This Row],[Costo Unitario]]*Tabla1[[#This Row],[Cantidad Ordenada]])</f>
        <v>18</v>
      </c>
      <c r="L666">
        <f>Tabla1[[#This Row],[Precio Unitario]]*Tabla1[[#This Row],[Cantidad Ordenada]]</f>
        <v>46</v>
      </c>
      <c r="M666" s="1">
        <f>Tabla1[[#This Row],[Ganancia Neta ]]/Tabla1[[#This Row],[Total del pedido ]]</f>
        <v>0.39130434782608697</v>
      </c>
      <c r="N666" s="2">
        <f>Tabla1[[#This Row],[Costo Unitario]]*Tabla1[[#This Row],[Cantidad Ordenada]]</f>
        <v>28</v>
      </c>
      <c r="O666" s="2"/>
    </row>
    <row r="667" spans="1:15">
      <c r="A667">
        <v>258</v>
      </c>
      <c r="B667">
        <v>12</v>
      </c>
      <c r="C667" t="s">
        <v>26</v>
      </c>
      <c r="D667" t="s">
        <v>50</v>
      </c>
      <c r="E667">
        <v>15</v>
      </c>
      <c r="F667">
        <v>25</v>
      </c>
      <c r="G667">
        <v>1</v>
      </c>
      <c r="H667" s="8">
        <v>59</v>
      </c>
      <c r="I667" t="s">
        <v>6</v>
      </c>
      <c r="J667">
        <f>Tabla1[[#This Row],[Precio Unitario]]*Tabla1[[#This Row],[Cantidad Ordenada]]</f>
        <v>25</v>
      </c>
      <c r="K667">
        <f>Tabla1[[#This Row],[Ganancia Bruta]]-(Tabla1[[#This Row],[Costo Unitario]]*Tabla1[[#This Row],[Cantidad Ordenada]])</f>
        <v>10</v>
      </c>
      <c r="L667">
        <f>Tabla1[[#This Row],[Precio Unitario]]*Tabla1[[#This Row],[Cantidad Ordenada]]</f>
        <v>25</v>
      </c>
      <c r="M667" s="1">
        <f>Tabla1[[#This Row],[Ganancia Neta ]]/Tabla1[[#This Row],[Total del pedido ]]</f>
        <v>0.4</v>
      </c>
      <c r="N667" s="2">
        <f>Tabla1[[#This Row],[Costo Unitario]]*Tabla1[[#This Row],[Cantidad Ordenada]]</f>
        <v>15</v>
      </c>
      <c r="O667" s="2"/>
    </row>
    <row r="668" spans="1:15">
      <c r="A668">
        <v>258</v>
      </c>
      <c r="B668">
        <v>12</v>
      </c>
      <c r="C668" t="s">
        <v>21</v>
      </c>
      <c r="D668" t="s">
        <v>45</v>
      </c>
      <c r="E668">
        <v>12</v>
      </c>
      <c r="F668">
        <v>20</v>
      </c>
      <c r="G668">
        <v>1</v>
      </c>
      <c r="H668" s="8">
        <v>31</v>
      </c>
      <c r="I668" t="s">
        <v>6</v>
      </c>
      <c r="J668">
        <f>Tabla1[[#This Row],[Precio Unitario]]*Tabla1[[#This Row],[Cantidad Ordenada]]</f>
        <v>20</v>
      </c>
      <c r="K668">
        <f>Tabla1[[#This Row],[Ganancia Bruta]]-(Tabla1[[#This Row],[Costo Unitario]]*Tabla1[[#This Row],[Cantidad Ordenada]])</f>
        <v>8</v>
      </c>
      <c r="L668">
        <f>Tabla1[[#This Row],[Precio Unitario]]*Tabla1[[#This Row],[Cantidad Ordenada]]</f>
        <v>20</v>
      </c>
      <c r="M668" s="1">
        <f>Tabla1[[#This Row],[Ganancia Neta ]]/Tabla1[[#This Row],[Total del pedido ]]</f>
        <v>0.4</v>
      </c>
      <c r="N668" s="2">
        <f>Tabla1[[#This Row],[Costo Unitario]]*Tabla1[[#This Row],[Cantidad Ordenada]]</f>
        <v>12</v>
      </c>
      <c r="O668" s="2"/>
    </row>
    <row r="669" spans="1:15">
      <c r="A669">
        <v>258</v>
      </c>
      <c r="B669">
        <v>12</v>
      </c>
      <c r="C669" t="s">
        <v>18</v>
      </c>
      <c r="D669" t="s">
        <v>42</v>
      </c>
      <c r="E669">
        <v>19</v>
      </c>
      <c r="F669">
        <v>32</v>
      </c>
      <c r="G669">
        <v>1</v>
      </c>
      <c r="H669" s="8">
        <v>5</v>
      </c>
      <c r="I669" t="s">
        <v>6</v>
      </c>
      <c r="J669">
        <f>Tabla1[[#This Row],[Precio Unitario]]*Tabla1[[#This Row],[Cantidad Ordenada]]</f>
        <v>32</v>
      </c>
      <c r="K669">
        <f>Tabla1[[#This Row],[Ganancia Bruta]]-(Tabla1[[#This Row],[Costo Unitario]]*Tabla1[[#This Row],[Cantidad Ordenada]])</f>
        <v>13</v>
      </c>
      <c r="L669">
        <f>Tabla1[[#This Row],[Precio Unitario]]*Tabla1[[#This Row],[Cantidad Ordenada]]</f>
        <v>32</v>
      </c>
      <c r="M669" s="1">
        <f>Tabla1[[#This Row],[Ganancia Neta ]]/Tabla1[[#This Row],[Total del pedido ]]</f>
        <v>0.40625</v>
      </c>
      <c r="N669" s="2">
        <f>Tabla1[[#This Row],[Costo Unitario]]*Tabla1[[#This Row],[Cantidad Ordenada]]</f>
        <v>19</v>
      </c>
      <c r="O669" s="2"/>
    </row>
    <row r="670" spans="1:15">
      <c r="A670">
        <v>258</v>
      </c>
      <c r="B670">
        <v>12</v>
      </c>
      <c r="C670" t="s">
        <v>11</v>
      </c>
      <c r="D670" t="s">
        <v>35</v>
      </c>
      <c r="E670">
        <v>25</v>
      </c>
      <c r="F670">
        <v>40</v>
      </c>
      <c r="G670">
        <v>1</v>
      </c>
      <c r="H670" s="8">
        <v>10</v>
      </c>
      <c r="I670" t="s">
        <v>6</v>
      </c>
      <c r="J670">
        <f>Tabla1[[#This Row],[Precio Unitario]]*Tabla1[[#This Row],[Cantidad Ordenada]]</f>
        <v>40</v>
      </c>
      <c r="K670">
        <f>Tabla1[[#This Row],[Ganancia Bruta]]-(Tabla1[[#This Row],[Costo Unitario]]*Tabla1[[#This Row],[Cantidad Ordenada]])</f>
        <v>15</v>
      </c>
      <c r="L670">
        <f>Tabla1[[#This Row],[Precio Unitario]]*Tabla1[[#This Row],[Cantidad Ordenada]]</f>
        <v>40</v>
      </c>
      <c r="M670" s="1">
        <f>Tabla1[[#This Row],[Ganancia Neta ]]/Tabla1[[#This Row],[Total del pedido ]]</f>
        <v>0.375</v>
      </c>
      <c r="N670" s="2">
        <f>Tabla1[[#This Row],[Costo Unitario]]*Tabla1[[#This Row],[Cantidad Ordenada]]</f>
        <v>25</v>
      </c>
      <c r="O670" s="2"/>
    </row>
    <row r="671" spans="1:15">
      <c r="A671">
        <v>259</v>
      </c>
      <c r="B671">
        <v>10</v>
      </c>
      <c r="C671" t="s">
        <v>10</v>
      </c>
      <c r="D671" t="s">
        <v>34</v>
      </c>
      <c r="E671">
        <v>16</v>
      </c>
      <c r="F671">
        <v>27</v>
      </c>
      <c r="G671">
        <v>3</v>
      </c>
      <c r="H671" s="8">
        <v>11</v>
      </c>
      <c r="I671" t="s">
        <v>8</v>
      </c>
      <c r="J671">
        <f>Tabla1[[#This Row],[Precio Unitario]]*Tabla1[[#This Row],[Cantidad Ordenada]]</f>
        <v>81</v>
      </c>
      <c r="K671">
        <f>Tabla1[[#This Row],[Ganancia Bruta]]-(Tabla1[[#This Row],[Costo Unitario]]*Tabla1[[#This Row],[Cantidad Ordenada]])</f>
        <v>33</v>
      </c>
      <c r="L671">
        <f>Tabla1[[#This Row],[Precio Unitario]]*Tabla1[[#This Row],[Cantidad Ordenada]]</f>
        <v>81</v>
      </c>
      <c r="M671" s="1">
        <f>Tabla1[[#This Row],[Ganancia Neta ]]/Tabla1[[#This Row],[Total del pedido ]]</f>
        <v>0.40740740740740738</v>
      </c>
      <c r="N671" s="2">
        <f>Tabla1[[#This Row],[Costo Unitario]]*Tabla1[[#This Row],[Cantidad Ordenada]]</f>
        <v>48</v>
      </c>
      <c r="O671" s="2"/>
    </row>
    <row r="672" spans="1:15">
      <c r="A672">
        <v>260</v>
      </c>
      <c r="B672">
        <v>20</v>
      </c>
      <c r="C672" t="s">
        <v>22</v>
      </c>
      <c r="D672" t="s">
        <v>46</v>
      </c>
      <c r="E672">
        <v>14</v>
      </c>
      <c r="F672">
        <v>23</v>
      </c>
      <c r="G672">
        <v>3</v>
      </c>
      <c r="H672" s="8">
        <v>49</v>
      </c>
      <c r="I672" t="s">
        <v>8</v>
      </c>
      <c r="J672">
        <f>Tabla1[[#This Row],[Precio Unitario]]*Tabla1[[#This Row],[Cantidad Ordenada]]</f>
        <v>69</v>
      </c>
      <c r="K672">
        <f>Tabla1[[#This Row],[Ganancia Bruta]]-(Tabla1[[#This Row],[Costo Unitario]]*Tabla1[[#This Row],[Cantidad Ordenada]])</f>
        <v>27</v>
      </c>
      <c r="L672">
        <f>Tabla1[[#This Row],[Precio Unitario]]*Tabla1[[#This Row],[Cantidad Ordenada]]</f>
        <v>69</v>
      </c>
      <c r="M672" s="1">
        <f>Tabla1[[#This Row],[Ganancia Neta ]]/Tabla1[[#This Row],[Total del pedido ]]</f>
        <v>0.39130434782608697</v>
      </c>
      <c r="N672" s="2">
        <f>Tabla1[[#This Row],[Costo Unitario]]*Tabla1[[#This Row],[Cantidad Ordenada]]</f>
        <v>42</v>
      </c>
      <c r="O672" s="2"/>
    </row>
    <row r="673" spans="1:15">
      <c r="A673">
        <v>261</v>
      </c>
      <c r="B673">
        <v>8</v>
      </c>
      <c r="C673" t="s">
        <v>18</v>
      </c>
      <c r="D673" t="s">
        <v>42</v>
      </c>
      <c r="E673">
        <v>19</v>
      </c>
      <c r="F673">
        <v>32</v>
      </c>
      <c r="G673">
        <v>3</v>
      </c>
      <c r="H673" s="8">
        <v>19</v>
      </c>
      <c r="I673" t="s">
        <v>8</v>
      </c>
      <c r="J673">
        <f>Tabla1[[#This Row],[Precio Unitario]]*Tabla1[[#This Row],[Cantidad Ordenada]]</f>
        <v>96</v>
      </c>
      <c r="K673">
        <f>Tabla1[[#This Row],[Ganancia Bruta]]-(Tabla1[[#This Row],[Costo Unitario]]*Tabla1[[#This Row],[Cantidad Ordenada]])</f>
        <v>39</v>
      </c>
      <c r="L673">
        <f>Tabla1[[#This Row],[Precio Unitario]]*Tabla1[[#This Row],[Cantidad Ordenada]]</f>
        <v>96</v>
      </c>
      <c r="M673" s="1">
        <f>Tabla1[[#This Row],[Ganancia Neta ]]/Tabla1[[#This Row],[Total del pedido ]]</f>
        <v>0.40625</v>
      </c>
      <c r="N673" s="2">
        <f>Tabla1[[#This Row],[Costo Unitario]]*Tabla1[[#This Row],[Cantidad Ordenada]]</f>
        <v>57</v>
      </c>
      <c r="O673" s="2"/>
    </row>
    <row r="674" spans="1:15">
      <c r="A674">
        <v>261</v>
      </c>
      <c r="B674">
        <v>8</v>
      </c>
      <c r="C674" t="s">
        <v>13</v>
      </c>
      <c r="D674" t="s">
        <v>37</v>
      </c>
      <c r="E674">
        <v>17</v>
      </c>
      <c r="F674">
        <v>29</v>
      </c>
      <c r="G674">
        <v>2</v>
      </c>
      <c r="H674" s="8">
        <v>36</v>
      </c>
      <c r="I674" t="s">
        <v>8</v>
      </c>
      <c r="J674">
        <f>Tabla1[[#This Row],[Precio Unitario]]*Tabla1[[#This Row],[Cantidad Ordenada]]</f>
        <v>58</v>
      </c>
      <c r="K674">
        <f>Tabla1[[#This Row],[Ganancia Bruta]]-(Tabla1[[#This Row],[Costo Unitario]]*Tabla1[[#This Row],[Cantidad Ordenada]])</f>
        <v>24</v>
      </c>
      <c r="L674">
        <f>Tabla1[[#This Row],[Precio Unitario]]*Tabla1[[#This Row],[Cantidad Ordenada]]</f>
        <v>58</v>
      </c>
      <c r="M674" s="1">
        <f>Tabla1[[#This Row],[Ganancia Neta ]]/Tabla1[[#This Row],[Total del pedido ]]</f>
        <v>0.41379310344827586</v>
      </c>
      <c r="N674" s="2">
        <f>Tabla1[[#This Row],[Costo Unitario]]*Tabla1[[#This Row],[Cantidad Ordenada]]</f>
        <v>34</v>
      </c>
      <c r="O674" s="2"/>
    </row>
    <row r="675" spans="1:15">
      <c r="A675">
        <v>262</v>
      </c>
      <c r="B675">
        <v>18</v>
      </c>
      <c r="C675" t="s">
        <v>19</v>
      </c>
      <c r="D675" t="s">
        <v>43</v>
      </c>
      <c r="E675">
        <v>13</v>
      </c>
      <c r="F675">
        <v>22</v>
      </c>
      <c r="G675">
        <v>1</v>
      </c>
      <c r="H675" s="8">
        <v>28</v>
      </c>
      <c r="I675" t="s">
        <v>8</v>
      </c>
      <c r="J675">
        <f>Tabla1[[#This Row],[Precio Unitario]]*Tabla1[[#This Row],[Cantidad Ordenada]]</f>
        <v>22</v>
      </c>
      <c r="K675">
        <f>Tabla1[[#This Row],[Ganancia Bruta]]-(Tabla1[[#This Row],[Costo Unitario]]*Tabla1[[#This Row],[Cantidad Ordenada]])</f>
        <v>9</v>
      </c>
      <c r="L675">
        <f>Tabla1[[#This Row],[Precio Unitario]]*Tabla1[[#This Row],[Cantidad Ordenada]]</f>
        <v>22</v>
      </c>
      <c r="M675" s="1">
        <f>Tabla1[[#This Row],[Ganancia Neta ]]/Tabla1[[#This Row],[Total del pedido ]]</f>
        <v>0.40909090909090912</v>
      </c>
      <c r="N675" s="2">
        <f>Tabla1[[#This Row],[Costo Unitario]]*Tabla1[[#This Row],[Cantidad Ordenada]]</f>
        <v>13</v>
      </c>
      <c r="O675" s="2"/>
    </row>
    <row r="676" spans="1:15">
      <c r="A676">
        <v>262</v>
      </c>
      <c r="B676">
        <v>18</v>
      </c>
      <c r="C676" t="s">
        <v>9</v>
      </c>
      <c r="D676" t="s">
        <v>33</v>
      </c>
      <c r="E676">
        <v>19</v>
      </c>
      <c r="F676">
        <v>31</v>
      </c>
      <c r="G676">
        <v>3</v>
      </c>
      <c r="H676" s="8">
        <v>20</v>
      </c>
      <c r="I676" t="s">
        <v>8</v>
      </c>
      <c r="J676">
        <f>Tabla1[[#This Row],[Precio Unitario]]*Tabla1[[#This Row],[Cantidad Ordenada]]</f>
        <v>93</v>
      </c>
      <c r="K676">
        <f>Tabla1[[#This Row],[Ganancia Bruta]]-(Tabla1[[#This Row],[Costo Unitario]]*Tabla1[[#This Row],[Cantidad Ordenada]])</f>
        <v>36</v>
      </c>
      <c r="L676">
        <f>Tabla1[[#This Row],[Precio Unitario]]*Tabla1[[#This Row],[Cantidad Ordenada]]</f>
        <v>93</v>
      </c>
      <c r="M676" s="1">
        <f>Tabla1[[#This Row],[Ganancia Neta ]]/Tabla1[[#This Row],[Total del pedido ]]</f>
        <v>0.38709677419354838</v>
      </c>
      <c r="N676" s="2">
        <f>Tabla1[[#This Row],[Costo Unitario]]*Tabla1[[#This Row],[Cantidad Ordenada]]</f>
        <v>57</v>
      </c>
      <c r="O676" s="2"/>
    </row>
    <row r="677" spans="1:15">
      <c r="A677">
        <v>263</v>
      </c>
      <c r="B677">
        <v>5</v>
      </c>
      <c r="C677" t="s">
        <v>18</v>
      </c>
      <c r="D677" t="s">
        <v>42</v>
      </c>
      <c r="E677">
        <v>19</v>
      </c>
      <c r="F677">
        <v>32</v>
      </c>
      <c r="G677">
        <v>1</v>
      </c>
      <c r="H677" s="8">
        <v>37</v>
      </c>
      <c r="I677" t="s">
        <v>8</v>
      </c>
      <c r="J677">
        <f>Tabla1[[#This Row],[Precio Unitario]]*Tabla1[[#This Row],[Cantidad Ordenada]]</f>
        <v>32</v>
      </c>
      <c r="K677">
        <f>Tabla1[[#This Row],[Ganancia Bruta]]-(Tabla1[[#This Row],[Costo Unitario]]*Tabla1[[#This Row],[Cantidad Ordenada]])</f>
        <v>13</v>
      </c>
      <c r="L677">
        <f>Tabla1[[#This Row],[Precio Unitario]]*Tabla1[[#This Row],[Cantidad Ordenada]]</f>
        <v>32</v>
      </c>
      <c r="M677" s="1">
        <f>Tabla1[[#This Row],[Ganancia Neta ]]/Tabla1[[#This Row],[Total del pedido ]]</f>
        <v>0.40625</v>
      </c>
      <c r="N677" s="2">
        <f>Tabla1[[#This Row],[Costo Unitario]]*Tabla1[[#This Row],[Cantidad Ordenada]]</f>
        <v>19</v>
      </c>
      <c r="O677" s="2"/>
    </row>
    <row r="678" spans="1:15">
      <c r="A678">
        <v>263</v>
      </c>
      <c r="B678">
        <v>5</v>
      </c>
      <c r="C678" t="s">
        <v>17</v>
      </c>
      <c r="D678" t="s">
        <v>41</v>
      </c>
      <c r="E678">
        <v>21</v>
      </c>
      <c r="F678">
        <v>35</v>
      </c>
      <c r="G678">
        <v>1</v>
      </c>
      <c r="H678" s="8">
        <v>30</v>
      </c>
      <c r="I678" t="s">
        <v>8</v>
      </c>
      <c r="J678">
        <f>Tabla1[[#This Row],[Precio Unitario]]*Tabla1[[#This Row],[Cantidad Ordenada]]</f>
        <v>35</v>
      </c>
      <c r="K678">
        <f>Tabla1[[#This Row],[Ganancia Bruta]]-(Tabla1[[#This Row],[Costo Unitario]]*Tabla1[[#This Row],[Cantidad Ordenada]])</f>
        <v>14</v>
      </c>
      <c r="L678">
        <f>Tabla1[[#This Row],[Precio Unitario]]*Tabla1[[#This Row],[Cantidad Ordenada]]</f>
        <v>35</v>
      </c>
      <c r="M678" s="1">
        <f>Tabla1[[#This Row],[Ganancia Neta ]]/Tabla1[[#This Row],[Total del pedido ]]</f>
        <v>0.4</v>
      </c>
      <c r="N678" s="2">
        <f>Tabla1[[#This Row],[Costo Unitario]]*Tabla1[[#This Row],[Cantidad Ordenada]]</f>
        <v>21</v>
      </c>
      <c r="O678" s="2"/>
    </row>
    <row r="679" spans="1:15">
      <c r="A679">
        <v>263</v>
      </c>
      <c r="B679">
        <v>5</v>
      </c>
      <c r="C679" t="s">
        <v>7</v>
      </c>
      <c r="D679" t="s">
        <v>32</v>
      </c>
      <c r="E679">
        <v>18</v>
      </c>
      <c r="F679">
        <v>30</v>
      </c>
      <c r="G679">
        <v>1</v>
      </c>
      <c r="H679" s="8">
        <v>42</v>
      </c>
      <c r="I679" t="s">
        <v>6</v>
      </c>
      <c r="J679">
        <f>Tabla1[[#This Row],[Precio Unitario]]*Tabla1[[#This Row],[Cantidad Ordenada]]</f>
        <v>30</v>
      </c>
      <c r="K679">
        <f>Tabla1[[#This Row],[Ganancia Bruta]]-(Tabla1[[#This Row],[Costo Unitario]]*Tabla1[[#This Row],[Cantidad Ordenada]])</f>
        <v>12</v>
      </c>
      <c r="L679">
        <f>Tabla1[[#This Row],[Precio Unitario]]*Tabla1[[#This Row],[Cantidad Ordenada]]</f>
        <v>30</v>
      </c>
      <c r="M679" s="1">
        <f>Tabla1[[#This Row],[Ganancia Neta ]]/Tabla1[[#This Row],[Total del pedido ]]</f>
        <v>0.4</v>
      </c>
      <c r="N679" s="2">
        <f>Tabla1[[#This Row],[Costo Unitario]]*Tabla1[[#This Row],[Cantidad Ordenada]]</f>
        <v>18</v>
      </c>
      <c r="O679" s="2"/>
    </row>
    <row r="680" spans="1:15">
      <c r="A680">
        <v>263</v>
      </c>
      <c r="B680">
        <v>5</v>
      </c>
      <c r="C680" t="s">
        <v>5</v>
      </c>
      <c r="D680" t="s">
        <v>31</v>
      </c>
      <c r="E680">
        <v>14</v>
      </c>
      <c r="F680">
        <v>24</v>
      </c>
      <c r="G680">
        <v>1</v>
      </c>
      <c r="H680" s="8">
        <v>40</v>
      </c>
      <c r="I680" t="s">
        <v>8</v>
      </c>
      <c r="J680">
        <f>Tabla1[[#This Row],[Precio Unitario]]*Tabla1[[#This Row],[Cantidad Ordenada]]</f>
        <v>24</v>
      </c>
      <c r="K680">
        <f>Tabla1[[#This Row],[Ganancia Bruta]]-(Tabla1[[#This Row],[Costo Unitario]]*Tabla1[[#This Row],[Cantidad Ordenada]])</f>
        <v>10</v>
      </c>
      <c r="L680">
        <f>Tabla1[[#This Row],[Precio Unitario]]*Tabla1[[#This Row],[Cantidad Ordenada]]</f>
        <v>24</v>
      </c>
      <c r="M680" s="1">
        <f>Tabla1[[#This Row],[Ganancia Neta ]]/Tabla1[[#This Row],[Total del pedido ]]</f>
        <v>0.41666666666666669</v>
      </c>
      <c r="N680" s="2">
        <f>Tabla1[[#This Row],[Costo Unitario]]*Tabla1[[#This Row],[Cantidad Ordenada]]</f>
        <v>14</v>
      </c>
      <c r="O680" s="2"/>
    </row>
    <row r="681" spans="1:15">
      <c r="A681">
        <v>264</v>
      </c>
      <c r="B681">
        <v>2</v>
      </c>
      <c r="C681" t="s">
        <v>17</v>
      </c>
      <c r="D681" t="s">
        <v>41</v>
      </c>
      <c r="E681">
        <v>21</v>
      </c>
      <c r="F681">
        <v>35</v>
      </c>
      <c r="G681">
        <v>2</v>
      </c>
      <c r="H681" s="8">
        <v>39</v>
      </c>
      <c r="I681" t="s">
        <v>8</v>
      </c>
      <c r="J681">
        <f>Tabla1[[#This Row],[Precio Unitario]]*Tabla1[[#This Row],[Cantidad Ordenada]]</f>
        <v>70</v>
      </c>
      <c r="K681">
        <f>Tabla1[[#This Row],[Ganancia Bruta]]-(Tabla1[[#This Row],[Costo Unitario]]*Tabla1[[#This Row],[Cantidad Ordenada]])</f>
        <v>28</v>
      </c>
      <c r="L681">
        <f>Tabla1[[#This Row],[Precio Unitario]]*Tabla1[[#This Row],[Cantidad Ordenada]]</f>
        <v>70</v>
      </c>
      <c r="M681" s="1">
        <f>Tabla1[[#This Row],[Ganancia Neta ]]/Tabla1[[#This Row],[Total del pedido ]]</f>
        <v>0.4</v>
      </c>
      <c r="N681" s="2">
        <f>Tabla1[[#This Row],[Costo Unitario]]*Tabla1[[#This Row],[Cantidad Ordenada]]</f>
        <v>42</v>
      </c>
      <c r="O681" s="2"/>
    </row>
    <row r="682" spans="1:15">
      <c r="A682">
        <v>264</v>
      </c>
      <c r="B682">
        <v>2</v>
      </c>
      <c r="C682" t="s">
        <v>18</v>
      </c>
      <c r="D682" t="s">
        <v>42</v>
      </c>
      <c r="E682">
        <v>19</v>
      </c>
      <c r="F682">
        <v>32</v>
      </c>
      <c r="G682">
        <v>1</v>
      </c>
      <c r="H682" s="8">
        <v>27</v>
      </c>
      <c r="I682" t="s">
        <v>8</v>
      </c>
      <c r="J682">
        <f>Tabla1[[#This Row],[Precio Unitario]]*Tabla1[[#This Row],[Cantidad Ordenada]]</f>
        <v>32</v>
      </c>
      <c r="K682">
        <f>Tabla1[[#This Row],[Ganancia Bruta]]-(Tabla1[[#This Row],[Costo Unitario]]*Tabla1[[#This Row],[Cantidad Ordenada]])</f>
        <v>13</v>
      </c>
      <c r="L682">
        <f>Tabla1[[#This Row],[Precio Unitario]]*Tabla1[[#This Row],[Cantidad Ordenada]]</f>
        <v>32</v>
      </c>
      <c r="M682" s="1">
        <f>Tabla1[[#This Row],[Ganancia Neta ]]/Tabla1[[#This Row],[Total del pedido ]]</f>
        <v>0.40625</v>
      </c>
      <c r="N682" s="2">
        <f>Tabla1[[#This Row],[Costo Unitario]]*Tabla1[[#This Row],[Cantidad Ordenada]]</f>
        <v>19</v>
      </c>
      <c r="O682" s="2"/>
    </row>
    <row r="683" spans="1:15">
      <c r="A683">
        <v>264</v>
      </c>
      <c r="B683">
        <v>2</v>
      </c>
      <c r="C683" t="s">
        <v>7</v>
      </c>
      <c r="D683" t="s">
        <v>32</v>
      </c>
      <c r="E683">
        <v>18</v>
      </c>
      <c r="F683">
        <v>30</v>
      </c>
      <c r="G683">
        <v>1</v>
      </c>
      <c r="H683" s="8">
        <v>37</v>
      </c>
      <c r="I683" t="s">
        <v>6</v>
      </c>
      <c r="J683">
        <f>Tabla1[[#This Row],[Precio Unitario]]*Tabla1[[#This Row],[Cantidad Ordenada]]</f>
        <v>30</v>
      </c>
      <c r="K683">
        <f>Tabla1[[#This Row],[Ganancia Bruta]]-(Tabla1[[#This Row],[Costo Unitario]]*Tabla1[[#This Row],[Cantidad Ordenada]])</f>
        <v>12</v>
      </c>
      <c r="L683">
        <f>Tabla1[[#This Row],[Precio Unitario]]*Tabla1[[#This Row],[Cantidad Ordenada]]</f>
        <v>30</v>
      </c>
      <c r="M683" s="1">
        <f>Tabla1[[#This Row],[Ganancia Neta ]]/Tabla1[[#This Row],[Total del pedido ]]</f>
        <v>0.4</v>
      </c>
      <c r="N683" s="2">
        <f>Tabla1[[#This Row],[Costo Unitario]]*Tabla1[[#This Row],[Cantidad Ordenada]]</f>
        <v>18</v>
      </c>
      <c r="O683" s="2"/>
    </row>
    <row r="684" spans="1:15">
      <c r="A684">
        <v>264</v>
      </c>
      <c r="B684">
        <v>2</v>
      </c>
      <c r="C684" t="s">
        <v>26</v>
      </c>
      <c r="D684" t="s">
        <v>50</v>
      </c>
      <c r="E684">
        <v>15</v>
      </c>
      <c r="F684">
        <v>25</v>
      </c>
      <c r="G684">
        <v>2</v>
      </c>
      <c r="H684" s="8">
        <v>14</v>
      </c>
      <c r="I684" t="s">
        <v>6</v>
      </c>
      <c r="J684">
        <f>Tabla1[[#This Row],[Precio Unitario]]*Tabla1[[#This Row],[Cantidad Ordenada]]</f>
        <v>50</v>
      </c>
      <c r="K684">
        <f>Tabla1[[#This Row],[Ganancia Bruta]]-(Tabla1[[#This Row],[Costo Unitario]]*Tabla1[[#This Row],[Cantidad Ordenada]])</f>
        <v>20</v>
      </c>
      <c r="L684">
        <f>Tabla1[[#This Row],[Precio Unitario]]*Tabla1[[#This Row],[Cantidad Ordenada]]</f>
        <v>50</v>
      </c>
      <c r="M684" s="1">
        <f>Tabla1[[#This Row],[Ganancia Neta ]]/Tabla1[[#This Row],[Total del pedido ]]</f>
        <v>0.4</v>
      </c>
      <c r="N684" s="2">
        <f>Tabla1[[#This Row],[Costo Unitario]]*Tabla1[[#This Row],[Cantidad Ordenada]]</f>
        <v>30</v>
      </c>
      <c r="O684" s="2"/>
    </row>
    <row r="685" spans="1:15">
      <c r="A685">
        <v>265</v>
      </c>
      <c r="B685">
        <v>6</v>
      </c>
      <c r="C685" t="s">
        <v>22</v>
      </c>
      <c r="D685" t="s">
        <v>46</v>
      </c>
      <c r="E685">
        <v>14</v>
      </c>
      <c r="F685">
        <v>23</v>
      </c>
      <c r="G685">
        <v>1</v>
      </c>
      <c r="H685" s="8">
        <v>12</v>
      </c>
      <c r="I685" t="s">
        <v>6</v>
      </c>
      <c r="J685">
        <f>Tabla1[[#This Row],[Precio Unitario]]*Tabla1[[#This Row],[Cantidad Ordenada]]</f>
        <v>23</v>
      </c>
      <c r="K685">
        <f>Tabla1[[#This Row],[Ganancia Bruta]]-(Tabla1[[#This Row],[Costo Unitario]]*Tabla1[[#This Row],[Cantidad Ordenada]])</f>
        <v>9</v>
      </c>
      <c r="L685">
        <f>Tabla1[[#This Row],[Precio Unitario]]*Tabla1[[#This Row],[Cantidad Ordenada]]</f>
        <v>23</v>
      </c>
      <c r="M685" s="1">
        <f>Tabla1[[#This Row],[Ganancia Neta ]]/Tabla1[[#This Row],[Total del pedido ]]</f>
        <v>0.39130434782608697</v>
      </c>
      <c r="N685" s="2">
        <f>Tabla1[[#This Row],[Costo Unitario]]*Tabla1[[#This Row],[Cantidad Ordenada]]</f>
        <v>14</v>
      </c>
      <c r="O685" s="2"/>
    </row>
    <row r="686" spans="1:15">
      <c r="A686">
        <v>265</v>
      </c>
      <c r="B686">
        <v>6</v>
      </c>
      <c r="C686" t="s">
        <v>9</v>
      </c>
      <c r="D686" t="s">
        <v>33</v>
      </c>
      <c r="E686">
        <v>19</v>
      </c>
      <c r="F686">
        <v>31</v>
      </c>
      <c r="G686">
        <v>1</v>
      </c>
      <c r="H686" s="8">
        <v>17</v>
      </c>
      <c r="I686" t="s">
        <v>8</v>
      </c>
      <c r="J686">
        <f>Tabla1[[#This Row],[Precio Unitario]]*Tabla1[[#This Row],[Cantidad Ordenada]]</f>
        <v>31</v>
      </c>
      <c r="K686">
        <f>Tabla1[[#This Row],[Ganancia Bruta]]-(Tabla1[[#This Row],[Costo Unitario]]*Tabla1[[#This Row],[Cantidad Ordenada]])</f>
        <v>12</v>
      </c>
      <c r="L686">
        <f>Tabla1[[#This Row],[Precio Unitario]]*Tabla1[[#This Row],[Cantidad Ordenada]]</f>
        <v>31</v>
      </c>
      <c r="M686" s="1">
        <f>Tabla1[[#This Row],[Ganancia Neta ]]/Tabla1[[#This Row],[Total del pedido ]]</f>
        <v>0.38709677419354838</v>
      </c>
      <c r="N686" s="2">
        <f>Tabla1[[#This Row],[Costo Unitario]]*Tabla1[[#This Row],[Cantidad Ordenada]]</f>
        <v>19</v>
      </c>
      <c r="O686" s="2"/>
    </row>
    <row r="687" spans="1:15">
      <c r="A687">
        <v>265</v>
      </c>
      <c r="B687">
        <v>6</v>
      </c>
      <c r="C687" t="s">
        <v>10</v>
      </c>
      <c r="D687" t="s">
        <v>34</v>
      </c>
      <c r="E687">
        <v>16</v>
      </c>
      <c r="F687">
        <v>27</v>
      </c>
      <c r="G687">
        <v>1</v>
      </c>
      <c r="H687" s="8">
        <v>56</v>
      </c>
      <c r="I687" t="s">
        <v>6</v>
      </c>
      <c r="J687">
        <f>Tabla1[[#This Row],[Precio Unitario]]*Tabla1[[#This Row],[Cantidad Ordenada]]</f>
        <v>27</v>
      </c>
      <c r="K687">
        <f>Tabla1[[#This Row],[Ganancia Bruta]]-(Tabla1[[#This Row],[Costo Unitario]]*Tabla1[[#This Row],[Cantidad Ordenada]])</f>
        <v>11</v>
      </c>
      <c r="L687">
        <f>Tabla1[[#This Row],[Precio Unitario]]*Tabla1[[#This Row],[Cantidad Ordenada]]</f>
        <v>27</v>
      </c>
      <c r="M687" s="1">
        <f>Tabla1[[#This Row],[Ganancia Neta ]]/Tabla1[[#This Row],[Total del pedido ]]</f>
        <v>0.40740740740740738</v>
      </c>
      <c r="N687" s="2">
        <f>Tabla1[[#This Row],[Costo Unitario]]*Tabla1[[#This Row],[Cantidad Ordenada]]</f>
        <v>16</v>
      </c>
      <c r="O687" s="2"/>
    </row>
    <row r="688" spans="1:15">
      <c r="A688">
        <v>265</v>
      </c>
      <c r="B688">
        <v>6</v>
      </c>
      <c r="C688" t="s">
        <v>7</v>
      </c>
      <c r="D688" t="s">
        <v>32</v>
      </c>
      <c r="E688">
        <v>18</v>
      </c>
      <c r="F688">
        <v>30</v>
      </c>
      <c r="G688">
        <v>3</v>
      </c>
      <c r="H688" s="8">
        <v>50</v>
      </c>
      <c r="I688" t="s">
        <v>8</v>
      </c>
      <c r="J688">
        <f>Tabla1[[#This Row],[Precio Unitario]]*Tabla1[[#This Row],[Cantidad Ordenada]]</f>
        <v>90</v>
      </c>
      <c r="K688">
        <f>Tabla1[[#This Row],[Ganancia Bruta]]-(Tabla1[[#This Row],[Costo Unitario]]*Tabla1[[#This Row],[Cantidad Ordenada]])</f>
        <v>36</v>
      </c>
      <c r="L688">
        <f>Tabla1[[#This Row],[Precio Unitario]]*Tabla1[[#This Row],[Cantidad Ordenada]]</f>
        <v>90</v>
      </c>
      <c r="M688" s="1">
        <f>Tabla1[[#This Row],[Ganancia Neta ]]/Tabla1[[#This Row],[Total del pedido ]]</f>
        <v>0.4</v>
      </c>
      <c r="N688" s="2">
        <f>Tabla1[[#This Row],[Costo Unitario]]*Tabla1[[#This Row],[Cantidad Ordenada]]</f>
        <v>54</v>
      </c>
      <c r="O688" s="2"/>
    </row>
    <row r="689" spans="1:15">
      <c r="A689">
        <v>266</v>
      </c>
      <c r="B689">
        <v>4</v>
      </c>
      <c r="C689" t="s">
        <v>5</v>
      </c>
      <c r="D689" t="s">
        <v>31</v>
      </c>
      <c r="E689">
        <v>14</v>
      </c>
      <c r="F689">
        <v>24</v>
      </c>
      <c r="G689">
        <v>1</v>
      </c>
      <c r="H689" s="8">
        <v>53</v>
      </c>
      <c r="I689" t="s">
        <v>6</v>
      </c>
      <c r="J689">
        <f>Tabla1[[#This Row],[Precio Unitario]]*Tabla1[[#This Row],[Cantidad Ordenada]]</f>
        <v>24</v>
      </c>
      <c r="K689">
        <f>Tabla1[[#This Row],[Ganancia Bruta]]-(Tabla1[[#This Row],[Costo Unitario]]*Tabla1[[#This Row],[Cantidad Ordenada]])</f>
        <v>10</v>
      </c>
      <c r="L689">
        <f>Tabla1[[#This Row],[Precio Unitario]]*Tabla1[[#This Row],[Cantidad Ordenada]]</f>
        <v>24</v>
      </c>
      <c r="M689" s="1">
        <f>Tabla1[[#This Row],[Ganancia Neta ]]/Tabla1[[#This Row],[Total del pedido ]]</f>
        <v>0.41666666666666669</v>
      </c>
      <c r="N689" s="2">
        <f>Tabla1[[#This Row],[Costo Unitario]]*Tabla1[[#This Row],[Cantidad Ordenada]]</f>
        <v>14</v>
      </c>
      <c r="O689" s="2"/>
    </row>
    <row r="690" spans="1:15">
      <c r="A690">
        <v>266</v>
      </c>
      <c r="B690">
        <v>4</v>
      </c>
      <c r="C690" t="s">
        <v>26</v>
      </c>
      <c r="D690" t="s">
        <v>50</v>
      </c>
      <c r="E690">
        <v>15</v>
      </c>
      <c r="F690">
        <v>25</v>
      </c>
      <c r="G690">
        <v>3</v>
      </c>
      <c r="H690" s="8">
        <v>53</v>
      </c>
      <c r="I690" t="s">
        <v>6</v>
      </c>
      <c r="J690">
        <f>Tabla1[[#This Row],[Precio Unitario]]*Tabla1[[#This Row],[Cantidad Ordenada]]</f>
        <v>75</v>
      </c>
      <c r="K690">
        <f>Tabla1[[#This Row],[Ganancia Bruta]]-(Tabla1[[#This Row],[Costo Unitario]]*Tabla1[[#This Row],[Cantidad Ordenada]])</f>
        <v>30</v>
      </c>
      <c r="L690">
        <f>Tabla1[[#This Row],[Precio Unitario]]*Tabla1[[#This Row],[Cantidad Ordenada]]</f>
        <v>75</v>
      </c>
      <c r="M690" s="1">
        <f>Tabla1[[#This Row],[Ganancia Neta ]]/Tabla1[[#This Row],[Total del pedido ]]</f>
        <v>0.4</v>
      </c>
      <c r="N690" s="2">
        <f>Tabla1[[#This Row],[Costo Unitario]]*Tabla1[[#This Row],[Cantidad Ordenada]]</f>
        <v>45</v>
      </c>
      <c r="O690" s="2"/>
    </row>
    <row r="691" spans="1:15">
      <c r="A691">
        <v>267</v>
      </c>
      <c r="B691">
        <v>7</v>
      </c>
      <c r="C691" t="s">
        <v>18</v>
      </c>
      <c r="D691" t="s">
        <v>42</v>
      </c>
      <c r="E691">
        <v>19</v>
      </c>
      <c r="F691">
        <v>32</v>
      </c>
      <c r="G691">
        <v>1</v>
      </c>
      <c r="H691" s="8">
        <v>45</v>
      </c>
      <c r="I691" t="s">
        <v>8</v>
      </c>
      <c r="J691">
        <f>Tabla1[[#This Row],[Precio Unitario]]*Tabla1[[#This Row],[Cantidad Ordenada]]</f>
        <v>32</v>
      </c>
      <c r="K691">
        <f>Tabla1[[#This Row],[Ganancia Bruta]]-(Tabla1[[#This Row],[Costo Unitario]]*Tabla1[[#This Row],[Cantidad Ordenada]])</f>
        <v>13</v>
      </c>
      <c r="L691">
        <f>Tabla1[[#This Row],[Precio Unitario]]*Tabla1[[#This Row],[Cantidad Ordenada]]</f>
        <v>32</v>
      </c>
      <c r="M691" s="1">
        <f>Tabla1[[#This Row],[Ganancia Neta ]]/Tabla1[[#This Row],[Total del pedido ]]</f>
        <v>0.40625</v>
      </c>
      <c r="N691" s="2">
        <f>Tabla1[[#This Row],[Costo Unitario]]*Tabla1[[#This Row],[Cantidad Ordenada]]</f>
        <v>19</v>
      </c>
      <c r="O691" s="2"/>
    </row>
    <row r="692" spans="1:15">
      <c r="A692">
        <v>267</v>
      </c>
      <c r="B692">
        <v>7</v>
      </c>
      <c r="C692" t="s">
        <v>15</v>
      </c>
      <c r="D692" t="s">
        <v>39</v>
      </c>
      <c r="E692">
        <v>16</v>
      </c>
      <c r="F692">
        <v>28</v>
      </c>
      <c r="G692">
        <v>2</v>
      </c>
      <c r="H692" s="8">
        <v>23</v>
      </c>
      <c r="I692" t="s">
        <v>6</v>
      </c>
      <c r="J692">
        <f>Tabla1[[#This Row],[Precio Unitario]]*Tabla1[[#This Row],[Cantidad Ordenada]]</f>
        <v>56</v>
      </c>
      <c r="K692">
        <f>Tabla1[[#This Row],[Ganancia Bruta]]-(Tabla1[[#This Row],[Costo Unitario]]*Tabla1[[#This Row],[Cantidad Ordenada]])</f>
        <v>24</v>
      </c>
      <c r="L692">
        <f>Tabla1[[#This Row],[Precio Unitario]]*Tabla1[[#This Row],[Cantidad Ordenada]]</f>
        <v>56</v>
      </c>
      <c r="M692" s="1">
        <f>Tabla1[[#This Row],[Ganancia Neta ]]/Tabla1[[#This Row],[Total del pedido ]]</f>
        <v>0.42857142857142855</v>
      </c>
      <c r="N692" s="2">
        <f>Tabla1[[#This Row],[Costo Unitario]]*Tabla1[[#This Row],[Cantidad Ordenada]]</f>
        <v>32</v>
      </c>
      <c r="O692" s="2"/>
    </row>
    <row r="693" spans="1:15">
      <c r="A693">
        <v>267</v>
      </c>
      <c r="B693">
        <v>7</v>
      </c>
      <c r="C693" t="s">
        <v>7</v>
      </c>
      <c r="D693" t="s">
        <v>32</v>
      </c>
      <c r="E693">
        <v>18</v>
      </c>
      <c r="F693">
        <v>30</v>
      </c>
      <c r="G693">
        <v>1</v>
      </c>
      <c r="H693" s="8">
        <v>28</v>
      </c>
      <c r="I693" t="s">
        <v>8</v>
      </c>
      <c r="J693">
        <f>Tabla1[[#This Row],[Precio Unitario]]*Tabla1[[#This Row],[Cantidad Ordenada]]</f>
        <v>30</v>
      </c>
      <c r="K693">
        <f>Tabla1[[#This Row],[Ganancia Bruta]]-(Tabla1[[#This Row],[Costo Unitario]]*Tabla1[[#This Row],[Cantidad Ordenada]])</f>
        <v>12</v>
      </c>
      <c r="L693">
        <f>Tabla1[[#This Row],[Precio Unitario]]*Tabla1[[#This Row],[Cantidad Ordenada]]</f>
        <v>30</v>
      </c>
      <c r="M693" s="1">
        <f>Tabla1[[#This Row],[Ganancia Neta ]]/Tabla1[[#This Row],[Total del pedido ]]</f>
        <v>0.4</v>
      </c>
      <c r="N693" s="2">
        <f>Tabla1[[#This Row],[Costo Unitario]]*Tabla1[[#This Row],[Cantidad Ordenada]]</f>
        <v>18</v>
      </c>
      <c r="O693" s="2"/>
    </row>
    <row r="694" spans="1:15">
      <c r="A694">
        <v>268</v>
      </c>
      <c r="B694">
        <v>14</v>
      </c>
      <c r="C694" t="s">
        <v>5</v>
      </c>
      <c r="D694" t="s">
        <v>31</v>
      </c>
      <c r="E694">
        <v>14</v>
      </c>
      <c r="F694">
        <v>24</v>
      </c>
      <c r="G694">
        <v>1</v>
      </c>
      <c r="H694" s="8">
        <v>39</v>
      </c>
      <c r="I694" t="s">
        <v>8</v>
      </c>
      <c r="J694">
        <f>Tabla1[[#This Row],[Precio Unitario]]*Tabla1[[#This Row],[Cantidad Ordenada]]</f>
        <v>24</v>
      </c>
      <c r="K694">
        <f>Tabla1[[#This Row],[Ganancia Bruta]]-(Tabla1[[#This Row],[Costo Unitario]]*Tabla1[[#This Row],[Cantidad Ordenada]])</f>
        <v>10</v>
      </c>
      <c r="L694">
        <f>Tabla1[[#This Row],[Precio Unitario]]*Tabla1[[#This Row],[Cantidad Ordenada]]</f>
        <v>24</v>
      </c>
      <c r="M694" s="1">
        <f>Tabla1[[#This Row],[Ganancia Neta ]]/Tabla1[[#This Row],[Total del pedido ]]</f>
        <v>0.41666666666666669</v>
      </c>
      <c r="N694" s="2">
        <f>Tabla1[[#This Row],[Costo Unitario]]*Tabla1[[#This Row],[Cantidad Ordenada]]</f>
        <v>14</v>
      </c>
      <c r="O694" s="2"/>
    </row>
    <row r="695" spans="1:15">
      <c r="A695">
        <v>268</v>
      </c>
      <c r="B695">
        <v>14</v>
      </c>
      <c r="C695" t="s">
        <v>19</v>
      </c>
      <c r="D695" t="s">
        <v>43</v>
      </c>
      <c r="E695">
        <v>13</v>
      </c>
      <c r="F695">
        <v>22</v>
      </c>
      <c r="G695">
        <v>2</v>
      </c>
      <c r="H695" s="8">
        <v>44</v>
      </c>
      <c r="I695" t="s">
        <v>8</v>
      </c>
      <c r="J695">
        <f>Tabla1[[#This Row],[Precio Unitario]]*Tabla1[[#This Row],[Cantidad Ordenada]]</f>
        <v>44</v>
      </c>
      <c r="K695">
        <f>Tabla1[[#This Row],[Ganancia Bruta]]-(Tabla1[[#This Row],[Costo Unitario]]*Tabla1[[#This Row],[Cantidad Ordenada]])</f>
        <v>18</v>
      </c>
      <c r="L695">
        <f>Tabla1[[#This Row],[Precio Unitario]]*Tabla1[[#This Row],[Cantidad Ordenada]]</f>
        <v>44</v>
      </c>
      <c r="M695" s="1">
        <f>Tabla1[[#This Row],[Ganancia Neta ]]/Tabla1[[#This Row],[Total del pedido ]]</f>
        <v>0.40909090909090912</v>
      </c>
      <c r="N695" s="2">
        <f>Tabla1[[#This Row],[Costo Unitario]]*Tabla1[[#This Row],[Cantidad Ordenada]]</f>
        <v>26</v>
      </c>
      <c r="O695" s="2"/>
    </row>
    <row r="696" spans="1:15">
      <c r="A696">
        <v>269</v>
      </c>
      <c r="B696">
        <v>11</v>
      </c>
      <c r="C696" t="s">
        <v>12</v>
      </c>
      <c r="D696" t="s">
        <v>36</v>
      </c>
      <c r="E696">
        <v>22</v>
      </c>
      <c r="F696">
        <v>36</v>
      </c>
      <c r="G696">
        <v>3</v>
      </c>
      <c r="H696" s="8">
        <v>13</v>
      </c>
      <c r="I696" t="s">
        <v>6</v>
      </c>
      <c r="J696">
        <f>Tabla1[[#This Row],[Precio Unitario]]*Tabla1[[#This Row],[Cantidad Ordenada]]</f>
        <v>108</v>
      </c>
      <c r="K696">
        <f>Tabla1[[#This Row],[Ganancia Bruta]]-(Tabla1[[#This Row],[Costo Unitario]]*Tabla1[[#This Row],[Cantidad Ordenada]])</f>
        <v>42</v>
      </c>
      <c r="L696">
        <f>Tabla1[[#This Row],[Precio Unitario]]*Tabla1[[#This Row],[Cantidad Ordenada]]</f>
        <v>108</v>
      </c>
      <c r="M696" s="1">
        <f>Tabla1[[#This Row],[Ganancia Neta ]]/Tabla1[[#This Row],[Total del pedido ]]</f>
        <v>0.3888888888888889</v>
      </c>
      <c r="N696" s="2">
        <f>Tabla1[[#This Row],[Costo Unitario]]*Tabla1[[#This Row],[Cantidad Ordenada]]</f>
        <v>66</v>
      </c>
      <c r="O696" s="2"/>
    </row>
    <row r="697" spans="1:15">
      <c r="A697">
        <v>269</v>
      </c>
      <c r="B697">
        <v>11</v>
      </c>
      <c r="C697" t="s">
        <v>11</v>
      </c>
      <c r="D697" t="s">
        <v>35</v>
      </c>
      <c r="E697">
        <v>25</v>
      </c>
      <c r="F697">
        <v>40</v>
      </c>
      <c r="G697">
        <v>1</v>
      </c>
      <c r="H697" s="8">
        <v>58</v>
      </c>
      <c r="I697" t="s">
        <v>8</v>
      </c>
      <c r="J697">
        <f>Tabla1[[#This Row],[Precio Unitario]]*Tabla1[[#This Row],[Cantidad Ordenada]]</f>
        <v>40</v>
      </c>
      <c r="K697">
        <f>Tabla1[[#This Row],[Ganancia Bruta]]-(Tabla1[[#This Row],[Costo Unitario]]*Tabla1[[#This Row],[Cantidad Ordenada]])</f>
        <v>15</v>
      </c>
      <c r="L697">
        <f>Tabla1[[#This Row],[Precio Unitario]]*Tabla1[[#This Row],[Cantidad Ordenada]]</f>
        <v>40</v>
      </c>
      <c r="M697" s="1">
        <f>Tabla1[[#This Row],[Ganancia Neta ]]/Tabla1[[#This Row],[Total del pedido ]]</f>
        <v>0.375</v>
      </c>
      <c r="N697" s="2">
        <f>Tabla1[[#This Row],[Costo Unitario]]*Tabla1[[#This Row],[Cantidad Ordenada]]</f>
        <v>25</v>
      </c>
      <c r="O697" s="2"/>
    </row>
    <row r="698" spans="1:15">
      <c r="A698">
        <v>269</v>
      </c>
      <c r="B698">
        <v>11</v>
      </c>
      <c r="C698" t="s">
        <v>20</v>
      </c>
      <c r="D698" t="s">
        <v>44</v>
      </c>
      <c r="E698">
        <v>20</v>
      </c>
      <c r="F698">
        <v>34</v>
      </c>
      <c r="G698">
        <v>3</v>
      </c>
      <c r="H698" s="8">
        <v>30</v>
      </c>
      <c r="I698" t="s">
        <v>8</v>
      </c>
      <c r="J698">
        <f>Tabla1[[#This Row],[Precio Unitario]]*Tabla1[[#This Row],[Cantidad Ordenada]]</f>
        <v>102</v>
      </c>
      <c r="K698">
        <f>Tabla1[[#This Row],[Ganancia Bruta]]-(Tabla1[[#This Row],[Costo Unitario]]*Tabla1[[#This Row],[Cantidad Ordenada]])</f>
        <v>42</v>
      </c>
      <c r="L698">
        <f>Tabla1[[#This Row],[Precio Unitario]]*Tabla1[[#This Row],[Cantidad Ordenada]]</f>
        <v>102</v>
      </c>
      <c r="M698" s="1">
        <f>Tabla1[[#This Row],[Ganancia Neta ]]/Tabla1[[#This Row],[Total del pedido ]]</f>
        <v>0.41176470588235292</v>
      </c>
      <c r="N698" s="2">
        <f>Tabla1[[#This Row],[Costo Unitario]]*Tabla1[[#This Row],[Cantidad Ordenada]]</f>
        <v>60</v>
      </c>
      <c r="O698" s="2"/>
    </row>
    <row r="699" spans="1:15">
      <c r="A699">
        <v>270</v>
      </c>
      <c r="B699">
        <v>10</v>
      </c>
      <c r="C699" t="s">
        <v>20</v>
      </c>
      <c r="D699" t="s">
        <v>44</v>
      </c>
      <c r="E699">
        <v>20</v>
      </c>
      <c r="F699">
        <v>34</v>
      </c>
      <c r="G699">
        <v>3</v>
      </c>
      <c r="H699" s="8">
        <v>26</v>
      </c>
      <c r="I699" t="s">
        <v>6</v>
      </c>
      <c r="J699">
        <f>Tabla1[[#This Row],[Precio Unitario]]*Tabla1[[#This Row],[Cantidad Ordenada]]</f>
        <v>102</v>
      </c>
      <c r="K699">
        <f>Tabla1[[#This Row],[Ganancia Bruta]]-(Tabla1[[#This Row],[Costo Unitario]]*Tabla1[[#This Row],[Cantidad Ordenada]])</f>
        <v>42</v>
      </c>
      <c r="L699">
        <f>Tabla1[[#This Row],[Precio Unitario]]*Tabla1[[#This Row],[Cantidad Ordenada]]</f>
        <v>102</v>
      </c>
      <c r="M699" s="1">
        <f>Tabla1[[#This Row],[Ganancia Neta ]]/Tabla1[[#This Row],[Total del pedido ]]</f>
        <v>0.41176470588235292</v>
      </c>
      <c r="N699" s="2">
        <f>Tabla1[[#This Row],[Costo Unitario]]*Tabla1[[#This Row],[Cantidad Ordenada]]</f>
        <v>60</v>
      </c>
      <c r="O699" s="2"/>
    </row>
    <row r="700" spans="1:15">
      <c r="A700">
        <v>271</v>
      </c>
      <c r="B700">
        <v>3</v>
      </c>
      <c r="C700" t="s">
        <v>19</v>
      </c>
      <c r="D700" t="s">
        <v>43</v>
      </c>
      <c r="E700">
        <v>13</v>
      </c>
      <c r="F700">
        <v>22</v>
      </c>
      <c r="G700">
        <v>2</v>
      </c>
      <c r="H700" s="8">
        <v>55</v>
      </c>
      <c r="I700" t="s">
        <v>8</v>
      </c>
      <c r="J700">
        <f>Tabla1[[#This Row],[Precio Unitario]]*Tabla1[[#This Row],[Cantidad Ordenada]]</f>
        <v>44</v>
      </c>
      <c r="K700">
        <f>Tabla1[[#This Row],[Ganancia Bruta]]-(Tabla1[[#This Row],[Costo Unitario]]*Tabla1[[#This Row],[Cantidad Ordenada]])</f>
        <v>18</v>
      </c>
      <c r="L700">
        <f>Tabla1[[#This Row],[Precio Unitario]]*Tabla1[[#This Row],[Cantidad Ordenada]]</f>
        <v>44</v>
      </c>
      <c r="M700" s="1">
        <f>Tabla1[[#This Row],[Ganancia Neta ]]/Tabla1[[#This Row],[Total del pedido ]]</f>
        <v>0.40909090909090912</v>
      </c>
      <c r="N700" s="2">
        <f>Tabla1[[#This Row],[Costo Unitario]]*Tabla1[[#This Row],[Cantidad Ordenada]]</f>
        <v>26</v>
      </c>
      <c r="O700" s="2"/>
    </row>
    <row r="701" spans="1:15">
      <c r="A701">
        <v>272</v>
      </c>
      <c r="B701">
        <v>7</v>
      </c>
      <c r="C701" t="s">
        <v>5</v>
      </c>
      <c r="D701" t="s">
        <v>31</v>
      </c>
      <c r="E701">
        <v>14</v>
      </c>
      <c r="F701">
        <v>24</v>
      </c>
      <c r="G701">
        <v>2</v>
      </c>
      <c r="H701" s="8">
        <v>36</v>
      </c>
      <c r="I701" t="s">
        <v>6</v>
      </c>
      <c r="J701">
        <f>Tabla1[[#This Row],[Precio Unitario]]*Tabla1[[#This Row],[Cantidad Ordenada]]</f>
        <v>48</v>
      </c>
      <c r="K701">
        <f>Tabla1[[#This Row],[Ganancia Bruta]]-(Tabla1[[#This Row],[Costo Unitario]]*Tabla1[[#This Row],[Cantidad Ordenada]])</f>
        <v>20</v>
      </c>
      <c r="L701">
        <f>Tabla1[[#This Row],[Precio Unitario]]*Tabla1[[#This Row],[Cantidad Ordenada]]</f>
        <v>48</v>
      </c>
      <c r="M701" s="1">
        <f>Tabla1[[#This Row],[Ganancia Neta ]]/Tabla1[[#This Row],[Total del pedido ]]</f>
        <v>0.41666666666666669</v>
      </c>
      <c r="N701" s="2">
        <f>Tabla1[[#This Row],[Costo Unitario]]*Tabla1[[#This Row],[Cantidad Ordenada]]</f>
        <v>28</v>
      </c>
      <c r="O701" s="2"/>
    </row>
    <row r="702" spans="1:15">
      <c r="A702">
        <v>272</v>
      </c>
      <c r="B702">
        <v>7</v>
      </c>
      <c r="C702" t="s">
        <v>17</v>
      </c>
      <c r="D702" t="s">
        <v>41</v>
      </c>
      <c r="E702">
        <v>21</v>
      </c>
      <c r="F702">
        <v>35</v>
      </c>
      <c r="G702">
        <v>1</v>
      </c>
      <c r="H702" s="8">
        <v>47</v>
      </c>
      <c r="I702" t="s">
        <v>8</v>
      </c>
      <c r="J702">
        <f>Tabla1[[#This Row],[Precio Unitario]]*Tabla1[[#This Row],[Cantidad Ordenada]]</f>
        <v>35</v>
      </c>
      <c r="K702">
        <f>Tabla1[[#This Row],[Ganancia Bruta]]-(Tabla1[[#This Row],[Costo Unitario]]*Tabla1[[#This Row],[Cantidad Ordenada]])</f>
        <v>14</v>
      </c>
      <c r="L702">
        <f>Tabla1[[#This Row],[Precio Unitario]]*Tabla1[[#This Row],[Cantidad Ordenada]]</f>
        <v>35</v>
      </c>
      <c r="M702" s="1">
        <f>Tabla1[[#This Row],[Ganancia Neta ]]/Tabla1[[#This Row],[Total del pedido ]]</f>
        <v>0.4</v>
      </c>
      <c r="N702" s="2">
        <f>Tabla1[[#This Row],[Costo Unitario]]*Tabla1[[#This Row],[Cantidad Ordenada]]</f>
        <v>21</v>
      </c>
      <c r="O702" s="2"/>
    </row>
    <row r="703" spans="1:15">
      <c r="A703">
        <v>273</v>
      </c>
      <c r="B703">
        <v>20</v>
      </c>
      <c r="C703" t="s">
        <v>18</v>
      </c>
      <c r="D703" t="s">
        <v>42</v>
      </c>
      <c r="E703">
        <v>19</v>
      </c>
      <c r="F703">
        <v>32</v>
      </c>
      <c r="G703">
        <v>1</v>
      </c>
      <c r="H703" s="8">
        <v>22</v>
      </c>
      <c r="I703" t="s">
        <v>8</v>
      </c>
      <c r="J703">
        <f>Tabla1[[#This Row],[Precio Unitario]]*Tabla1[[#This Row],[Cantidad Ordenada]]</f>
        <v>32</v>
      </c>
      <c r="K703">
        <f>Tabla1[[#This Row],[Ganancia Bruta]]-(Tabla1[[#This Row],[Costo Unitario]]*Tabla1[[#This Row],[Cantidad Ordenada]])</f>
        <v>13</v>
      </c>
      <c r="L703">
        <f>Tabla1[[#This Row],[Precio Unitario]]*Tabla1[[#This Row],[Cantidad Ordenada]]</f>
        <v>32</v>
      </c>
      <c r="M703" s="1">
        <f>Tabla1[[#This Row],[Ganancia Neta ]]/Tabla1[[#This Row],[Total del pedido ]]</f>
        <v>0.40625</v>
      </c>
      <c r="N703" s="2">
        <f>Tabla1[[#This Row],[Costo Unitario]]*Tabla1[[#This Row],[Cantidad Ordenada]]</f>
        <v>19</v>
      </c>
      <c r="O703" s="2"/>
    </row>
    <row r="704" spans="1:15">
      <c r="A704">
        <v>273</v>
      </c>
      <c r="B704">
        <v>20</v>
      </c>
      <c r="C704" t="s">
        <v>19</v>
      </c>
      <c r="D704" t="s">
        <v>43</v>
      </c>
      <c r="E704">
        <v>13</v>
      </c>
      <c r="F704">
        <v>22</v>
      </c>
      <c r="G704">
        <v>3</v>
      </c>
      <c r="H704" s="8">
        <v>40</v>
      </c>
      <c r="I704" t="s">
        <v>6</v>
      </c>
      <c r="J704">
        <f>Tabla1[[#This Row],[Precio Unitario]]*Tabla1[[#This Row],[Cantidad Ordenada]]</f>
        <v>66</v>
      </c>
      <c r="K704">
        <f>Tabla1[[#This Row],[Ganancia Bruta]]-(Tabla1[[#This Row],[Costo Unitario]]*Tabla1[[#This Row],[Cantidad Ordenada]])</f>
        <v>27</v>
      </c>
      <c r="L704">
        <f>Tabla1[[#This Row],[Precio Unitario]]*Tabla1[[#This Row],[Cantidad Ordenada]]</f>
        <v>66</v>
      </c>
      <c r="M704" s="1">
        <f>Tabla1[[#This Row],[Ganancia Neta ]]/Tabla1[[#This Row],[Total del pedido ]]</f>
        <v>0.40909090909090912</v>
      </c>
      <c r="N704" s="2">
        <f>Tabla1[[#This Row],[Costo Unitario]]*Tabla1[[#This Row],[Cantidad Ordenada]]</f>
        <v>39</v>
      </c>
      <c r="O704" s="2"/>
    </row>
    <row r="705" spans="1:15">
      <c r="A705">
        <v>273</v>
      </c>
      <c r="B705">
        <v>20</v>
      </c>
      <c r="C705" t="s">
        <v>26</v>
      </c>
      <c r="D705" t="s">
        <v>50</v>
      </c>
      <c r="E705">
        <v>15</v>
      </c>
      <c r="F705">
        <v>25</v>
      </c>
      <c r="G705">
        <v>1</v>
      </c>
      <c r="H705" s="8">
        <v>5</v>
      </c>
      <c r="I705" t="s">
        <v>8</v>
      </c>
      <c r="J705">
        <f>Tabla1[[#This Row],[Precio Unitario]]*Tabla1[[#This Row],[Cantidad Ordenada]]</f>
        <v>25</v>
      </c>
      <c r="K705">
        <f>Tabla1[[#This Row],[Ganancia Bruta]]-(Tabla1[[#This Row],[Costo Unitario]]*Tabla1[[#This Row],[Cantidad Ordenada]])</f>
        <v>10</v>
      </c>
      <c r="L705">
        <f>Tabla1[[#This Row],[Precio Unitario]]*Tabla1[[#This Row],[Cantidad Ordenada]]</f>
        <v>25</v>
      </c>
      <c r="M705" s="1">
        <f>Tabla1[[#This Row],[Ganancia Neta ]]/Tabla1[[#This Row],[Total del pedido ]]</f>
        <v>0.4</v>
      </c>
      <c r="N705" s="2">
        <f>Tabla1[[#This Row],[Costo Unitario]]*Tabla1[[#This Row],[Cantidad Ordenada]]</f>
        <v>15</v>
      </c>
      <c r="O705" s="2"/>
    </row>
    <row r="706" spans="1:15">
      <c r="A706">
        <v>274</v>
      </c>
      <c r="B706">
        <v>7</v>
      </c>
      <c r="C706" t="s">
        <v>25</v>
      </c>
      <c r="D706" t="s">
        <v>49</v>
      </c>
      <c r="E706">
        <v>15</v>
      </c>
      <c r="F706">
        <v>26</v>
      </c>
      <c r="G706">
        <v>3</v>
      </c>
      <c r="H706" s="8">
        <v>33</v>
      </c>
      <c r="I706" t="s">
        <v>6</v>
      </c>
      <c r="J706">
        <f>Tabla1[[#This Row],[Precio Unitario]]*Tabla1[[#This Row],[Cantidad Ordenada]]</f>
        <v>78</v>
      </c>
      <c r="K706">
        <f>Tabla1[[#This Row],[Ganancia Bruta]]-(Tabla1[[#This Row],[Costo Unitario]]*Tabla1[[#This Row],[Cantidad Ordenada]])</f>
        <v>33</v>
      </c>
      <c r="L706">
        <f>Tabla1[[#This Row],[Precio Unitario]]*Tabla1[[#This Row],[Cantidad Ordenada]]</f>
        <v>78</v>
      </c>
      <c r="M706" s="1">
        <f>Tabla1[[#This Row],[Ganancia Neta ]]/Tabla1[[#This Row],[Total del pedido ]]</f>
        <v>0.42307692307692307</v>
      </c>
      <c r="N706" s="2">
        <f>Tabla1[[#This Row],[Costo Unitario]]*Tabla1[[#This Row],[Cantidad Ordenada]]</f>
        <v>45</v>
      </c>
      <c r="O706" s="2"/>
    </row>
    <row r="707" spans="1:15">
      <c r="A707">
        <v>274</v>
      </c>
      <c r="B707">
        <v>7</v>
      </c>
      <c r="C707" t="s">
        <v>16</v>
      </c>
      <c r="D707" t="s">
        <v>40</v>
      </c>
      <c r="E707">
        <v>11</v>
      </c>
      <c r="F707">
        <v>19</v>
      </c>
      <c r="G707">
        <v>2</v>
      </c>
      <c r="H707" s="8">
        <v>42</v>
      </c>
      <c r="I707" t="s">
        <v>8</v>
      </c>
      <c r="J707">
        <f>Tabla1[[#This Row],[Precio Unitario]]*Tabla1[[#This Row],[Cantidad Ordenada]]</f>
        <v>38</v>
      </c>
      <c r="K707">
        <f>Tabla1[[#This Row],[Ganancia Bruta]]-(Tabla1[[#This Row],[Costo Unitario]]*Tabla1[[#This Row],[Cantidad Ordenada]])</f>
        <v>16</v>
      </c>
      <c r="L707">
        <f>Tabla1[[#This Row],[Precio Unitario]]*Tabla1[[#This Row],[Cantidad Ordenada]]</f>
        <v>38</v>
      </c>
      <c r="M707" s="1">
        <f>Tabla1[[#This Row],[Ganancia Neta ]]/Tabla1[[#This Row],[Total del pedido ]]</f>
        <v>0.42105263157894735</v>
      </c>
      <c r="N707" s="2">
        <f>Tabla1[[#This Row],[Costo Unitario]]*Tabla1[[#This Row],[Cantidad Ordenada]]</f>
        <v>22</v>
      </c>
      <c r="O707" s="2"/>
    </row>
    <row r="708" spans="1:15">
      <c r="A708">
        <v>275</v>
      </c>
      <c r="B708">
        <v>5</v>
      </c>
      <c r="C708" t="s">
        <v>14</v>
      </c>
      <c r="D708" t="s">
        <v>38</v>
      </c>
      <c r="E708">
        <v>20</v>
      </c>
      <c r="F708">
        <v>33</v>
      </c>
      <c r="G708">
        <v>1</v>
      </c>
      <c r="H708" s="8">
        <v>32</v>
      </c>
      <c r="I708" t="s">
        <v>8</v>
      </c>
      <c r="J708">
        <f>Tabla1[[#This Row],[Precio Unitario]]*Tabla1[[#This Row],[Cantidad Ordenada]]</f>
        <v>33</v>
      </c>
      <c r="K708">
        <f>Tabla1[[#This Row],[Ganancia Bruta]]-(Tabla1[[#This Row],[Costo Unitario]]*Tabla1[[#This Row],[Cantidad Ordenada]])</f>
        <v>13</v>
      </c>
      <c r="L708">
        <f>Tabla1[[#This Row],[Precio Unitario]]*Tabla1[[#This Row],[Cantidad Ordenada]]</f>
        <v>33</v>
      </c>
      <c r="M708" s="1">
        <f>Tabla1[[#This Row],[Ganancia Neta ]]/Tabla1[[#This Row],[Total del pedido ]]</f>
        <v>0.39393939393939392</v>
      </c>
      <c r="N708" s="2">
        <f>Tabla1[[#This Row],[Costo Unitario]]*Tabla1[[#This Row],[Cantidad Ordenada]]</f>
        <v>20</v>
      </c>
      <c r="O708" s="2"/>
    </row>
    <row r="709" spans="1:15">
      <c r="A709">
        <v>275</v>
      </c>
      <c r="B709">
        <v>5</v>
      </c>
      <c r="C709" t="s">
        <v>9</v>
      </c>
      <c r="D709" t="s">
        <v>33</v>
      </c>
      <c r="E709">
        <v>19</v>
      </c>
      <c r="F709">
        <v>31</v>
      </c>
      <c r="G709">
        <v>2</v>
      </c>
      <c r="H709" s="8">
        <v>32</v>
      </c>
      <c r="I709" t="s">
        <v>6</v>
      </c>
      <c r="J709">
        <f>Tabla1[[#This Row],[Precio Unitario]]*Tabla1[[#This Row],[Cantidad Ordenada]]</f>
        <v>62</v>
      </c>
      <c r="K709">
        <f>Tabla1[[#This Row],[Ganancia Bruta]]-(Tabla1[[#This Row],[Costo Unitario]]*Tabla1[[#This Row],[Cantidad Ordenada]])</f>
        <v>24</v>
      </c>
      <c r="L709">
        <f>Tabla1[[#This Row],[Precio Unitario]]*Tabla1[[#This Row],[Cantidad Ordenada]]</f>
        <v>62</v>
      </c>
      <c r="M709" s="1">
        <f>Tabla1[[#This Row],[Ganancia Neta ]]/Tabla1[[#This Row],[Total del pedido ]]</f>
        <v>0.38709677419354838</v>
      </c>
      <c r="N709" s="2">
        <f>Tabla1[[#This Row],[Costo Unitario]]*Tabla1[[#This Row],[Cantidad Ordenada]]</f>
        <v>38</v>
      </c>
      <c r="O709" s="2"/>
    </row>
    <row r="710" spans="1:15">
      <c r="A710">
        <v>275</v>
      </c>
      <c r="B710">
        <v>5</v>
      </c>
      <c r="C710" t="s">
        <v>25</v>
      </c>
      <c r="D710" t="s">
        <v>49</v>
      </c>
      <c r="E710">
        <v>15</v>
      </c>
      <c r="F710">
        <v>26</v>
      </c>
      <c r="G710">
        <v>1</v>
      </c>
      <c r="H710" s="8">
        <v>58</v>
      </c>
      <c r="I710" t="s">
        <v>6</v>
      </c>
      <c r="J710">
        <f>Tabla1[[#This Row],[Precio Unitario]]*Tabla1[[#This Row],[Cantidad Ordenada]]</f>
        <v>26</v>
      </c>
      <c r="K710">
        <f>Tabla1[[#This Row],[Ganancia Bruta]]-(Tabla1[[#This Row],[Costo Unitario]]*Tabla1[[#This Row],[Cantidad Ordenada]])</f>
        <v>11</v>
      </c>
      <c r="L710">
        <f>Tabla1[[#This Row],[Precio Unitario]]*Tabla1[[#This Row],[Cantidad Ordenada]]</f>
        <v>26</v>
      </c>
      <c r="M710" s="1">
        <f>Tabla1[[#This Row],[Ganancia Neta ]]/Tabla1[[#This Row],[Total del pedido ]]</f>
        <v>0.42307692307692307</v>
      </c>
      <c r="N710" s="2">
        <f>Tabla1[[#This Row],[Costo Unitario]]*Tabla1[[#This Row],[Cantidad Ordenada]]</f>
        <v>15</v>
      </c>
      <c r="O710" s="2"/>
    </row>
    <row r="711" spans="1:15">
      <c r="A711">
        <v>276</v>
      </c>
      <c r="B711">
        <v>15</v>
      </c>
      <c r="C711" t="s">
        <v>19</v>
      </c>
      <c r="D711" t="s">
        <v>43</v>
      </c>
      <c r="E711">
        <v>13</v>
      </c>
      <c r="F711">
        <v>22</v>
      </c>
      <c r="G711">
        <v>2</v>
      </c>
      <c r="H711" s="8">
        <v>49</v>
      </c>
      <c r="I711" t="s">
        <v>6</v>
      </c>
      <c r="J711">
        <f>Tabla1[[#This Row],[Precio Unitario]]*Tabla1[[#This Row],[Cantidad Ordenada]]</f>
        <v>44</v>
      </c>
      <c r="K711">
        <f>Tabla1[[#This Row],[Ganancia Bruta]]-(Tabla1[[#This Row],[Costo Unitario]]*Tabla1[[#This Row],[Cantidad Ordenada]])</f>
        <v>18</v>
      </c>
      <c r="L711">
        <f>Tabla1[[#This Row],[Precio Unitario]]*Tabla1[[#This Row],[Cantidad Ordenada]]</f>
        <v>44</v>
      </c>
      <c r="M711" s="1">
        <f>Tabla1[[#This Row],[Ganancia Neta ]]/Tabla1[[#This Row],[Total del pedido ]]</f>
        <v>0.40909090909090912</v>
      </c>
      <c r="N711" s="2">
        <f>Tabla1[[#This Row],[Costo Unitario]]*Tabla1[[#This Row],[Cantidad Ordenada]]</f>
        <v>26</v>
      </c>
      <c r="O711" s="2"/>
    </row>
    <row r="712" spans="1:15">
      <c r="A712">
        <v>276</v>
      </c>
      <c r="B712">
        <v>15</v>
      </c>
      <c r="C712" t="s">
        <v>25</v>
      </c>
      <c r="D712" t="s">
        <v>49</v>
      </c>
      <c r="E712">
        <v>15</v>
      </c>
      <c r="F712">
        <v>26</v>
      </c>
      <c r="G712">
        <v>1</v>
      </c>
      <c r="H712" s="8">
        <v>36</v>
      </c>
      <c r="I712" t="s">
        <v>8</v>
      </c>
      <c r="J712">
        <f>Tabla1[[#This Row],[Precio Unitario]]*Tabla1[[#This Row],[Cantidad Ordenada]]</f>
        <v>26</v>
      </c>
      <c r="K712">
        <f>Tabla1[[#This Row],[Ganancia Bruta]]-(Tabla1[[#This Row],[Costo Unitario]]*Tabla1[[#This Row],[Cantidad Ordenada]])</f>
        <v>11</v>
      </c>
      <c r="L712">
        <f>Tabla1[[#This Row],[Precio Unitario]]*Tabla1[[#This Row],[Cantidad Ordenada]]</f>
        <v>26</v>
      </c>
      <c r="M712" s="1">
        <f>Tabla1[[#This Row],[Ganancia Neta ]]/Tabla1[[#This Row],[Total del pedido ]]</f>
        <v>0.42307692307692307</v>
      </c>
      <c r="N712" s="2">
        <f>Tabla1[[#This Row],[Costo Unitario]]*Tabla1[[#This Row],[Cantidad Ordenada]]</f>
        <v>15</v>
      </c>
      <c r="O712" s="2"/>
    </row>
    <row r="713" spans="1:15">
      <c r="A713">
        <v>277</v>
      </c>
      <c r="B713">
        <v>4</v>
      </c>
      <c r="C713" t="s">
        <v>9</v>
      </c>
      <c r="D713" t="s">
        <v>33</v>
      </c>
      <c r="E713">
        <v>19</v>
      </c>
      <c r="F713">
        <v>31</v>
      </c>
      <c r="G713">
        <v>3</v>
      </c>
      <c r="H713" s="8">
        <v>29</v>
      </c>
      <c r="I713" t="s">
        <v>6</v>
      </c>
      <c r="J713">
        <f>Tabla1[[#This Row],[Precio Unitario]]*Tabla1[[#This Row],[Cantidad Ordenada]]</f>
        <v>93</v>
      </c>
      <c r="K713">
        <f>Tabla1[[#This Row],[Ganancia Bruta]]-(Tabla1[[#This Row],[Costo Unitario]]*Tabla1[[#This Row],[Cantidad Ordenada]])</f>
        <v>36</v>
      </c>
      <c r="L713">
        <f>Tabla1[[#This Row],[Precio Unitario]]*Tabla1[[#This Row],[Cantidad Ordenada]]</f>
        <v>93</v>
      </c>
      <c r="M713" s="1">
        <f>Tabla1[[#This Row],[Ganancia Neta ]]/Tabla1[[#This Row],[Total del pedido ]]</f>
        <v>0.38709677419354838</v>
      </c>
      <c r="N713" s="2">
        <f>Tabla1[[#This Row],[Costo Unitario]]*Tabla1[[#This Row],[Cantidad Ordenada]]</f>
        <v>57</v>
      </c>
      <c r="O713" s="2"/>
    </row>
    <row r="714" spans="1:15">
      <c r="A714">
        <v>278</v>
      </c>
      <c r="B714">
        <v>5</v>
      </c>
      <c r="C714" t="s">
        <v>9</v>
      </c>
      <c r="D714" t="s">
        <v>33</v>
      </c>
      <c r="E714">
        <v>19</v>
      </c>
      <c r="F714">
        <v>31</v>
      </c>
      <c r="G714">
        <v>3</v>
      </c>
      <c r="H714" s="8">
        <v>33</v>
      </c>
      <c r="I714" t="s">
        <v>6</v>
      </c>
      <c r="J714">
        <f>Tabla1[[#This Row],[Precio Unitario]]*Tabla1[[#This Row],[Cantidad Ordenada]]</f>
        <v>93</v>
      </c>
      <c r="K714">
        <f>Tabla1[[#This Row],[Ganancia Bruta]]-(Tabla1[[#This Row],[Costo Unitario]]*Tabla1[[#This Row],[Cantidad Ordenada]])</f>
        <v>36</v>
      </c>
      <c r="L714">
        <f>Tabla1[[#This Row],[Precio Unitario]]*Tabla1[[#This Row],[Cantidad Ordenada]]</f>
        <v>93</v>
      </c>
      <c r="M714" s="1">
        <f>Tabla1[[#This Row],[Ganancia Neta ]]/Tabla1[[#This Row],[Total del pedido ]]</f>
        <v>0.38709677419354838</v>
      </c>
      <c r="N714" s="2">
        <f>Tabla1[[#This Row],[Costo Unitario]]*Tabla1[[#This Row],[Cantidad Ordenada]]</f>
        <v>57</v>
      </c>
      <c r="O714" s="2"/>
    </row>
    <row r="715" spans="1:15">
      <c r="A715">
        <v>278</v>
      </c>
      <c r="B715">
        <v>5</v>
      </c>
      <c r="C715" t="s">
        <v>5</v>
      </c>
      <c r="D715" t="s">
        <v>31</v>
      </c>
      <c r="E715">
        <v>14</v>
      </c>
      <c r="F715">
        <v>24</v>
      </c>
      <c r="G715">
        <v>2</v>
      </c>
      <c r="H715" s="8">
        <v>28</v>
      </c>
      <c r="I715" t="s">
        <v>8</v>
      </c>
      <c r="J715">
        <f>Tabla1[[#This Row],[Precio Unitario]]*Tabla1[[#This Row],[Cantidad Ordenada]]</f>
        <v>48</v>
      </c>
      <c r="K715">
        <f>Tabla1[[#This Row],[Ganancia Bruta]]-(Tabla1[[#This Row],[Costo Unitario]]*Tabla1[[#This Row],[Cantidad Ordenada]])</f>
        <v>20</v>
      </c>
      <c r="L715">
        <f>Tabla1[[#This Row],[Precio Unitario]]*Tabla1[[#This Row],[Cantidad Ordenada]]</f>
        <v>48</v>
      </c>
      <c r="M715" s="1">
        <f>Tabla1[[#This Row],[Ganancia Neta ]]/Tabla1[[#This Row],[Total del pedido ]]</f>
        <v>0.41666666666666669</v>
      </c>
      <c r="N715" s="2">
        <f>Tabla1[[#This Row],[Costo Unitario]]*Tabla1[[#This Row],[Cantidad Ordenada]]</f>
        <v>28</v>
      </c>
      <c r="O715" s="2"/>
    </row>
    <row r="716" spans="1:15">
      <c r="A716">
        <v>279</v>
      </c>
      <c r="B716">
        <v>11</v>
      </c>
      <c r="C716" t="s">
        <v>11</v>
      </c>
      <c r="D716" t="s">
        <v>35</v>
      </c>
      <c r="E716">
        <v>25</v>
      </c>
      <c r="F716">
        <v>40</v>
      </c>
      <c r="G716">
        <v>3</v>
      </c>
      <c r="H716" s="8">
        <v>48</v>
      </c>
      <c r="I716" t="s">
        <v>8</v>
      </c>
      <c r="J716">
        <f>Tabla1[[#This Row],[Precio Unitario]]*Tabla1[[#This Row],[Cantidad Ordenada]]</f>
        <v>120</v>
      </c>
      <c r="K716">
        <f>Tabla1[[#This Row],[Ganancia Bruta]]-(Tabla1[[#This Row],[Costo Unitario]]*Tabla1[[#This Row],[Cantidad Ordenada]])</f>
        <v>45</v>
      </c>
      <c r="L716">
        <f>Tabla1[[#This Row],[Precio Unitario]]*Tabla1[[#This Row],[Cantidad Ordenada]]</f>
        <v>120</v>
      </c>
      <c r="M716" s="1">
        <f>Tabla1[[#This Row],[Ganancia Neta ]]/Tabla1[[#This Row],[Total del pedido ]]</f>
        <v>0.375</v>
      </c>
      <c r="N716" s="2">
        <f>Tabla1[[#This Row],[Costo Unitario]]*Tabla1[[#This Row],[Cantidad Ordenada]]</f>
        <v>75</v>
      </c>
      <c r="O716" s="2"/>
    </row>
    <row r="717" spans="1:15">
      <c r="A717">
        <v>279</v>
      </c>
      <c r="B717">
        <v>11</v>
      </c>
      <c r="C717" t="s">
        <v>17</v>
      </c>
      <c r="D717" t="s">
        <v>41</v>
      </c>
      <c r="E717">
        <v>21</v>
      </c>
      <c r="F717">
        <v>35</v>
      </c>
      <c r="G717">
        <v>1</v>
      </c>
      <c r="H717" s="8">
        <v>28</v>
      </c>
      <c r="I717" t="s">
        <v>6</v>
      </c>
      <c r="J717">
        <f>Tabla1[[#This Row],[Precio Unitario]]*Tabla1[[#This Row],[Cantidad Ordenada]]</f>
        <v>35</v>
      </c>
      <c r="K717">
        <f>Tabla1[[#This Row],[Ganancia Bruta]]-(Tabla1[[#This Row],[Costo Unitario]]*Tabla1[[#This Row],[Cantidad Ordenada]])</f>
        <v>14</v>
      </c>
      <c r="L717">
        <f>Tabla1[[#This Row],[Precio Unitario]]*Tabla1[[#This Row],[Cantidad Ordenada]]</f>
        <v>35</v>
      </c>
      <c r="M717" s="1">
        <f>Tabla1[[#This Row],[Ganancia Neta ]]/Tabla1[[#This Row],[Total del pedido ]]</f>
        <v>0.4</v>
      </c>
      <c r="N717" s="2">
        <f>Tabla1[[#This Row],[Costo Unitario]]*Tabla1[[#This Row],[Cantidad Ordenada]]</f>
        <v>21</v>
      </c>
      <c r="O717" s="2"/>
    </row>
    <row r="718" spans="1:15">
      <c r="A718">
        <v>279</v>
      </c>
      <c r="B718">
        <v>11</v>
      </c>
      <c r="C718" t="s">
        <v>24</v>
      </c>
      <c r="D718" t="s">
        <v>48</v>
      </c>
      <c r="E718">
        <v>10</v>
      </c>
      <c r="F718">
        <v>18</v>
      </c>
      <c r="G718">
        <v>1</v>
      </c>
      <c r="H718" s="8">
        <v>58</v>
      </c>
      <c r="I718" t="s">
        <v>6</v>
      </c>
      <c r="J718">
        <f>Tabla1[[#This Row],[Precio Unitario]]*Tabla1[[#This Row],[Cantidad Ordenada]]</f>
        <v>18</v>
      </c>
      <c r="K718">
        <f>Tabla1[[#This Row],[Ganancia Bruta]]-(Tabla1[[#This Row],[Costo Unitario]]*Tabla1[[#This Row],[Cantidad Ordenada]])</f>
        <v>8</v>
      </c>
      <c r="L718">
        <f>Tabla1[[#This Row],[Precio Unitario]]*Tabla1[[#This Row],[Cantidad Ordenada]]</f>
        <v>18</v>
      </c>
      <c r="M718" s="1">
        <f>Tabla1[[#This Row],[Ganancia Neta ]]/Tabla1[[#This Row],[Total del pedido ]]</f>
        <v>0.44444444444444442</v>
      </c>
      <c r="N718" s="2">
        <f>Tabla1[[#This Row],[Costo Unitario]]*Tabla1[[#This Row],[Cantidad Ordenada]]</f>
        <v>10</v>
      </c>
      <c r="O718" s="2"/>
    </row>
    <row r="719" spans="1:15">
      <c r="A719">
        <v>279</v>
      </c>
      <c r="B719">
        <v>11</v>
      </c>
      <c r="C719" t="s">
        <v>15</v>
      </c>
      <c r="D719" t="s">
        <v>39</v>
      </c>
      <c r="E719">
        <v>16</v>
      </c>
      <c r="F719">
        <v>28</v>
      </c>
      <c r="G719">
        <v>1</v>
      </c>
      <c r="H719" s="8">
        <v>8</v>
      </c>
      <c r="I719" t="s">
        <v>6</v>
      </c>
      <c r="J719">
        <f>Tabla1[[#This Row],[Precio Unitario]]*Tabla1[[#This Row],[Cantidad Ordenada]]</f>
        <v>28</v>
      </c>
      <c r="K719">
        <f>Tabla1[[#This Row],[Ganancia Bruta]]-(Tabla1[[#This Row],[Costo Unitario]]*Tabla1[[#This Row],[Cantidad Ordenada]])</f>
        <v>12</v>
      </c>
      <c r="L719">
        <f>Tabla1[[#This Row],[Precio Unitario]]*Tabla1[[#This Row],[Cantidad Ordenada]]</f>
        <v>28</v>
      </c>
      <c r="M719" s="1">
        <f>Tabla1[[#This Row],[Ganancia Neta ]]/Tabla1[[#This Row],[Total del pedido ]]</f>
        <v>0.42857142857142855</v>
      </c>
      <c r="N719" s="2">
        <f>Tabla1[[#This Row],[Costo Unitario]]*Tabla1[[#This Row],[Cantidad Ordenada]]</f>
        <v>16</v>
      </c>
      <c r="O719" s="2"/>
    </row>
    <row r="720" spans="1:15">
      <c r="A720">
        <v>280</v>
      </c>
      <c r="B720">
        <v>14</v>
      </c>
      <c r="C720" t="s">
        <v>5</v>
      </c>
      <c r="D720" t="s">
        <v>31</v>
      </c>
      <c r="E720">
        <v>14</v>
      </c>
      <c r="F720">
        <v>24</v>
      </c>
      <c r="G720">
        <v>2</v>
      </c>
      <c r="H720" s="8">
        <v>52</v>
      </c>
      <c r="I720" t="s">
        <v>6</v>
      </c>
      <c r="J720">
        <f>Tabla1[[#This Row],[Precio Unitario]]*Tabla1[[#This Row],[Cantidad Ordenada]]</f>
        <v>48</v>
      </c>
      <c r="K720">
        <f>Tabla1[[#This Row],[Ganancia Bruta]]-(Tabla1[[#This Row],[Costo Unitario]]*Tabla1[[#This Row],[Cantidad Ordenada]])</f>
        <v>20</v>
      </c>
      <c r="L720">
        <f>Tabla1[[#This Row],[Precio Unitario]]*Tabla1[[#This Row],[Cantidad Ordenada]]</f>
        <v>48</v>
      </c>
      <c r="M720" s="1">
        <f>Tabla1[[#This Row],[Ganancia Neta ]]/Tabla1[[#This Row],[Total del pedido ]]</f>
        <v>0.41666666666666669</v>
      </c>
      <c r="N720" s="2">
        <f>Tabla1[[#This Row],[Costo Unitario]]*Tabla1[[#This Row],[Cantidad Ordenada]]</f>
        <v>28</v>
      </c>
      <c r="O720" s="2"/>
    </row>
    <row r="721" spans="1:15">
      <c r="A721">
        <v>280</v>
      </c>
      <c r="B721">
        <v>14</v>
      </c>
      <c r="C721" t="s">
        <v>22</v>
      </c>
      <c r="D721" t="s">
        <v>46</v>
      </c>
      <c r="E721">
        <v>14</v>
      </c>
      <c r="F721">
        <v>23</v>
      </c>
      <c r="G721">
        <v>3</v>
      </c>
      <c r="H721" s="8">
        <v>34</v>
      </c>
      <c r="I721" t="s">
        <v>6</v>
      </c>
      <c r="J721">
        <f>Tabla1[[#This Row],[Precio Unitario]]*Tabla1[[#This Row],[Cantidad Ordenada]]</f>
        <v>69</v>
      </c>
      <c r="K721">
        <f>Tabla1[[#This Row],[Ganancia Bruta]]-(Tabla1[[#This Row],[Costo Unitario]]*Tabla1[[#This Row],[Cantidad Ordenada]])</f>
        <v>27</v>
      </c>
      <c r="L721">
        <f>Tabla1[[#This Row],[Precio Unitario]]*Tabla1[[#This Row],[Cantidad Ordenada]]</f>
        <v>69</v>
      </c>
      <c r="M721" s="1">
        <f>Tabla1[[#This Row],[Ganancia Neta ]]/Tabla1[[#This Row],[Total del pedido ]]</f>
        <v>0.39130434782608697</v>
      </c>
      <c r="N721" s="2">
        <f>Tabla1[[#This Row],[Costo Unitario]]*Tabla1[[#This Row],[Cantidad Ordenada]]</f>
        <v>42</v>
      </c>
      <c r="O721" s="2"/>
    </row>
    <row r="722" spans="1:15">
      <c r="A722">
        <v>281</v>
      </c>
      <c r="B722">
        <v>18</v>
      </c>
      <c r="C722" t="s">
        <v>14</v>
      </c>
      <c r="D722" t="s">
        <v>38</v>
      </c>
      <c r="E722">
        <v>20</v>
      </c>
      <c r="F722">
        <v>33</v>
      </c>
      <c r="G722">
        <v>2</v>
      </c>
      <c r="H722" s="8">
        <v>9</v>
      </c>
      <c r="I722" t="s">
        <v>8</v>
      </c>
      <c r="J722">
        <f>Tabla1[[#This Row],[Precio Unitario]]*Tabla1[[#This Row],[Cantidad Ordenada]]</f>
        <v>66</v>
      </c>
      <c r="K722">
        <f>Tabla1[[#This Row],[Ganancia Bruta]]-(Tabla1[[#This Row],[Costo Unitario]]*Tabla1[[#This Row],[Cantidad Ordenada]])</f>
        <v>26</v>
      </c>
      <c r="L722">
        <f>Tabla1[[#This Row],[Precio Unitario]]*Tabla1[[#This Row],[Cantidad Ordenada]]</f>
        <v>66</v>
      </c>
      <c r="M722" s="1">
        <f>Tabla1[[#This Row],[Ganancia Neta ]]/Tabla1[[#This Row],[Total del pedido ]]</f>
        <v>0.39393939393939392</v>
      </c>
      <c r="N722" s="2">
        <f>Tabla1[[#This Row],[Costo Unitario]]*Tabla1[[#This Row],[Cantidad Ordenada]]</f>
        <v>40</v>
      </c>
      <c r="O722" s="2"/>
    </row>
    <row r="723" spans="1:15">
      <c r="A723">
        <v>282</v>
      </c>
      <c r="B723">
        <v>6</v>
      </c>
      <c r="C723" t="s">
        <v>24</v>
      </c>
      <c r="D723" t="s">
        <v>48</v>
      </c>
      <c r="E723">
        <v>10</v>
      </c>
      <c r="F723">
        <v>18</v>
      </c>
      <c r="G723">
        <v>3</v>
      </c>
      <c r="H723" s="8">
        <v>57</v>
      </c>
      <c r="I723" t="s">
        <v>8</v>
      </c>
      <c r="J723">
        <f>Tabla1[[#This Row],[Precio Unitario]]*Tabla1[[#This Row],[Cantidad Ordenada]]</f>
        <v>54</v>
      </c>
      <c r="K723">
        <f>Tabla1[[#This Row],[Ganancia Bruta]]-(Tabla1[[#This Row],[Costo Unitario]]*Tabla1[[#This Row],[Cantidad Ordenada]])</f>
        <v>24</v>
      </c>
      <c r="L723">
        <f>Tabla1[[#This Row],[Precio Unitario]]*Tabla1[[#This Row],[Cantidad Ordenada]]</f>
        <v>54</v>
      </c>
      <c r="M723" s="1">
        <f>Tabla1[[#This Row],[Ganancia Neta ]]/Tabla1[[#This Row],[Total del pedido ]]</f>
        <v>0.44444444444444442</v>
      </c>
      <c r="N723" s="2">
        <f>Tabla1[[#This Row],[Costo Unitario]]*Tabla1[[#This Row],[Cantidad Ordenada]]</f>
        <v>30</v>
      </c>
      <c r="O723" s="2"/>
    </row>
    <row r="724" spans="1:15">
      <c r="A724">
        <v>282</v>
      </c>
      <c r="B724">
        <v>6</v>
      </c>
      <c r="C724" t="s">
        <v>21</v>
      </c>
      <c r="D724" t="s">
        <v>45</v>
      </c>
      <c r="E724">
        <v>12</v>
      </c>
      <c r="F724">
        <v>20</v>
      </c>
      <c r="G724">
        <v>1</v>
      </c>
      <c r="H724" s="8">
        <v>57</v>
      </c>
      <c r="I724" t="s">
        <v>8</v>
      </c>
      <c r="J724">
        <f>Tabla1[[#This Row],[Precio Unitario]]*Tabla1[[#This Row],[Cantidad Ordenada]]</f>
        <v>20</v>
      </c>
      <c r="K724">
        <f>Tabla1[[#This Row],[Ganancia Bruta]]-(Tabla1[[#This Row],[Costo Unitario]]*Tabla1[[#This Row],[Cantidad Ordenada]])</f>
        <v>8</v>
      </c>
      <c r="L724">
        <f>Tabla1[[#This Row],[Precio Unitario]]*Tabla1[[#This Row],[Cantidad Ordenada]]</f>
        <v>20</v>
      </c>
      <c r="M724" s="1">
        <f>Tabla1[[#This Row],[Ganancia Neta ]]/Tabla1[[#This Row],[Total del pedido ]]</f>
        <v>0.4</v>
      </c>
      <c r="N724" s="2">
        <f>Tabla1[[#This Row],[Costo Unitario]]*Tabla1[[#This Row],[Cantidad Ordenada]]</f>
        <v>12</v>
      </c>
      <c r="O724" s="2"/>
    </row>
    <row r="725" spans="1:15">
      <c r="A725">
        <v>283</v>
      </c>
      <c r="B725">
        <v>19</v>
      </c>
      <c r="C725" t="s">
        <v>25</v>
      </c>
      <c r="D725" t="s">
        <v>49</v>
      </c>
      <c r="E725">
        <v>15</v>
      </c>
      <c r="F725">
        <v>26</v>
      </c>
      <c r="G725">
        <v>3</v>
      </c>
      <c r="H725" s="8">
        <v>6</v>
      </c>
      <c r="I725" t="s">
        <v>6</v>
      </c>
      <c r="J725">
        <f>Tabla1[[#This Row],[Precio Unitario]]*Tabla1[[#This Row],[Cantidad Ordenada]]</f>
        <v>78</v>
      </c>
      <c r="K725">
        <f>Tabla1[[#This Row],[Ganancia Bruta]]-(Tabla1[[#This Row],[Costo Unitario]]*Tabla1[[#This Row],[Cantidad Ordenada]])</f>
        <v>33</v>
      </c>
      <c r="L725">
        <f>Tabla1[[#This Row],[Precio Unitario]]*Tabla1[[#This Row],[Cantidad Ordenada]]</f>
        <v>78</v>
      </c>
      <c r="M725" s="1">
        <f>Tabla1[[#This Row],[Ganancia Neta ]]/Tabla1[[#This Row],[Total del pedido ]]</f>
        <v>0.42307692307692307</v>
      </c>
      <c r="N725" s="2">
        <f>Tabla1[[#This Row],[Costo Unitario]]*Tabla1[[#This Row],[Cantidad Ordenada]]</f>
        <v>45</v>
      </c>
      <c r="O725" s="2"/>
    </row>
    <row r="726" spans="1:15">
      <c r="A726">
        <v>284</v>
      </c>
      <c r="B726">
        <v>11</v>
      </c>
      <c r="C726" t="s">
        <v>21</v>
      </c>
      <c r="D726" t="s">
        <v>45</v>
      </c>
      <c r="E726">
        <v>12</v>
      </c>
      <c r="F726">
        <v>20</v>
      </c>
      <c r="G726">
        <v>3</v>
      </c>
      <c r="H726" s="8">
        <v>45</v>
      </c>
      <c r="I726" t="s">
        <v>6</v>
      </c>
      <c r="J726">
        <f>Tabla1[[#This Row],[Precio Unitario]]*Tabla1[[#This Row],[Cantidad Ordenada]]</f>
        <v>60</v>
      </c>
      <c r="K726">
        <f>Tabla1[[#This Row],[Ganancia Bruta]]-(Tabla1[[#This Row],[Costo Unitario]]*Tabla1[[#This Row],[Cantidad Ordenada]])</f>
        <v>24</v>
      </c>
      <c r="L726">
        <f>Tabla1[[#This Row],[Precio Unitario]]*Tabla1[[#This Row],[Cantidad Ordenada]]</f>
        <v>60</v>
      </c>
      <c r="M726" s="1">
        <f>Tabla1[[#This Row],[Ganancia Neta ]]/Tabla1[[#This Row],[Total del pedido ]]</f>
        <v>0.4</v>
      </c>
      <c r="N726" s="2">
        <f>Tabla1[[#This Row],[Costo Unitario]]*Tabla1[[#This Row],[Cantidad Ordenada]]</f>
        <v>36</v>
      </c>
      <c r="O726" s="2"/>
    </row>
    <row r="727" spans="1:15">
      <c r="A727">
        <v>284</v>
      </c>
      <c r="B727">
        <v>11</v>
      </c>
      <c r="C727" t="s">
        <v>10</v>
      </c>
      <c r="D727" t="s">
        <v>34</v>
      </c>
      <c r="E727">
        <v>16</v>
      </c>
      <c r="F727">
        <v>27</v>
      </c>
      <c r="G727">
        <v>1</v>
      </c>
      <c r="H727" s="8">
        <v>59</v>
      </c>
      <c r="I727" t="s">
        <v>6</v>
      </c>
      <c r="J727">
        <f>Tabla1[[#This Row],[Precio Unitario]]*Tabla1[[#This Row],[Cantidad Ordenada]]</f>
        <v>27</v>
      </c>
      <c r="K727">
        <f>Tabla1[[#This Row],[Ganancia Bruta]]-(Tabla1[[#This Row],[Costo Unitario]]*Tabla1[[#This Row],[Cantidad Ordenada]])</f>
        <v>11</v>
      </c>
      <c r="L727">
        <f>Tabla1[[#This Row],[Precio Unitario]]*Tabla1[[#This Row],[Cantidad Ordenada]]</f>
        <v>27</v>
      </c>
      <c r="M727" s="1">
        <f>Tabla1[[#This Row],[Ganancia Neta ]]/Tabla1[[#This Row],[Total del pedido ]]</f>
        <v>0.40740740740740738</v>
      </c>
      <c r="N727" s="2">
        <f>Tabla1[[#This Row],[Costo Unitario]]*Tabla1[[#This Row],[Cantidad Ordenada]]</f>
        <v>16</v>
      </c>
      <c r="O727" s="2"/>
    </row>
    <row r="728" spans="1:15">
      <c r="A728">
        <v>284</v>
      </c>
      <c r="B728">
        <v>11</v>
      </c>
      <c r="C728" t="s">
        <v>16</v>
      </c>
      <c r="D728" t="s">
        <v>40</v>
      </c>
      <c r="E728">
        <v>11</v>
      </c>
      <c r="F728">
        <v>19</v>
      </c>
      <c r="G728">
        <v>2</v>
      </c>
      <c r="H728" s="8">
        <v>41</v>
      </c>
      <c r="I728" t="s">
        <v>6</v>
      </c>
      <c r="J728">
        <f>Tabla1[[#This Row],[Precio Unitario]]*Tabla1[[#This Row],[Cantidad Ordenada]]</f>
        <v>38</v>
      </c>
      <c r="K728">
        <f>Tabla1[[#This Row],[Ganancia Bruta]]-(Tabla1[[#This Row],[Costo Unitario]]*Tabla1[[#This Row],[Cantidad Ordenada]])</f>
        <v>16</v>
      </c>
      <c r="L728">
        <f>Tabla1[[#This Row],[Precio Unitario]]*Tabla1[[#This Row],[Cantidad Ordenada]]</f>
        <v>38</v>
      </c>
      <c r="M728" s="1">
        <f>Tabla1[[#This Row],[Ganancia Neta ]]/Tabla1[[#This Row],[Total del pedido ]]</f>
        <v>0.42105263157894735</v>
      </c>
      <c r="N728" s="2">
        <f>Tabla1[[#This Row],[Costo Unitario]]*Tabla1[[#This Row],[Cantidad Ordenada]]</f>
        <v>22</v>
      </c>
      <c r="O728" s="2"/>
    </row>
    <row r="729" spans="1:15">
      <c r="A729">
        <v>284</v>
      </c>
      <c r="B729">
        <v>11</v>
      </c>
      <c r="C729" t="s">
        <v>14</v>
      </c>
      <c r="D729" t="s">
        <v>38</v>
      </c>
      <c r="E729">
        <v>20</v>
      </c>
      <c r="F729">
        <v>33</v>
      </c>
      <c r="G729">
        <v>1</v>
      </c>
      <c r="H729" s="8">
        <v>50</v>
      </c>
      <c r="I729" t="s">
        <v>8</v>
      </c>
      <c r="J729">
        <f>Tabla1[[#This Row],[Precio Unitario]]*Tabla1[[#This Row],[Cantidad Ordenada]]</f>
        <v>33</v>
      </c>
      <c r="K729">
        <f>Tabla1[[#This Row],[Ganancia Bruta]]-(Tabla1[[#This Row],[Costo Unitario]]*Tabla1[[#This Row],[Cantidad Ordenada]])</f>
        <v>13</v>
      </c>
      <c r="L729">
        <f>Tabla1[[#This Row],[Precio Unitario]]*Tabla1[[#This Row],[Cantidad Ordenada]]</f>
        <v>33</v>
      </c>
      <c r="M729" s="1">
        <f>Tabla1[[#This Row],[Ganancia Neta ]]/Tabla1[[#This Row],[Total del pedido ]]</f>
        <v>0.39393939393939392</v>
      </c>
      <c r="N729" s="2">
        <f>Tabla1[[#This Row],[Costo Unitario]]*Tabla1[[#This Row],[Cantidad Ordenada]]</f>
        <v>20</v>
      </c>
      <c r="O729" s="2"/>
    </row>
    <row r="730" spans="1:15">
      <c r="A730">
        <v>285</v>
      </c>
      <c r="B730">
        <v>18</v>
      </c>
      <c r="C730" t="s">
        <v>23</v>
      </c>
      <c r="D730" t="s">
        <v>47</v>
      </c>
      <c r="E730">
        <v>13</v>
      </c>
      <c r="F730">
        <v>21</v>
      </c>
      <c r="G730">
        <v>2</v>
      </c>
      <c r="H730" s="8">
        <v>12</v>
      </c>
      <c r="I730" t="s">
        <v>8</v>
      </c>
      <c r="J730">
        <f>Tabla1[[#This Row],[Precio Unitario]]*Tabla1[[#This Row],[Cantidad Ordenada]]</f>
        <v>42</v>
      </c>
      <c r="K730">
        <f>Tabla1[[#This Row],[Ganancia Bruta]]-(Tabla1[[#This Row],[Costo Unitario]]*Tabla1[[#This Row],[Cantidad Ordenada]])</f>
        <v>16</v>
      </c>
      <c r="L730">
        <f>Tabla1[[#This Row],[Precio Unitario]]*Tabla1[[#This Row],[Cantidad Ordenada]]</f>
        <v>42</v>
      </c>
      <c r="M730" s="1">
        <f>Tabla1[[#This Row],[Ganancia Neta ]]/Tabla1[[#This Row],[Total del pedido ]]</f>
        <v>0.38095238095238093</v>
      </c>
      <c r="N730" s="2">
        <f>Tabla1[[#This Row],[Costo Unitario]]*Tabla1[[#This Row],[Cantidad Ordenada]]</f>
        <v>26</v>
      </c>
      <c r="O730" s="2"/>
    </row>
    <row r="731" spans="1:15">
      <c r="A731">
        <v>286</v>
      </c>
      <c r="B731">
        <v>15</v>
      </c>
      <c r="C731" t="s">
        <v>20</v>
      </c>
      <c r="D731" t="s">
        <v>44</v>
      </c>
      <c r="E731">
        <v>20</v>
      </c>
      <c r="F731">
        <v>34</v>
      </c>
      <c r="G731">
        <v>2</v>
      </c>
      <c r="H731" s="8">
        <v>25</v>
      </c>
      <c r="I731" t="s">
        <v>6</v>
      </c>
      <c r="J731">
        <f>Tabla1[[#This Row],[Precio Unitario]]*Tabla1[[#This Row],[Cantidad Ordenada]]</f>
        <v>68</v>
      </c>
      <c r="K731">
        <f>Tabla1[[#This Row],[Ganancia Bruta]]-(Tabla1[[#This Row],[Costo Unitario]]*Tabla1[[#This Row],[Cantidad Ordenada]])</f>
        <v>28</v>
      </c>
      <c r="L731">
        <f>Tabla1[[#This Row],[Precio Unitario]]*Tabla1[[#This Row],[Cantidad Ordenada]]</f>
        <v>68</v>
      </c>
      <c r="M731" s="1">
        <f>Tabla1[[#This Row],[Ganancia Neta ]]/Tabla1[[#This Row],[Total del pedido ]]</f>
        <v>0.41176470588235292</v>
      </c>
      <c r="N731" s="2">
        <f>Tabla1[[#This Row],[Costo Unitario]]*Tabla1[[#This Row],[Cantidad Ordenada]]</f>
        <v>40</v>
      </c>
      <c r="O731" s="2"/>
    </row>
    <row r="732" spans="1:15">
      <c r="A732">
        <v>287</v>
      </c>
      <c r="B732">
        <v>20</v>
      </c>
      <c r="C732" t="s">
        <v>18</v>
      </c>
      <c r="D732" t="s">
        <v>42</v>
      </c>
      <c r="E732">
        <v>19</v>
      </c>
      <c r="F732">
        <v>32</v>
      </c>
      <c r="G732">
        <v>3</v>
      </c>
      <c r="H732" s="8">
        <v>46</v>
      </c>
      <c r="I732" t="s">
        <v>6</v>
      </c>
      <c r="J732">
        <f>Tabla1[[#This Row],[Precio Unitario]]*Tabla1[[#This Row],[Cantidad Ordenada]]</f>
        <v>96</v>
      </c>
      <c r="K732">
        <f>Tabla1[[#This Row],[Ganancia Bruta]]-(Tabla1[[#This Row],[Costo Unitario]]*Tabla1[[#This Row],[Cantidad Ordenada]])</f>
        <v>39</v>
      </c>
      <c r="L732">
        <f>Tabla1[[#This Row],[Precio Unitario]]*Tabla1[[#This Row],[Cantidad Ordenada]]</f>
        <v>96</v>
      </c>
      <c r="M732" s="1">
        <f>Tabla1[[#This Row],[Ganancia Neta ]]/Tabla1[[#This Row],[Total del pedido ]]</f>
        <v>0.40625</v>
      </c>
      <c r="N732" s="2">
        <f>Tabla1[[#This Row],[Costo Unitario]]*Tabla1[[#This Row],[Cantidad Ordenada]]</f>
        <v>57</v>
      </c>
      <c r="O732" s="2"/>
    </row>
    <row r="733" spans="1:15">
      <c r="A733">
        <v>287</v>
      </c>
      <c r="B733">
        <v>20</v>
      </c>
      <c r="C733" t="s">
        <v>22</v>
      </c>
      <c r="D733" t="s">
        <v>46</v>
      </c>
      <c r="E733">
        <v>14</v>
      </c>
      <c r="F733">
        <v>23</v>
      </c>
      <c r="G733">
        <v>2</v>
      </c>
      <c r="H733" s="8">
        <v>58</v>
      </c>
      <c r="I733" t="s">
        <v>6</v>
      </c>
      <c r="J733">
        <f>Tabla1[[#This Row],[Precio Unitario]]*Tabla1[[#This Row],[Cantidad Ordenada]]</f>
        <v>46</v>
      </c>
      <c r="K733">
        <f>Tabla1[[#This Row],[Ganancia Bruta]]-(Tabla1[[#This Row],[Costo Unitario]]*Tabla1[[#This Row],[Cantidad Ordenada]])</f>
        <v>18</v>
      </c>
      <c r="L733">
        <f>Tabla1[[#This Row],[Precio Unitario]]*Tabla1[[#This Row],[Cantidad Ordenada]]</f>
        <v>46</v>
      </c>
      <c r="M733" s="1">
        <f>Tabla1[[#This Row],[Ganancia Neta ]]/Tabla1[[#This Row],[Total del pedido ]]</f>
        <v>0.39130434782608697</v>
      </c>
      <c r="N733" s="2">
        <f>Tabla1[[#This Row],[Costo Unitario]]*Tabla1[[#This Row],[Cantidad Ordenada]]</f>
        <v>28</v>
      </c>
      <c r="O733" s="2"/>
    </row>
    <row r="734" spans="1:15">
      <c r="A734">
        <v>287</v>
      </c>
      <c r="B734">
        <v>20</v>
      </c>
      <c r="C734" t="s">
        <v>7</v>
      </c>
      <c r="D734" t="s">
        <v>32</v>
      </c>
      <c r="E734">
        <v>18</v>
      </c>
      <c r="F734">
        <v>30</v>
      </c>
      <c r="G734">
        <v>2</v>
      </c>
      <c r="H734" s="8">
        <v>17</v>
      </c>
      <c r="I734" t="s">
        <v>8</v>
      </c>
      <c r="J734">
        <f>Tabla1[[#This Row],[Precio Unitario]]*Tabla1[[#This Row],[Cantidad Ordenada]]</f>
        <v>60</v>
      </c>
      <c r="K734">
        <f>Tabla1[[#This Row],[Ganancia Bruta]]-(Tabla1[[#This Row],[Costo Unitario]]*Tabla1[[#This Row],[Cantidad Ordenada]])</f>
        <v>24</v>
      </c>
      <c r="L734">
        <f>Tabla1[[#This Row],[Precio Unitario]]*Tabla1[[#This Row],[Cantidad Ordenada]]</f>
        <v>60</v>
      </c>
      <c r="M734" s="1">
        <f>Tabla1[[#This Row],[Ganancia Neta ]]/Tabla1[[#This Row],[Total del pedido ]]</f>
        <v>0.4</v>
      </c>
      <c r="N734" s="2">
        <f>Tabla1[[#This Row],[Costo Unitario]]*Tabla1[[#This Row],[Cantidad Ordenada]]</f>
        <v>36</v>
      </c>
      <c r="O734" s="2"/>
    </row>
    <row r="735" spans="1:15">
      <c r="A735">
        <v>288</v>
      </c>
      <c r="B735">
        <v>15</v>
      </c>
      <c r="C735" t="s">
        <v>5</v>
      </c>
      <c r="D735" t="s">
        <v>31</v>
      </c>
      <c r="E735">
        <v>14</v>
      </c>
      <c r="F735">
        <v>24</v>
      </c>
      <c r="G735">
        <v>2</v>
      </c>
      <c r="H735" s="8">
        <v>6</v>
      </c>
      <c r="I735" t="s">
        <v>8</v>
      </c>
      <c r="J735">
        <f>Tabla1[[#This Row],[Precio Unitario]]*Tabla1[[#This Row],[Cantidad Ordenada]]</f>
        <v>48</v>
      </c>
      <c r="K735">
        <f>Tabla1[[#This Row],[Ganancia Bruta]]-(Tabla1[[#This Row],[Costo Unitario]]*Tabla1[[#This Row],[Cantidad Ordenada]])</f>
        <v>20</v>
      </c>
      <c r="L735">
        <f>Tabla1[[#This Row],[Precio Unitario]]*Tabla1[[#This Row],[Cantidad Ordenada]]</f>
        <v>48</v>
      </c>
      <c r="M735" s="1">
        <f>Tabla1[[#This Row],[Ganancia Neta ]]/Tabla1[[#This Row],[Total del pedido ]]</f>
        <v>0.41666666666666669</v>
      </c>
      <c r="N735" s="2">
        <f>Tabla1[[#This Row],[Costo Unitario]]*Tabla1[[#This Row],[Cantidad Ordenada]]</f>
        <v>28</v>
      </c>
      <c r="O735" s="2"/>
    </row>
    <row r="736" spans="1:15">
      <c r="A736">
        <v>288</v>
      </c>
      <c r="B736">
        <v>15</v>
      </c>
      <c r="C736" t="s">
        <v>16</v>
      </c>
      <c r="D736" t="s">
        <v>40</v>
      </c>
      <c r="E736">
        <v>11</v>
      </c>
      <c r="F736">
        <v>19</v>
      </c>
      <c r="G736">
        <v>2</v>
      </c>
      <c r="H736" s="8">
        <v>32</v>
      </c>
      <c r="I736" t="s">
        <v>6</v>
      </c>
      <c r="J736">
        <f>Tabla1[[#This Row],[Precio Unitario]]*Tabla1[[#This Row],[Cantidad Ordenada]]</f>
        <v>38</v>
      </c>
      <c r="K736">
        <f>Tabla1[[#This Row],[Ganancia Bruta]]-(Tabla1[[#This Row],[Costo Unitario]]*Tabla1[[#This Row],[Cantidad Ordenada]])</f>
        <v>16</v>
      </c>
      <c r="L736">
        <f>Tabla1[[#This Row],[Precio Unitario]]*Tabla1[[#This Row],[Cantidad Ordenada]]</f>
        <v>38</v>
      </c>
      <c r="M736" s="1">
        <f>Tabla1[[#This Row],[Ganancia Neta ]]/Tabla1[[#This Row],[Total del pedido ]]</f>
        <v>0.42105263157894735</v>
      </c>
      <c r="N736" s="2">
        <f>Tabla1[[#This Row],[Costo Unitario]]*Tabla1[[#This Row],[Cantidad Ordenada]]</f>
        <v>22</v>
      </c>
      <c r="O736" s="2"/>
    </row>
    <row r="737" spans="1:15">
      <c r="A737">
        <v>289</v>
      </c>
      <c r="B737">
        <v>15</v>
      </c>
      <c r="C737" t="s">
        <v>21</v>
      </c>
      <c r="D737" t="s">
        <v>45</v>
      </c>
      <c r="E737">
        <v>12</v>
      </c>
      <c r="F737">
        <v>20</v>
      </c>
      <c r="G737">
        <v>3</v>
      </c>
      <c r="H737" s="8">
        <v>20</v>
      </c>
      <c r="I737" t="s">
        <v>6</v>
      </c>
      <c r="J737">
        <f>Tabla1[[#This Row],[Precio Unitario]]*Tabla1[[#This Row],[Cantidad Ordenada]]</f>
        <v>60</v>
      </c>
      <c r="K737">
        <f>Tabla1[[#This Row],[Ganancia Bruta]]-(Tabla1[[#This Row],[Costo Unitario]]*Tabla1[[#This Row],[Cantidad Ordenada]])</f>
        <v>24</v>
      </c>
      <c r="L737">
        <f>Tabla1[[#This Row],[Precio Unitario]]*Tabla1[[#This Row],[Cantidad Ordenada]]</f>
        <v>60</v>
      </c>
      <c r="M737" s="1">
        <f>Tabla1[[#This Row],[Ganancia Neta ]]/Tabla1[[#This Row],[Total del pedido ]]</f>
        <v>0.4</v>
      </c>
      <c r="N737" s="2">
        <f>Tabla1[[#This Row],[Costo Unitario]]*Tabla1[[#This Row],[Cantidad Ordenada]]</f>
        <v>36</v>
      </c>
      <c r="O737" s="2"/>
    </row>
    <row r="738" spans="1:15">
      <c r="A738">
        <v>289</v>
      </c>
      <c r="B738">
        <v>15</v>
      </c>
      <c r="C738" t="s">
        <v>25</v>
      </c>
      <c r="D738" t="s">
        <v>49</v>
      </c>
      <c r="E738">
        <v>15</v>
      </c>
      <c r="F738">
        <v>26</v>
      </c>
      <c r="G738">
        <v>3</v>
      </c>
      <c r="H738" s="8">
        <v>48</v>
      </c>
      <c r="I738" t="s">
        <v>8</v>
      </c>
      <c r="J738">
        <f>Tabla1[[#This Row],[Precio Unitario]]*Tabla1[[#This Row],[Cantidad Ordenada]]</f>
        <v>78</v>
      </c>
      <c r="K738">
        <f>Tabla1[[#This Row],[Ganancia Bruta]]-(Tabla1[[#This Row],[Costo Unitario]]*Tabla1[[#This Row],[Cantidad Ordenada]])</f>
        <v>33</v>
      </c>
      <c r="L738">
        <f>Tabla1[[#This Row],[Precio Unitario]]*Tabla1[[#This Row],[Cantidad Ordenada]]</f>
        <v>78</v>
      </c>
      <c r="M738" s="1">
        <f>Tabla1[[#This Row],[Ganancia Neta ]]/Tabla1[[#This Row],[Total del pedido ]]</f>
        <v>0.42307692307692307</v>
      </c>
      <c r="N738" s="2">
        <f>Tabla1[[#This Row],[Costo Unitario]]*Tabla1[[#This Row],[Cantidad Ordenada]]</f>
        <v>45</v>
      </c>
      <c r="O738" s="2"/>
    </row>
    <row r="739" spans="1:15">
      <c r="A739">
        <v>290</v>
      </c>
      <c r="B739">
        <v>19</v>
      </c>
      <c r="C739" t="s">
        <v>11</v>
      </c>
      <c r="D739" t="s">
        <v>35</v>
      </c>
      <c r="E739">
        <v>25</v>
      </c>
      <c r="F739">
        <v>40</v>
      </c>
      <c r="G739">
        <v>1</v>
      </c>
      <c r="H739" s="8">
        <v>57</v>
      </c>
      <c r="I739" t="s">
        <v>6</v>
      </c>
      <c r="J739">
        <f>Tabla1[[#This Row],[Precio Unitario]]*Tabla1[[#This Row],[Cantidad Ordenada]]</f>
        <v>40</v>
      </c>
      <c r="K739">
        <f>Tabla1[[#This Row],[Ganancia Bruta]]-(Tabla1[[#This Row],[Costo Unitario]]*Tabla1[[#This Row],[Cantidad Ordenada]])</f>
        <v>15</v>
      </c>
      <c r="L739">
        <f>Tabla1[[#This Row],[Precio Unitario]]*Tabla1[[#This Row],[Cantidad Ordenada]]</f>
        <v>40</v>
      </c>
      <c r="M739" s="1">
        <f>Tabla1[[#This Row],[Ganancia Neta ]]/Tabla1[[#This Row],[Total del pedido ]]</f>
        <v>0.375</v>
      </c>
      <c r="N739" s="2">
        <f>Tabla1[[#This Row],[Costo Unitario]]*Tabla1[[#This Row],[Cantidad Ordenada]]</f>
        <v>25</v>
      </c>
      <c r="O739" s="2"/>
    </row>
    <row r="740" spans="1:15">
      <c r="A740">
        <v>291</v>
      </c>
      <c r="B740">
        <v>2</v>
      </c>
      <c r="C740" t="s">
        <v>20</v>
      </c>
      <c r="D740" t="s">
        <v>44</v>
      </c>
      <c r="E740">
        <v>20</v>
      </c>
      <c r="F740">
        <v>34</v>
      </c>
      <c r="G740">
        <v>2</v>
      </c>
      <c r="H740" s="8">
        <v>28</v>
      </c>
      <c r="I740" t="s">
        <v>8</v>
      </c>
      <c r="J740">
        <f>Tabla1[[#This Row],[Precio Unitario]]*Tabla1[[#This Row],[Cantidad Ordenada]]</f>
        <v>68</v>
      </c>
      <c r="K740">
        <f>Tabla1[[#This Row],[Ganancia Bruta]]-(Tabla1[[#This Row],[Costo Unitario]]*Tabla1[[#This Row],[Cantidad Ordenada]])</f>
        <v>28</v>
      </c>
      <c r="L740">
        <f>Tabla1[[#This Row],[Precio Unitario]]*Tabla1[[#This Row],[Cantidad Ordenada]]</f>
        <v>68</v>
      </c>
      <c r="M740" s="1">
        <f>Tabla1[[#This Row],[Ganancia Neta ]]/Tabla1[[#This Row],[Total del pedido ]]</f>
        <v>0.41176470588235292</v>
      </c>
      <c r="N740" s="2">
        <f>Tabla1[[#This Row],[Costo Unitario]]*Tabla1[[#This Row],[Cantidad Ordenada]]</f>
        <v>40</v>
      </c>
      <c r="O740" s="2"/>
    </row>
    <row r="741" spans="1:15">
      <c r="A741">
        <v>291</v>
      </c>
      <c r="B741">
        <v>2</v>
      </c>
      <c r="C741" t="s">
        <v>26</v>
      </c>
      <c r="D741" t="s">
        <v>50</v>
      </c>
      <c r="E741">
        <v>15</v>
      </c>
      <c r="F741">
        <v>25</v>
      </c>
      <c r="G741">
        <v>1</v>
      </c>
      <c r="H741" s="8">
        <v>41</v>
      </c>
      <c r="I741" t="s">
        <v>6</v>
      </c>
      <c r="J741">
        <f>Tabla1[[#This Row],[Precio Unitario]]*Tabla1[[#This Row],[Cantidad Ordenada]]</f>
        <v>25</v>
      </c>
      <c r="K741">
        <f>Tabla1[[#This Row],[Ganancia Bruta]]-(Tabla1[[#This Row],[Costo Unitario]]*Tabla1[[#This Row],[Cantidad Ordenada]])</f>
        <v>10</v>
      </c>
      <c r="L741">
        <f>Tabla1[[#This Row],[Precio Unitario]]*Tabla1[[#This Row],[Cantidad Ordenada]]</f>
        <v>25</v>
      </c>
      <c r="M741" s="1">
        <f>Tabla1[[#This Row],[Ganancia Neta ]]/Tabla1[[#This Row],[Total del pedido ]]</f>
        <v>0.4</v>
      </c>
      <c r="N741" s="2">
        <f>Tabla1[[#This Row],[Costo Unitario]]*Tabla1[[#This Row],[Cantidad Ordenada]]</f>
        <v>15</v>
      </c>
      <c r="O741" s="2"/>
    </row>
    <row r="742" spans="1:15">
      <c r="A742">
        <v>291</v>
      </c>
      <c r="B742">
        <v>2</v>
      </c>
      <c r="C742" t="s">
        <v>17</v>
      </c>
      <c r="D742" t="s">
        <v>41</v>
      </c>
      <c r="E742">
        <v>21</v>
      </c>
      <c r="F742">
        <v>35</v>
      </c>
      <c r="G742">
        <v>3</v>
      </c>
      <c r="H742" s="8">
        <v>12</v>
      </c>
      <c r="I742" t="s">
        <v>8</v>
      </c>
      <c r="J742">
        <f>Tabla1[[#This Row],[Precio Unitario]]*Tabla1[[#This Row],[Cantidad Ordenada]]</f>
        <v>105</v>
      </c>
      <c r="K742">
        <f>Tabla1[[#This Row],[Ganancia Bruta]]-(Tabla1[[#This Row],[Costo Unitario]]*Tabla1[[#This Row],[Cantidad Ordenada]])</f>
        <v>42</v>
      </c>
      <c r="L742">
        <f>Tabla1[[#This Row],[Precio Unitario]]*Tabla1[[#This Row],[Cantidad Ordenada]]</f>
        <v>105</v>
      </c>
      <c r="M742" s="1">
        <f>Tabla1[[#This Row],[Ganancia Neta ]]/Tabla1[[#This Row],[Total del pedido ]]</f>
        <v>0.4</v>
      </c>
      <c r="N742" s="2">
        <f>Tabla1[[#This Row],[Costo Unitario]]*Tabla1[[#This Row],[Cantidad Ordenada]]</f>
        <v>63</v>
      </c>
      <c r="O742" s="2"/>
    </row>
    <row r="743" spans="1:15">
      <c r="A743">
        <v>291</v>
      </c>
      <c r="B743">
        <v>2</v>
      </c>
      <c r="C743" t="s">
        <v>9</v>
      </c>
      <c r="D743" t="s">
        <v>33</v>
      </c>
      <c r="E743">
        <v>19</v>
      </c>
      <c r="F743">
        <v>31</v>
      </c>
      <c r="G743">
        <v>2</v>
      </c>
      <c r="H743" s="8">
        <v>14</v>
      </c>
      <c r="I743" t="s">
        <v>6</v>
      </c>
      <c r="J743">
        <f>Tabla1[[#This Row],[Precio Unitario]]*Tabla1[[#This Row],[Cantidad Ordenada]]</f>
        <v>62</v>
      </c>
      <c r="K743">
        <f>Tabla1[[#This Row],[Ganancia Bruta]]-(Tabla1[[#This Row],[Costo Unitario]]*Tabla1[[#This Row],[Cantidad Ordenada]])</f>
        <v>24</v>
      </c>
      <c r="L743">
        <f>Tabla1[[#This Row],[Precio Unitario]]*Tabla1[[#This Row],[Cantidad Ordenada]]</f>
        <v>62</v>
      </c>
      <c r="M743" s="1">
        <f>Tabla1[[#This Row],[Ganancia Neta ]]/Tabla1[[#This Row],[Total del pedido ]]</f>
        <v>0.38709677419354838</v>
      </c>
      <c r="N743" s="2">
        <f>Tabla1[[#This Row],[Costo Unitario]]*Tabla1[[#This Row],[Cantidad Ordenada]]</f>
        <v>38</v>
      </c>
      <c r="O743" s="2"/>
    </row>
    <row r="744" spans="1:15">
      <c r="A744">
        <v>292</v>
      </c>
      <c r="B744">
        <v>10</v>
      </c>
      <c r="C744" t="s">
        <v>15</v>
      </c>
      <c r="D744" t="s">
        <v>39</v>
      </c>
      <c r="E744">
        <v>16</v>
      </c>
      <c r="F744">
        <v>28</v>
      </c>
      <c r="G744">
        <v>3</v>
      </c>
      <c r="H744" s="8">
        <v>23</v>
      </c>
      <c r="I744" t="s">
        <v>8</v>
      </c>
      <c r="J744">
        <f>Tabla1[[#This Row],[Precio Unitario]]*Tabla1[[#This Row],[Cantidad Ordenada]]</f>
        <v>84</v>
      </c>
      <c r="K744">
        <f>Tabla1[[#This Row],[Ganancia Bruta]]-(Tabla1[[#This Row],[Costo Unitario]]*Tabla1[[#This Row],[Cantidad Ordenada]])</f>
        <v>36</v>
      </c>
      <c r="L744">
        <f>Tabla1[[#This Row],[Precio Unitario]]*Tabla1[[#This Row],[Cantidad Ordenada]]</f>
        <v>84</v>
      </c>
      <c r="M744" s="1">
        <f>Tabla1[[#This Row],[Ganancia Neta ]]/Tabla1[[#This Row],[Total del pedido ]]</f>
        <v>0.42857142857142855</v>
      </c>
      <c r="N744" s="2">
        <f>Tabla1[[#This Row],[Costo Unitario]]*Tabla1[[#This Row],[Cantidad Ordenada]]</f>
        <v>48</v>
      </c>
      <c r="O744" s="2"/>
    </row>
    <row r="745" spans="1:15">
      <c r="A745">
        <v>293</v>
      </c>
      <c r="B745">
        <v>16</v>
      </c>
      <c r="C745" t="s">
        <v>15</v>
      </c>
      <c r="D745" t="s">
        <v>39</v>
      </c>
      <c r="E745">
        <v>16</v>
      </c>
      <c r="F745">
        <v>28</v>
      </c>
      <c r="G745">
        <v>3</v>
      </c>
      <c r="H745" s="8">
        <v>44</v>
      </c>
      <c r="I745" t="s">
        <v>6</v>
      </c>
      <c r="J745">
        <f>Tabla1[[#This Row],[Precio Unitario]]*Tabla1[[#This Row],[Cantidad Ordenada]]</f>
        <v>84</v>
      </c>
      <c r="K745">
        <f>Tabla1[[#This Row],[Ganancia Bruta]]-(Tabla1[[#This Row],[Costo Unitario]]*Tabla1[[#This Row],[Cantidad Ordenada]])</f>
        <v>36</v>
      </c>
      <c r="L745">
        <f>Tabla1[[#This Row],[Precio Unitario]]*Tabla1[[#This Row],[Cantidad Ordenada]]</f>
        <v>84</v>
      </c>
      <c r="M745" s="1">
        <f>Tabla1[[#This Row],[Ganancia Neta ]]/Tabla1[[#This Row],[Total del pedido ]]</f>
        <v>0.42857142857142855</v>
      </c>
      <c r="N745" s="2">
        <f>Tabla1[[#This Row],[Costo Unitario]]*Tabla1[[#This Row],[Cantidad Ordenada]]</f>
        <v>48</v>
      </c>
      <c r="O745" s="2"/>
    </row>
    <row r="746" spans="1:15">
      <c r="A746">
        <v>293</v>
      </c>
      <c r="B746">
        <v>16</v>
      </c>
      <c r="C746" t="s">
        <v>7</v>
      </c>
      <c r="D746" t="s">
        <v>32</v>
      </c>
      <c r="E746">
        <v>18</v>
      </c>
      <c r="F746">
        <v>30</v>
      </c>
      <c r="G746">
        <v>2</v>
      </c>
      <c r="H746" s="8">
        <v>29</v>
      </c>
      <c r="I746" t="s">
        <v>6</v>
      </c>
      <c r="J746">
        <f>Tabla1[[#This Row],[Precio Unitario]]*Tabla1[[#This Row],[Cantidad Ordenada]]</f>
        <v>60</v>
      </c>
      <c r="K746">
        <f>Tabla1[[#This Row],[Ganancia Bruta]]-(Tabla1[[#This Row],[Costo Unitario]]*Tabla1[[#This Row],[Cantidad Ordenada]])</f>
        <v>24</v>
      </c>
      <c r="L746">
        <f>Tabla1[[#This Row],[Precio Unitario]]*Tabla1[[#This Row],[Cantidad Ordenada]]</f>
        <v>60</v>
      </c>
      <c r="M746" s="1">
        <f>Tabla1[[#This Row],[Ganancia Neta ]]/Tabla1[[#This Row],[Total del pedido ]]</f>
        <v>0.4</v>
      </c>
      <c r="N746" s="2">
        <f>Tabla1[[#This Row],[Costo Unitario]]*Tabla1[[#This Row],[Cantidad Ordenada]]</f>
        <v>36</v>
      </c>
      <c r="O746" s="2"/>
    </row>
    <row r="747" spans="1:15">
      <c r="A747">
        <v>293</v>
      </c>
      <c r="B747">
        <v>16</v>
      </c>
      <c r="C747" t="s">
        <v>12</v>
      </c>
      <c r="D747" t="s">
        <v>36</v>
      </c>
      <c r="E747">
        <v>22</v>
      </c>
      <c r="F747">
        <v>36</v>
      </c>
      <c r="G747">
        <v>2</v>
      </c>
      <c r="H747" s="8">
        <v>47</v>
      </c>
      <c r="I747" t="s">
        <v>6</v>
      </c>
      <c r="J747">
        <f>Tabla1[[#This Row],[Precio Unitario]]*Tabla1[[#This Row],[Cantidad Ordenada]]</f>
        <v>72</v>
      </c>
      <c r="K747">
        <f>Tabla1[[#This Row],[Ganancia Bruta]]-(Tabla1[[#This Row],[Costo Unitario]]*Tabla1[[#This Row],[Cantidad Ordenada]])</f>
        <v>28</v>
      </c>
      <c r="L747">
        <f>Tabla1[[#This Row],[Precio Unitario]]*Tabla1[[#This Row],[Cantidad Ordenada]]</f>
        <v>72</v>
      </c>
      <c r="M747" s="1">
        <f>Tabla1[[#This Row],[Ganancia Neta ]]/Tabla1[[#This Row],[Total del pedido ]]</f>
        <v>0.3888888888888889</v>
      </c>
      <c r="N747" s="2">
        <f>Tabla1[[#This Row],[Costo Unitario]]*Tabla1[[#This Row],[Cantidad Ordenada]]</f>
        <v>44</v>
      </c>
      <c r="O747" s="2"/>
    </row>
    <row r="748" spans="1:15">
      <c r="A748">
        <v>294</v>
      </c>
      <c r="B748">
        <v>17</v>
      </c>
      <c r="C748" t="s">
        <v>9</v>
      </c>
      <c r="D748" t="s">
        <v>33</v>
      </c>
      <c r="E748">
        <v>19</v>
      </c>
      <c r="F748">
        <v>31</v>
      </c>
      <c r="G748">
        <v>2</v>
      </c>
      <c r="H748" s="8">
        <v>31</v>
      </c>
      <c r="I748" t="s">
        <v>8</v>
      </c>
      <c r="J748">
        <f>Tabla1[[#This Row],[Precio Unitario]]*Tabla1[[#This Row],[Cantidad Ordenada]]</f>
        <v>62</v>
      </c>
      <c r="K748">
        <f>Tabla1[[#This Row],[Ganancia Bruta]]-(Tabla1[[#This Row],[Costo Unitario]]*Tabla1[[#This Row],[Cantidad Ordenada]])</f>
        <v>24</v>
      </c>
      <c r="L748">
        <f>Tabla1[[#This Row],[Precio Unitario]]*Tabla1[[#This Row],[Cantidad Ordenada]]</f>
        <v>62</v>
      </c>
      <c r="M748" s="1">
        <f>Tabla1[[#This Row],[Ganancia Neta ]]/Tabla1[[#This Row],[Total del pedido ]]</f>
        <v>0.38709677419354838</v>
      </c>
      <c r="N748" s="2">
        <f>Tabla1[[#This Row],[Costo Unitario]]*Tabla1[[#This Row],[Cantidad Ordenada]]</f>
        <v>38</v>
      </c>
      <c r="O748" s="2"/>
    </row>
    <row r="749" spans="1:15">
      <c r="A749">
        <v>294</v>
      </c>
      <c r="B749">
        <v>17</v>
      </c>
      <c r="C749" t="s">
        <v>12</v>
      </c>
      <c r="D749" t="s">
        <v>36</v>
      </c>
      <c r="E749">
        <v>22</v>
      </c>
      <c r="F749">
        <v>36</v>
      </c>
      <c r="G749">
        <v>3</v>
      </c>
      <c r="H749" s="8">
        <v>13</v>
      </c>
      <c r="I749" t="s">
        <v>6</v>
      </c>
      <c r="J749">
        <f>Tabla1[[#This Row],[Precio Unitario]]*Tabla1[[#This Row],[Cantidad Ordenada]]</f>
        <v>108</v>
      </c>
      <c r="K749">
        <f>Tabla1[[#This Row],[Ganancia Bruta]]-(Tabla1[[#This Row],[Costo Unitario]]*Tabla1[[#This Row],[Cantidad Ordenada]])</f>
        <v>42</v>
      </c>
      <c r="L749">
        <f>Tabla1[[#This Row],[Precio Unitario]]*Tabla1[[#This Row],[Cantidad Ordenada]]</f>
        <v>108</v>
      </c>
      <c r="M749" s="1">
        <f>Tabla1[[#This Row],[Ganancia Neta ]]/Tabla1[[#This Row],[Total del pedido ]]</f>
        <v>0.3888888888888889</v>
      </c>
      <c r="N749" s="2">
        <f>Tabla1[[#This Row],[Costo Unitario]]*Tabla1[[#This Row],[Cantidad Ordenada]]</f>
        <v>66</v>
      </c>
      <c r="O749" s="2"/>
    </row>
    <row r="750" spans="1:15">
      <c r="A750">
        <v>294</v>
      </c>
      <c r="B750">
        <v>17</v>
      </c>
      <c r="C750" t="s">
        <v>24</v>
      </c>
      <c r="D750" t="s">
        <v>48</v>
      </c>
      <c r="E750">
        <v>10</v>
      </c>
      <c r="F750">
        <v>18</v>
      </c>
      <c r="G750">
        <v>3</v>
      </c>
      <c r="H750" s="8">
        <v>33</v>
      </c>
      <c r="I750" t="s">
        <v>6</v>
      </c>
      <c r="J750">
        <f>Tabla1[[#This Row],[Precio Unitario]]*Tabla1[[#This Row],[Cantidad Ordenada]]</f>
        <v>54</v>
      </c>
      <c r="K750">
        <f>Tabla1[[#This Row],[Ganancia Bruta]]-(Tabla1[[#This Row],[Costo Unitario]]*Tabla1[[#This Row],[Cantidad Ordenada]])</f>
        <v>24</v>
      </c>
      <c r="L750">
        <f>Tabla1[[#This Row],[Precio Unitario]]*Tabla1[[#This Row],[Cantidad Ordenada]]</f>
        <v>54</v>
      </c>
      <c r="M750" s="1">
        <f>Tabla1[[#This Row],[Ganancia Neta ]]/Tabla1[[#This Row],[Total del pedido ]]</f>
        <v>0.44444444444444442</v>
      </c>
      <c r="N750" s="2">
        <f>Tabla1[[#This Row],[Costo Unitario]]*Tabla1[[#This Row],[Cantidad Ordenada]]</f>
        <v>30</v>
      </c>
      <c r="O750" s="2"/>
    </row>
    <row r="751" spans="1:15">
      <c r="A751">
        <v>294</v>
      </c>
      <c r="B751">
        <v>17</v>
      </c>
      <c r="C751" t="s">
        <v>20</v>
      </c>
      <c r="D751" t="s">
        <v>44</v>
      </c>
      <c r="E751">
        <v>20</v>
      </c>
      <c r="F751">
        <v>34</v>
      </c>
      <c r="G751">
        <v>3</v>
      </c>
      <c r="H751" s="8">
        <v>9</v>
      </c>
      <c r="I751" t="s">
        <v>8</v>
      </c>
      <c r="J751">
        <f>Tabla1[[#This Row],[Precio Unitario]]*Tabla1[[#This Row],[Cantidad Ordenada]]</f>
        <v>102</v>
      </c>
      <c r="K751">
        <f>Tabla1[[#This Row],[Ganancia Bruta]]-(Tabla1[[#This Row],[Costo Unitario]]*Tabla1[[#This Row],[Cantidad Ordenada]])</f>
        <v>42</v>
      </c>
      <c r="L751">
        <f>Tabla1[[#This Row],[Precio Unitario]]*Tabla1[[#This Row],[Cantidad Ordenada]]</f>
        <v>102</v>
      </c>
      <c r="M751" s="1">
        <f>Tabla1[[#This Row],[Ganancia Neta ]]/Tabla1[[#This Row],[Total del pedido ]]</f>
        <v>0.41176470588235292</v>
      </c>
      <c r="N751" s="2">
        <f>Tabla1[[#This Row],[Costo Unitario]]*Tabla1[[#This Row],[Cantidad Ordenada]]</f>
        <v>60</v>
      </c>
      <c r="O751" s="2"/>
    </row>
    <row r="752" spans="1:15">
      <c r="A752">
        <v>295</v>
      </c>
      <c r="B752">
        <v>3</v>
      </c>
      <c r="C752" t="s">
        <v>18</v>
      </c>
      <c r="D752" t="s">
        <v>42</v>
      </c>
      <c r="E752">
        <v>19</v>
      </c>
      <c r="F752">
        <v>32</v>
      </c>
      <c r="G752">
        <v>1</v>
      </c>
      <c r="H752" s="8">
        <v>44</v>
      </c>
      <c r="I752" t="s">
        <v>8</v>
      </c>
      <c r="J752">
        <f>Tabla1[[#This Row],[Precio Unitario]]*Tabla1[[#This Row],[Cantidad Ordenada]]</f>
        <v>32</v>
      </c>
      <c r="K752">
        <f>Tabla1[[#This Row],[Ganancia Bruta]]-(Tabla1[[#This Row],[Costo Unitario]]*Tabla1[[#This Row],[Cantidad Ordenada]])</f>
        <v>13</v>
      </c>
      <c r="L752">
        <f>Tabla1[[#This Row],[Precio Unitario]]*Tabla1[[#This Row],[Cantidad Ordenada]]</f>
        <v>32</v>
      </c>
      <c r="M752" s="1">
        <f>Tabla1[[#This Row],[Ganancia Neta ]]/Tabla1[[#This Row],[Total del pedido ]]</f>
        <v>0.40625</v>
      </c>
      <c r="N752" s="2">
        <f>Tabla1[[#This Row],[Costo Unitario]]*Tabla1[[#This Row],[Cantidad Ordenada]]</f>
        <v>19</v>
      </c>
      <c r="O752" s="2"/>
    </row>
    <row r="753" spans="1:15">
      <c r="A753">
        <v>295</v>
      </c>
      <c r="B753">
        <v>3</v>
      </c>
      <c r="C753" t="s">
        <v>7</v>
      </c>
      <c r="D753" t="s">
        <v>32</v>
      </c>
      <c r="E753">
        <v>18</v>
      </c>
      <c r="F753">
        <v>30</v>
      </c>
      <c r="G753">
        <v>3</v>
      </c>
      <c r="H753" s="8">
        <v>35</v>
      </c>
      <c r="I753" t="s">
        <v>6</v>
      </c>
      <c r="J753">
        <f>Tabla1[[#This Row],[Precio Unitario]]*Tabla1[[#This Row],[Cantidad Ordenada]]</f>
        <v>90</v>
      </c>
      <c r="K753">
        <f>Tabla1[[#This Row],[Ganancia Bruta]]-(Tabla1[[#This Row],[Costo Unitario]]*Tabla1[[#This Row],[Cantidad Ordenada]])</f>
        <v>36</v>
      </c>
      <c r="L753">
        <f>Tabla1[[#This Row],[Precio Unitario]]*Tabla1[[#This Row],[Cantidad Ordenada]]</f>
        <v>90</v>
      </c>
      <c r="M753" s="1">
        <f>Tabla1[[#This Row],[Ganancia Neta ]]/Tabla1[[#This Row],[Total del pedido ]]</f>
        <v>0.4</v>
      </c>
      <c r="N753" s="2">
        <f>Tabla1[[#This Row],[Costo Unitario]]*Tabla1[[#This Row],[Cantidad Ordenada]]</f>
        <v>54</v>
      </c>
      <c r="O753" s="2"/>
    </row>
    <row r="754" spans="1:15">
      <c r="A754">
        <v>295</v>
      </c>
      <c r="B754">
        <v>3</v>
      </c>
      <c r="C754" t="s">
        <v>9</v>
      </c>
      <c r="D754" t="s">
        <v>33</v>
      </c>
      <c r="E754">
        <v>19</v>
      </c>
      <c r="F754">
        <v>31</v>
      </c>
      <c r="G754">
        <v>2</v>
      </c>
      <c r="H754" s="8">
        <v>39</v>
      </c>
      <c r="I754" t="s">
        <v>8</v>
      </c>
      <c r="J754">
        <f>Tabla1[[#This Row],[Precio Unitario]]*Tabla1[[#This Row],[Cantidad Ordenada]]</f>
        <v>62</v>
      </c>
      <c r="K754">
        <f>Tabla1[[#This Row],[Ganancia Bruta]]-(Tabla1[[#This Row],[Costo Unitario]]*Tabla1[[#This Row],[Cantidad Ordenada]])</f>
        <v>24</v>
      </c>
      <c r="L754">
        <f>Tabla1[[#This Row],[Precio Unitario]]*Tabla1[[#This Row],[Cantidad Ordenada]]</f>
        <v>62</v>
      </c>
      <c r="M754" s="1">
        <f>Tabla1[[#This Row],[Ganancia Neta ]]/Tabla1[[#This Row],[Total del pedido ]]</f>
        <v>0.38709677419354838</v>
      </c>
      <c r="N754" s="2">
        <f>Tabla1[[#This Row],[Costo Unitario]]*Tabla1[[#This Row],[Cantidad Ordenada]]</f>
        <v>38</v>
      </c>
      <c r="O754" s="2"/>
    </row>
    <row r="755" spans="1:15">
      <c r="A755">
        <v>295</v>
      </c>
      <c r="B755">
        <v>3</v>
      </c>
      <c r="C755" t="s">
        <v>23</v>
      </c>
      <c r="D755" t="s">
        <v>47</v>
      </c>
      <c r="E755">
        <v>13</v>
      </c>
      <c r="F755">
        <v>21</v>
      </c>
      <c r="G755">
        <v>3</v>
      </c>
      <c r="H755" s="8">
        <v>59</v>
      </c>
      <c r="I755" t="s">
        <v>6</v>
      </c>
      <c r="J755">
        <f>Tabla1[[#This Row],[Precio Unitario]]*Tabla1[[#This Row],[Cantidad Ordenada]]</f>
        <v>63</v>
      </c>
      <c r="K755">
        <f>Tabla1[[#This Row],[Ganancia Bruta]]-(Tabla1[[#This Row],[Costo Unitario]]*Tabla1[[#This Row],[Cantidad Ordenada]])</f>
        <v>24</v>
      </c>
      <c r="L755">
        <f>Tabla1[[#This Row],[Precio Unitario]]*Tabla1[[#This Row],[Cantidad Ordenada]]</f>
        <v>63</v>
      </c>
      <c r="M755" s="1">
        <f>Tabla1[[#This Row],[Ganancia Neta ]]/Tabla1[[#This Row],[Total del pedido ]]</f>
        <v>0.38095238095238093</v>
      </c>
      <c r="N755" s="2">
        <f>Tabla1[[#This Row],[Costo Unitario]]*Tabla1[[#This Row],[Cantidad Ordenada]]</f>
        <v>39</v>
      </c>
      <c r="O755" s="2"/>
    </row>
    <row r="756" spans="1:15">
      <c r="A756">
        <v>296</v>
      </c>
      <c r="B756">
        <v>14</v>
      </c>
      <c r="C756" t="s">
        <v>22</v>
      </c>
      <c r="D756" t="s">
        <v>46</v>
      </c>
      <c r="E756">
        <v>14</v>
      </c>
      <c r="F756">
        <v>23</v>
      </c>
      <c r="G756">
        <v>1</v>
      </c>
      <c r="H756" s="8">
        <v>20</v>
      </c>
      <c r="I756" t="s">
        <v>6</v>
      </c>
      <c r="J756">
        <f>Tabla1[[#This Row],[Precio Unitario]]*Tabla1[[#This Row],[Cantidad Ordenada]]</f>
        <v>23</v>
      </c>
      <c r="K756">
        <f>Tabla1[[#This Row],[Ganancia Bruta]]-(Tabla1[[#This Row],[Costo Unitario]]*Tabla1[[#This Row],[Cantidad Ordenada]])</f>
        <v>9</v>
      </c>
      <c r="L756">
        <f>Tabla1[[#This Row],[Precio Unitario]]*Tabla1[[#This Row],[Cantidad Ordenada]]</f>
        <v>23</v>
      </c>
      <c r="M756" s="1">
        <f>Tabla1[[#This Row],[Ganancia Neta ]]/Tabla1[[#This Row],[Total del pedido ]]</f>
        <v>0.39130434782608697</v>
      </c>
      <c r="N756" s="2">
        <f>Tabla1[[#This Row],[Costo Unitario]]*Tabla1[[#This Row],[Cantidad Ordenada]]</f>
        <v>14</v>
      </c>
      <c r="O756" s="2"/>
    </row>
    <row r="757" spans="1:15">
      <c r="A757">
        <v>296</v>
      </c>
      <c r="B757">
        <v>14</v>
      </c>
      <c r="C757" t="s">
        <v>12</v>
      </c>
      <c r="D757" t="s">
        <v>36</v>
      </c>
      <c r="E757">
        <v>22</v>
      </c>
      <c r="F757">
        <v>36</v>
      </c>
      <c r="G757">
        <v>1</v>
      </c>
      <c r="H757" s="8">
        <v>26</v>
      </c>
      <c r="I757" t="s">
        <v>8</v>
      </c>
      <c r="J757">
        <f>Tabla1[[#This Row],[Precio Unitario]]*Tabla1[[#This Row],[Cantidad Ordenada]]</f>
        <v>36</v>
      </c>
      <c r="K757">
        <f>Tabla1[[#This Row],[Ganancia Bruta]]-(Tabla1[[#This Row],[Costo Unitario]]*Tabla1[[#This Row],[Cantidad Ordenada]])</f>
        <v>14</v>
      </c>
      <c r="L757">
        <f>Tabla1[[#This Row],[Precio Unitario]]*Tabla1[[#This Row],[Cantidad Ordenada]]</f>
        <v>36</v>
      </c>
      <c r="M757" s="1">
        <f>Tabla1[[#This Row],[Ganancia Neta ]]/Tabla1[[#This Row],[Total del pedido ]]</f>
        <v>0.3888888888888889</v>
      </c>
      <c r="N757" s="2">
        <f>Tabla1[[#This Row],[Costo Unitario]]*Tabla1[[#This Row],[Cantidad Ordenada]]</f>
        <v>22</v>
      </c>
      <c r="O757" s="2"/>
    </row>
    <row r="758" spans="1:15">
      <c r="A758">
        <v>297</v>
      </c>
      <c r="B758">
        <v>4</v>
      </c>
      <c r="C758" t="s">
        <v>13</v>
      </c>
      <c r="D758" t="s">
        <v>37</v>
      </c>
      <c r="E758">
        <v>17</v>
      </c>
      <c r="F758">
        <v>29</v>
      </c>
      <c r="G758">
        <v>2</v>
      </c>
      <c r="H758" s="8">
        <v>59</v>
      </c>
      <c r="I758" t="s">
        <v>8</v>
      </c>
      <c r="J758">
        <f>Tabla1[[#This Row],[Precio Unitario]]*Tabla1[[#This Row],[Cantidad Ordenada]]</f>
        <v>58</v>
      </c>
      <c r="K758">
        <f>Tabla1[[#This Row],[Ganancia Bruta]]-(Tabla1[[#This Row],[Costo Unitario]]*Tabla1[[#This Row],[Cantidad Ordenada]])</f>
        <v>24</v>
      </c>
      <c r="L758">
        <f>Tabla1[[#This Row],[Precio Unitario]]*Tabla1[[#This Row],[Cantidad Ordenada]]</f>
        <v>58</v>
      </c>
      <c r="M758" s="1">
        <f>Tabla1[[#This Row],[Ganancia Neta ]]/Tabla1[[#This Row],[Total del pedido ]]</f>
        <v>0.41379310344827586</v>
      </c>
      <c r="N758" s="2">
        <f>Tabla1[[#This Row],[Costo Unitario]]*Tabla1[[#This Row],[Cantidad Ordenada]]</f>
        <v>34</v>
      </c>
      <c r="O758" s="2"/>
    </row>
    <row r="759" spans="1:15">
      <c r="A759">
        <v>297</v>
      </c>
      <c r="B759">
        <v>4</v>
      </c>
      <c r="C759" t="s">
        <v>24</v>
      </c>
      <c r="D759" t="s">
        <v>48</v>
      </c>
      <c r="E759">
        <v>10</v>
      </c>
      <c r="F759">
        <v>18</v>
      </c>
      <c r="G759">
        <v>3</v>
      </c>
      <c r="H759" s="8">
        <v>13</v>
      </c>
      <c r="I759" t="s">
        <v>8</v>
      </c>
      <c r="J759">
        <f>Tabla1[[#This Row],[Precio Unitario]]*Tabla1[[#This Row],[Cantidad Ordenada]]</f>
        <v>54</v>
      </c>
      <c r="K759">
        <f>Tabla1[[#This Row],[Ganancia Bruta]]-(Tabla1[[#This Row],[Costo Unitario]]*Tabla1[[#This Row],[Cantidad Ordenada]])</f>
        <v>24</v>
      </c>
      <c r="L759">
        <f>Tabla1[[#This Row],[Precio Unitario]]*Tabla1[[#This Row],[Cantidad Ordenada]]</f>
        <v>54</v>
      </c>
      <c r="M759" s="1">
        <f>Tabla1[[#This Row],[Ganancia Neta ]]/Tabla1[[#This Row],[Total del pedido ]]</f>
        <v>0.44444444444444442</v>
      </c>
      <c r="N759" s="2">
        <f>Tabla1[[#This Row],[Costo Unitario]]*Tabla1[[#This Row],[Cantidad Ordenada]]</f>
        <v>30</v>
      </c>
      <c r="O759" s="2"/>
    </row>
    <row r="760" spans="1:15">
      <c r="A760">
        <v>297</v>
      </c>
      <c r="B760">
        <v>4</v>
      </c>
      <c r="C760" t="s">
        <v>23</v>
      </c>
      <c r="D760" t="s">
        <v>47</v>
      </c>
      <c r="E760">
        <v>13</v>
      </c>
      <c r="F760">
        <v>21</v>
      </c>
      <c r="G760">
        <v>3</v>
      </c>
      <c r="H760" s="8">
        <v>40</v>
      </c>
      <c r="I760" t="s">
        <v>8</v>
      </c>
      <c r="J760">
        <f>Tabla1[[#This Row],[Precio Unitario]]*Tabla1[[#This Row],[Cantidad Ordenada]]</f>
        <v>63</v>
      </c>
      <c r="K760">
        <f>Tabla1[[#This Row],[Ganancia Bruta]]-(Tabla1[[#This Row],[Costo Unitario]]*Tabla1[[#This Row],[Cantidad Ordenada]])</f>
        <v>24</v>
      </c>
      <c r="L760">
        <f>Tabla1[[#This Row],[Precio Unitario]]*Tabla1[[#This Row],[Cantidad Ordenada]]</f>
        <v>63</v>
      </c>
      <c r="M760" s="1">
        <f>Tabla1[[#This Row],[Ganancia Neta ]]/Tabla1[[#This Row],[Total del pedido ]]</f>
        <v>0.38095238095238093</v>
      </c>
      <c r="N760" s="2">
        <f>Tabla1[[#This Row],[Costo Unitario]]*Tabla1[[#This Row],[Cantidad Ordenada]]</f>
        <v>39</v>
      </c>
      <c r="O760" s="2"/>
    </row>
    <row r="761" spans="1:15">
      <c r="A761">
        <v>298</v>
      </c>
      <c r="B761">
        <v>11</v>
      </c>
      <c r="C761" t="s">
        <v>10</v>
      </c>
      <c r="D761" t="s">
        <v>34</v>
      </c>
      <c r="E761">
        <v>16</v>
      </c>
      <c r="F761">
        <v>27</v>
      </c>
      <c r="G761">
        <v>3</v>
      </c>
      <c r="H761" s="8">
        <v>46</v>
      </c>
      <c r="I761" t="s">
        <v>6</v>
      </c>
      <c r="J761">
        <f>Tabla1[[#This Row],[Precio Unitario]]*Tabla1[[#This Row],[Cantidad Ordenada]]</f>
        <v>81</v>
      </c>
      <c r="K761">
        <f>Tabla1[[#This Row],[Ganancia Bruta]]-(Tabla1[[#This Row],[Costo Unitario]]*Tabla1[[#This Row],[Cantidad Ordenada]])</f>
        <v>33</v>
      </c>
      <c r="L761">
        <f>Tabla1[[#This Row],[Precio Unitario]]*Tabla1[[#This Row],[Cantidad Ordenada]]</f>
        <v>81</v>
      </c>
      <c r="M761" s="1">
        <f>Tabla1[[#This Row],[Ganancia Neta ]]/Tabla1[[#This Row],[Total del pedido ]]</f>
        <v>0.40740740740740738</v>
      </c>
      <c r="N761" s="2">
        <f>Tabla1[[#This Row],[Costo Unitario]]*Tabla1[[#This Row],[Cantidad Ordenada]]</f>
        <v>48</v>
      </c>
      <c r="O761" s="2"/>
    </row>
    <row r="762" spans="1:15">
      <c r="A762">
        <v>298</v>
      </c>
      <c r="B762">
        <v>11</v>
      </c>
      <c r="C762" t="s">
        <v>12</v>
      </c>
      <c r="D762" t="s">
        <v>36</v>
      </c>
      <c r="E762">
        <v>22</v>
      </c>
      <c r="F762">
        <v>36</v>
      </c>
      <c r="G762">
        <v>3</v>
      </c>
      <c r="H762" s="8">
        <v>49</v>
      </c>
      <c r="I762" t="s">
        <v>6</v>
      </c>
      <c r="J762">
        <f>Tabla1[[#This Row],[Precio Unitario]]*Tabla1[[#This Row],[Cantidad Ordenada]]</f>
        <v>108</v>
      </c>
      <c r="K762">
        <f>Tabla1[[#This Row],[Ganancia Bruta]]-(Tabla1[[#This Row],[Costo Unitario]]*Tabla1[[#This Row],[Cantidad Ordenada]])</f>
        <v>42</v>
      </c>
      <c r="L762">
        <f>Tabla1[[#This Row],[Precio Unitario]]*Tabla1[[#This Row],[Cantidad Ordenada]]</f>
        <v>108</v>
      </c>
      <c r="M762" s="1">
        <f>Tabla1[[#This Row],[Ganancia Neta ]]/Tabla1[[#This Row],[Total del pedido ]]</f>
        <v>0.3888888888888889</v>
      </c>
      <c r="N762" s="2">
        <f>Tabla1[[#This Row],[Costo Unitario]]*Tabla1[[#This Row],[Cantidad Ordenada]]</f>
        <v>66</v>
      </c>
      <c r="O762" s="2"/>
    </row>
    <row r="763" spans="1:15">
      <c r="A763">
        <v>298</v>
      </c>
      <c r="B763">
        <v>11</v>
      </c>
      <c r="C763" t="s">
        <v>19</v>
      </c>
      <c r="D763" t="s">
        <v>43</v>
      </c>
      <c r="E763">
        <v>13</v>
      </c>
      <c r="F763">
        <v>22</v>
      </c>
      <c r="G763">
        <v>3</v>
      </c>
      <c r="H763" s="8">
        <v>46</v>
      </c>
      <c r="I763" t="s">
        <v>8</v>
      </c>
      <c r="J763">
        <f>Tabla1[[#This Row],[Precio Unitario]]*Tabla1[[#This Row],[Cantidad Ordenada]]</f>
        <v>66</v>
      </c>
      <c r="K763">
        <f>Tabla1[[#This Row],[Ganancia Bruta]]-(Tabla1[[#This Row],[Costo Unitario]]*Tabla1[[#This Row],[Cantidad Ordenada]])</f>
        <v>27</v>
      </c>
      <c r="L763">
        <f>Tabla1[[#This Row],[Precio Unitario]]*Tabla1[[#This Row],[Cantidad Ordenada]]</f>
        <v>66</v>
      </c>
      <c r="M763" s="1">
        <f>Tabla1[[#This Row],[Ganancia Neta ]]/Tabla1[[#This Row],[Total del pedido ]]</f>
        <v>0.40909090909090912</v>
      </c>
      <c r="N763" s="2">
        <f>Tabla1[[#This Row],[Costo Unitario]]*Tabla1[[#This Row],[Cantidad Ordenada]]</f>
        <v>39</v>
      </c>
      <c r="O763" s="2"/>
    </row>
    <row r="764" spans="1:15">
      <c r="A764">
        <v>299</v>
      </c>
      <c r="B764">
        <v>6</v>
      </c>
      <c r="C764" t="s">
        <v>21</v>
      </c>
      <c r="D764" t="s">
        <v>45</v>
      </c>
      <c r="E764">
        <v>12</v>
      </c>
      <c r="F764">
        <v>20</v>
      </c>
      <c r="G764">
        <v>1</v>
      </c>
      <c r="H764" s="8">
        <v>17</v>
      </c>
      <c r="I764" t="s">
        <v>6</v>
      </c>
      <c r="J764">
        <f>Tabla1[[#This Row],[Precio Unitario]]*Tabla1[[#This Row],[Cantidad Ordenada]]</f>
        <v>20</v>
      </c>
      <c r="K764">
        <f>Tabla1[[#This Row],[Ganancia Bruta]]-(Tabla1[[#This Row],[Costo Unitario]]*Tabla1[[#This Row],[Cantidad Ordenada]])</f>
        <v>8</v>
      </c>
      <c r="L764">
        <f>Tabla1[[#This Row],[Precio Unitario]]*Tabla1[[#This Row],[Cantidad Ordenada]]</f>
        <v>20</v>
      </c>
      <c r="M764" s="1">
        <f>Tabla1[[#This Row],[Ganancia Neta ]]/Tabla1[[#This Row],[Total del pedido ]]</f>
        <v>0.4</v>
      </c>
      <c r="N764" s="2">
        <f>Tabla1[[#This Row],[Costo Unitario]]*Tabla1[[#This Row],[Cantidad Ordenada]]</f>
        <v>12</v>
      </c>
      <c r="O764" s="2"/>
    </row>
    <row r="765" spans="1:15">
      <c r="A765">
        <v>299</v>
      </c>
      <c r="B765">
        <v>6</v>
      </c>
      <c r="C765" t="s">
        <v>12</v>
      </c>
      <c r="D765" t="s">
        <v>36</v>
      </c>
      <c r="E765">
        <v>22</v>
      </c>
      <c r="F765">
        <v>36</v>
      </c>
      <c r="G765">
        <v>2</v>
      </c>
      <c r="H765" s="8">
        <v>55</v>
      </c>
      <c r="I765" t="s">
        <v>6</v>
      </c>
      <c r="J765">
        <f>Tabla1[[#This Row],[Precio Unitario]]*Tabla1[[#This Row],[Cantidad Ordenada]]</f>
        <v>72</v>
      </c>
      <c r="K765">
        <f>Tabla1[[#This Row],[Ganancia Bruta]]-(Tabla1[[#This Row],[Costo Unitario]]*Tabla1[[#This Row],[Cantidad Ordenada]])</f>
        <v>28</v>
      </c>
      <c r="L765">
        <f>Tabla1[[#This Row],[Precio Unitario]]*Tabla1[[#This Row],[Cantidad Ordenada]]</f>
        <v>72</v>
      </c>
      <c r="M765" s="1">
        <f>Tabla1[[#This Row],[Ganancia Neta ]]/Tabla1[[#This Row],[Total del pedido ]]</f>
        <v>0.3888888888888889</v>
      </c>
      <c r="N765" s="2">
        <f>Tabla1[[#This Row],[Costo Unitario]]*Tabla1[[#This Row],[Cantidad Ordenada]]</f>
        <v>44</v>
      </c>
      <c r="O765" s="2"/>
    </row>
    <row r="766" spans="1:15">
      <c r="A766">
        <v>299</v>
      </c>
      <c r="B766">
        <v>6</v>
      </c>
      <c r="C766" t="s">
        <v>5</v>
      </c>
      <c r="D766" t="s">
        <v>31</v>
      </c>
      <c r="E766">
        <v>14</v>
      </c>
      <c r="F766">
        <v>24</v>
      </c>
      <c r="G766">
        <v>3</v>
      </c>
      <c r="H766" s="8">
        <v>15</v>
      </c>
      <c r="I766" t="s">
        <v>8</v>
      </c>
      <c r="J766">
        <f>Tabla1[[#This Row],[Precio Unitario]]*Tabla1[[#This Row],[Cantidad Ordenada]]</f>
        <v>72</v>
      </c>
      <c r="K766">
        <f>Tabla1[[#This Row],[Ganancia Bruta]]-(Tabla1[[#This Row],[Costo Unitario]]*Tabla1[[#This Row],[Cantidad Ordenada]])</f>
        <v>30</v>
      </c>
      <c r="L766">
        <f>Tabla1[[#This Row],[Precio Unitario]]*Tabla1[[#This Row],[Cantidad Ordenada]]</f>
        <v>72</v>
      </c>
      <c r="M766" s="1">
        <f>Tabla1[[#This Row],[Ganancia Neta ]]/Tabla1[[#This Row],[Total del pedido ]]</f>
        <v>0.41666666666666669</v>
      </c>
      <c r="N766" s="2">
        <f>Tabla1[[#This Row],[Costo Unitario]]*Tabla1[[#This Row],[Cantidad Ordenada]]</f>
        <v>42</v>
      </c>
      <c r="O766" s="2"/>
    </row>
    <row r="767" spans="1:15">
      <c r="A767">
        <v>299</v>
      </c>
      <c r="B767">
        <v>6</v>
      </c>
      <c r="C767" t="s">
        <v>24</v>
      </c>
      <c r="D767" t="s">
        <v>48</v>
      </c>
      <c r="E767">
        <v>10</v>
      </c>
      <c r="F767">
        <v>18</v>
      </c>
      <c r="G767">
        <v>1</v>
      </c>
      <c r="H767" s="8">
        <v>26</v>
      </c>
      <c r="I767" t="s">
        <v>6</v>
      </c>
      <c r="J767">
        <f>Tabla1[[#This Row],[Precio Unitario]]*Tabla1[[#This Row],[Cantidad Ordenada]]</f>
        <v>18</v>
      </c>
      <c r="K767">
        <f>Tabla1[[#This Row],[Ganancia Bruta]]-(Tabla1[[#This Row],[Costo Unitario]]*Tabla1[[#This Row],[Cantidad Ordenada]])</f>
        <v>8</v>
      </c>
      <c r="L767">
        <f>Tabla1[[#This Row],[Precio Unitario]]*Tabla1[[#This Row],[Cantidad Ordenada]]</f>
        <v>18</v>
      </c>
      <c r="M767" s="1">
        <f>Tabla1[[#This Row],[Ganancia Neta ]]/Tabla1[[#This Row],[Total del pedido ]]</f>
        <v>0.44444444444444442</v>
      </c>
      <c r="N767" s="2">
        <f>Tabla1[[#This Row],[Costo Unitario]]*Tabla1[[#This Row],[Cantidad Ordenada]]</f>
        <v>10</v>
      </c>
      <c r="O767" s="2"/>
    </row>
    <row r="768" spans="1:15">
      <c r="A768">
        <v>300</v>
      </c>
      <c r="B768">
        <v>18</v>
      </c>
      <c r="C768" t="s">
        <v>11</v>
      </c>
      <c r="D768" t="s">
        <v>35</v>
      </c>
      <c r="E768">
        <v>25</v>
      </c>
      <c r="F768">
        <v>40</v>
      </c>
      <c r="G768">
        <v>3</v>
      </c>
      <c r="H768" s="8">
        <v>54</v>
      </c>
      <c r="I768" t="s">
        <v>8</v>
      </c>
      <c r="J768">
        <f>Tabla1[[#This Row],[Precio Unitario]]*Tabla1[[#This Row],[Cantidad Ordenada]]</f>
        <v>120</v>
      </c>
      <c r="K768">
        <f>Tabla1[[#This Row],[Ganancia Bruta]]-(Tabla1[[#This Row],[Costo Unitario]]*Tabla1[[#This Row],[Cantidad Ordenada]])</f>
        <v>45</v>
      </c>
      <c r="L768">
        <f>Tabla1[[#This Row],[Precio Unitario]]*Tabla1[[#This Row],[Cantidad Ordenada]]</f>
        <v>120</v>
      </c>
      <c r="M768" s="1">
        <f>Tabla1[[#This Row],[Ganancia Neta ]]/Tabla1[[#This Row],[Total del pedido ]]</f>
        <v>0.375</v>
      </c>
      <c r="N768" s="2">
        <f>Tabla1[[#This Row],[Costo Unitario]]*Tabla1[[#This Row],[Cantidad Ordenada]]</f>
        <v>75</v>
      </c>
      <c r="O768" s="2"/>
    </row>
    <row r="769" spans="1:15">
      <c r="A769">
        <v>300</v>
      </c>
      <c r="B769">
        <v>18</v>
      </c>
      <c r="C769" t="s">
        <v>24</v>
      </c>
      <c r="D769" t="s">
        <v>48</v>
      </c>
      <c r="E769">
        <v>10</v>
      </c>
      <c r="F769">
        <v>18</v>
      </c>
      <c r="G769">
        <v>3</v>
      </c>
      <c r="H769" s="8">
        <v>14</v>
      </c>
      <c r="I769" t="s">
        <v>6</v>
      </c>
      <c r="J769">
        <f>Tabla1[[#This Row],[Precio Unitario]]*Tabla1[[#This Row],[Cantidad Ordenada]]</f>
        <v>54</v>
      </c>
      <c r="K769">
        <f>Tabla1[[#This Row],[Ganancia Bruta]]-(Tabla1[[#This Row],[Costo Unitario]]*Tabla1[[#This Row],[Cantidad Ordenada]])</f>
        <v>24</v>
      </c>
      <c r="L769">
        <f>Tabla1[[#This Row],[Precio Unitario]]*Tabla1[[#This Row],[Cantidad Ordenada]]</f>
        <v>54</v>
      </c>
      <c r="M769" s="1">
        <f>Tabla1[[#This Row],[Ganancia Neta ]]/Tabla1[[#This Row],[Total del pedido ]]</f>
        <v>0.44444444444444442</v>
      </c>
      <c r="N769" s="2">
        <f>Tabla1[[#This Row],[Costo Unitario]]*Tabla1[[#This Row],[Cantidad Ordenada]]</f>
        <v>30</v>
      </c>
      <c r="O769" s="2"/>
    </row>
    <row r="770" spans="1:15">
      <c r="A770">
        <v>300</v>
      </c>
      <c r="B770">
        <v>18</v>
      </c>
      <c r="C770" t="s">
        <v>25</v>
      </c>
      <c r="D770" t="s">
        <v>49</v>
      </c>
      <c r="E770">
        <v>15</v>
      </c>
      <c r="F770">
        <v>26</v>
      </c>
      <c r="G770">
        <v>1</v>
      </c>
      <c r="H770" s="8">
        <v>22</v>
      </c>
      <c r="I770" t="s">
        <v>8</v>
      </c>
      <c r="J770">
        <f>Tabla1[[#This Row],[Precio Unitario]]*Tabla1[[#This Row],[Cantidad Ordenada]]</f>
        <v>26</v>
      </c>
      <c r="K770">
        <f>Tabla1[[#This Row],[Ganancia Bruta]]-(Tabla1[[#This Row],[Costo Unitario]]*Tabla1[[#This Row],[Cantidad Ordenada]])</f>
        <v>11</v>
      </c>
      <c r="L770">
        <f>Tabla1[[#This Row],[Precio Unitario]]*Tabla1[[#This Row],[Cantidad Ordenada]]</f>
        <v>26</v>
      </c>
      <c r="M770" s="1">
        <f>Tabla1[[#This Row],[Ganancia Neta ]]/Tabla1[[#This Row],[Total del pedido ]]</f>
        <v>0.42307692307692307</v>
      </c>
      <c r="N770" s="2">
        <f>Tabla1[[#This Row],[Costo Unitario]]*Tabla1[[#This Row],[Cantidad Ordenada]]</f>
        <v>15</v>
      </c>
      <c r="O770" s="2"/>
    </row>
    <row r="771" spans="1:15">
      <c r="A771">
        <v>300</v>
      </c>
      <c r="B771">
        <v>18</v>
      </c>
      <c r="C771" t="s">
        <v>7</v>
      </c>
      <c r="D771" t="s">
        <v>32</v>
      </c>
      <c r="E771">
        <v>18</v>
      </c>
      <c r="F771">
        <v>30</v>
      </c>
      <c r="G771">
        <v>3</v>
      </c>
      <c r="H771" s="8">
        <v>28</v>
      </c>
      <c r="I771" t="s">
        <v>6</v>
      </c>
      <c r="J771">
        <f>Tabla1[[#This Row],[Precio Unitario]]*Tabla1[[#This Row],[Cantidad Ordenada]]</f>
        <v>90</v>
      </c>
      <c r="K771">
        <f>Tabla1[[#This Row],[Ganancia Bruta]]-(Tabla1[[#This Row],[Costo Unitario]]*Tabla1[[#This Row],[Cantidad Ordenada]])</f>
        <v>36</v>
      </c>
      <c r="L771">
        <f>Tabla1[[#This Row],[Precio Unitario]]*Tabla1[[#This Row],[Cantidad Ordenada]]</f>
        <v>90</v>
      </c>
      <c r="M771" s="1">
        <f>Tabla1[[#This Row],[Ganancia Neta ]]/Tabla1[[#This Row],[Total del pedido ]]</f>
        <v>0.4</v>
      </c>
      <c r="N771" s="2">
        <f>Tabla1[[#This Row],[Costo Unitario]]*Tabla1[[#This Row],[Cantidad Ordenada]]</f>
        <v>54</v>
      </c>
      <c r="O771" s="2"/>
    </row>
    <row r="772" spans="1:15">
      <c r="A772">
        <v>301</v>
      </c>
      <c r="B772">
        <v>8</v>
      </c>
      <c r="C772" t="s">
        <v>9</v>
      </c>
      <c r="D772" t="s">
        <v>33</v>
      </c>
      <c r="E772">
        <v>19</v>
      </c>
      <c r="F772">
        <v>31</v>
      </c>
      <c r="G772">
        <v>3</v>
      </c>
      <c r="H772" s="8">
        <v>23</v>
      </c>
      <c r="I772" t="s">
        <v>8</v>
      </c>
      <c r="J772">
        <f>Tabla1[[#This Row],[Precio Unitario]]*Tabla1[[#This Row],[Cantidad Ordenada]]</f>
        <v>93</v>
      </c>
      <c r="K772">
        <f>Tabla1[[#This Row],[Ganancia Bruta]]-(Tabla1[[#This Row],[Costo Unitario]]*Tabla1[[#This Row],[Cantidad Ordenada]])</f>
        <v>36</v>
      </c>
      <c r="L772">
        <f>Tabla1[[#This Row],[Precio Unitario]]*Tabla1[[#This Row],[Cantidad Ordenada]]</f>
        <v>93</v>
      </c>
      <c r="M772" s="1">
        <f>Tabla1[[#This Row],[Ganancia Neta ]]/Tabla1[[#This Row],[Total del pedido ]]</f>
        <v>0.38709677419354838</v>
      </c>
      <c r="N772" s="2">
        <f>Tabla1[[#This Row],[Costo Unitario]]*Tabla1[[#This Row],[Cantidad Ordenada]]</f>
        <v>57</v>
      </c>
      <c r="O772" s="2"/>
    </row>
    <row r="773" spans="1:15">
      <c r="A773">
        <v>301</v>
      </c>
      <c r="B773">
        <v>8</v>
      </c>
      <c r="C773" t="s">
        <v>25</v>
      </c>
      <c r="D773" t="s">
        <v>49</v>
      </c>
      <c r="E773">
        <v>15</v>
      </c>
      <c r="F773">
        <v>26</v>
      </c>
      <c r="G773">
        <v>2</v>
      </c>
      <c r="H773" s="8">
        <v>57</v>
      </c>
      <c r="I773" t="s">
        <v>8</v>
      </c>
      <c r="J773">
        <f>Tabla1[[#This Row],[Precio Unitario]]*Tabla1[[#This Row],[Cantidad Ordenada]]</f>
        <v>52</v>
      </c>
      <c r="K773">
        <f>Tabla1[[#This Row],[Ganancia Bruta]]-(Tabla1[[#This Row],[Costo Unitario]]*Tabla1[[#This Row],[Cantidad Ordenada]])</f>
        <v>22</v>
      </c>
      <c r="L773">
        <f>Tabla1[[#This Row],[Precio Unitario]]*Tabla1[[#This Row],[Cantidad Ordenada]]</f>
        <v>52</v>
      </c>
      <c r="M773" s="1">
        <f>Tabla1[[#This Row],[Ganancia Neta ]]/Tabla1[[#This Row],[Total del pedido ]]</f>
        <v>0.42307692307692307</v>
      </c>
      <c r="N773" s="2">
        <f>Tabla1[[#This Row],[Costo Unitario]]*Tabla1[[#This Row],[Cantidad Ordenada]]</f>
        <v>30</v>
      </c>
      <c r="O773" s="2"/>
    </row>
    <row r="774" spans="1:15">
      <c r="A774">
        <v>301</v>
      </c>
      <c r="B774">
        <v>8</v>
      </c>
      <c r="C774" t="s">
        <v>13</v>
      </c>
      <c r="D774" t="s">
        <v>37</v>
      </c>
      <c r="E774">
        <v>17</v>
      </c>
      <c r="F774">
        <v>29</v>
      </c>
      <c r="G774">
        <v>2</v>
      </c>
      <c r="H774" s="8">
        <v>49</v>
      </c>
      <c r="I774" t="s">
        <v>6</v>
      </c>
      <c r="J774">
        <f>Tabla1[[#This Row],[Precio Unitario]]*Tabla1[[#This Row],[Cantidad Ordenada]]</f>
        <v>58</v>
      </c>
      <c r="K774">
        <f>Tabla1[[#This Row],[Ganancia Bruta]]-(Tabla1[[#This Row],[Costo Unitario]]*Tabla1[[#This Row],[Cantidad Ordenada]])</f>
        <v>24</v>
      </c>
      <c r="L774">
        <f>Tabla1[[#This Row],[Precio Unitario]]*Tabla1[[#This Row],[Cantidad Ordenada]]</f>
        <v>58</v>
      </c>
      <c r="M774" s="1">
        <f>Tabla1[[#This Row],[Ganancia Neta ]]/Tabla1[[#This Row],[Total del pedido ]]</f>
        <v>0.41379310344827586</v>
      </c>
      <c r="N774" s="2">
        <f>Tabla1[[#This Row],[Costo Unitario]]*Tabla1[[#This Row],[Cantidad Ordenada]]</f>
        <v>34</v>
      </c>
      <c r="O774" s="2"/>
    </row>
    <row r="775" spans="1:15">
      <c r="A775">
        <v>301</v>
      </c>
      <c r="B775">
        <v>8</v>
      </c>
      <c r="C775" t="s">
        <v>21</v>
      </c>
      <c r="D775" t="s">
        <v>45</v>
      </c>
      <c r="E775">
        <v>12</v>
      </c>
      <c r="F775">
        <v>20</v>
      </c>
      <c r="G775">
        <v>1</v>
      </c>
      <c r="H775" s="8">
        <v>54</v>
      </c>
      <c r="I775" t="s">
        <v>6</v>
      </c>
      <c r="J775">
        <f>Tabla1[[#This Row],[Precio Unitario]]*Tabla1[[#This Row],[Cantidad Ordenada]]</f>
        <v>20</v>
      </c>
      <c r="K775">
        <f>Tabla1[[#This Row],[Ganancia Bruta]]-(Tabla1[[#This Row],[Costo Unitario]]*Tabla1[[#This Row],[Cantidad Ordenada]])</f>
        <v>8</v>
      </c>
      <c r="L775">
        <f>Tabla1[[#This Row],[Precio Unitario]]*Tabla1[[#This Row],[Cantidad Ordenada]]</f>
        <v>20</v>
      </c>
      <c r="M775" s="1">
        <f>Tabla1[[#This Row],[Ganancia Neta ]]/Tabla1[[#This Row],[Total del pedido ]]</f>
        <v>0.4</v>
      </c>
      <c r="N775" s="2">
        <f>Tabla1[[#This Row],[Costo Unitario]]*Tabla1[[#This Row],[Cantidad Ordenada]]</f>
        <v>12</v>
      </c>
      <c r="O775" s="2"/>
    </row>
    <row r="776" spans="1:15">
      <c r="A776">
        <v>302</v>
      </c>
      <c r="B776">
        <v>5</v>
      </c>
      <c r="C776" t="s">
        <v>18</v>
      </c>
      <c r="D776" t="s">
        <v>42</v>
      </c>
      <c r="E776">
        <v>19</v>
      </c>
      <c r="F776">
        <v>32</v>
      </c>
      <c r="G776">
        <v>3</v>
      </c>
      <c r="H776" s="8">
        <v>15</v>
      </c>
      <c r="I776" t="s">
        <v>6</v>
      </c>
      <c r="J776">
        <f>Tabla1[[#This Row],[Precio Unitario]]*Tabla1[[#This Row],[Cantidad Ordenada]]</f>
        <v>96</v>
      </c>
      <c r="K776">
        <f>Tabla1[[#This Row],[Ganancia Bruta]]-(Tabla1[[#This Row],[Costo Unitario]]*Tabla1[[#This Row],[Cantidad Ordenada]])</f>
        <v>39</v>
      </c>
      <c r="L776">
        <f>Tabla1[[#This Row],[Precio Unitario]]*Tabla1[[#This Row],[Cantidad Ordenada]]</f>
        <v>96</v>
      </c>
      <c r="M776" s="1">
        <f>Tabla1[[#This Row],[Ganancia Neta ]]/Tabla1[[#This Row],[Total del pedido ]]</f>
        <v>0.40625</v>
      </c>
      <c r="N776" s="2">
        <f>Tabla1[[#This Row],[Costo Unitario]]*Tabla1[[#This Row],[Cantidad Ordenada]]</f>
        <v>57</v>
      </c>
      <c r="O776" s="2"/>
    </row>
    <row r="777" spans="1:15">
      <c r="A777">
        <v>303</v>
      </c>
      <c r="B777">
        <v>14</v>
      </c>
      <c r="C777" t="s">
        <v>21</v>
      </c>
      <c r="D777" t="s">
        <v>45</v>
      </c>
      <c r="E777">
        <v>12</v>
      </c>
      <c r="F777">
        <v>20</v>
      </c>
      <c r="G777">
        <v>2</v>
      </c>
      <c r="H777" s="8">
        <v>13</v>
      </c>
      <c r="I777" t="s">
        <v>6</v>
      </c>
      <c r="J777">
        <f>Tabla1[[#This Row],[Precio Unitario]]*Tabla1[[#This Row],[Cantidad Ordenada]]</f>
        <v>40</v>
      </c>
      <c r="K777">
        <f>Tabla1[[#This Row],[Ganancia Bruta]]-(Tabla1[[#This Row],[Costo Unitario]]*Tabla1[[#This Row],[Cantidad Ordenada]])</f>
        <v>16</v>
      </c>
      <c r="L777">
        <f>Tabla1[[#This Row],[Precio Unitario]]*Tabla1[[#This Row],[Cantidad Ordenada]]</f>
        <v>40</v>
      </c>
      <c r="M777" s="1">
        <f>Tabla1[[#This Row],[Ganancia Neta ]]/Tabla1[[#This Row],[Total del pedido ]]</f>
        <v>0.4</v>
      </c>
      <c r="N777" s="2">
        <f>Tabla1[[#This Row],[Costo Unitario]]*Tabla1[[#This Row],[Cantidad Ordenada]]</f>
        <v>24</v>
      </c>
      <c r="O777" s="2"/>
    </row>
    <row r="778" spans="1:15">
      <c r="A778">
        <v>303</v>
      </c>
      <c r="B778">
        <v>14</v>
      </c>
      <c r="C778" t="s">
        <v>11</v>
      </c>
      <c r="D778" t="s">
        <v>35</v>
      </c>
      <c r="E778">
        <v>25</v>
      </c>
      <c r="F778">
        <v>40</v>
      </c>
      <c r="G778">
        <v>3</v>
      </c>
      <c r="H778" s="8">
        <v>16</v>
      </c>
      <c r="I778" t="s">
        <v>6</v>
      </c>
      <c r="J778">
        <f>Tabla1[[#This Row],[Precio Unitario]]*Tabla1[[#This Row],[Cantidad Ordenada]]</f>
        <v>120</v>
      </c>
      <c r="K778">
        <f>Tabla1[[#This Row],[Ganancia Bruta]]-(Tabla1[[#This Row],[Costo Unitario]]*Tabla1[[#This Row],[Cantidad Ordenada]])</f>
        <v>45</v>
      </c>
      <c r="L778">
        <f>Tabla1[[#This Row],[Precio Unitario]]*Tabla1[[#This Row],[Cantidad Ordenada]]</f>
        <v>120</v>
      </c>
      <c r="M778" s="1">
        <f>Tabla1[[#This Row],[Ganancia Neta ]]/Tabla1[[#This Row],[Total del pedido ]]</f>
        <v>0.375</v>
      </c>
      <c r="N778" s="2">
        <f>Tabla1[[#This Row],[Costo Unitario]]*Tabla1[[#This Row],[Cantidad Ordenada]]</f>
        <v>75</v>
      </c>
      <c r="O778" s="2"/>
    </row>
    <row r="779" spans="1:15">
      <c r="A779">
        <v>303</v>
      </c>
      <c r="B779">
        <v>14</v>
      </c>
      <c r="C779" t="s">
        <v>25</v>
      </c>
      <c r="D779" t="s">
        <v>49</v>
      </c>
      <c r="E779">
        <v>15</v>
      </c>
      <c r="F779">
        <v>26</v>
      </c>
      <c r="G779">
        <v>1</v>
      </c>
      <c r="H779" s="8">
        <v>56</v>
      </c>
      <c r="I779" t="s">
        <v>8</v>
      </c>
      <c r="J779">
        <f>Tabla1[[#This Row],[Precio Unitario]]*Tabla1[[#This Row],[Cantidad Ordenada]]</f>
        <v>26</v>
      </c>
      <c r="K779">
        <f>Tabla1[[#This Row],[Ganancia Bruta]]-(Tabla1[[#This Row],[Costo Unitario]]*Tabla1[[#This Row],[Cantidad Ordenada]])</f>
        <v>11</v>
      </c>
      <c r="L779">
        <f>Tabla1[[#This Row],[Precio Unitario]]*Tabla1[[#This Row],[Cantidad Ordenada]]</f>
        <v>26</v>
      </c>
      <c r="M779" s="1">
        <f>Tabla1[[#This Row],[Ganancia Neta ]]/Tabla1[[#This Row],[Total del pedido ]]</f>
        <v>0.42307692307692307</v>
      </c>
      <c r="N779" s="2">
        <f>Tabla1[[#This Row],[Costo Unitario]]*Tabla1[[#This Row],[Cantidad Ordenada]]</f>
        <v>15</v>
      </c>
      <c r="O779" s="2"/>
    </row>
    <row r="780" spans="1:15">
      <c r="A780">
        <v>303</v>
      </c>
      <c r="B780">
        <v>14</v>
      </c>
      <c r="C780" t="s">
        <v>5</v>
      </c>
      <c r="D780" t="s">
        <v>31</v>
      </c>
      <c r="E780">
        <v>14</v>
      </c>
      <c r="F780">
        <v>24</v>
      </c>
      <c r="G780">
        <v>1</v>
      </c>
      <c r="H780" s="8">
        <v>7</v>
      </c>
      <c r="I780" t="s">
        <v>6</v>
      </c>
      <c r="J780">
        <f>Tabla1[[#This Row],[Precio Unitario]]*Tabla1[[#This Row],[Cantidad Ordenada]]</f>
        <v>24</v>
      </c>
      <c r="K780">
        <f>Tabla1[[#This Row],[Ganancia Bruta]]-(Tabla1[[#This Row],[Costo Unitario]]*Tabla1[[#This Row],[Cantidad Ordenada]])</f>
        <v>10</v>
      </c>
      <c r="L780">
        <f>Tabla1[[#This Row],[Precio Unitario]]*Tabla1[[#This Row],[Cantidad Ordenada]]</f>
        <v>24</v>
      </c>
      <c r="M780" s="1">
        <f>Tabla1[[#This Row],[Ganancia Neta ]]/Tabla1[[#This Row],[Total del pedido ]]</f>
        <v>0.41666666666666669</v>
      </c>
      <c r="N780" s="2">
        <f>Tabla1[[#This Row],[Costo Unitario]]*Tabla1[[#This Row],[Cantidad Ordenada]]</f>
        <v>14</v>
      </c>
      <c r="O780" s="2"/>
    </row>
    <row r="781" spans="1:15">
      <c r="A781">
        <v>304</v>
      </c>
      <c r="B781">
        <v>6</v>
      </c>
      <c r="C781" t="s">
        <v>18</v>
      </c>
      <c r="D781" t="s">
        <v>42</v>
      </c>
      <c r="E781">
        <v>19</v>
      </c>
      <c r="F781">
        <v>32</v>
      </c>
      <c r="G781">
        <v>2</v>
      </c>
      <c r="H781" s="8">
        <v>9</v>
      </c>
      <c r="I781" t="s">
        <v>6</v>
      </c>
      <c r="J781">
        <f>Tabla1[[#This Row],[Precio Unitario]]*Tabla1[[#This Row],[Cantidad Ordenada]]</f>
        <v>64</v>
      </c>
      <c r="K781">
        <f>Tabla1[[#This Row],[Ganancia Bruta]]-(Tabla1[[#This Row],[Costo Unitario]]*Tabla1[[#This Row],[Cantidad Ordenada]])</f>
        <v>26</v>
      </c>
      <c r="L781">
        <f>Tabla1[[#This Row],[Precio Unitario]]*Tabla1[[#This Row],[Cantidad Ordenada]]</f>
        <v>64</v>
      </c>
      <c r="M781" s="1">
        <f>Tabla1[[#This Row],[Ganancia Neta ]]/Tabla1[[#This Row],[Total del pedido ]]</f>
        <v>0.40625</v>
      </c>
      <c r="N781" s="2">
        <f>Tabla1[[#This Row],[Costo Unitario]]*Tabla1[[#This Row],[Cantidad Ordenada]]</f>
        <v>38</v>
      </c>
      <c r="O781" s="2"/>
    </row>
    <row r="782" spans="1:15">
      <c r="A782">
        <v>304</v>
      </c>
      <c r="B782">
        <v>6</v>
      </c>
      <c r="C782" t="s">
        <v>23</v>
      </c>
      <c r="D782" t="s">
        <v>47</v>
      </c>
      <c r="E782">
        <v>13</v>
      </c>
      <c r="F782">
        <v>21</v>
      </c>
      <c r="G782">
        <v>2</v>
      </c>
      <c r="H782" s="8">
        <v>7</v>
      </c>
      <c r="I782" t="s">
        <v>8</v>
      </c>
      <c r="J782">
        <f>Tabla1[[#This Row],[Precio Unitario]]*Tabla1[[#This Row],[Cantidad Ordenada]]</f>
        <v>42</v>
      </c>
      <c r="K782">
        <f>Tabla1[[#This Row],[Ganancia Bruta]]-(Tabla1[[#This Row],[Costo Unitario]]*Tabla1[[#This Row],[Cantidad Ordenada]])</f>
        <v>16</v>
      </c>
      <c r="L782">
        <f>Tabla1[[#This Row],[Precio Unitario]]*Tabla1[[#This Row],[Cantidad Ordenada]]</f>
        <v>42</v>
      </c>
      <c r="M782" s="1">
        <f>Tabla1[[#This Row],[Ganancia Neta ]]/Tabla1[[#This Row],[Total del pedido ]]</f>
        <v>0.38095238095238093</v>
      </c>
      <c r="N782" s="2">
        <f>Tabla1[[#This Row],[Costo Unitario]]*Tabla1[[#This Row],[Cantidad Ordenada]]</f>
        <v>26</v>
      </c>
      <c r="O782" s="2"/>
    </row>
    <row r="783" spans="1:15">
      <c r="A783">
        <v>304</v>
      </c>
      <c r="B783">
        <v>6</v>
      </c>
      <c r="C783" t="s">
        <v>11</v>
      </c>
      <c r="D783" t="s">
        <v>35</v>
      </c>
      <c r="E783">
        <v>25</v>
      </c>
      <c r="F783">
        <v>40</v>
      </c>
      <c r="G783">
        <v>2</v>
      </c>
      <c r="H783" s="8">
        <v>48</v>
      </c>
      <c r="I783" t="s">
        <v>6</v>
      </c>
      <c r="J783">
        <f>Tabla1[[#This Row],[Precio Unitario]]*Tabla1[[#This Row],[Cantidad Ordenada]]</f>
        <v>80</v>
      </c>
      <c r="K783">
        <f>Tabla1[[#This Row],[Ganancia Bruta]]-(Tabla1[[#This Row],[Costo Unitario]]*Tabla1[[#This Row],[Cantidad Ordenada]])</f>
        <v>30</v>
      </c>
      <c r="L783">
        <f>Tabla1[[#This Row],[Precio Unitario]]*Tabla1[[#This Row],[Cantidad Ordenada]]</f>
        <v>80</v>
      </c>
      <c r="M783" s="1">
        <f>Tabla1[[#This Row],[Ganancia Neta ]]/Tabla1[[#This Row],[Total del pedido ]]</f>
        <v>0.375</v>
      </c>
      <c r="N783" s="2">
        <f>Tabla1[[#This Row],[Costo Unitario]]*Tabla1[[#This Row],[Cantidad Ordenada]]</f>
        <v>50</v>
      </c>
      <c r="O783" s="2"/>
    </row>
    <row r="784" spans="1:15">
      <c r="A784">
        <v>304</v>
      </c>
      <c r="B784">
        <v>6</v>
      </c>
      <c r="C784" t="s">
        <v>9</v>
      </c>
      <c r="D784" t="s">
        <v>33</v>
      </c>
      <c r="E784">
        <v>19</v>
      </c>
      <c r="F784">
        <v>31</v>
      </c>
      <c r="G784">
        <v>3</v>
      </c>
      <c r="H784" s="8">
        <v>21</v>
      </c>
      <c r="I784" t="s">
        <v>6</v>
      </c>
      <c r="J784">
        <f>Tabla1[[#This Row],[Precio Unitario]]*Tabla1[[#This Row],[Cantidad Ordenada]]</f>
        <v>93</v>
      </c>
      <c r="K784">
        <f>Tabla1[[#This Row],[Ganancia Bruta]]-(Tabla1[[#This Row],[Costo Unitario]]*Tabla1[[#This Row],[Cantidad Ordenada]])</f>
        <v>36</v>
      </c>
      <c r="L784">
        <f>Tabla1[[#This Row],[Precio Unitario]]*Tabla1[[#This Row],[Cantidad Ordenada]]</f>
        <v>93</v>
      </c>
      <c r="M784" s="1">
        <f>Tabla1[[#This Row],[Ganancia Neta ]]/Tabla1[[#This Row],[Total del pedido ]]</f>
        <v>0.38709677419354838</v>
      </c>
      <c r="N784" s="2">
        <f>Tabla1[[#This Row],[Costo Unitario]]*Tabla1[[#This Row],[Cantidad Ordenada]]</f>
        <v>57</v>
      </c>
      <c r="O784" s="2"/>
    </row>
    <row r="785" spans="1:15">
      <c r="A785">
        <v>305</v>
      </c>
      <c r="B785">
        <v>1</v>
      </c>
      <c r="C785" t="s">
        <v>17</v>
      </c>
      <c r="D785" t="s">
        <v>41</v>
      </c>
      <c r="E785">
        <v>21</v>
      </c>
      <c r="F785">
        <v>35</v>
      </c>
      <c r="G785">
        <v>3</v>
      </c>
      <c r="H785" s="8">
        <v>17</v>
      </c>
      <c r="I785" t="s">
        <v>6</v>
      </c>
      <c r="J785">
        <f>Tabla1[[#This Row],[Precio Unitario]]*Tabla1[[#This Row],[Cantidad Ordenada]]</f>
        <v>105</v>
      </c>
      <c r="K785">
        <f>Tabla1[[#This Row],[Ganancia Bruta]]-(Tabla1[[#This Row],[Costo Unitario]]*Tabla1[[#This Row],[Cantidad Ordenada]])</f>
        <v>42</v>
      </c>
      <c r="L785">
        <f>Tabla1[[#This Row],[Precio Unitario]]*Tabla1[[#This Row],[Cantidad Ordenada]]</f>
        <v>105</v>
      </c>
      <c r="M785" s="1">
        <f>Tabla1[[#This Row],[Ganancia Neta ]]/Tabla1[[#This Row],[Total del pedido ]]</f>
        <v>0.4</v>
      </c>
      <c r="N785" s="2">
        <f>Tabla1[[#This Row],[Costo Unitario]]*Tabla1[[#This Row],[Cantidad Ordenada]]</f>
        <v>63</v>
      </c>
      <c r="O785" s="2"/>
    </row>
    <row r="786" spans="1:15">
      <c r="A786">
        <v>305</v>
      </c>
      <c r="B786">
        <v>1</v>
      </c>
      <c r="C786" t="s">
        <v>22</v>
      </c>
      <c r="D786" t="s">
        <v>46</v>
      </c>
      <c r="E786">
        <v>14</v>
      </c>
      <c r="F786">
        <v>23</v>
      </c>
      <c r="G786">
        <v>1</v>
      </c>
      <c r="H786" s="8">
        <v>48</v>
      </c>
      <c r="I786" t="s">
        <v>6</v>
      </c>
      <c r="J786">
        <f>Tabla1[[#This Row],[Precio Unitario]]*Tabla1[[#This Row],[Cantidad Ordenada]]</f>
        <v>23</v>
      </c>
      <c r="K786">
        <f>Tabla1[[#This Row],[Ganancia Bruta]]-(Tabla1[[#This Row],[Costo Unitario]]*Tabla1[[#This Row],[Cantidad Ordenada]])</f>
        <v>9</v>
      </c>
      <c r="L786">
        <f>Tabla1[[#This Row],[Precio Unitario]]*Tabla1[[#This Row],[Cantidad Ordenada]]</f>
        <v>23</v>
      </c>
      <c r="M786" s="1">
        <f>Tabla1[[#This Row],[Ganancia Neta ]]/Tabla1[[#This Row],[Total del pedido ]]</f>
        <v>0.39130434782608697</v>
      </c>
      <c r="N786" s="2">
        <f>Tabla1[[#This Row],[Costo Unitario]]*Tabla1[[#This Row],[Cantidad Ordenada]]</f>
        <v>14</v>
      </c>
      <c r="O786" s="2"/>
    </row>
    <row r="787" spans="1:15">
      <c r="A787">
        <v>306</v>
      </c>
      <c r="B787">
        <v>7</v>
      </c>
      <c r="C787" t="s">
        <v>18</v>
      </c>
      <c r="D787" t="s">
        <v>42</v>
      </c>
      <c r="E787">
        <v>19</v>
      </c>
      <c r="F787">
        <v>32</v>
      </c>
      <c r="G787">
        <v>1</v>
      </c>
      <c r="H787" s="8">
        <v>21</v>
      </c>
      <c r="I787" t="s">
        <v>8</v>
      </c>
      <c r="J787">
        <f>Tabla1[[#This Row],[Precio Unitario]]*Tabla1[[#This Row],[Cantidad Ordenada]]</f>
        <v>32</v>
      </c>
      <c r="K787">
        <f>Tabla1[[#This Row],[Ganancia Bruta]]-(Tabla1[[#This Row],[Costo Unitario]]*Tabla1[[#This Row],[Cantidad Ordenada]])</f>
        <v>13</v>
      </c>
      <c r="L787">
        <f>Tabla1[[#This Row],[Precio Unitario]]*Tabla1[[#This Row],[Cantidad Ordenada]]</f>
        <v>32</v>
      </c>
      <c r="M787" s="1">
        <f>Tabla1[[#This Row],[Ganancia Neta ]]/Tabla1[[#This Row],[Total del pedido ]]</f>
        <v>0.40625</v>
      </c>
      <c r="N787" s="2">
        <f>Tabla1[[#This Row],[Costo Unitario]]*Tabla1[[#This Row],[Cantidad Ordenada]]</f>
        <v>19</v>
      </c>
      <c r="O787" s="2"/>
    </row>
    <row r="788" spans="1:15">
      <c r="A788">
        <v>307</v>
      </c>
      <c r="B788">
        <v>20</v>
      </c>
      <c r="C788" t="s">
        <v>23</v>
      </c>
      <c r="D788" t="s">
        <v>47</v>
      </c>
      <c r="E788">
        <v>13</v>
      </c>
      <c r="F788">
        <v>21</v>
      </c>
      <c r="G788">
        <v>3</v>
      </c>
      <c r="H788" s="8">
        <v>39</v>
      </c>
      <c r="I788" t="s">
        <v>8</v>
      </c>
      <c r="J788">
        <f>Tabla1[[#This Row],[Precio Unitario]]*Tabla1[[#This Row],[Cantidad Ordenada]]</f>
        <v>63</v>
      </c>
      <c r="K788">
        <f>Tabla1[[#This Row],[Ganancia Bruta]]-(Tabla1[[#This Row],[Costo Unitario]]*Tabla1[[#This Row],[Cantidad Ordenada]])</f>
        <v>24</v>
      </c>
      <c r="L788">
        <f>Tabla1[[#This Row],[Precio Unitario]]*Tabla1[[#This Row],[Cantidad Ordenada]]</f>
        <v>63</v>
      </c>
      <c r="M788" s="1">
        <f>Tabla1[[#This Row],[Ganancia Neta ]]/Tabla1[[#This Row],[Total del pedido ]]</f>
        <v>0.38095238095238093</v>
      </c>
      <c r="N788" s="2">
        <f>Tabla1[[#This Row],[Costo Unitario]]*Tabla1[[#This Row],[Cantidad Ordenada]]</f>
        <v>39</v>
      </c>
      <c r="O788" s="2"/>
    </row>
    <row r="789" spans="1:15">
      <c r="A789">
        <v>308</v>
      </c>
      <c r="B789">
        <v>14</v>
      </c>
      <c r="C789" t="s">
        <v>20</v>
      </c>
      <c r="D789" t="s">
        <v>44</v>
      </c>
      <c r="E789">
        <v>20</v>
      </c>
      <c r="F789">
        <v>34</v>
      </c>
      <c r="G789">
        <v>1</v>
      </c>
      <c r="H789" s="8">
        <v>44</v>
      </c>
      <c r="I789" t="s">
        <v>8</v>
      </c>
      <c r="J789">
        <f>Tabla1[[#This Row],[Precio Unitario]]*Tabla1[[#This Row],[Cantidad Ordenada]]</f>
        <v>34</v>
      </c>
      <c r="K789">
        <f>Tabla1[[#This Row],[Ganancia Bruta]]-(Tabla1[[#This Row],[Costo Unitario]]*Tabla1[[#This Row],[Cantidad Ordenada]])</f>
        <v>14</v>
      </c>
      <c r="L789">
        <f>Tabla1[[#This Row],[Precio Unitario]]*Tabla1[[#This Row],[Cantidad Ordenada]]</f>
        <v>34</v>
      </c>
      <c r="M789" s="1">
        <f>Tabla1[[#This Row],[Ganancia Neta ]]/Tabla1[[#This Row],[Total del pedido ]]</f>
        <v>0.41176470588235292</v>
      </c>
      <c r="N789" s="2">
        <f>Tabla1[[#This Row],[Costo Unitario]]*Tabla1[[#This Row],[Cantidad Ordenada]]</f>
        <v>20</v>
      </c>
      <c r="O789" s="2"/>
    </row>
    <row r="790" spans="1:15">
      <c r="A790">
        <v>308</v>
      </c>
      <c r="B790">
        <v>14</v>
      </c>
      <c r="C790" t="s">
        <v>17</v>
      </c>
      <c r="D790" t="s">
        <v>41</v>
      </c>
      <c r="E790">
        <v>21</v>
      </c>
      <c r="F790">
        <v>35</v>
      </c>
      <c r="G790">
        <v>2</v>
      </c>
      <c r="H790" s="8">
        <v>41</v>
      </c>
      <c r="I790" t="s">
        <v>6</v>
      </c>
      <c r="J790">
        <f>Tabla1[[#This Row],[Precio Unitario]]*Tabla1[[#This Row],[Cantidad Ordenada]]</f>
        <v>70</v>
      </c>
      <c r="K790">
        <f>Tabla1[[#This Row],[Ganancia Bruta]]-(Tabla1[[#This Row],[Costo Unitario]]*Tabla1[[#This Row],[Cantidad Ordenada]])</f>
        <v>28</v>
      </c>
      <c r="L790">
        <f>Tabla1[[#This Row],[Precio Unitario]]*Tabla1[[#This Row],[Cantidad Ordenada]]</f>
        <v>70</v>
      </c>
      <c r="M790" s="1">
        <f>Tabla1[[#This Row],[Ganancia Neta ]]/Tabla1[[#This Row],[Total del pedido ]]</f>
        <v>0.4</v>
      </c>
      <c r="N790" s="2">
        <f>Tabla1[[#This Row],[Costo Unitario]]*Tabla1[[#This Row],[Cantidad Ordenada]]</f>
        <v>42</v>
      </c>
      <c r="O790" s="2"/>
    </row>
    <row r="791" spans="1:15">
      <c r="A791">
        <v>308</v>
      </c>
      <c r="B791">
        <v>14</v>
      </c>
      <c r="C791" t="s">
        <v>9</v>
      </c>
      <c r="D791" t="s">
        <v>33</v>
      </c>
      <c r="E791">
        <v>19</v>
      </c>
      <c r="F791">
        <v>31</v>
      </c>
      <c r="G791">
        <v>2</v>
      </c>
      <c r="H791" s="8">
        <v>42</v>
      </c>
      <c r="I791" t="s">
        <v>6</v>
      </c>
      <c r="J791">
        <f>Tabla1[[#This Row],[Precio Unitario]]*Tabla1[[#This Row],[Cantidad Ordenada]]</f>
        <v>62</v>
      </c>
      <c r="K791">
        <f>Tabla1[[#This Row],[Ganancia Bruta]]-(Tabla1[[#This Row],[Costo Unitario]]*Tabla1[[#This Row],[Cantidad Ordenada]])</f>
        <v>24</v>
      </c>
      <c r="L791">
        <f>Tabla1[[#This Row],[Precio Unitario]]*Tabla1[[#This Row],[Cantidad Ordenada]]</f>
        <v>62</v>
      </c>
      <c r="M791" s="1">
        <f>Tabla1[[#This Row],[Ganancia Neta ]]/Tabla1[[#This Row],[Total del pedido ]]</f>
        <v>0.38709677419354838</v>
      </c>
      <c r="N791" s="2">
        <f>Tabla1[[#This Row],[Costo Unitario]]*Tabla1[[#This Row],[Cantidad Ordenada]]</f>
        <v>38</v>
      </c>
      <c r="O791" s="2"/>
    </row>
    <row r="792" spans="1:15">
      <c r="A792">
        <v>308</v>
      </c>
      <c r="B792">
        <v>14</v>
      </c>
      <c r="C792" t="s">
        <v>15</v>
      </c>
      <c r="D792" t="s">
        <v>39</v>
      </c>
      <c r="E792">
        <v>16</v>
      </c>
      <c r="F792">
        <v>28</v>
      </c>
      <c r="G792">
        <v>2</v>
      </c>
      <c r="H792" s="8">
        <v>59</v>
      </c>
      <c r="I792" t="s">
        <v>6</v>
      </c>
      <c r="J792">
        <f>Tabla1[[#This Row],[Precio Unitario]]*Tabla1[[#This Row],[Cantidad Ordenada]]</f>
        <v>56</v>
      </c>
      <c r="K792">
        <f>Tabla1[[#This Row],[Ganancia Bruta]]-(Tabla1[[#This Row],[Costo Unitario]]*Tabla1[[#This Row],[Cantidad Ordenada]])</f>
        <v>24</v>
      </c>
      <c r="L792">
        <f>Tabla1[[#This Row],[Precio Unitario]]*Tabla1[[#This Row],[Cantidad Ordenada]]</f>
        <v>56</v>
      </c>
      <c r="M792" s="1">
        <f>Tabla1[[#This Row],[Ganancia Neta ]]/Tabla1[[#This Row],[Total del pedido ]]</f>
        <v>0.42857142857142855</v>
      </c>
      <c r="N792" s="2">
        <f>Tabla1[[#This Row],[Costo Unitario]]*Tabla1[[#This Row],[Cantidad Ordenada]]</f>
        <v>32</v>
      </c>
      <c r="O792" s="2"/>
    </row>
    <row r="793" spans="1:15">
      <c r="A793">
        <v>309</v>
      </c>
      <c r="B793">
        <v>9</v>
      </c>
      <c r="C793" t="s">
        <v>11</v>
      </c>
      <c r="D793" t="s">
        <v>35</v>
      </c>
      <c r="E793">
        <v>25</v>
      </c>
      <c r="F793">
        <v>40</v>
      </c>
      <c r="G793">
        <v>1</v>
      </c>
      <c r="H793" s="8">
        <v>29</v>
      </c>
      <c r="I793" t="s">
        <v>6</v>
      </c>
      <c r="J793">
        <f>Tabla1[[#This Row],[Precio Unitario]]*Tabla1[[#This Row],[Cantidad Ordenada]]</f>
        <v>40</v>
      </c>
      <c r="K793">
        <f>Tabla1[[#This Row],[Ganancia Bruta]]-(Tabla1[[#This Row],[Costo Unitario]]*Tabla1[[#This Row],[Cantidad Ordenada]])</f>
        <v>15</v>
      </c>
      <c r="L793">
        <f>Tabla1[[#This Row],[Precio Unitario]]*Tabla1[[#This Row],[Cantidad Ordenada]]</f>
        <v>40</v>
      </c>
      <c r="M793" s="1">
        <f>Tabla1[[#This Row],[Ganancia Neta ]]/Tabla1[[#This Row],[Total del pedido ]]</f>
        <v>0.375</v>
      </c>
      <c r="N793" s="2">
        <f>Tabla1[[#This Row],[Costo Unitario]]*Tabla1[[#This Row],[Cantidad Ordenada]]</f>
        <v>25</v>
      </c>
      <c r="O793" s="2"/>
    </row>
    <row r="794" spans="1:15">
      <c r="A794">
        <v>309</v>
      </c>
      <c r="B794">
        <v>9</v>
      </c>
      <c r="C794" t="s">
        <v>9</v>
      </c>
      <c r="D794" t="s">
        <v>33</v>
      </c>
      <c r="E794">
        <v>19</v>
      </c>
      <c r="F794">
        <v>31</v>
      </c>
      <c r="G794">
        <v>2</v>
      </c>
      <c r="H794" s="8">
        <v>43</v>
      </c>
      <c r="I794" t="s">
        <v>8</v>
      </c>
      <c r="J794">
        <f>Tabla1[[#This Row],[Precio Unitario]]*Tabla1[[#This Row],[Cantidad Ordenada]]</f>
        <v>62</v>
      </c>
      <c r="K794">
        <f>Tabla1[[#This Row],[Ganancia Bruta]]-(Tabla1[[#This Row],[Costo Unitario]]*Tabla1[[#This Row],[Cantidad Ordenada]])</f>
        <v>24</v>
      </c>
      <c r="L794">
        <f>Tabla1[[#This Row],[Precio Unitario]]*Tabla1[[#This Row],[Cantidad Ordenada]]</f>
        <v>62</v>
      </c>
      <c r="M794" s="1">
        <f>Tabla1[[#This Row],[Ganancia Neta ]]/Tabla1[[#This Row],[Total del pedido ]]</f>
        <v>0.38709677419354838</v>
      </c>
      <c r="N794" s="2">
        <f>Tabla1[[#This Row],[Costo Unitario]]*Tabla1[[#This Row],[Cantidad Ordenada]]</f>
        <v>38</v>
      </c>
      <c r="O794" s="2"/>
    </row>
    <row r="795" spans="1:15">
      <c r="A795">
        <v>309</v>
      </c>
      <c r="B795">
        <v>9</v>
      </c>
      <c r="C795" t="s">
        <v>17</v>
      </c>
      <c r="D795" t="s">
        <v>41</v>
      </c>
      <c r="E795">
        <v>21</v>
      </c>
      <c r="F795">
        <v>35</v>
      </c>
      <c r="G795">
        <v>2</v>
      </c>
      <c r="H795" s="8">
        <v>51</v>
      </c>
      <c r="I795" t="s">
        <v>8</v>
      </c>
      <c r="J795">
        <f>Tabla1[[#This Row],[Precio Unitario]]*Tabla1[[#This Row],[Cantidad Ordenada]]</f>
        <v>70</v>
      </c>
      <c r="K795">
        <f>Tabla1[[#This Row],[Ganancia Bruta]]-(Tabla1[[#This Row],[Costo Unitario]]*Tabla1[[#This Row],[Cantidad Ordenada]])</f>
        <v>28</v>
      </c>
      <c r="L795">
        <f>Tabla1[[#This Row],[Precio Unitario]]*Tabla1[[#This Row],[Cantidad Ordenada]]</f>
        <v>70</v>
      </c>
      <c r="M795" s="1">
        <f>Tabla1[[#This Row],[Ganancia Neta ]]/Tabla1[[#This Row],[Total del pedido ]]</f>
        <v>0.4</v>
      </c>
      <c r="N795" s="2">
        <f>Tabla1[[#This Row],[Costo Unitario]]*Tabla1[[#This Row],[Cantidad Ordenada]]</f>
        <v>42</v>
      </c>
      <c r="O795" s="2"/>
    </row>
    <row r="796" spans="1:15">
      <c r="A796">
        <v>310</v>
      </c>
      <c r="B796">
        <v>17</v>
      </c>
      <c r="C796" t="s">
        <v>25</v>
      </c>
      <c r="D796" t="s">
        <v>49</v>
      </c>
      <c r="E796">
        <v>15</v>
      </c>
      <c r="F796">
        <v>26</v>
      </c>
      <c r="G796">
        <v>3</v>
      </c>
      <c r="H796" s="8">
        <v>43</v>
      </c>
      <c r="I796" t="s">
        <v>6</v>
      </c>
      <c r="J796">
        <f>Tabla1[[#This Row],[Precio Unitario]]*Tabla1[[#This Row],[Cantidad Ordenada]]</f>
        <v>78</v>
      </c>
      <c r="K796">
        <f>Tabla1[[#This Row],[Ganancia Bruta]]-(Tabla1[[#This Row],[Costo Unitario]]*Tabla1[[#This Row],[Cantidad Ordenada]])</f>
        <v>33</v>
      </c>
      <c r="L796">
        <f>Tabla1[[#This Row],[Precio Unitario]]*Tabla1[[#This Row],[Cantidad Ordenada]]</f>
        <v>78</v>
      </c>
      <c r="M796" s="1">
        <f>Tabla1[[#This Row],[Ganancia Neta ]]/Tabla1[[#This Row],[Total del pedido ]]</f>
        <v>0.42307692307692307</v>
      </c>
      <c r="N796" s="2">
        <f>Tabla1[[#This Row],[Costo Unitario]]*Tabla1[[#This Row],[Cantidad Ordenada]]</f>
        <v>45</v>
      </c>
      <c r="O796" s="2"/>
    </row>
    <row r="797" spans="1:15">
      <c r="A797">
        <v>310</v>
      </c>
      <c r="B797">
        <v>17</v>
      </c>
      <c r="C797" t="s">
        <v>7</v>
      </c>
      <c r="D797" t="s">
        <v>32</v>
      </c>
      <c r="E797">
        <v>18</v>
      </c>
      <c r="F797">
        <v>30</v>
      </c>
      <c r="G797">
        <v>2</v>
      </c>
      <c r="H797" s="8">
        <v>54</v>
      </c>
      <c r="I797" t="s">
        <v>8</v>
      </c>
      <c r="J797">
        <f>Tabla1[[#This Row],[Precio Unitario]]*Tabla1[[#This Row],[Cantidad Ordenada]]</f>
        <v>60</v>
      </c>
      <c r="K797">
        <f>Tabla1[[#This Row],[Ganancia Bruta]]-(Tabla1[[#This Row],[Costo Unitario]]*Tabla1[[#This Row],[Cantidad Ordenada]])</f>
        <v>24</v>
      </c>
      <c r="L797">
        <f>Tabla1[[#This Row],[Precio Unitario]]*Tabla1[[#This Row],[Cantidad Ordenada]]</f>
        <v>60</v>
      </c>
      <c r="M797" s="1">
        <f>Tabla1[[#This Row],[Ganancia Neta ]]/Tabla1[[#This Row],[Total del pedido ]]</f>
        <v>0.4</v>
      </c>
      <c r="N797" s="2">
        <f>Tabla1[[#This Row],[Costo Unitario]]*Tabla1[[#This Row],[Cantidad Ordenada]]</f>
        <v>36</v>
      </c>
      <c r="O797" s="2"/>
    </row>
    <row r="798" spans="1:15">
      <c r="A798">
        <v>311</v>
      </c>
      <c r="B798">
        <v>6</v>
      </c>
      <c r="C798" t="s">
        <v>5</v>
      </c>
      <c r="D798" t="s">
        <v>31</v>
      </c>
      <c r="E798">
        <v>14</v>
      </c>
      <c r="F798">
        <v>24</v>
      </c>
      <c r="G798">
        <v>1</v>
      </c>
      <c r="H798" s="8">
        <v>46</v>
      </c>
      <c r="I798" t="s">
        <v>8</v>
      </c>
      <c r="J798">
        <f>Tabla1[[#This Row],[Precio Unitario]]*Tabla1[[#This Row],[Cantidad Ordenada]]</f>
        <v>24</v>
      </c>
      <c r="K798">
        <f>Tabla1[[#This Row],[Ganancia Bruta]]-(Tabla1[[#This Row],[Costo Unitario]]*Tabla1[[#This Row],[Cantidad Ordenada]])</f>
        <v>10</v>
      </c>
      <c r="L798">
        <f>Tabla1[[#This Row],[Precio Unitario]]*Tabla1[[#This Row],[Cantidad Ordenada]]</f>
        <v>24</v>
      </c>
      <c r="M798" s="1">
        <f>Tabla1[[#This Row],[Ganancia Neta ]]/Tabla1[[#This Row],[Total del pedido ]]</f>
        <v>0.41666666666666669</v>
      </c>
      <c r="N798" s="2">
        <f>Tabla1[[#This Row],[Costo Unitario]]*Tabla1[[#This Row],[Cantidad Ordenada]]</f>
        <v>14</v>
      </c>
      <c r="O798" s="2"/>
    </row>
    <row r="799" spans="1:15">
      <c r="A799">
        <v>311</v>
      </c>
      <c r="B799">
        <v>6</v>
      </c>
      <c r="C799" t="s">
        <v>13</v>
      </c>
      <c r="D799" t="s">
        <v>37</v>
      </c>
      <c r="E799">
        <v>17</v>
      </c>
      <c r="F799">
        <v>29</v>
      </c>
      <c r="G799">
        <v>1</v>
      </c>
      <c r="H799" s="8">
        <v>28</v>
      </c>
      <c r="I799" t="s">
        <v>8</v>
      </c>
      <c r="J799">
        <f>Tabla1[[#This Row],[Precio Unitario]]*Tabla1[[#This Row],[Cantidad Ordenada]]</f>
        <v>29</v>
      </c>
      <c r="K799">
        <f>Tabla1[[#This Row],[Ganancia Bruta]]-(Tabla1[[#This Row],[Costo Unitario]]*Tabla1[[#This Row],[Cantidad Ordenada]])</f>
        <v>12</v>
      </c>
      <c r="L799">
        <f>Tabla1[[#This Row],[Precio Unitario]]*Tabla1[[#This Row],[Cantidad Ordenada]]</f>
        <v>29</v>
      </c>
      <c r="M799" s="1">
        <f>Tabla1[[#This Row],[Ganancia Neta ]]/Tabla1[[#This Row],[Total del pedido ]]</f>
        <v>0.41379310344827586</v>
      </c>
      <c r="N799" s="2">
        <f>Tabla1[[#This Row],[Costo Unitario]]*Tabla1[[#This Row],[Cantidad Ordenada]]</f>
        <v>17</v>
      </c>
      <c r="O799" s="2"/>
    </row>
    <row r="800" spans="1:15">
      <c r="A800">
        <v>312</v>
      </c>
      <c r="B800">
        <v>2</v>
      </c>
      <c r="C800" t="s">
        <v>18</v>
      </c>
      <c r="D800" t="s">
        <v>42</v>
      </c>
      <c r="E800">
        <v>19</v>
      </c>
      <c r="F800">
        <v>32</v>
      </c>
      <c r="G800">
        <v>2</v>
      </c>
      <c r="H800" s="8">
        <v>45</v>
      </c>
      <c r="I800" t="s">
        <v>8</v>
      </c>
      <c r="J800">
        <f>Tabla1[[#This Row],[Precio Unitario]]*Tabla1[[#This Row],[Cantidad Ordenada]]</f>
        <v>64</v>
      </c>
      <c r="K800">
        <f>Tabla1[[#This Row],[Ganancia Bruta]]-(Tabla1[[#This Row],[Costo Unitario]]*Tabla1[[#This Row],[Cantidad Ordenada]])</f>
        <v>26</v>
      </c>
      <c r="L800">
        <f>Tabla1[[#This Row],[Precio Unitario]]*Tabla1[[#This Row],[Cantidad Ordenada]]</f>
        <v>64</v>
      </c>
      <c r="M800" s="1">
        <f>Tabla1[[#This Row],[Ganancia Neta ]]/Tabla1[[#This Row],[Total del pedido ]]</f>
        <v>0.40625</v>
      </c>
      <c r="N800" s="2">
        <f>Tabla1[[#This Row],[Costo Unitario]]*Tabla1[[#This Row],[Cantidad Ordenada]]</f>
        <v>38</v>
      </c>
      <c r="O800" s="2"/>
    </row>
    <row r="801" spans="1:15">
      <c r="A801">
        <v>312</v>
      </c>
      <c r="B801">
        <v>2</v>
      </c>
      <c r="C801" t="s">
        <v>17</v>
      </c>
      <c r="D801" t="s">
        <v>41</v>
      </c>
      <c r="E801">
        <v>21</v>
      </c>
      <c r="F801">
        <v>35</v>
      </c>
      <c r="G801">
        <v>2</v>
      </c>
      <c r="H801" s="8">
        <v>10</v>
      </c>
      <c r="I801" t="s">
        <v>8</v>
      </c>
      <c r="J801">
        <f>Tabla1[[#This Row],[Precio Unitario]]*Tabla1[[#This Row],[Cantidad Ordenada]]</f>
        <v>70</v>
      </c>
      <c r="K801">
        <f>Tabla1[[#This Row],[Ganancia Bruta]]-(Tabla1[[#This Row],[Costo Unitario]]*Tabla1[[#This Row],[Cantidad Ordenada]])</f>
        <v>28</v>
      </c>
      <c r="L801">
        <f>Tabla1[[#This Row],[Precio Unitario]]*Tabla1[[#This Row],[Cantidad Ordenada]]</f>
        <v>70</v>
      </c>
      <c r="M801" s="1">
        <f>Tabla1[[#This Row],[Ganancia Neta ]]/Tabla1[[#This Row],[Total del pedido ]]</f>
        <v>0.4</v>
      </c>
      <c r="N801" s="2">
        <f>Tabla1[[#This Row],[Costo Unitario]]*Tabla1[[#This Row],[Cantidad Ordenada]]</f>
        <v>42</v>
      </c>
      <c r="O801" s="2"/>
    </row>
    <row r="802" spans="1:15">
      <c r="A802">
        <v>313</v>
      </c>
      <c r="B802">
        <v>10</v>
      </c>
      <c r="C802" t="s">
        <v>16</v>
      </c>
      <c r="D802" t="s">
        <v>40</v>
      </c>
      <c r="E802">
        <v>11</v>
      </c>
      <c r="F802">
        <v>19</v>
      </c>
      <c r="G802">
        <v>2</v>
      </c>
      <c r="H802" s="8">
        <v>27</v>
      </c>
      <c r="I802" t="s">
        <v>8</v>
      </c>
      <c r="J802">
        <f>Tabla1[[#This Row],[Precio Unitario]]*Tabla1[[#This Row],[Cantidad Ordenada]]</f>
        <v>38</v>
      </c>
      <c r="K802">
        <f>Tabla1[[#This Row],[Ganancia Bruta]]-(Tabla1[[#This Row],[Costo Unitario]]*Tabla1[[#This Row],[Cantidad Ordenada]])</f>
        <v>16</v>
      </c>
      <c r="L802">
        <f>Tabla1[[#This Row],[Precio Unitario]]*Tabla1[[#This Row],[Cantidad Ordenada]]</f>
        <v>38</v>
      </c>
      <c r="M802" s="1">
        <f>Tabla1[[#This Row],[Ganancia Neta ]]/Tabla1[[#This Row],[Total del pedido ]]</f>
        <v>0.42105263157894735</v>
      </c>
      <c r="N802" s="2">
        <f>Tabla1[[#This Row],[Costo Unitario]]*Tabla1[[#This Row],[Cantidad Ordenada]]</f>
        <v>22</v>
      </c>
      <c r="O802" s="2"/>
    </row>
    <row r="803" spans="1:15">
      <c r="A803">
        <v>313</v>
      </c>
      <c r="B803">
        <v>10</v>
      </c>
      <c r="C803" t="s">
        <v>9</v>
      </c>
      <c r="D803" t="s">
        <v>33</v>
      </c>
      <c r="E803">
        <v>19</v>
      </c>
      <c r="F803">
        <v>31</v>
      </c>
      <c r="G803">
        <v>2</v>
      </c>
      <c r="H803" s="8">
        <v>38</v>
      </c>
      <c r="I803" t="s">
        <v>6</v>
      </c>
      <c r="J803">
        <f>Tabla1[[#This Row],[Precio Unitario]]*Tabla1[[#This Row],[Cantidad Ordenada]]</f>
        <v>62</v>
      </c>
      <c r="K803">
        <f>Tabla1[[#This Row],[Ganancia Bruta]]-(Tabla1[[#This Row],[Costo Unitario]]*Tabla1[[#This Row],[Cantidad Ordenada]])</f>
        <v>24</v>
      </c>
      <c r="L803">
        <f>Tabla1[[#This Row],[Precio Unitario]]*Tabla1[[#This Row],[Cantidad Ordenada]]</f>
        <v>62</v>
      </c>
      <c r="M803" s="1">
        <f>Tabla1[[#This Row],[Ganancia Neta ]]/Tabla1[[#This Row],[Total del pedido ]]</f>
        <v>0.38709677419354838</v>
      </c>
      <c r="N803" s="2">
        <f>Tabla1[[#This Row],[Costo Unitario]]*Tabla1[[#This Row],[Cantidad Ordenada]]</f>
        <v>38</v>
      </c>
      <c r="O803" s="2"/>
    </row>
    <row r="804" spans="1:15">
      <c r="A804">
        <v>313</v>
      </c>
      <c r="B804">
        <v>10</v>
      </c>
      <c r="C804" t="s">
        <v>12</v>
      </c>
      <c r="D804" t="s">
        <v>36</v>
      </c>
      <c r="E804">
        <v>22</v>
      </c>
      <c r="F804">
        <v>36</v>
      </c>
      <c r="G804">
        <v>3</v>
      </c>
      <c r="H804" s="8">
        <v>26</v>
      </c>
      <c r="I804" t="s">
        <v>6</v>
      </c>
      <c r="J804">
        <f>Tabla1[[#This Row],[Precio Unitario]]*Tabla1[[#This Row],[Cantidad Ordenada]]</f>
        <v>108</v>
      </c>
      <c r="K804">
        <f>Tabla1[[#This Row],[Ganancia Bruta]]-(Tabla1[[#This Row],[Costo Unitario]]*Tabla1[[#This Row],[Cantidad Ordenada]])</f>
        <v>42</v>
      </c>
      <c r="L804">
        <f>Tabla1[[#This Row],[Precio Unitario]]*Tabla1[[#This Row],[Cantidad Ordenada]]</f>
        <v>108</v>
      </c>
      <c r="M804" s="1">
        <f>Tabla1[[#This Row],[Ganancia Neta ]]/Tabla1[[#This Row],[Total del pedido ]]</f>
        <v>0.3888888888888889</v>
      </c>
      <c r="N804" s="2">
        <f>Tabla1[[#This Row],[Costo Unitario]]*Tabla1[[#This Row],[Cantidad Ordenada]]</f>
        <v>66</v>
      </c>
      <c r="O804" s="2"/>
    </row>
    <row r="805" spans="1:15">
      <c r="A805">
        <v>313</v>
      </c>
      <c r="B805">
        <v>10</v>
      </c>
      <c r="C805" t="s">
        <v>5</v>
      </c>
      <c r="D805" t="s">
        <v>31</v>
      </c>
      <c r="E805">
        <v>14</v>
      </c>
      <c r="F805">
        <v>24</v>
      </c>
      <c r="G805">
        <v>1</v>
      </c>
      <c r="H805" s="8">
        <v>15</v>
      </c>
      <c r="I805" t="s">
        <v>8</v>
      </c>
      <c r="J805">
        <f>Tabla1[[#This Row],[Precio Unitario]]*Tabla1[[#This Row],[Cantidad Ordenada]]</f>
        <v>24</v>
      </c>
      <c r="K805">
        <f>Tabla1[[#This Row],[Ganancia Bruta]]-(Tabla1[[#This Row],[Costo Unitario]]*Tabla1[[#This Row],[Cantidad Ordenada]])</f>
        <v>10</v>
      </c>
      <c r="L805">
        <f>Tabla1[[#This Row],[Precio Unitario]]*Tabla1[[#This Row],[Cantidad Ordenada]]</f>
        <v>24</v>
      </c>
      <c r="M805" s="1">
        <f>Tabla1[[#This Row],[Ganancia Neta ]]/Tabla1[[#This Row],[Total del pedido ]]</f>
        <v>0.41666666666666669</v>
      </c>
      <c r="N805" s="2">
        <f>Tabla1[[#This Row],[Costo Unitario]]*Tabla1[[#This Row],[Cantidad Ordenada]]</f>
        <v>14</v>
      </c>
      <c r="O805" s="2"/>
    </row>
    <row r="806" spans="1:15">
      <c r="A806">
        <v>314</v>
      </c>
      <c r="B806">
        <v>20</v>
      </c>
      <c r="C806" t="s">
        <v>10</v>
      </c>
      <c r="D806" t="s">
        <v>34</v>
      </c>
      <c r="E806">
        <v>16</v>
      </c>
      <c r="F806">
        <v>27</v>
      </c>
      <c r="G806">
        <v>1</v>
      </c>
      <c r="H806" s="8">
        <v>5</v>
      </c>
      <c r="I806" t="s">
        <v>6</v>
      </c>
      <c r="J806">
        <f>Tabla1[[#This Row],[Precio Unitario]]*Tabla1[[#This Row],[Cantidad Ordenada]]</f>
        <v>27</v>
      </c>
      <c r="K806">
        <f>Tabla1[[#This Row],[Ganancia Bruta]]-(Tabla1[[#This Row],[Costo Unitario]]*Tabla1[[#This Row],[Cantidad Ordenada]])</f>
        <v>11</v>
      </c>
      <c r="L806">
        <f>Tabla1[[#This Row],[Precio Unitario]]*Tabla1[[#This Row],[Cantidad Ordenada]]</f>
        <v>27</v>
      </c>
      <c r="M806" s="1">
        <f>Tabla1[[#This Row],[Ganancia Neta ]]/Tabla1[[#This Row],[Total del pedido ]]</f>
        <v>0.40740740740740738</v>
      </c>
      <c r="N806" s="2">
        <f>Tabla1[[#This Row],[Costo Unitario]]*Tabla1[[#This Row],[Cantidad Ordenada]]</f>
        <v>16</v>
      </c>
      <c r="O806" s="2"/>
    </row>
    <row r="807" spans="1:15">
      <c r="A807">
        <v>315</v>
      </c>
      <c r="B807">
        <v>14</v>
      </c>
      <c r="C807" t="s">
        <v>26</v>
      </c>
      <c r="D807" t="s">
        <v>50</v>
      </c>
      <c r="E807">
        <v>15</v>
      </c>
      <c r="F807">
        <v>25</v>
      </c>
      <c r="G807">
        <v>1</v>
      </c>
      <c r="H807" s="8">
        <v>16</v>
      </c>
      <c r="I807" t="s">
        <v>8</v>
      </c>
      <c r="J807">
        <f>Tabla1[[#This Row],[Precio Unitario]]*Tabla1[[#This Row],[Cantidad Ordenada]]</f>
        <v>25</v>
      </c>
      <c r="K807">
        <f>Tabla1[[#This Row],[Ganancia Bruta]]-(Tabla1[[#This Row],[Costo Unitario]]*Tabla1[[#This Row],[Cantidad Ordenada]])</f>
        <v>10</v>
      </c>
      <c r="L807">
        <f>Tabla1[[#This Row],[Precio Unitario]]*Tabla1[[#This Row],[Cantidad Ordenada]]</f>
        <v>25</v>
      </c>
      <c r="M807" s="1">
        <f>Tabla1[[#This Row],[Ganancia Neta ]]/Tabla1[[#This Row],[Total del pedido ]]</f>
        <v>0.4</v>
      </c>
      <c r="N807" s="2">
        <f>Tabla1[[#This Row],[Costo Unitario]]*Tabla1[[#This Row],[Cantidad Ordenada]]</f>
        <v>15</v>
      </c>
      <c r="O807" s="2"/>
    </row>
    <row r="808" spans="1:15">
      <c r="A808">
        <v>315</v>
      </c>
      <c r="B808">
        <v>14</v>
      </c>
      <c r="C808" t="s">
        <v>15</v>
      </c>
      <c r="D808" t="s">
        <v>39</v>
      </c>
      <c r="E808">
        <v>16</v>
      </c>
      <c r="F808">
        <v>28</v>
      </c>
      <c r="G808">
        <v>1</v>
      </c>
      <c r="H808" s="8">
        <v>7</v>
      </c>
      <c r="I808" t="s">
        <v>8</v>
      </c>
      <c r="J808">
        <f>Tabla1[[#This Row],[Precio Unitario]]*Tabla1[[#This Row],[Cantidad Ordenada]]</f>
        <v>28</v>
      </c>
      <c r="K808">
        <f>Tabla1[[#This Row],[Ganancia Bruta]]-(Tabla1[[#This Row],[Costo Unitario]]*Tabla1[[#This Row],[Cantidad Ordenada]])</f>
        <v>12</v>
      </c>
      <c r="L808">
        <f>Tabla1[[#This Row],[Precio Unitario]]*Tabla1[[#This Row],[Cantidad Ordenada]]</f>
        <v>28</v>
      </c>
      <c r="M808" s="1">
        <f>Tabla1[[#This Row],[Ganancia Neta ]]/Tabla1[[#This Row],[Total del pedido ]]</f>
        <v>0.42857142857142855</v>
      </c>
      <c r="N808" s="2">
        <f>Tabla1[[#This Row],[Costo Unitario]]*Tabla1[[#This Row],[Cantidad Ordenada]]</f>
        <v>16</v>
      </c>
      <c r="O808" s="2"/>
    </row>
    <row r="809" spans="1:15">
      <c r="A809">
        <v>315</v>
      </c>
      <c r="B809">
        <v>14</v>
      </c>
      <c r="C809" t="s">
        <v>13</v>
      </c>
      <c r="D809" t="s">
        <v>37</v>
      </c>
      <c r="E809">
        <v>17</v>
      </c>
      <c r="F809">
        <v>29</v>
      </c>
      <c r="G809">
        <v>3</v>
      </c>
      <c r="H809" s="8">
        <v>52</v>
      </c>
      <c r="I809" t="s">
        <v>8</v>
      </c>
      <c r="J809">
        <f>Tabla1[[#This Row],[Precio Unitario]]*Tabla1[[#This Row],[Cantidad Ordenada]]</f>
        <v>87</v>
      </c>
      <c r="K809">
        <f>Tabla1[[#This Row],[Ganancia Bruta]]-(Tabla1[[#This Row],[Costo Unitario]]*Tabla1[[#This Row],[Cantidad Ordenada]])</f>
        <v>36</v>
      </c>
      <c r="L809">
        <f>Tabla1[[#This Row],[Precio Unitario]]*Tabla1[[#This Row],[Cantidad Ordenada]]</f>
        <v>87</v>
      </c>
      <c r="M809" s="1">
        <f>Tabla1[[#This Row],[Ganancia Neta ]]/Tabla1[[#This Row],[Total del pedido ]]</f>
        <v>0.41379310344827586</v>
      </c>
      <c r="N809" s="2">
        <f>Tabla1[[#This Row],[Costo Unitario]]*Tabla1[[#This Row],[Cantidad Ordenada]]</f>
        <v>51</v>
      </c>
      <c r="O809" s="2"/>
    </row>
    <row r="810" spans="1:15">
      <c r="A810">
        <v>315</v>
      </c>
      <c r="B810">
        <v>14</v>
      </c>
      <c r="C810" t="s">
        <v>23</v>
      </c>
      <c r="D810" t="s">
        <v>47</v>
      </c>
      <c r="E810">
        <v>13</v>
      </c>
      <c r="F810">
        <v>21</v>
      </c>
      <c r="G810">
        <v>1</v>
      </c>
      <c r="H810" s="8">
        <v>51</v>
      </c>
      <c r="I810" t="s">
        <v>8</v>
      </c>
      <c r="J810">
        <f>Tabla1[[#This Row],[Precio Unitario]]*Tabla1[[#This Row],[Cantidad Ordenada]]</f>
        <v>21</v>
      </c>
      <c r="K810">
        <f>Tabla1[[#This Row],[Ganancia Bruta]]-(Tabla1[[#This Row],[Costo Unitario]]*Tabla1[[#This Row],[Cantidad Ordenada]])</f>
        <v>8</v>
      </c>
      <c r="L810">
        <f>Tabla1[[#This Row],[Precio Unitario]]*Tabla1[[#This Row],[Cantidad Ordenada]]</f>
        <v>21</v>
      </c>
      <c r="M810" s="1">
        <f>Tabla1[[#This Row],[Ganancia Neta ]]/Tabla1[[#This Row],[Total del pedido ]]</f>
        <v>0.38095238095238093</v>
      </c>
      <c r="N810" s="2">
        <f>Tabla1[[#This Row],[Costo Unitario]]*Tabla1[[#This Row],[Cantidad Ordenada]]</f>
        <v>13</v>
      </c>
      <c r="O810" s="2"/>
    </row>
    <row r="811" spans="1:15">
      <c r="A811">
        <v>316</v>
      </c>
      <c r="B811">
        <v>2</v>
      </c>
      <c r="C811" t="s">
        <v>24</v>
      </c>
      <c r="D811" t="s">
        <v>48</v>
      </c>
      <c r="E811">
        <v>10</v>
      </c>
      <c r="F811">
        <v>18</v>
      </c>
      <c r="G811">
        <v>1</v>
      </c>
      <c r="H811" s="8">
        <v>30</v>
      </c>
      <c r="I811" t="s">
        <v>6</v>
      </c>
      <c r="J811">
        <f>Tabla1[[#This Row],[Precio Unitario]]*Tabla1[[#This Row],[Cantidad Ordenada]]</f>
        <v>18</v>
      </c>
      <c r="K811">
        <f>Tabla1[[#This Row],[Ganancia Bruta]]-(Tabla1[[#This Row],[Costo Unitario]]*Tabla1[[#This Row],[Cantidad Ordenada]])</f>
        <v>8</v>
      </c>
      <c r="L811">
        <f>Tabla1[[#This Row],[Precio Unitario]]*Tabla1[[#This Row],[Cantidad Ordenada]]</f>
        <v>18</v>
      </c>
      <c r="M811" s="1">
        <f>Tabla1[[#This Row],[Ganancia Neta ]]/Tabla1[[#This Row],[Total del pedido ]]</f>
        <v>0.44444444444444442</v>
      </c>
      <c r="N811" s="2">
        <f>Tabla1[[#This Row],[Costo Unitario]]*Tabla1[[#This Row],[Cantidad Ordenada]]</f>
        <v>10</v>
      </c>
      <c r="O811" s="2"/>
    </row>
    <row r="812" spans="1:15">
      <c r="A812">
        <v>316</v>
      </c>
      <c r="B812">
        <v>2</v>
      </c>
      <c r="C812" t="s">
        <v>23</v>
      </c>
      <c r="D812" t="s">
        <v>47</v>
      </c>
      <c r="E812">
        <v>13</v>
      </c>
      <c r="F812">
        <v>21</v>
      </c>
      <c r="G812">
        <v>1</v>
      </c>
      <c r="H812" s="8">
        <v>23</v>
      </c>
      <c r="I812" t="s">
        <v>6</v>
      </c>
      <c r="J812">
        <f>Tabla1[[#This Row],[Precio Unitario]]*Tabla1[[#This Row],[Cantidad Ordenada]]</f>
        <v>21</v>
      </c>
      <c r="K812">
        <f>Tabla1[[#This Row],[Ganancia Bruta]]-(Tabla1[[#This Row],[Costo Unitario]]*Tabla1[[#This Row],[Cantidad Ordenada]])</f>
        <v>8</v>
      </c>
      <c r="L812">
        <f>Tabla1[[#This Row],[Precio Unitario]]*Tabla1[[#This Row],[Cantidad Ordenada]]</f>
        <v>21</v>
      </c>
      <c r="M812" s="1">
        <f>Tabla1[[#This Row],[Ganancia Neta ]]/Tabla1[[#This Row],[Total del pedido ]]</f>
        <v>0.38095238095238093</v>
      </c>
      <c r="N812" s="2">
        <f>Tabla1[[#This Row],[Costo Unitario]]*Tabla1[[#This Row],[Cantidad Ordenada]]</f>
        <v>13</v>
      </c>
      <c r="O812" s="2"/>
    </row>
    <row r="813" spans="1:15">
      <c r="A813">
        <v>316</v>
      </c>
      <c r="B813">
        <v>2</v>
      </c>
      <c r="C813" t="s">
        <v>10</v>
      </c>
      <c r="D813" t="s">
        <v>34</v>
      </c>
      <c r="E813">
        <v>16</v>
      </c>
      <c r="F813">
        <v>27</v>
      </c>
      <c r="G813">
        <v>3</v>
      </c>
      <c r="H813" s="8">
        <v>53</v>
      </c>
      <c r="I813" t="s">
        <v>8</v>
      </c>
      <c r="J813">
        <f>Tabla1[[#This Row],[Precio Unitario]]*Tabla1[[#This Row],[Cantidad Ordenada]]</f>
        <v>81</v>
      </c>
      <c r="K813">
        <f>Tabla1[[#This Row],[Ganancia Bruta]]-(Tabla1[[#This Row],[Costo Unitario]]*Tabla1[[#This Row],[Cantidad Ordenada]])</f>
        <v>33</v>
      </c>
      <c r="L813">
        <f>Tabla1[[#This Row],[Precio Unitario]]*Tabla1[[#This Row],[Cantidad Ordenada]]</f>
        <v>81</v>
      </c>
      <c r="M813" s="1">
        <f>Tabla1[[#This Row],[Ganancia Neta ]]/Tabla1[[#This Row],[Total del pedido ]]</f>
        <v>0.40740740740740738</v>
      </c>
      <c r="N813" s="2">
        <f>Tabla1[[#This Row],[Costo Unitario]]*Tabla1[[#This Row],[Cantidad Ordenada]]</f>
        <v>48</v>
      </c>
      <c r="O813" s="2"/>
    </row>
    <row r="814" spans="1:15">
      <c r="A814">
        <v>316</v>
      </c>
      <c r="B814">
        <v>2</v>
      </c>
      <c r="C814" t="s">
        <v>11</v>
      </c>
      <c r="D814" t="s">
        <v>35</v>
      </c>
      <c r="E814">
        <v>25</v>
      </c>
      <c r="F814">
        <v>40</v>
      </c>
      <c r="G814">
        <v>1</v>
      </c>
      <c r="H814" s="8">
        <v>52</v>
      </c>
      <c r="I814" t="s">
        <v>8</v>
      </c>
      <c r="J814">
        <f>Tabla1[[#This Row],[Precio Unitario]]*Tabla1[[#This Row],[Cantidad Ordenada]]</f>
        <v>40</v>
      </c>
      <c r="K814">
        <f>Tabla1[[#This Row],[Ganancia Bruta]]-(Tabla1[[#This Row],[Costo Unitario]]*Tabla1[[#This Row],[Cantidad Ordenada]])</f>
        <v>15</v>
      </c>
      <c r="L814">
        <f>Tabla1[[#This Row],[Precio Unitario]]*Tabla1[[#This Row],[Cantidad Ordenada]]</f>
        <v>40</v>
      </c>
      <c r="M814" s="1">
        <f>Tabla1[[#This Row],[Ganancia Neta ]]/Tabla1[[#This Row],[Total del pedido ]]</f>
        <v>0.375</v>
      </c>
      <c r="N814" s="2">
        <f>Tabla1[[#This Row],[Costo Unitario]]*Tabla1[[#This Row],[Cantidad Ordenada]]</f>
        <v>25</v>
      </c>
      <c r="O814" s="2"/>
    </row>
    <row r="815" spans="1:15">
      <c r="A815">
        <v>317</v>
      </c>
      <c r="B815">
        <v>17</v>
      </c>
      <c r="C815" t="s">
        <v>19</v>
      </c>
      <c r="D815" t="s">
        <v>43</v>
      </c>
      <c r="E815">
        <v>13</v>
      </c>
      <c r="F815">
        <v>22</v>
      </c>
      <c r="G815">
        <v>2</v>
      </c>
      <c r="H815" s="8">
        <v>20</v>
      </c>
      <c r="I815" t="s">
        <v>8</v>
      </c>
      <c r="J815">
        <f>Tabla1[[#This Row],[Precio Unitario]]*Tabla1[[#This Row],[Cantidad Ordenada]]</f>
        <v>44</v>
      </c>
      <c r="K815">
        <f>Tabla1[[#This Row],[Ganancia Bruta]]-(Tabla1[[#This Row],[Costo Unitario]]*Tabla1[[#This Row],[Cantidad Ordenada]])</f>
        <v>18</v>
      </c>
      <c r="L815">
        <f>Tabla1[[#This Row],[Precio Unitario]]*Tabla1[[#This Row],[Cantidad Ordenada]]</f>
        <v>44</v>
      </c>
      <c r="M815" s="1">
        <f>Tabla1[[#This Row],[Ganancia Neta ]]/Tabla1[[#This Row],[Total del pedido ]]</f>
        <v>0.40909090909090912</v>
      </c>
      <c r="N815" s="2">
        <f>Tabla1[[#This Row],[Costo Unitario]]*Tabla1[[#This Row],[Cantidad Ordenada]]</f>
        <v>26</v>
      </c>
      <c r="O815" s="2"/>
    </row>
    <row r="816" spans="1:15">
      <c r="A816">
        <v>317</v>
      </c>
      <c r="B816">
        <v>17</v>
      </c>
      <c r="C816" t="s">
        <v>20</v>
      </c>
      <c r="D816" t="s">
        <v>44</v>
      </c>
      <c r="E816">
        <v>20</v>
      </c>
      <c r="F816">
        <v>34</v>
      </c>
      <c r="G816">
        <v>3</v>
      </c>
      <c r="H816" s="8">
        <v>37</v>
      </c>
      <c r="I816" t="s">
        <v>8</v>
      </c>
      <c r="J816">
        <f>Tabla1[[#This Row],[Precio Unitario]]*Tabla1[[#This Row],[Cantidad Ordenada]]</f>
        <v>102</v>
      </c>
      <c r="K816">
        <f>Tabla1[[#This Row],[Ganancia Bruta]]-(Tabla1[[#This Row],[Costo Unitario]]*Tabla1[[#This Row],[Cantidad Ordenada]])</f>
        <v>42</v>
      </c>
      <c r="L816">
        <f>Tabla1[[#This Row],[Precio Unitario]]*Tabla1[[#This Row],[Cantidad Ordenada]]</f>
        <v>102</v>
      </c>
      <c r="M816" s="1">
        <f>Tabla1[[#This Row],[Ganancia Neta ]]/Tabla1[[#This Row],[Total del pedido ]]</f>
        <v>0.41176470588235292</v>
      </c>
      <c r="N816" s="2">
        <f>Tabla1[[#This Row],[Costo Unitario]]*Tabla1[[#This Row],[Cantidad Ordenada]]</f>
        <v>60</v>
      </c>
      <c r="O816" s="2"/>
    </row>
    <row r="817" spans="1:15">
      <c r="A817">
        <v>317</v>
      </c>
      <c r="B817">
        <v>17</v>
      </c>
      <c r="C817" t="s">
        <v>18</v>
      </c>
      <c r="D817" t="s">
        <v>42</v>
      </c>
      <c r="E817">
        <v>19</v>
      </c>
      <c r="F817">
        <v>32</v>
      </c>
      <c r="G817">
        <v>1</v>
      </c>
      <c r="H817" s="8">
        <v>31</v>
      </c>
      <c r="I817" t="s">
        <v>8</v>
      </c>
      <c r="J817">
        <f>Tabla1[[#This Row],[Precio Unitario]]*Tabla1[[#This Row],[Cantidad Ordenada]]</f>
        <v>32</v>
      </c>
      <c r="K817">
        <f>Tabla1[[#This Row],[Ganancia Bruta]]-(Tabla1[[#This Row],[Costo Unitario]]*Tabla1[[#This Row],[Cantidad Ordenada]])</f>
        <v>13</v>
      </c>
      <c r="L817">
        <f>Tabla1[[#This Row],[Precio Unitario]]*Tabla1[[#This Row],[Cantidad Ordenada]]</f>
        <v>32</v>
      </c>
      <c r="M817" s="1">
        <f>Tabla1[[#This Row],[Ganancia Neta ]]/Tabla1[[#This Row],[Total del pedido ]]</f>
        <v>0.40625</v>
      </c>
      <c r="N817" s="2">
        <f>Tabla1[[#This Row],[Costo Unitario]]*Tabla1[[#This Row],[Cantidad Ordenada]]</f>
        <v>19</v>
      </c>
      <c r="O817" s="2"/>
    </row>
    <row r="818" spans="1:15">
      <c r="A818">
        <v>318</v>
      </c>
      <c r="B818">
        <v>13</v>
      </c>
      <c r="C818" t="s">
        <v>13</v>
      </c>
      <c r="D818" t="s">
        <v>37</v>
      </c>
      <c r="E818">
        <v>17</v>
      </c>
      <c r="F818">
        <v>29</v>
      </c>
      <c r="G818">
        <v>1</v>
      </c>
      <c r="H818" s="8">
        <v>39</v>
      </c>
      <c r="I818" t="s">
        <v>8</v>
      </c>
      <c r="J818">
        <f>Tabla1[[#This Row],[Precio Unitario]]*Tabla1[[#This Row],[Cantidad Ordenada]]</f>
        <v>29</v>
      </c>
      <c r="K818">
        <f>Tabla1[[#This Row],[Ganancia Bruta]]-(Tabla1[[#This Row],[Costo Unitario]]*Tabla1[[#This Row],[Cantidad Ordenada]])</f>
        <v>12</v>
      </c>
      <c r="L818">
        <f>Tabla1[[#This Row],[Precio Unitario]]*Tabla1[[#This Row],[Cantidad Ordenada]]</f>
        <v>29</v>
      </c>
      <c r="M818" s="1">
        <f>Tabla1[[#This Row],[Ganancia Neta ]]/Tabla1[[#This Row],[Total del pedido ]]</f>
        <v>0.41379310344827586</v>
      </c>
      <c r="N818" s="2">
        <f>Tabla1[[#This Row],[Costo Unitario]]*Tabla1[[#This Row],[Cantidad Ordenada]]</f>
        <v>17</v>
      </c>
      <c r="O818" s="2"/>
    </row>
    <row r="819" spans="1:15">
      <c r="A819">
        <v>319</v>
      </c>
      <c r="B819">
        <v>1</v>
      </c>
      <c r="C819" t="s">
        <v>18</v>
      </c>
      <c r="D819" t="s">
        <v>42</v>
      </c>
      <c r="E819">
        <v>19</v>
      </c>
      <c r="F819">
        <v>32</v>
      </c>
      <c r="G819">
        <v>3</v>
      </c>
      <c r="H819" s="8">
        <v>16</v>
      </c>
      <c r="I819" t="s">
        <v>8</v>
      </c>
      <c r="J819">
        <f>Tabla1[[#This Row],[Precio Unitario]]*Tabla1[[#This Row],[Cantidad Ordenada]]</f>
        <v>96</v>
      </c>
      <c r="K819">
        <f>Tabla1[[#This Row],[Ganancia Bruta]]-(Tabla1[[#This Row],[Costo Unitario]]*Tabla1[[#This Row],[Cantidad Ordenada]])</f>
        <v>39</v>
      </c>
      <c r="L819">
        <f>Tabla1[[#This Row],[Precio Unitario]]*Tabla1[[#This Row],[Cantidad Ordenada]]</f>
        <v>96</v>
      </c>
      <c r="M819" s="1">
        <f>Tabla1[[#This Row],[Ganancia Neta ]]/Tabla1[[#This Row],[Total del pedido ]]</f>
        <v>0.40625</v>
      </c>
      <c r="N819" s="2">
        <f>Tabla1[[#This Row],[Costo Unitario]]*Tabla1[[#This Row],[Cantidad Ordenada]]</f>
        <v>57</v>
      </c>
      <c r="O819" s="2"/>
    </row>
    <row r="820" spans="1:15">
      <c r="A820">
        <v>319</v>
      </c>
      <c r="B820">
        <v>1</v>
      </c>
      <c r="C820" t="s">
        <v>17</v>
      </c>
      <c r="D820" t="s">
        <v>41</v>
      </c>
      <c r="E820">
        <v>21</v>
      </c>
      <c r="F820">
        <v>35</v>
      </c>
      <c r="G820">
        <v>2</v>
      </c>
      <c r="H820" s="8">
        <v>17</v>
      </c>
      <c r="I820" t="s">
        <v>6</v>
      </c>
      <c r="J820">
        <f>Tabla1[[#This Row],[Precio Unitario]]*Tabla1[[#This Row],[Cantidad Ordenada]]</f>
        <v>70</v>
      </c>
      <c r="K820">
        <f>Tabla1[[#This Row],[Ganancia Bruta]]-(Tabla1[[#This Row],[Costo Unitario]]*Tabla1[[#This Row],[Cantidad Ordenada]])</f>
        <v>28</v>
      </c>
      <c r="L820">
        <f>Tabla1[[#This Row],[Precio Unitario]]*Tabla1[[#This Row],[Cantidad Ordenada]]</f>
        <v>70</v>
      </c>
      <c r="M820" s="1">
        <f>Tabla1[[#This Row],[Ganancia Neta ]]/Tabla1[[#This Row],[Total del pedido ]]</f>
        <v>0.4</v>
      </c>
      <c r="N820" s="2">
        <f>Tabla1[[#This Row],[Costo Unitario]]*Tabla1[[#This Row],[Cantidad Ordenada]]</f>
        <v>42</v>
      </c>
      <c r="O820" s="2"/>
    </row>
    <row r="821" spans="1:15">
      <c r="A821">
        <v>319</v>
      </c>
      <c r="B821">
        <v>1</v>
      </c>
      <c r="C821" t="s">
        <v>11</v>
      </c>
      <c r="D821" t="s">
        <v>35</v>
      </c>
      <c r="E821">
        <v>25</v>
      </c>
      <c r="F821">
        <v>40</v>
      </c>
      <c r="G821">
        <v>1</v>
      </c>
      <c r="H821" s="8">
        <v>38</v>
      </c>
      <c r="I821" t="s">
        <v>8</v>
      </c>
      <c r="J821">
        <f>Tabla1[[#This Row],[Precio Unitario]]*Tabla1[[#This Row],[Cantidad Ordenada]]</f>
        <v>40</v>
      </c>
      <c r="K821">
        <f>Tabla1[[#This Row],[Ganancia Bruta]]-(Tabla1[[#This Row],[Costo Unitario]]*Tabla1[[#This Row],[Cantidad Ordenada]])</f>
        <v>15</v>
      </c>
      <c r="L821">
        <f>Tabla1[[#This Row],[Precio Unitario]]*Tabla1[[#This Row],[Cantidad Ordenada]]</f>
        <v>40</v>
      </c>
      <c r="M821" s="1">
        <f>Tabla1[[#This Row],[Ganancia Neta ]]/Tabla1[[#This Row],[Total del pedido ]]</f>
        <v>0.375</v>
      </c>
      <c r="N821" s="2">
        <f>Tabla1[[#This Row],[Costo Unitario]]*Tabla1[[#This Row],[Cantidad Ordenada]]</f>
        <v>25</v>
      </c>
      <c r="O821" s="2"/>
    </row>
    <row r="822" spans="1:15">
      <c r="A822">
        <v>319</v>
      </c>
      <c r="B822">
        <v>1</v>
      </c>
      <c r="C822" t="s">
        <v>9</v>
      </c>
      <c r="D822" t="s">
        <v>33</v>
      </c>
      <c r="E822">
        <v>19</v>
      </c>
      <c r="F822">
        <v>31</v>
      </c>
      <c r="G822">
        <v>2</v>
      </c>
      <c r="H822" s="8">
        <v>55</v>
      </c>
      <c r="I822" t="s">
        <v>8</v>
      </c>
      <c r="J822">
        <f>Tabla1[[#This Row],[Precio Unitario]]*Tabla1[[#This Row],[Cantidad Ordenada]]</f>
        <v>62</v>
      </c>
      <c r="K822">
        <f>Tabla1[[#This Row],[Ganancia Bruta]]-(Tabla1[[#This Row],[Costo Unitario]]*Tabla1[[#This Row],[Cantidad Ordenada]])</f>
        <v>24</v>
      </c>
      <c r="L822">
        <f>Tabla1[[#This Row],[Precio Unitario]]*Tabla1[[#This Row],[Cantidad Ordenada]]</f>
        <v>62</v>
      </c>
      <c r="M822" s="1">
        <f>Tabla1[[#This Row],[Ganancia Neta ]]/Tabla1[[#This Row],[Total del pedido ]]</f>
        <v>0.38709677419354838</v>
      </c>
      <c r="N822" s="2">
        <f>Tabla1[[#This Row],[Costo Unitario]]*Tabla1[[#This Row],[Cantidad Ordenada]]</f>
        <v>38</v>
      </c>
      <c r="O822" s="2"/>
    </row>
    <row r="823" spans="1:15">
      <c r="A823">
        <v>320</v>
      </c>
      <c r="B823">
        <v>9</v>
      </c>
      <c r="C823" t="s">
        <v>23</v>
      </c>
      <c r="D823" t="s">
        <v>47</v>
      </c>
      <c r="E823">
        <v>13</v>
      </c>
      <c r="F823">
        <v>21</v>
      </c>
      <c r="G823">
        <v>2</v>
      </c>
      <c r="H823" s="8">
        <v>44</v>
      </c>
      <c r="I823" t="s">
        <v>8</v>
      </c>
      <c r="J823">
        <f>Tabla1[[#This Row],[Precio Unitario]]*Tabla1[[#This Row],[Cantidad Ordenada]]</f>
        <v>42</v>
      </c>
      <c r="K823">
        <f>Tabla1[[#This Row],[Ganancia Bruta]]-(Tabla1[[#This Row],[Costo Unitario]]*Tabla1[[#This Row],[Cantidad Ordenada]])</f>
        <v>16</v>
      </c>
      <c r="L823">
        <f>Tabla1[[#This Row],[Precio Unitario]]*Tabla1[[#This Row],[Cantidad Ordenada]]</f>
        <v>42</v>
      </c>
      <c r="M823" s="1">
        <f>Tabla1[[#This Row],[Ganancia Neta ]]/Tabla1[[#This Row],[Total del pedido ]]</f>
        <v>0.38095238095238093</v>
      </c>
      <c r="N823" s="2">
        <f>Tabla1[[#This Row],[Costo Unitario]]*Tabla1[[#This Row],[Cantidad Ordenada]]</f>
        <v>26</v>
      </c>
      <c r="O823" s="2"/>
    </row>
    <row r="824" spans="1:15">
      <c r="A824">
        <v>320</v>
      </c>
      <c r="B824">
        <v>9</v>
      </c>
      <c r="C824" t="s">
        <v>19</v>
      </c>
      <c r="D824" t="s">
        <v>43</v>
      </c>
      <c r="E824">
        <v>13</v>
      </c>
      <c r="F824">
        <v>22</v>
      </c>
      <c r="G824">
        <v>1</v>
      </c>
      <c r="H824" s="8">
        <v>44</v>
      </c>
      <c r="I824" t="s">
        <v>8</v>
      </c>
      <c r="J824">
        <f>Tabla1[[#This Row],[Precio Unitario]]*Tabla1[[#This Row],[Cantidad Ordenada]]</f>
        <v>22</v>
      </c>
      <c r="K824">
        <f>Tabla1[[#This Row],[Ganancia Bruta]]-(Tabla1[[#This Row],[Costo Unitario]]*Tabla1[[#This Row],[Cantidad Ordenada]])</f>
        <v>9</v>
      </c>
      <c r="L824">
        <f>Tabla1[[#This Row],[Precio Unitario]]*Tabla1[[#This Row],[Cantidad Ordenada]]</f>
        <v>22</v>
      </c>
      <c r="M824" s="1">
        <f>Tabla1[[#This Row],[Ganancia Neta ]]/Tabla1[[#This Row],[Total del pedido ]]</f>
        <v>0.40909090909090912</v>
      </c>
      <c r="N824" s="2">
        <f>Tabla1[[#This Row],[Costo Unitario]]*Tabla1[[#This Row],[Cantidad Ordenada]]</f>
        <v>13</v>
      </c>
      <c r="O824" s="2"/>
    </row>
    <row r="825" spans="1:15">
      <c r="A825">
        <v>320</v>
      </c>
      <c r="B825">
        <v>9</v>
      </c>
      <c r="C825" t="s">
        <v>20</v>
      </c>
      <c r="D825" t="s">
        <v>44</v>
      </c>
      <c r="E825">
        <v>20</v>
      </c>
      <c r="F825">
        <v>34</v>
      </c>
      <c r="G825">
        <v>1</v>
      </c>
      <c r="H825" s="8">
        <v>42</v>
      </c>
      <c r="I825" t="s">
        <v>6</v>
      </c>
      <c r="J825">
        <f>Tabla1[[#This Row],[Precio Unitario]]*Tabla1[[#This Row],[Cantidad Ordenada]]</f>
        <v>34</v>
      </c>
      <c r="K825">
        <f>Tabla1[[#This Row],[Ganancia Bruta]]-(Tabla1[[#This Row],[Costo Unitario]]*Tabla1[[#This Row],[Cantidad Ordenada]])</f>
        <v>14</v>
      </c>
      <c r="L825">
        <f>Tabla1[[#This Row],[Precio Unitario]]*Tabla1[[#This Row],[Cantidad Ordenada]]</f>
        <v>34</v>
      </c>
      <c r="M825" s="1">
        <f>Tabla1[[#This Row],[Ganancia Neta ]]/Tabla1[[#This Row],[Total del pedido ]]</f>
        <v>0.41176470588235292</v>
      </c>
      <c r="N825" s="2">
        <f>Tabla1[[#This Row],[Costo Unitario]]*Tabla1[[#This Row],[Cantidad Ordenada]]</f>
        <v>20</v>
      </c>
      <c r="O825" s="2"/>
    </row>
    <row r="826" spans="1:15">
      <c r="A826">
        <v>321</v>
      </c>
      <c r="B826">
        <v>18</v>
      </c>
      <c r="C826" t="s">
        <v>15</v>
      </c>
      <c r="D826" t="s">
        <v>39</v>
      </c>
      <c r="E826">
        <v>16</v>
      </c>
      <c r="F826">
        <v>28</v>
      </c>
      <c r="G826">
        <v>1</v>
      </c>
      <c r="H826" s="8">
        <v>34</v>
      </c>
      <c r="I826" t="s">
        <v>8</v>
      </c>
      <c r="J826">
        <f>Tabla1[[#This Row],[Precio Unitario]]*Tabla1[[#This Row],[Cantidad Ordenada]]</f>
        <v>28</v>
      </c>
      <c r="K826">
        <f>Tabla1[[#This Row],[Ganancia Bruta]]-(Tabla1[[#This Row],[Costo Unitario]]*Tabla1[[#This Row],[Cantidad Ordenada]])</f>
        <v>12</v>
      </c>
      <c r="L826">
        <f>Tabla1[[#This Row],[Precio Unitario]]*Tabla1[[#This Row],[Cantidad Ordenada]]</f>
        <v>28</v>
      </c>
      <c r="M826" s="1">
        <f>Tabla1[[#This Row],[Ganancia Neta ]]/Tabla1[[#This Row],[Total del pedido ]]</f>
        <v>0.42857142857142855</v>
      </c>
      <c r="N826" s="2">
        <f>Tabla1[[#This Row],[Costo Unitario]]*Tabla1[[#This Row],[Cantidad Ordenada]]</f>
        <v>16</v>
      </c>
      <c r="O826" s="2"/>
    </row>
    <row r="827" spans="1:15">
      <c r="A827">
        <v>321</v>
      </c>
      <c r="B827">
        <v>18</v>
      </c>
      <c r="C827" t="s">
        <v>19</v>
      </c>
      <c r="D827" t="s">
        <v>43</v>
      </c>
      <c r="E827">
        <v>13</v>
      </c>
      <c r="F827">
        <v>22</v>
      </c>
      <c r="G827">
        <v>2</v>
      </c>
      <c r="H827" s="8">
        <v>22</v>
      </c>
      <c r="I827" t="s">
        <v>8</v>
      </c>
      <c r="J827">
        <f>Tabla1[[#This Row],[Precio Unitario]]*Tabla1[[#This Row],[Cantidad Ordenada]]</f>
        <v>44</v>
      </c>
      <c r="K827">
        <f>Tabla1[[#This Row],[Ganancia Bruta]]-(Tabla1[[#This Row],[Costo Unitario]]*Tabla1[[#This Row],[Cantidad Ordenada]])</f>
        <v>18</v>
      </c>
      <c r="L827">
        <f>Tabla1[[#This Row],[Precio Unitario]]*Tabla1[[#This Row],[Cantidad Ordenada]]</f>
        <v>44</v>
      </c>
      <c r="M827" s="1">
        <f>Tabla1[[#This Row],[Ganancia Neta ]]/Tabla1[[#This Row],[Total del pedido ]]</f>
        <v>0.40909090909090912</v>
      </c>
      <c r="N827" s="2">
        <f>Tabla1[[#This Row],[Costo Unitario]]*Tabla1[[#This Row],[Cantidad Ordenada]]</f>
        <v>26</v>
      </c>
      <c r="O827" s="2"/>
    </row>
    <row r="828" spans="1:15">
      <c r="A828">
        <v>321</v>
      </c>
      <c r="B828">
        <v>18</v>
      </c>
      <c r="C828" t="s">
        <v>22</v>
      </c>
      <c r="D828" t="s">
        <v>46</v>
      </c>
      <c r="E828">
        <v>14</v>
      </c>
      <c r="F828">
        <v>23</v>
      </c>
      <c r="G828">
        <v>3</v>
      </c>
      <c r="H828" s="8">
        <v>39</v>
      </c>
      <c r="I828" t="s">
        <v>6</v>
      </c>
      <c r="J828">
        <f>Tabla1[[#This Row],[Precio Unitario]]*Tabla1[[#This Row],[Cantidad Ordenada]]</f>
        <v>69</v>
      </c>
      <c r="K828">
        <f>Tabla1[[#This Row],[Ganancia Bruta]]-(Tabla1[[#This Row],[Costo Unitario]]*Tabla1[[#This Row],[Cantidad Ordenada]])</f>
        <v>27</v>
      </c>
      <c r="L828">
        <f>Tabla1[[#This Row],[Precio Unitario]]*Tabla1[[#This Row],[Cantidad Ordenada]]</f>
        <v>69</v>
      </c>
      <c r="M828" s="1">
        <f>Tabla1[[#This Row],[Ganancia Neta ]]/Tabla1[[#This Row],[Total del pedido ]]</f>
        <v>0.39130434782608697</v>
      </c>
      <c r="N828" s="2">
        <f>Tabla1[[#This Row],[Costo Unitario]]*Tabla1[[#This Row],[Cantidad Ordenada]]</f>
        <v>42</v>
      </c>
      <c r="O828" s="2"/>
    </row>
    <row r="829" spans="1:15">
      <c r="A829">
        <v>322</v>
      </c>
      <c r="B829">
        <v>12</v>
      </c>
      <c r="C829" t="s">
        <v>18</v>
      </c>
      <c r="D829" t="s">
        <v>42</v>
      </c>
      <c r="E829">
        <v>19</v>
      </c>
      <c r="F829">
        <v>32</v>
      </c>
      <c r="G829">
        <v>2</v>
      </c>
      <c r="H829" s="8">
        <v>8</v>
      </c>
      <c r="I829" t="s">
        <v>6</v>
      </c>
      <c r="J829">
        <f>Tabla1[[#This Row],[Precio Unitario]]*Tabla1[[#This Row],[Cantidad Ordenada]]</f>
        <v>64</v>
      </c>
      <c r="K829">
        <f>Tabla1[[#This Row],[Ganancia Bruta]]-(Tabla1[[#This Row],[Costo Unitario]]*Tabla1[[#This Row],[Cantidad Ordenada]])</f>
        <v>26</v>
      </c>
      <c r="L829">
        <f>Tabla1[[#This Row],[Precio Unitario]]*Tabla1[[#This Row],[Cantidad Ordenada]]</f>
        <v>64</v>
      </c>
      <c r="M829" s="1">
        <f>Tabla1[[#This Row],[Ganancia Neta ]]/Tabla1[[#This Row],[Total del pedido ]]</f>
        <v>0.40625</v>
      </c>
      <c r="N829" s="2">
        <f>Tabla1[[#This Row],[Costo Unitario]]*Tabla1[[#This Row],[Cantidad Ordenada]]</f>
        <v>38</v>
      </c>
      <c r="O829" s="2"/>
    </row>
    <row r="830" spans="1:15">
      <c r="A830">
        <v>322</v>
      </c>
      <c r="B830">
        <v>12</v>
      </c>
      <c r="C830" t="s">
        <v>23</v>
      </c>
      <c r="D830" t="s">
        <v>47</v>
      </c>
      <c r="E830">
        <v>13</v>
      </c>
      <c r="F830">
        <v>21</v>
      </c>
      <c r="G830">
        <v>1</v>
      </c>
      <c r="H830" s="8">
        <v>52</v>
      </c>
      <c r="I830" t="s">
        <v>8</v>
      </c>
      <c r="J830">
        <f>Tabla1[[#This Row],[Precio Unitario]]*Tabla1[[#This Row],[Cantidad Ordenada]]</f>
        <v>21</v>
      </c>
      <c r="K830">
        <f>Tabla1[[#This Row],[Ganancia Bruta]]-(Tabla1[[#This Row],[Costo Unitario]]*Tabla1[[#This Row],[Cantidad Ordenada]])</f>
        <v>8</v>
      </c>
      <c r="L830">
        <f>Tabla1[[#This Row],[Precio Unitario]]*Tabla1[[#This Row],[Cantidad Ordenada]]</f>
        <v>21</v>
      </c>
      <c r="M830" s="1">
        <f>Tabla1[[#This Row],[Ganancia Neta ]]/Tabla1[[#This Row],[Total del pedido ]]</f>
        <v>0.38095238095238093</v>
      </c>
      <c r="N830" s="2">
        <f>Tabla1[[#This Row],[Costo Unitario]]*Tabla1[[#This Row],[Cantidad Ordenada]]</f>
        <v>13</v>
      </c>
      <c r="O830" s="2"/>
    </row>
    <row r="831" spans="1:15">
      <c r="A831">
        <v>323</v>
      </c>
      <c r="B831">
        <v>8</v>
      </c>
      <c r="C831" t="s">
        <v>19</v>
      </c>
      <c r="D831" t="s">
        <v>43</v>
      </c>
      <c r="E831">
        <v>13</v>
      </c>
      <c r="F831">
        <v>22</v>
      </c>
      <c r="G831">
        <v>3</v>
      </c>
      <c r="H831" s="8">
        <v>37</v>
      </c>
      <c r="I831" t="s">
        <v>8</v>
      </c>
      <c r="J831">
        <f>Tabla1[[#This Row],[Precio Unitario]]*Tabla1[[#This Row],[Cantidad Ordenada]]</f>
        <v>66</v>
      </c>
      <c r="K831">
        <f>Tabla1[[#This Row],[Ganancia Bruta]]-(Tabla1[[#This Row],[Costo Unitario]]*Tabla1[[#This Row],[Cantidad Ordenada]])</f>
        <v>27</v>
      </c>
      <c r="L831">
        <f>Tabla1[[#This Row],[Precio Unitario]]*Tabla1[[#This Row],[Cantidad Ordenada]]</f>
        <v>66</v>
      </c>
      <c r="M831" s="1">
        <f>Tabla1[[#This Row],[Ganancia Neta ]]/Tabla1[[#This Row],[Total del pedido ]]</f>
        <v>0.40909090909090912</v>
      </c>
      <c r="N831" s="2">
        <f>Tabla1[[#This Row],[Costo Unitario]]*Tabla1[[#This Row],[Cantidad Ordenada]]</f>
        <v>39</v>
      </c>
      <c r="O831" s="2"/>
    </row>
    <row r="832" spans="1:15">
      <c r="A832">
        <v>323</v>
      </c>
      <c r="B832">
        <v>8</v>
      </c>
      <c r="C832" t="s">
        <v>13</v>
      </c>
      <c r="D832" t="s">
        <v>37</v>
      </c>
      <c r="E832">
        <v>17</v>
      </c>
      <c r="F832">
        <v>29</v>
      </c>
      <c r="G832">
        <v>2</v>
      </c>
      <c r="H832" s="8">
        <v>33</v>
      </c>
      <c r="I832" t="s">
        <v>6</v>
      </c>
      <c r="J832">
        <f>Tabla1[[#This Row],[Precio Unitario]]*Tabla1[[#This Row],[Cantidad Ordenada]]</f>
        <v>58</v>
      </c>
      <c r="K832">
        <f>Tabla1[[#This Row],[Ganancia Bruta]]-(Tabla1[[#This Row],[Costo Unitario]]*Tabla1[[#This Row],[Cantidad Ordenada]])</f>
        <v>24</v>
      </c>
      <c r="L832">
        <f>Tabla1[[#This Row],[Precio Unitario]]*Tabla1[[#This Row],[Cantidad Ordenada]]</f>
        <v>58</v>
      </c>
      <c r="M832" s="1">
        <f>Tabla1[[#This Row],[Ganancia Neta ]]/Tabla1[[#This Row],[Total del pedido ]]</f>
        <v>0.41379310344827586</v>
      </c>
      <c r="N832" s="2">
        <f>Tabla1[[#This Row],[Costo Unitario]]*Tabla1[[#This Row],[Cantidad Ordenada]]</f>
        <v>34</v>
      </c>
      <c r="O832" s="2"/>
    </row>
    <row r="833" spans="1:15">
      <c r="A833">
        <v>323</v>
      </c>
      <c r="B833">
        <v>8</v>
      </c>
      <c r="C833" t="s">
        <v>5</v>
      </c>
      <c r="D833" t="s">
        <v>31</v>
      </c>
      <c r="E833">
        <v>14</v>
      </c>
      <c r="F833">
        <v>24</v>
      </c>
      <c r="G833">
        <v>2</v>
      </c>
      <c r="H833" s="8">
        <v>30</v>
      </c>
      <c r="I833" t="s">
        <v>6</v>
      </c>
      <c r="J833">
        <f>Tabla1[[#This Row],[Precio Unitario]]*Tabla1[[#This Row],[Cantidad Ordenada]]</f>
        <v>48</v>
      </c>
      <c r="K833">
        <f>Tabla1[[#This Row],[Ganancia Bruta]]-(Tabla1[[#This Row],[Costo Unitario]]*Tabla1[[#This Row],[Cantidad Ordenada]])</f>
        <v>20</v>
      </c>
      <c r="L833">
        <f>Tabla1[[#This Row],[Precio Unitario]]*Tabla1[[#This Row],[Cantidad Ordenada]]</f>
        <v>48</v>
      </c>
      <c r="M833" s="1">
        <f>Tabla1[[#This Row],[Ganancia Neta ]]/Tabla1[[#This Row],[Total del pedido ]]</f>
        <v>0.41666666666666669</v>
      </c>
      <c r="N833" s="2">
        <f>Tabla1[[#This Row],[Costo Unitario]]*Tabla1[[#This Row],[Cantidad Ordenada]]</f>
        <v>28</v>
      </c>
      <c r="O833" s="2"/>
    </row>
    <row r="834" spans="1:15">
      <c r="A834">
        <v>323</v>
      </c>
      <c r="B834">
        <v>8</v>
      </c>
      <c r="C834" t="s">
        <v>24</v>
      </c>
      <c r="D834" t="s">
        <v>48</v>
      </c>
      <c r="E834">
        <v>10</v>
      </c>
      <c r="F834">
        <v>18</v>
      </c>
      <c r="G834">
        <v>2</v>
      </c>
      <c r="H834" s="8">
        <v>22</v>
      </c>
      <c r="I834" t="s">
        <v>8</v>
      </c>
      <c r="J834">
        <f>Tabla1[[#This Row],[Precio Unitario]]*Tabla1[[#This Row],[Cantidad Ordenada]]</f>
        <v>36</v>
      </c>
      <c r="K834">
        <f>Tabla1[[#This Row],[Ganancia Bruta]]-(Tabla1[[#This Row],[Costo Unitario]]*Tabla1[[#This Row],[Cantidad Ordenada]])</f>
        <v>16</v>
      </c>
      <c r="L834">
        <f>Tabla1[[#This Row],[Precio Unitario]]*Tabla1[[#This Row],[Cantidad Ordenada]]</f>
        <v>36</v>
      </c>
      <c r="M834" s="1">
        <f>Tabla1[[#This Row],[Ganancia Neta ]]/Tabla1[[#This Row],[Total del pedido ]]</f>
        <v>0.44444444444444442</v>
      </c>
      <c r="N834" s="2">
        <f>Tabla1[[#This Row],[Costo Unitario]]*Tabla1[[#This Row],[Cantidad Ordenada]]</f>
        <v>20</v>
      </c>
      <c r="O834" s="2"/>
    </row>
    <row r="835" spans="1:15">
      <c r="A835">
        <v>324</v>
      </c>
      <c r="B835">
        <v>9</v>
      </c>
      <c r="C835" t="s">
        <v>7</v>
      </c>
      <c r="D835" t="s">
        <v>32</v>
      </c>
      <c r="E835">
        <v>18</v>
      </c>
      <c r="F835">
        <v>30</v>
      </c>
      <c r="G835">
        <v>1</v>
      </c>
      <c r="H835" s="8">
        <v>15</v>
      </c>
      <c r="I835" t="s">
        <v>8</v>
      </c>
      <c r="J835">
        <f>Tabla1[[#This Row],[Precio Unitario]]*Tabla1[[#This Row],[Cantidad Ordenada]]</f>
        <v>30</v>
      </c>
      <c r="K835">
        <f>Tabla1[[#This Row],[Ganancia Bruta]]-(Tabla1[[#This Row],[Costo Unitario]]*Tabla1[[#This Row],[Cantidad Ordenada]])</f>
        <v>12</v>
      </c>
      <c r="L835">
        <f>Tabla1[[#This Row],[Precio Unitario]]*Tabla1[[#This Row],[Cantidad Ordenada]]</f>
        <v>30</v>
      </c>
      <c r="M835" s="1">
        <f>Tabla1[[#This Row],[Ganancia Neta ]]/Tabla1[[#This Row],[Total del pedido ]]</f>
        <v>0.4</v>
      </c>
      <c r="N835" s="2">
        <f>Tabla1[[#This Row],[Costo Unitario]]*Tabla1[[#This Row],[Cantidad Ordenada]]</f>
        <v>18</v>
      </c>
      <c r="O835" s="2"/>
    </row>
    <row r="836" spans="1:15">
      <c r="A836">
        <v>324</v>
      </c>
      <c r="B836">
        <v>9</v>
      </c>
      <c r="C836" t="s">
        <v>10</v>
      </c>
      <c r="D836" t="s">
        <v>34</v>
      </c>
      <c r="E836">
        <v>16</v>
      </c>
      <c r="F836">
        <v>27</v>
      </c>
      <c r="G836">
        <v>3</v>
      </c>
      <c r="H836" s="8">
        <v>58</v>
      </c>
      <c r="I836" t="s">
        <v>6</v>
      </c>
      <c r="J836">
        <f>Tabla1[[#This Row],[Precio Unitario]]*Tabla1[[#This Row],[Cantidad Ordenada]]</f>
        <v>81</v>
      </c>
      <c r="K836">
        <f>Tabla1[[#This Row],[Ganancia Bruta]]-(Tabla1[[#This Row],[Costo Unitario]]*Tabla1[[#This Row],[Cantidad Ordenada]])</f>
        <v>33</v>
      </c>
      <c r="L836">
        <f>Tabla1[[#This Row],[Precio Unitario]]*Tabla1[[#This Row],[Cantidad Ordenada]]</f>
        <v>81</v>
      </c>
      <c r="M836" s="1">
        <f>Tabla1[[#This Row],[Ganancia Neta ]]/Tabla1[[#This Row],[Total del pedido ]]</f>
        <v>0.40740740740740738</v>
      </c>
      <c r="N836" s="2">
        <f>Tabla1[[#This Row],[Costo Unitario]]*Tabla1[[#This Row],[Cantidad Ordenada]]</f>
        <v>48</v>
      </c>
      <c r="O836" s="2"/>
    </row>
    <row r="837" spans="1:15">
      <c r="A837">
        <v>324</v>
      </c>
      <c r="B837">
        <v>9</v>
      </c>
      <c r="C837" t="s">
        <v>25</v>
      </c>
      <c r="D837" t="s">
        <v>49</v>
      </c>
      <c r="E837">
        <v>15</v>
      </c>
      <c r="F837">
        <v>26</v>
      </c>
      <c r="G837">
        <v>1</v>
      </c>
      <c r="H837" s="8">
        <v>17</v>
      </c>
      <c r="I837" t="s">
        <v>6</v>
      </c>
      <c r="J837">
        <f>Tabla1[[#This Row],[Precio Unitario]]*Tabla1[[#This Row],[Cantidad Ordenada]]</f>
        <v>26</v>
      </c>
      <c r="K837">
        <f>Tabla1[[#This Row],[Ganancia Bruta]]-(Tabla1[[#This Row],[Costo Unitario]]*Tabla1[[#This Row],[Cantidad Ordenada]])</f>
        <v>11</v>
      </c>
      <c r="L837">
        <f>Tabla1[[#This Row],[Precio Unitario]]*Tabla1[[#This Row],[Cantidad Ordenada]]</f>
        <v>26</v>
      </c>
      <c r="M837" s="1">
        <f>Tabla1[[#This Row],[Ganancia Neta ]]/Tabla1[[#This Row],[Total del pedido ]]</f>
        <v>0.42307692307692307</v>
      </c>
      <c r="N837" s="2">
        <f>Tabla1[[#This Row],[Costo Unitario]]*Tabla1[[#This Row],[Cantidad Ordenada]]</f>
        <v>15</v>
      </c>
      <c r="O837" s="2"/>
    </row>
    <row r="838" spans="1:15">
      <c r="A838">
        <v>325</v>
      </c>
      <c r="B838">
        <v>18</v>
      </c>
      <c r="C838" t="s">
        <v>23</v>
      </c>
      <c r="D838" t="s">
        <v>47</v>
      </c>
      <c r="E838">
        <v>13</v>
      </c>
      <c r="F838">
        <v>21</v>
      </c>
      <c r="G838">
        <v>1</v>
      </c>
      <c r="H838" s="8">
        <v>26</v>
      </c>
      <c r="I838" t="s">
        <v>8</v>
      </c>
      <c r="J838">
        <f>Tabla1[[#This Row],[Precio Unitario]]*Tabla1[[#This Row],[Cantidad Ordenada]]</f>
        <v>21</v>
      </c>
      <c r="K838">
        <f>Tabla1[[#This Row],[Ganancia Bruta]]-(Tabla1[[#This Row],[Costo Unitario]]*Tabla1[[#This Row],[Cantidad Ordenada]])</f>
        <v>8</v>
      </c>
      <c r="L838">
        <f>Tabla1[[#This Row],[Precio Unitario]]*Tabla1[[#This Row],[Cantidad Ordenada]]</f>
        <v>21</v>
      </c>
      <c r="M838" s="1">
        <f>Tabla1[[#This Row],[Ganancia Neta ]]/Tabla1[[#This Row],[Total del pedido ]]</f>
        <v>0.38095238095238093</v>
      </c>
      <c r="N838" s="2">
        <f>Tabla1[[#This Row],[Costo Unitario]]*Tabla1[[#This Row],[Cantidad Ordenada]]</f>
        <v>13</v>
      </c>
      <c r="O838" s="2"/>
    </row>
    <row r="839" spans="1:15">
      <c r="A839">
        <v>325</v>
      </c>
      <c r="B839">
        <v>18</v>
      </c>
      <c r="C839" t="s">
        <v>9</v>
      </c>
      <c r="D839" t="s">
        <v>33</v>
      </c>
      <c r="E839">
        <v>19</v>
      </c>
      <c r="F839">
        <v>31</v>
      </c>
      <c r="G839">
        <v>1</v>
      </c>
      <c r="H839" s="8">
        <v>5</v>
      </c>
      <c r="I839" t="s">
        <v>8</v>
      </c>
      <c r="J839">
        <f>Tabla1[[#This Row],[Precio Unitario]]*Tabla1[[#This Row],[Cantidad Ordenada]]</f>
        <v>31</v>
      </c>
      <c r="K839">
        <f>Tabla1[[#This Row],[Ganancia Bruta]]-(Tabla1[[#This Row],[Costo Unitario]]*Tabla1[[#This Row],[Cantidad Ordenada]])</f>
        <v>12</v>
      </c>
      <c r="L839">
        <f>Tabla1[[#This Row],[Precio Unitario]]*Tabla1[[#This Row],[Cantidad Ordenada]]</f>
        <v>31</v>
      </c>
      <c r="M839" s="1">
        <f>Tabla1[[#This Row],[Ganancia Neta ]]/Tabla1[[#This Row],[Total del pedido ]]</f>
        <v>0.38709677419354838</v>
      </c>
      <c r="N839" s="2">
        <f>Tabla1[[#This Row],[Costo Unitario]]*Tabla1[[#This Row],[Cantidad Ordenada]]</f>
        <v>19</v>
      </c>
      <c r="O839" s="2"/>
    </row>
    <row r="840" spans="1:15">
      <c r="A840">
        <v>325</v>
      </c>
      <c r="B840">
        <v>18</v>
      </c>
      <c r="C840" t="s">
        <v>17</v>
      </c>
      <c r="D840" t="s">
        <v>41</v>
      </c>
      <c r="E840">
        <v>21</v>
      </c>
      <c r="F840">
        <v>35</v>
      </c>
      <c r="G840">
        <v>2</v>
      </c>
      <c r="H840" s="8">
        <v>13</v>
      </c>
      <c r="I840" t="s">
        <v>8</v>
      </c>
      <c r="J840">
        <f>Tabla1[[#This Row],[Precio Unitario]]*Tabla1[[#This Row],[Cantidad Ordenada]]</f>
        <v>70</v>
      </c>
      <c r="K840">
        <f>Tabla1[[#This Row],[Ganancia Bruta]]-(Tabla1[[#This Row],[Costo Unitario]]*Tabla1[[#This Row],[Cantidad Ordenada]])</f>
        <v>28</v>
      </c>
      <c r="L840">
        <f>Tabla1[[#This Row],[Precio Unitario]]*Tabla1[[#This Row],[Cantidad Ordenada]]</f>
        <v>70</v>
      </c>
      <c r="M840" s="1">
        <f>Tabla1[[#This Row],[Ganancia Neta ]]/Tabla1[[#This Row],[Total del pedido ]]</f>
        <v>0.4</v>
      </c>
      <c r="N840" s="2">
        <f>Tabla1[[#This Row],[Costo Unitario]]*Tabla1[[#This Row],[Cantidad Ordenada]]</f>
        <v>42</v>
      </c>
      <c r="O840" s="2"/>
    </row>
    <row r="841" spans="1:15">
      <c r="A841">
        <v>325</v>
      </c>
      <c r="B841">
        <v>18</v>
      </c>
      <c r="C841" t="s">
        <v>18</v>
      </c>
      <c r="D841" t="s">
        <v>42</v>
      </c>
      <c r="E841">
        <v>19</v>
      </c>
      <c r="F841">
        <v>32</v>
      </c>
      <c r="G841">
        <v>1</v>
      </c>
      <c r="H841" s="8">
        <v>27</v>
      </c>
      <c r="I841" t="s">
        <v>6</v>
      </c>
      <c r="J841">
        <f>Tabla1[[#This Row],[Precio Unitario]]*Tabla1[[#This Row],[Cantidad Ordenada]]</f>
        <v>32</v>
      </c>
      <c r="K841">
        <f>Tabla1[[#This Row],[Ganancia Bruta]]-(Tabla1[[#This Row],[Costo Unitario]]*Tabla1[[#This Row],[Cantidad Ordenada]])</f>
        <v>13</v>
      </c>
      <c r="L841">
        <f>Tabla1[[#This Row],[Precio Unitario]]*Tabla1[[#This Row],[Cantidad Ordenada]]</f>
        <v>32</v>
      </c>
      <c r="M841" s="1">
        <f>Tabla1[[#This Row],[Ganancia Neta ]]/Tabla1[[#This Row],[Total del pedido ]]</f>
        <v>0.40625</v>
      </c>
      <c r="N841" s="2">
        <f>Tabla1[[#This Row],[Costo Unitario]]*Tabla1[[#This Row],[Cantidad Ordenada]]</f>
        <v>19</v>
      </c>
      <c r="O841" s="2"/>
    </row>
    <row r="842" spans="1:15">
      <c r="A842">
        <v>326</v>
      </c>
      <c r="B842">
        <v>14</v>
      </c>
      <c r="C842" t="s">
        <v>17</v>
      </c>
      <c r="D842" t="s">
        <v>41</v>
      </c>
      <c r="E842">
        <v>21</v>
      </c>
      <c r="F842">
        <v>35</v>
      </c>
      <c r="G842">
        <v>1</v>
      </c>
      <c r="H842" s="8">
        <v>14</v>
      </c>
      <c r="I842" t="s">
        <v>6</v>
      </c>
      <c r="J842">
        <f>Tabla1[[#This Row],[Precio Unitario]]*Tabla1[[#This Row],[Cantidad Ordenada]]</f>
        <v>35</v>
      </c>
      <c r="K842">
        <f>Tabla1[[#This Row],[Ganancia Bruta]]-(Tabla1[[#This Row],[Costo Unitario]]*Tabla1[[#This Row],[Cantidad Ordenada]])</f>
        <v>14</v>
      </c>
      <c r="L842">
        <f>Tabla1[[#This Row],[Precio Unitario]]*Tabla1[[#This Row],[Cantidad Ordenada]]</f>
        <v>35</v>
      </c>
      <c r="M842" s="1">
        <f>Tabla1[[#This Row],[Ganancia Neta ]]/Tabla1[[#This Row],[Total del pedido ]]</f>
        <v>0.4</v>
      </c>
      <c r="N842" s="2">
        <f>Tabla1[[#This Row],[Costo Unitario]]*Tabla1[[#This Row],[Cantidad Ordenada]]</f>
        <v>21</v>
      </c>
      <c r="O842" s="2"/>
    </row>
    <row r="843" spans="1:15">
      <c r="A843">
        <v>326</v>
      </c>
      <c r="B843">
        <v>14</v>
      </c>
      <c r="C843" t="s">
        <v>24</v>
      </c>
      <c r="D843" t="s">
        <v>48</v>
      </c>
      <c r="E843">
        <v>10</v>
      </c>
      <c r="F843">
        <v>18</v>
      </c>
      <c r="G843">
        <v>1</v>
      </c>
      <c r="H843" s="8">
        <v>28</v>
      </c>
      <c r="I843" t="s">
        <v>6</v>
      </c>
      <c r="J843">
        <f>Tabla1[[#This Row],[Precio Unitario]]*Tabla1[[#This Row],[Cantidad Ordenada]]</f>
        <v>18</v>
      </c>
      <c r="K843">
        <f>Tabla1[[#This Row],[Ganancia Bruta]]-(Tabla1[[#This Row],[Costo Unitario]]*Tabla1[[#This Row],[Cantidad Ordenada]])</f>
        <v>8</v>
      </c>
      <c r="L843">
        <f>Tabla1[[#This Row],[Precio Unitario]]*Tabla1[[#This Row],[Cantidad Ordenada]]</f>
        <v>18</v>
      </c>
      <c r="M843" s="1">
        <f>Tabla1[[#This Row],[Ganancia Neta ]]/Tabla1[[#This Row],[Total del pedido ]]</f>
        <v>0.44444444444444442</v>
      </c>
      <c r="N843" s="2">
        <f>Tabla1[[#This Row],[Costo Unitario]]*Tabla1[[#This Row],[Cantidad Ordenada]]</f>
        <v>10</v>
      </c>
      <c r="O843" s="2"/>
    </row>
    <row r="844" spans="1:15">
      <c r="A844">
        <v>326</v>
      </c>
      <c r="B844">
        <v>14</v>
      </c>
      <c r="C844" t="s">
        <v>15</v>
      </c>
      <c r="D844" t="s">
        <v>39</v>
      </c>
      <c r="E844">
        <v>16</v>
      </c>
      <c r="F844">
        <v>28</v>
      </c>
      <c r="G844">
        <v>1</v>
      </c>
      <c r="H844" s="8">
        <v>49</v>
      </c>
      <c r="I844" t="s">
        <v>6</v>
      </c>
      <c r="J844">
        <f>Tabla1[[#This Row],[Precio Unitario]]*Tabla1[[#This Row],[Cantidad Ordenada]]</f>
        <v>28</v>
      </c>
      <c r="K844">
        <f>Tabla1[[#This Row],[Ganancia Bruta]]-(Tabla1[[#This Row],[Costo Unitario]]*Tabla1[[#This Row],[Cantidad Ordenada]])</f>
        <v>12</v>
      </c>
      <c r="L844">
        <f>Tabla1[[#This Row],[Precio Unitario]]*Tabla1[[#This Row],[Cantidad Ordenada]]</f>
        <v>28</v>
      </c>
      <c r="M844" s="1">
        <f>Tabla1[[#This Row],[Ganancia Neta ]]/Tabla1[[#This Row],[Total del pedido ]]</f>
        <v>0.42857142857142855</v>
      </c>
      <c r="N844" s="2">
        <f>Tabla1[[#This Row],[Costo Unitario]]*Tabla1[[#This Row],[Cantidad Ordenada]]</f>
        <v>16</v>
      </c>
      <c r="O844" s="2"/>
    </row>
    <row r="845" spans="1:15">
      <c r="A845">
        <v>327</v>
      </c>
      <c r="B845">
        <v>12</v>
      </c>
      <c r="C845" t="s">
        <v>20</v>
      </c>
      <c r="D845" t="s">
        <v>44</v>
      </c>
      <c r="E845">
        <v>20</v>
      </c>
      <c r="F845">
        <v>34</v>
      </c>
      <c r="G845">
        <v>3</v>
      </c>
      <c r="H845" s="8">
        <v>33</v>
      </c>
      <c r="I845" t="s">
        <v>6</v>
      </c>
      <c r="J845">
        <f>Tabla1[[#This Row],[Precio Unitario]]*Tabla1[[#This Row],[Cantidad Ordenada]]</f>
        <v>102</v>
      </c>
      <c r="K845">
        <f>Tabla1[[#This Row],[Ganancia Bruta]]-(Tabla1[[#This Row],[Costo Unitario]]*Tabla1[[#This Row],[Cantidad Ordenada]])</f>
        <v>42</v>
      </c>
      <c r="L845">
        <f>Tabla1[[#This Row],[Precio Unitario]]*Tabla1[[#This Row],[Cantidad Ordenada]]</f>
        <v>102</v>
      </c>
      <c r="M845" s="1">
        <f>Tabla1[[#This Row],[Ganancia Neta ]]/Tabla1[[#This Row],[Total del pedido ]]</f>
        <v>0.41176470588235292</v>
      </c>
      <c r="N845" s="2">
        <f>Tabla1[[#This Row],[Costo Unitario]]*Tabla1[[#This Row],[Cantidad Ordenada]]</f>
        <v>60</v>
      </c>
      <c r="O845" s="2"/>
    </row>
    <row r="846" spans="1:15">
      <c r="A846">
        <v>327</v>
      </c>
      <c r="B846">
        <v>12</v>
      </c>
      <c r="C846" t="s">
        <v>24</v>
      </c>
      <c r="D846" t="s">
        <v>48</v>
      </c>
      <c r="E846">
        <v>10</v>
      </c>
      <c r="F846">
        <v>18</v>
      </c>
      <c r="G846">
        <v>1</v>
      </c>
      <c r="H846" s="8">
        <v>7</v>
      </c>
      <c r="I846" t="s">
        <v>8</v>
      </c>
      <c r="J846">
        <f>Tabla1[[#This Row],[Precio Unitario]]*Tabla1[[#This Row],[Cantidad Ordenada]]</f>
        <v>18</v>
      </c>
      <c r="K846">
        <f>Tabla1[[#This Row],[Ganancia Bruta]]-(Tabla1[[#This Row],[Costo Unitario]]*Tabla1[[#This Row],[Cantidad Ordenada]])</f>
        <v>8</v>
      </c>
      <c r="L846">
        <f>Tabla1[[#This Row],[Precio Unitario]]*Tabla1[[#This Row],[Cantidad Ordenada]]</f>
        <v>18</v>
      </c>
      <c r="M846" s="1">
        <f>Tabla1[[#This Row],[Ganancia Neta ]]/Tabla1[[#This Row],[Total del pedido ]]</f>
        <v>0.44444444444444442</v>
      </c>
      <c r="N846" s="2">
        <f>Tabla1[[#This Row],[Costo Unitario]]*Tabla1[[#This Row],[Cantidad Ordenada]]</f>
        <v>10</v>
      </c>
      <c r="O846" s="2"/>
    </row>
    <row r="847" spans="1:15">
      <c r="A847">
        <v>327</v>
      </c>
      <c r="B847">
        <v>12</v>
      </c>
      <c r="C847" t="s">
        <v>10</v>
      </c>
      <c r="D847" t="s">
        <v>34</v>
      </c>
      <c r="E847">
        <v>16</v>
      </c>
      <c r="F847">
        <v>27</v>
      </c>
      <c r="G847">
        <v>1</v>
      </c>
      <c r="H847" s="8">
        <v>34</v>
      </c>
      <c r="I847" t="s">
        <v>6</v>
      </c>
      <c r="J847">
        <f>Tabla1[[#This Row],[Precio Unitario]]*Tabla1[[#This Row],[Cantidad Ordenada]]</f>
        <v>27</v>
      </c>
      <c r="K847">
        <f>Tabla1[[#This Row],[Ganancia Bruta]]-(Tabla1[[#This Row],[Costo Unitario]]*Tabla1[[#This Row],[Cantidad Ordenada]])</f>
        <v>11</v>
      </c>
      <c r="L847">
        <f>Tabla1[[#This Row],[Precio Unitario]]*Tabla1[[#This Row],[Cantidad Ordenada]]</f>
        <v>27</v>
      </c>
      <c r="M847" s="1">
        <f>Tabla1[[#This Row],[Ganancia Neta ]]/Tabla1[[#This Row],[Total del pedido ]]</f>
        <v>0.40740740740740738</v>
      </c>
      <c r="N847" s="2">
        <f>Tabla1[[#This Row],[Costo Unitario]]*Tabla1[[#This Row],[Cantidad Ordenada]]</f>
        <v>16</v>
      </c>
      <c r="O847" s="2"/>
    </row>
    <row r="848" spans="1:15">
      <c r="A848">
        <v>328</v>
      </c>
      <c r="B848">
        <v>4</v>
      </c>
      <c r="C848" t="s">
        <v>17</v>
      </c>
      <c r="D848" t="s">
        <v>41</v>
      </c>
      <c r="E848">
        <v>21</v>
      </c>
      <c r="F848">
        <v>35</v>
      </c>
      <c r="G848">
        <v>1</v>
      </c>
      <c r="H848" s="8">
        <v>21</v>
      </c>
      <c r="I848" t="s">
        <v>6</v>
      </c>
      <c r="J848">
        <f>Tabla1[[#This Row],[Precio Unitario]]*Tabla1[[#This Row],[Cantidad Ordenada]]</f>
        <v>35</v>
      </c>
      <c r="K848">
        <f>Tabla1[[#This Row],[Ganancia Bruta]]-(Tabla1[[#This Row],[Costo Unitario]]*Tabla1[[#This Row],[Cantidad Ordenada]])</f>
        <v>14</v>
      </c>
      <c r="L848">
        <f>Tabla1[[#This Row],[Precio Unitario]]*Tabla1[[#This Row],[Cantidad Ordenada]]</f>
        <v>35</v>
      </c>
      <c r="M848" s="1">
        <f>Tabla1[[#This Row],[Ganancia Neta ]]/Tabla1[[#This Row],[Total del pedido ]]</f>
        <v>0.4</v>
      </c>
      <c r="N848" s="2">
        <f>Tabla1[[#This Row],[Costo Unitario]]*Tabla1[[#This Row],[Cantidad Ordenada]]</f>
        <v>21</v>
      </c>
      <c r="O848" s="2"/>
    </row>
    <row r="849" spans="1:15">
      <c r="A849">
        <v>329</v>
      </c>
      <c r="B849">
        <v>13</v>
      </c>
      <c r="C849" t="s">
        <v>23</v>
      </c>
      <c r="D849" t="s">
        <v>47</v>
      </c>
      <c r="E849">
        <v>13</v>
      </c>
      <c r="F849">
        <v>21</v>
      </c>
      <c r="G849">
        <v>2</v>
      </c>
      <c r="H849" s="8">
        <v>56</v>
      </c>
      <c r="I849" t="s">
        <v>6</v>
      </c>
      <c r="J849">
        <f>Tabla1[[#This Row],[Precio Unitario]]*Tabla1[[#This Row],[Cantidad Ordenada]]</f>
        <v>42</v>
      </c>
      <c r="K849">
        <f>Tabla1[[#This Row],[Ganancia Bruta]]-(Tabla1[[#This Row],[Costo Unitario]]*Tabla1[[#This Row],[Cantidad Ordenada]])</f>
        <v>16</v>
      </c>
      <c r="L849">
        <f>Tabla1[[#This Row],[Precio Unitario]]*Tabla1[[#This Row],[Cantidad Ordenada]]</f>
        <v>42</v>
      </c>
      <c r="M849" s="1">
        <f>Tabla1[[#This Row],[Ganancia Neta ]]/Tabla1[[#This Row],[Total del pedido ]]</f>
        <v>0.38095238095238093</v>
      </c>
      <c r="N849" s="2">
        <f>Tabla1[[#This Row],[Costo Unitario]]*Tabla1[[#This Row],[Cantidad Ordenada]]</f>
        <v>26</v>
      </c>
      <c r="O849" s="2"/>
    </row>
    <row r="850" spans="1:15">
      <c r="A850">
        <v>329</v>
      </c>
      <c r="B850">
        <v>13</v>
      </c>
      <c r="C850" t="s">
        <v>11</v>
      </c>
      <c r="D850" t="s">
        <v>35</v>
      </c>
      <c r="E850">
        <v>25</v>
      </c>
      <c r="F850">
        <v>40</v>
      </c>
      <c r="G850">
        <v>2</v>
      </c>
      <c r="H850" s="8">
        <v>17</v>
      </c>
      <c r="I850" t="s">
        <v>6</v>
      </c>
      <c r="J850">
        <f>Tabla1[[#This Row],[Precio Unitario]]*Tabla1[[#This Row],[Cantidad Ordenada]]</f>
        <v>80</v>
      </c>
      <c r="K850">
        <f>Tabla1[[#This Row],[Ganancia Bruta]]-(Tabla1[[#This Row],[Costo Unitario]]*Tabla1[[#This Row],[Cantidad Ordenada]])</f>
        <v>30</v>
      </c>
      <c r="L850">
        <f>Tabla1[[#This Row],[Precio Unitario]]*Tabla1[[#This Row],[Cantidad Ordenada]]</f>
        <v>80</v>
      </c>
      <c r="M850" s="1">
        <f>Tabla1[[#This Row],[Ganancia Neta ]]/Tabla1[[#This Row],[Total del pedido ]]</f>
        <v>0.375</v>
      </c>
      <c r="N850" s="2">
        <f>Tabla1[[#This Row],[Costo Unitario]]*Tabla1[[#This Row],[Cantidad Ordenada]]</f>
        <v>50</v>
      </c>
      <c r="O850" s="2"/>
    </row>
    <row r="851" spans="1:15">
      <c r="A851">
        <v>329</v>
      </c>
      <c r="B851">
        <v>13</v>
      </c>
      <c r="C851" t="s">
        <v>9</v>
      </c>
      <c r="D851" t="s">
        <v>33</v>
      </c>
      <c r="E851">
        <v>19</v>
      </c>
      <c r="F851">
        <v>31</v>
      </c>
      <c r="G851">
        <v>2</v>
      </c>
      <c r="H851" s="8">
        <v>58</v>
      </c>
      <c r="I851" t="s">
        <v>6</v>
      </c>
      <c r="J851">
        <f>Tabla1[[#This Row],[Precio Unitario]]*Tabla1[[#This Row],[Cantidad Ordenada]]</f>
        <v>62</v>
      </c>
      <c r="K851">
        <f>Tabla1[[#This Row],[Ganancia Bruta]]-(Tabla1[[#This Row],[Costo Unitario]]*Tabla1[[#This Row],[Cantidad Ordenada]])</f>
        <v>24</v>
      </c>
      <c r="L851">
        <f>Tabla1[[#This Row],[Precio Unitario]]*Tabla1[[#This Row],[Cantidad Ordenada]]</f>
        <v>62</v>
      </c>
      <c r="M851" s="1">
        <f>Tabla1[[#This Row],[Ganancia Neta ]]/Tabla1[[#This Row],[Total del pedido ]]</f>
        <v>0.38709677419354838</v>
      </c>
      <c r="N851" s="2">
        <f>Tabla1[[#This Row],[Costo Unitario]]*Tabla1[[#This Row],[Cantidad Ordenada]]</f>
        <v>38</v>
      </c>
      <c r="O851" s="2"/>
    </row>
    <row r="852" spans="1:15">
      <c r="A852">
        <v>329</v>
      </c>
      <c r="B852">
        <v>13</v>
      </c>
      <c r="C852" t="s">
        <v>22</v>
      </c>
      <c r="D852" t="s">
        <v>46</v>
      </c>
      <c r="E852">
        <v>14</v>
      </c>
      <c r="F852">
        <v>23</v>
      </c>
      <c r="G852">
        <v>1</v>
      </c>
      <c r="H852" s="8">
        <v>8</v>
      </c>
      <c r="I852" t="s">
        <v>6</v>
      </c>
      <c r="J852">
        <f>Tabla1[[#This Row],[Precio Unitario]]*Tabla1[[#This Row],[Cantidad Ordenada]]</f>
        <v>23</v>
      </c>
      <c r="K852">
        <f>Tabla1[[#This Row],[Ganancia Bruta]]-(Tabla1[[#This Row],[Costo Unitario]]*Tabla1[[#This Row],[Cantidad Ordenada]])</f>
        <v>9</v>
      </c>
      <c r="L852">
        <f>Tabla1[[#This Row],[Precio Unitario]]*Tabla1[[#This Row],[Cantidad Ordenada]]</f>
        <v>23</v>
      </c>
      <c r="M852" s="1">
        <f>Tabla1[[#This Row],[Ganancia Neta ]]/Tabla1[[#This Row],[Total del pedido ]]</f>
        <v>0.39130434782608697</v>
      </c>
      <c r="N852" s="2">
        <f>Tabla1[[#This Row],[Costo Unitario]]*Tabla1[[#This Row],[Cantidad Ordenada]]</f>
        <v>14</v>
      </c>
      <c r="O852" s="2"/>
    </row>
    <row r="853" spans="1:15">
      <c r="A853">
        <v>330</v>
      </c>
      <c r="B853">
        <v>10</v>
      </c>
      <c r="C853" t="s">
        <v>26</v>
      </c>
      <c r="D853" t="s">
        <v>50</v>
      </c>
      <c r="E853">
        <v>15</v>
      </c>
      <c r="F853">
        <v>25</v>
      </c>
      <c r="G853">
        <v>2</v>
      </c>
      <c r="H853" s="8">
        <v>25</v>
      </c>
      <c r="I853" t="s">
        <v>8</v>
      </c>
      <c r="J853">
        <f>Tabla1[[#This Row],[Precio Unitario]]*Tabla1[[#This Row],[Cantidad Ordenada]]</f>
        <v>50</v>
      </c>
      <c r="K853">
        <f>Tabla1[[#This Row],[Ganancia Bruta]]-(Tabla1[[#This Row],[Costo Unitario]]*Tabla1[[#This Row],[Cantidad Ordenada]])</f>
        <v>20</v>
      </c>
      <c r="L853">
        <f>Tabla1[[#This Row],[Precio Unitario]]*Tabla1[[#This Row],[Cantidad Ordenada]]</f>
        <v>50</v>
      </c>
      <c r="M853" s="1">
        <f>Tabla1[[#This Row],[Ganancia Neta ]]/Tabla1[[#This Row],[Total del pedido ]]</f>
        <v>0.4</v>
      </c>
      <c r="N853" s="2">
        <f>Tabla1[[#This Row],[Costo Unitario]]*Tabla1[[#This Row],[Cantidad Ordenada]]</f>
        <v>30</v>
      </c>
      <c r="O853" s="2"/>
    </row>
    <row r="854" spans="1:15">
      <c r="A854">
        <v>330</v>
      </c>
      <c r="B854">
        <v>10</v>
      </c>
      <c r="C854" t="s">
        <v>15</v>
      </c>
      <c r="D854" t="s">
        <v>39</v>
      </c>
      <c r="E854">
        <v>16</v>
      </c>
      <c r="F854">
        <v>28</v>
      </c>
      <c r="G854">
        <v>2</v>
      </c>
      <c r="H854" s="8">
        <v>43</v>
      </c>
      <c r="I854" t="s">
        <v>6</v>
      </c>
      <c r="J854">
        <f>Tabla1[[#This Row],[Precio Unitario]]*Tabla1[[#This Row],[Cantidad Ordenada]]</f>
        <v>56</v>
      </c>
      <c r="K854">
        <f>Tabla1[[#This Row],[Ganancia Bruta]]-(Tabla1[[#This Row],[Costo Unitario]]*Tabla1[[#This Row],[Cantidad Ordenada]])</f>
        <v>24</v>
      </c>
      <c r="L854">
        <f>Tabla1[[#This Row],[Precio Unitario]]*Tabla1[[#This Row],[Cantidad Ordenada]]</f>
        <v>56</v>
      </c>
      <c r="M854" s="1">
        <f>Tabla1[[#This Row],[Ganancia Neta ]]/Tabla1[[#This Row],[Total del pedido ]]</f>
        <v>0.42857142857142855</v>
      </c>
      <c r="N854" s="2">
        <f>Tabla1[[#This Row],[Costo Unitario]]*Tabla1[[#This Row],[Cantidad Ordenada]]</f>
        <v>32</v>
      </c>
      <c r="O854" s="2"/>
    </row>
    <row r="855" spans="1:15">
      <c r="A855">
        <v>330</v>
      </c>
      <c r="B855">
        <v>10</v>
      </c>
      <c r="C855" t="s">
        <v>22</v>
      </c>
      <c r="D855" t="s">
        <v>46</v>
      </c>
      <c r="E855">
        <v>14</v>
      </c>
      <c r="F855">
        <v>23</v>
      </c>
      <c r="G855">
        <v>3</v>
      </c>
      <c r="H855" s="8">
        <v>21</v>
      </c>
      <c r="I855" t="s">
        <v>6</v>
      </c>
      <c r="J855">
        <f>Tabla1[[#This Row],[Precio Unitario]]*Tabla1[[#This Row],[Cantidad Ordenada]]</f>
        <v>69</v>
      </c>
      <c r="K855">
        <f>Tabla1[[#This Row],[Ganancia Bruta]]-(Tabla1[[#This Row],[Costo Unitario]]*Tabla1[[#This Row],[Cantidad Ordenada]])</f>
        <v>27</v>
      </c>
      <c r="L855">
        <f>Tabla1[[#This Row],[Precio Unitario]]*Tabla1[[#This Row],[Cantidad Ordenada]]</f>
        <v>69</v>
      </c>
      <c r="M855" s="1">
        <f>Tabla1[[#This Row],[Ganancia Neta ]]/Tabla1[[#This Row],[Total del pedido ]]</f>
        <v>0.39130434782608697</v>
      </c>
      <c r="N855" s="2">
        <f>Tabla1[[#This Row],[Costo Unitario]]*Tabla1[[#This Row],[Cantidad Ordenada]]</f>
        <v>42</v>
      </c>
      <c r="O855" s="2"/>
    </row>
    <row r="856" spans="1:15">
      <c r="A856">
        <v>330</v>
      </c>
      <c r="B856">
        <v>10</v>
      </c>
      <c r="C856" t="s">
        <v>23</v>
      </c>
      <c r="D856" t="s">
        <v>47</v>
      </c>
      <c r="E856">
        <v>13</v>
      </c>
      <c r="F856">
        <v>21</v>
      </c>
      <c r="G856">
        <v>2</v>
      </c>
      <c r="H856" s="8">
        <v>51</v>
      </c>
      <c r="I856" t="s">
        <v>8</v>
      </c>
      <c r="J856">
        <f>Tabla1[[#This Row],[Precio Unitario]]*Tabla1[[#This Row],[Cantidad Ordenada]]</f>
        <v>42</v>
      </c>
      <c r="K856">
        <f>Tabla1[[#This Row],[Ganancia Bruta]]-(Tabla1[[#This Row],[Costo Unitario]]*Tabla1[[#This Row],[Cantidad Ordenada]])</f>
        <v>16</v>
      </c>
      <c r="L856">
        <f>Tabla1[[#This Row],[Precio Unitario]]*Tabla1[[#This Row],[Cantidad Ordenada]]</f>
        <v>42</v>
      </c>
      <c r="M856" s="1">
        <f>Tabla1[[#This Row],[Ganancia Neta ]]/Tabla1[[#This Row],[Total del pedido ]]</f>
        <v>0.38095238095238093</v>
      </c>
      <c r="N856" s="2">
        <f>Tabla1[[#This Row],[Costo Unitario]]*Tabla1[[#This Row],[Cantidad Ordenada]]</f>
        <v>26</v>
      </c>
      <c r="O856" s="2"/>
    </row>
    <row r="857" spans="1:15">
      <c r="A857">
        <v>331</v>
      </c>
      <c r="B857">
        <v>20</v>
      </c>
      <c r="C857" t="s">
        <v>16</v>
      </c>
      <c r="D857" t="s">
        <v>40</v>
      </c>
      <c r="E857">
        <v>11</v>
      </c>
      <c r="F857">
        <v>19</v>
      </c>
      <c r="G857">
        <v>1</v>
      </c>
      <c r="H857" s="8">
        <v>5</v>
      </c>
      <c r="I857" t="s">
        <v>6</v>
      </c>
      <c r="J857">
        <f>Tabla1[[#This Row],[Precio Unitario]]*Tabla1[[#This Row],[Cantidad Ordenada]]</f>
        <v>19</v>
      </c>
      <c r="K857">
        <f>Tabla1[[#This Row],[Ganancia Bruta]]-(Tabla1[[#This Row],[Costo Unitario]]*Tabla1[[#This Row],[Cantidad Ordenada]])</f>
        <v>8</v>
      </c>
      <c r="L857">
        <f>Tabla1[[#This Row],[Precio Unitario]]*Tabla1[[#This Row],[Cantidad Ordenada]]</f>
        <v>19</v>
      </c>
      <c r="M857" s="1">
        <f>Tabla1[[#This Row],[Ganancia Neta ]]/Tabla1[[#This Row],[Total del pedido ]]</f>
        <v>0.42105263157894735</v>
      </c>
      <c r="N857" s="2">
        <f>Tabla1[[#This Row],[Costo Unitario]]*Tabla1[[#This Row],[Cantidad Ordenada]]</f>
        <v>11</v>
      </c>
      <c r="O857" s="2"/>
    </row>
    <row r="858" spans="1:15">
      <c r="A858">
        <v>331</v>
      </c>
      <c r="B858">
        <v>20</v>
      </c>
      <c r="C858" t="s">
        <v>17</v>
      </c>
      <c r="D858" t="s">
        <v>41</v>
      </c>
      <c r="E858">
        <v>21</v>
      </c>
      <c r="F858">
        <v>35</v>
      </c>
      <c r="G858">
        <v>3</v>
      </c>
      <c r="H858" s="8">
        <v>26</v>
      </c>
      <c r="I858" t="s">
        <v>8</v>
      </c>
      <c r="J858">
        <f>Tabla1[[#This Row],[Precio Unitario]]*Tabla1[[#This Row],[Cantidad Ordenada]]</f>
        <v>105</v>
      </c>
      <c r="K858">
        <f>Tabla1[[#This Row],[Ganancia Bruta]]-(Tabla1[[#This Row],[Costo Unitario]]*Tabla1[[#This Row],[Cantidad Ordenada]])</f>
        <v>42</v>
      </c>
      <c r="L858">
        <f>Tabla1[[#This Row],[Precio Unitario]]*Tabla1[[#This Row],[Cantidad Ordenada]]</f>
        <v>105</v>
      </c>
      <c r="M858" s="1">
        <f>Tabla1[[#This Row],[Ganancia Neta ]]/Tabla1[[#This Row],[Total del pedido ]]</f>
        <v>0.4</v>
      </c>
      <c r="N858" s="2">
        <f>Tabla1[[#This Row],[Costo Unitario]]*Tabla1[[#This Row],[Cantidad Ordenada]]</f>
        <v>63</v>
      </c>
      <c r="O858" s="2"/>
    </row>
    <row r="859" spans="1:15">
      <c r="A859">
        <v>331</v>
      </c>
      <c r="B859">
        <v>20</v>
      </c>
      <c r="C859" t="s">
        <v>5</v>
      </c>
      <c r="D859" t="s">
        <v>31</v>
      </c>
      <c r="E859">
        <v>14</v>
      </c>
      <c r="F859">
        <v>24</v>
      </c>
      <c r="G859">
        <v>1</v>
      </c>
      <c r="H859" s="8">
        <v>55</v>
      </c>
      <c r="I859" t="s">
        <v>6</v>
      </c>
      <c r="J859">
        <f>Tabla1[[#This Row],[Precio Unitario]]*Tabla1[[#This Row],[Cantidad Ordenada]]</f>
        <v>24</v>
      </c>
      <c r="K859">
        <f>Tabla1[[#This Row],[Ganancia Bruta]]-(Tabla1[[#This Row],[Costo Unitario]]*Tabla1[[#This Row],[Cantidad Ordenada]])</f>
        <v>10</v>
      </c>
      <c r="L859">
        <f>Tabla1[[#This Row],[Precio Unitario]]*Tabla1[[#This Row],[Cantidad Ordenada]]</f>
        <v>24</v>
      </c>
      <c r="M859" s="1">
        <f>Tabla1[[#This Row],[Ganancia Neta ]]/Tabla1[[#This Row],[Total del pedido ]]</f>
        <v>0.41666666666666669</v>
      </c>
      <c r="N859" s="2">
        <f>Tabla1[[#This Row],[Costo Unitario]]*Tabla1[[#This Row],[Cantidad Ordenada]]</f>
        <v>14</v>
      </c>
      <c r="O859" s="2"/>
    </row>
    <row r="860" spans="1:15">
      <c r="A860">
        <v>331</v>
      </c>
      <c r="B860">
        <v>20</v>
      </c>
      <c r="C860" t="s">
        <v>26</v>
      </c>
      <c r="D860" t="s">
        <v>50</v>
      </c>
      <c r="E860">
        <v>15</v>
      </c>
      <c r="F860">
        <v>25</v>
      </c>
      <c r="G860">
        <v>1</v>
      </c>
      <c r="H860" s="8">
        <v>35</v>
      </c>
      <c r="I860" t="s">
        <v>6</v>
      </c>
      <c r="J860">
        <f>Tabla1[[#This Row],[Precio Unitario]]*Tabla1[[#This Row],[Cantidad Ordenada]]</f>
        <v>25</v>
      </c>
      <c r="K860">
        <f>Tabla1[[#This Row],[Ganancia Bruta]]-(Tabla1[[#This Row],[Costo Unitario]]*Tabla1[[#This Row],[Cantidad Ordenada]])</f>
        <v>10</v>
      </c>
      <c r="L860">
        <f>Tabla1[[#This Row],[Precio Unitario]]*Tabla1[[#This Row],[Cantidad Ordenada]]</f>
        <v>25</v>
      </c>
      <c r="M860" s="1">
        <f>Tabla1[[#This Row],[Ganancia Neta ]]/Tabla1[[#This Row],[Total del pedido ]]</f>
        <v>0.4</v>
      </c>
      <c r="N860" s="2">
        <f>Tabla1[[#This Row],[Costo Unitario]]*Tabla1[[#This Row],[Cantidad Ordenada]]</f>
        <v>15</v>
      </c>
      <c r="O860" s="2"/>
    </row>
    <row r="861" spans="1:15">
      <c r="A861">
        <v>332</v>
      </c>
      <c r="B861">
        <v>6</v>
      </c>
      <c r="C861" t="s">
        <v>11</v>
      </c>
      <c r="D861" t="s">
        <v>35</v>
      </c>
      <c r="E861">
        <v>25</v>
      </c>
      <c r="F861">
        <v>40</v>
      </c>
      <c r="G861">
        <v>3</v>
      </c>
      <c r="H861" s="8">
        <v>17</v>
      </c>
      <c r="I861" t="s">
        <v>6</v>
      </c>
      <c r="J861">
        <f>Tabla1[[#This Row],[Precio Unitario]]*Tabla1[[#This Row],[Cantidad Ordenada]]</f>
        <v>120</v>
      </c>
      <c r="K861">
        <f>Tabla1[[#This Row],[Ganancia Bruta]]-(Tabla1[[#This Row],[Costo Unitario]]*Tabla1[[#This Row],[Cantidad Ordenada]])</f>
        <v>45</v>
      </c>
      <c r="L861">
        <f>Tabla1[[#This Row],[Precio Unitario]]*Tabla1[[#This Row],[Cantidad Ordenada]]</f>
        <v>120</v>
      </c>
      <c r="M861" s="1">
        <f>Tabla1[[#This Row],[Ganancia Neta ]]/Tabla1[[#This Row],[Total del pedido ]]</f>
        <v>0.375</v>
      </c>
      <c r="N861" s="2">
        <f>Tabla1[[#This Row],[Costo Unitario]]*Tabla1[[#This Row],[Cantidad Ordenada]]</f>
        <v>75</v>
      </c>
      <c r="O861" s="2"/>
    </row>
    <row r="862" spans="1:15">
      <c r="A862">
        <v>333</v>
      </c>
      <c r="B862">
        <v>6</v>
      </c>
      <c r="C862" t="s">
        <v>12</v>
      </c>
      <c r="D862" t="s">
        <v>36</v>
      </c>
      <c r="E862">
        <v>22</v>
      </c>
      <c r="F862">
        <v>36</v>
      </c>
      <c r="G862">
        <v>1</v>
      </c>
      <c r="H862" s="8">
        <v>38</v>
      </c>
      <c r="I862" t="s">
        <v>8</v>
      </c>
      <c r="J862">
        <f>Tabla1[[#This Row],[Precio Unitario]]*Tabla1[[#This Row],[Cantidad Ordenada]]</f>
        <v>36</v>
      </c>
      <c r="K862">
        <f>Tabla1[[#This Row],[Ganancia Bruta]]-(Tabla1[[#This Row],[Costo Unitario]]*Tabla1[[#This Row],[Cantidad Ordenada]])</f>
        <v>14</v>
      </c>
      <c r="L862">
        <f>Tabla1[[#This Row],[Precio Unitario]]*Tabla1[[#This Row],[Cantidad Ordenada]]</f>
        <v>36</v>
      </c>
      <c r="M862" s="1">
        <f>Tabla1[[#This Row],[Ganancia Neta ]]/Tabla1[[#This Row],[Total del pedido ]]</f>
        <v>0.3888888888888889</v>
      </c>
      <c r="N862" s="2">
        <f>Tabla1[[#This Row],[Costo Unitario]]*Tabla1[[#This Row],[Cantidad Ordenada]]</f>
        <v>22</v>
      </c>
      <c r="O862" s="2"/>
    </row>
    <row r="863" spans="1:15">
      <c r="A863">
        <v>333</v>
      </c>
      <c r="B863">
        <v>6</v>
      </c>
      <c r="C863" t="s">
        <v>24</v>
      </c>
      <c r="D863" t="s">
        <v>48</v>
      </c>
      <c r="E863">
        <v>10</v>
      </c>
      <c r="F863">
        <v>18</v>
      </c>
      <c r="G863">
        <v>2</v>
      </c>
      <c r="H863" s="8">
        <v>23</v>
      </c>
      <c r="I863" t="s">
        <v>8</v>
      </c>
      <c r="J863">
        <f>Tabla1[[#This Row],[Precio Unitario]]*Tabla1[[#This Row],[Cantidad Ordenada]]</f>
        <v>36</v>
      </c>
      <c r="K863">
        <f>Tabla1[[#This Row],[Ganancia Bruta]]-(Tabla1[[#This Row],[Costo Unitario]]*Tabla1[[#This Row],[Cantidad Ordenada]])</f>
        <v>16</v>
      </c>
      <c r="L863">
        <f>Tabla1[[#This Row],[Precio Unitario]]*Tabla1[[#This Row],[Cantidad Ordenada]]</f>
        <v>36</v>
      </c>
      <c r="M863" s="1">
        <f>Tabla1[[#This Row],[Ganancia Neta ]]/Tabla1[[#This Row],[Total del pedido ]]</f>
        <v>0.44444444444444442</v>
      </c>
      <c r="N863" s="2">
        <f>Tabla1[[#This Row],[Costo Unitario]]*Tabla1[[#This Row],[Cantidad Ordenada]]</f>
        <v>20</v>
      </c>
      <c r="O863" s="2"/>
    </row>
    <row r="864" spans="1:15">
      <c r="A864">
        <v>334</v>
      </c>
      <c r="B864">
        <v>12</v>
      </c>
      <c r="C864" t="s">
        <v>23</v>
      </c>
      <c r="D864" t="s">
        <v>47</v>
      </c>
      <c r="E864">
        <v>13</v>
      </c>
      <c r="F864">
        <v>21</v>
      </c>
      <c r="G864">
        <v>2</v>
      </c>
      <c r="H864" s="8">
        <v>36</v>
      </c>
      <c r="I864" t="s">
        <v>8</v>
      </c>
      <c r="J864">
        <f>Tabla1[[#This Row],[Precio Unitario]]*Tabla1[[#This Row],[Cantidad Ordenada]]</f>
        <v>42</v>
      </c>
      <c r="K864">
        <f>Tabla1[[#This Row],[Ganancia Bruta]]-(Tabla1[[#This Row],[Costo Unitario]]*Tabla1[[#This Row],[Cantidad Ordenada]])</f>
        <v>16</v>
      </c>
      <c r="L864">
        <f>Tabla1[[#This Row],[Precio Unitario]]*Tabla1[[#This Row],[Cantidad Ordenada]]</f>
        <v>42</v>
      </c>
      <c r="M864" s="1">
        <f>Tabla1[[#This Row],[Ganancia Neta ]]/Tabla1[[#This Row],[Total del pedido ]]</f>
        <v>0.38095238095238093</v>
      </c>
      <c r="N864" s="2">
        <f>Tabla1[[#This Row],[Costo Unitario]]*Tabla1[[#This Row],[Cantidad Ordenada]]</f>
        <v>26</v>
      </c>
      <c r="O864" s="2"/>
    </row>
    <row r="865" spans="1:15">
      <c r="A865">
        <v>334</v>
      </c>
      <c r="B865">
        <v>12</v>
      </c>
      <c r="C865" t="s">
        <v>22</v>
      </c>
      <c r="D865" t="s">
        <v>46</v>
      </c>
      <c r="E865">
        <v>14</v>
      </c>
      <c r="F865">
        <v>23</v>
      </c>
      <c r="G865">
        <v>1</v>
      </c>
      <c r="H865" s="8">
        <v>58</v>
      </c>
      <c r="I865" t="s">
        <v>6</v>
      </c>
      <c r="J865">
        <f>Tabla1[[#This Row],[Precio Unitario]]*Tabla1[[#This Row],[Cantidad Ordenada]]</f>
        <v>23</v>
      </c>
      <c r="K865">
        <f>Tabla1[[#This Row],[Ganancia Bruta]]-(Tabla1[[#This Row],[Costo Unitario]]*Tabla1[[#This Row],[Cantidad Ordenada]])</f>
        <v>9</v>
      </c>
      <c r="L865">
        <f>Tabla1[[#This Row],[Precio Unitario]]*Tabla1[[#This Row],[Cantidad Ordenada]]</f>
        <v>23</v>
      </c>
      <c r="M865" s="1">
        <f>Tabla1[[#This Row],[Ganancia Neta ]]/Tabla1[[#This Row],[Total del pedido ]]</f>
        <v>0.39130434782608697</v>
      </c>
      <c r="N865" s="2">
        <f>Tabla1[[#This Row],[Costo Unitario]]*Tabla1[[#This Row],[Cantidad Ordenada]]</f>
        <v>14</v>
      </c>
      <c r="O865" s="2"/>
    </row>
    <row r="866" spans="1:15">
      <c r="A866">
        <v>334</v>
      </c>
      <c r="B866">
        <v>12</v>
      </c>
      <c r="C866" t="s">
        <v>5</v>
      </c>
      <c r="D866" t="s">
        <v>31</v>
      </c>
      <c r="E866">
        <v>14</v>
      </c>
      <c r="F866">
        <v>24</v>
      </c>
      <c r="G866">
        <v>2</v>
      </c>
      <c r="H866" s="8">
        <v>31</v>
      </c>
      <c r="I866" t="s">
        <v>6</v>
      </c>
      <c r="J866">
        <f>Tabla1[[#This Row],[Precio Unitario]]*Tabla1[[#This Row],[Cantidad Ordenada]]</f>
        <v>48</v>
      </c>
      <c r="K866">
        <f>Tabla1[[#This Row],[Ganancia Bruta]]-(Tabla1[[#This Row],[Costo Unitario]]*Tabla1[[#This Row],[Cantidad Ordenada]])</f>
        <v>20</v>
      </c>
      <c r="L866">
        <f>Tabla1[[#This Row],[Precio Unitario]]*Tabla1[[#This Row],[Cantidad Ordenada]]</f>
        <v>48</v>
      </c>
      <c r="M866" s="1">
        <f>Tabla1[[#This Row],[Ganancia Neta ]]/Tabla1[[#This Row],[Total del pedido ]]</f>
        <v>0.41666666666666669</v>
      </c>
      <c r="N866" s="2">
        <f>Tabla1[[#This Row],[Costo Unitario]]*Tabla1[[#This Row],[Cantidad Ordenada]]</f>
        <v>28</v>
      </c>
      <c r="O866" s="2"/>
    </row>
    <row r="867" spans="1:15">
      <c r="A867">
        <v>334</v>
      </c>
      <c r="B867">
        <v>12</v>
      </c>
      <c r="C867" t="s">
        <v>7</v>
      </c>
      <c r="D867" t="s">
        <v>32</v>
      </c>
      <c r="E867">
        <v>18</v>
      </c>
      <c r="F867">
        <v>30</v>
      </c>
      <c r="G867">
        <v>2</v>
      </c>
      <c r="H867" s="8">
        <v>31</v>
      </c>
      <c r="I867" t="s">
        <v>6</v>
      </c>
      <c r="J867">
        <f>Tabla1[[#This Row],[Precio Unitario]]*Tabla1[[#This Row],[Cantidad Ordenada]]</f>
        <v>60</v>
      </c>
      <c r="K867">
        <f>Tabla1[[#This Row],[Ganancia Bruta]]-(Tabla1[[#This Row],[Costo Unitario]]*Tabla1[[#This Row],[Cantidad Ordenada]])</f>
        <v>24</v>
      </c>
      <c r="L867">
        <f>Tabla1[[#This Row],[Precio Unitario]]*Tabla1[[#This Row],[Cantidad Ordenada]]</f>
        <v>60</v>
      </c>
      <c r="M867" s="1">
        <f>Tabla1[[#This Row],[Ganancia Neta ]]/Tabla1[[#This Row],[Total del pedido ]]</f>
        <v>0.4</v>
      </c>
      <c r="N867" s="2">
        <f>Tabla1[[#This Row],[Costo Unitario]]*Tabla1[[#This Row],[Cantidad Ordenada]]</f>
        <v>36</v>
      </c>
      <c r="O867" s="2"/>
    </row>
    <row r="868" spans="1:15">
      <c r="A868">
        <v>335</v>
      </c>
      <c r="B868">
        <v>14</v>
      </c>
      <c r="C868" t="s">
        <v>7</v>
      </c>
      <c r="D868" t="s">
        <v>32</v>
      </c>
      <c r="E868">
        <v>18</v>
      </c>
      <c r="F868">
        <v>30</v>
      </c>
      <c r="G868">
        <v>1</v>
      </c>
      <c r="H868" s="8">
        <v>33</v>
      </c>
      <c r="I868" t="s">
        <v>8</v>
      </c>
      <c r="J868">
        <f>Tabla1[[#This Row],[Precio Unitario]]*Tabla1[[#This Row],[Cantidad Ordenada]]</f>
        <v>30</v>
      </c>
      <c r="K868">
        <f>Tabla1[[#This Row],[Ganancia Bruta]]-(Tabla1[[#This Row],[Costo Unitario]]*Tabla1[[#This Row],[Cantidad Ordenada]])</f>
        <v>12</v>
      </c>
      <c r="L868">
        <f>Tabla1[[#This Row],[Precio Unitario]]*Tabla1[[#This Row],[Cantidad Ordenada]]</f>
        <v>30</v>
      </c>
      <c r="M868" s="1">
        <f>Tabla1[[#This Row],[Ganancia Neta ]]/Tabla1[[#This Row],[Total del pedido ]]</f>
        <v>0.4</v>
      </c>
      <c r="N868" s="2">
        <f>Tabla1[[#This Row],[Costo Unitario]]*Tabla1[[#This Row],[Cantidad Ordenada]]</f>
        <v>18</v>
      </c>
      <c r="O868" s="2"/>
    </row>
    <row r="869" spans="1:15">
      <c r="A869">
        <v>335</v>
      </c>
      <c r="B869">
        <v>14</v>
      </c>
      <c r="C869" t="s">
        <v>15</v>
      </c>
      <c r="D869" t="s">
        <v>39</v>
      </c>
      <c r="E869">
        <v>16</v>
      </c>
      <c r="F869">
        <v>28</v>
      </c>
      <c r="G869">
        <v>3</v>
      </c>
      <c r="H869" s="8">
        <v>36</v>
      </c>
      <c r="I869" t="s">
        <v>8</v>
      </c>
      <c r="J869">
        <f>Tabla1[[#This Row],[Precio Unitario]]*Tabla1[[#This Row],[Cantidad Ordenada]]</f>
        <v>84</v>
      </c>
      <c r="K869">
        <f>Tabla1[[#This Row],[Ganancia Bruta]]-(Tabla1[[#This Row],[Costo Unitario]]*Tabla1[[#This Row],[Cantidad Ordenada]])</f>
        <v>36</v>
      </c>
      <c r="L869">
        <f>Tabla1[[#This Row],[Precio Unitario]]*Tabla1[[#This Row],[Cantidad Ordenada]]</f>
        <v>84</v>
      </c>
      <c r="M869" s="1">
        <f>Tabla1[[#This Row],[Ganancia Neta ]]/Tabla1[[#This Row],[Total del pedido ]]</f>
        <v>0.42857142857142855</v>
      </c>
      <c r="N869" s="2">
        <f>Tabla1[[#This Row],[Costo Unitario]]*Tabla1[[#This Row],[Cantidad Ordenada]]</f>
        <v>48</v>
      </c>
      <c r="O869" s="2"/>
    </row>
    <row r="870" spans="1:15">
      <c r="A870">
        <v>336</v>
      </c>
      <c r="B870">
        <v>4</v>
      </c>
      <c r="C870" t="s">
        <v>23</v>
      </c>
      <c r="D870" t="s">
        <v>47</v>
      </c>
      <c r="E870">
        <v>13</v>
      </c>
      <c r="F870">
        <v>21</v>
      </c>
      <c r="G870">
        <v>2</v>
      </c>
      <c r="H870" s="8">
        <v>12</v>
      </c>
      <c r="I870" t="s">
        <v>8</v>
      </c>
      <c r="J870">
        <f>Tabla1[[#This Row],[Precio Unitario]]*Tabla1[[#This Row],[Cantidad Ordenada]]</f>
        <v>42</v>
      </c>
      <c r="K870">
        <f>Tabla1[[#This Row],[Ganancia Bruta]]-(Tabla1[[#This Row],[Costo Unitario]]*Tabla1[[#This Row],[Cantidad Ordenada]])</f>
        <v>16</v>
      </c>
      <c r="L870">
        <f>Tabla1[[#This Row],[Precio Unitario]]*Tabla1[[#This Row],[Cantidad Ordenada]]</f>
        <v>42</v>
      </c>
      <c r="M870" s="1">
        <f>Tabla1[[#This Row],[Ganancia Neta ]]/Tabla1[[#This Row],[Total del pedido ]]</f>
        <v>0.38095238095238093</v>
      </c>
      <c r="N870" s="2">
        <f>Tabla1[[#This Row],[Costo Unitario]]*Tabla1[[#This Row],[Cantidad Ordenada]]</f>
        <v>26</v>
      </c>
      <c r="O870" s="2"/>
    </row>
    <row r="871" spans="1:15">
      <c r="A871">
        <v>336</v>
      </c>
      <c r="B871">
        <v>4</v>
      </c>
      <c r="C871" t="s">
        <v>16</v>
      </c>
      <c r="D871" t="s">
        <v>40</v>
      </c>
      <c r="E871">
        <v>11</v>
      </c>
      <c r="F871">
        <v>19</v>
      </c>
      <c r="G871">
        <v>2</v>
      </c>
      <c r="H871" s="8">
        <v>33</v>
      </c>
      <c r="I871" t="s">
        <v>8</v>
      </c>
      <c r="J871">
        <f>Tabla1[[#This Row],[Precio Unitario]]*Tabla1[[#This Row],[Cantidad Ordenada]]</f>
        <v>38</v>
      </c>
      <c r="K871">
        <f>Tabla1[[#This Row],[Ganancia Bruta]]-(Tabla1[[#This Row],[Costo Unitario]]*Tabla1[[#This Row],[Cantidad Ordenada]])</f>
        <v>16</v>
      </c>
      <c r="L871">
        <f>Tabla1[[#This Row],[Precio Unitario]]*Tabla1[[#This Row],[Cantidad Ordenada]]</f>
        <v>38</v>
      </c>
      <c r="M871" s="1">
        <f>Tabla1[[#This Row],[Ganancia Neta ]]/Tabla1[[#This Row],[Total del pedido ]]</f>
        <v>0.42105263157894735</v>
      </c>
      <c r="N871" s="2">
        <f>Tabla1[[#This Row],[Costo Unitario]]*Tabla1[[#This Row],[Cantidad Ordenada]]</f>
        <v>22</v>
      </c>
      <c r="O871" s="2"/>
    </row>
    <row r="872" spans="1:15">
      <c r="A872">
        <v>336</v>
      </c>
      <c r="B872">
        <v>4</v>
      </c>
      <c r="C872" t="s">
        <v>25</v>
      </c>
      <c r="D872" t="s">
        <v>49</v>
      </c>
      <c r="E872">
        <v>15</v>
      </c>
      <c r="F872">
        <v>26</v>
      </c>
      <c r="G872">
        <v>3</v>
      </c>
      <c r="H872" s="8">
        <v>20</v>
      </c>
      <c r="I872" t="s">
        <v>8</v>
      </c>
      <c r="J872">
        <f>Tabla1[[#This Row],[Precio Unitario]]*Tabla1[[#This Row],[Cantidad Ordenada]]</f>
        <v>78</v>
      </c>
      <c r="K872">
        <f>Tabla1[[#This Row],[Ganancia Bruta]]-(Tabla1[[#This Row],[Costo Unitario]]*Tabla1[[#This Row],[Cantidad Ordenada]])</f>
        <v>33</v>
      </c>
      <c r="L872">
        <f>Tabla1[[#This Row],[Precio Unitario]]*Tabla1[[#This Row],[Cantidad Ordenada]]</f>
        <v>78</v>
      </c>
      <c r="M872" s="1">
        <f>Tabla1[[#This Row],[Ganancia Neta ]]/Tabla1[[#This Row],[Total del pedido ]]</f>
        <v>0.42307692307692307</v>
      </c>
      <c r="N872" s="2">
        <f>Tabla1[[#This Row],[Costo Unitario]]*Tabla1[[#This Row],[Cantidad Ordenada]]</f>
        <v>45</v>
      </c>
      <c r="O872" s="2"/>
    </row>
    <row r="873" spans="1:15">
      <c r="A873">
        <v>337</v>
      </c>
      <c r="B873">
        <v>11</v>
      </c>
      <c r="C873" t="s">
        <v>5</v>
      </c>
      <c r="D873" t="s">
        <v>31</v>
      </c>
      <c r="E873">
        <v>14</v>
      </c>
      <c r="F873">
        <v>24</v>
      </c>
      <c r="G873">
        <v>3</v>
      </c>
      <c r="H873" s="8">
        <v>53</v>
      </c>
      <c r="I873" t="s">
        <v>6</v>
      </c>
      <c r="J873">
        <f>Tabla1[[#This Row],[Precio Unitario]]*Tabla1[[#This Row],[Cantidad Ordenada]]</f>
        <v>72</v>
      </c>
      <c r="K873">
        <f>Tabla1[[#This Row],[Ganancia Bruta]]-(Tabla1[[#This Row],[Costo Unitario]]*Tabla1[[#This Row],[Cantidad Ordenada]])</f>
        <v>30</v>
      </c>
      <c r="L873">
        <f>Tabla1[[#This Row],[Precio Unitario]]*Tabla1[[#This Row],[Cantidad Ordenada]]</f>
        <v>72</v>
      </c>
      <c r="M873" s="1">
        <f>Tabla1[[#This Row],[Ganancia Neta ]]/Tabla1[[#This Row],[Total del pedido ]]</f>
        <v>0.41666666666666669</v>
      </c>
      <c r="N873" s="2">
        <f>Tabla1[[#This Row],[Costo Unitario]]*Tabla1[[#This Row],[Cantidad Ordenada]]</f>
        <v>42</v>
      </c>
      <c r="O873" s="2"/>
    </row>
    <row r="874" spans="1:15">
      <c r="A874">
        <v>337</v>
      </c>
      <c r="B874">
        <v>11</v>
      </c>
      <c r="C874" t="s">
        <v>15</v>
      </c>
      <c r="D874" t="s">
        <v>39</v>
      </c>
      <c r="E874">
        <v>16</v>
      </c>
      <c r="F874">
        <v>28</v>
      </c>
      <c r="G874">
        <v>1</v>
      </c>
      <c r="H874" s="8">
        <v>5</v>
      </c>
      <c r="I874" t="s">
        <v>8</v>
      </c>
      <c r="J874">
        <f>Tabla1[[#This Row],[Precio Unitario]]*Tabla1[[#This Row],[Cantidad Ordenada]]</f>
        <v>28</v>
      </c>
      <c r="K874">
        <f>Tabla1[[#This Row],[Ganancia Bruta]]-(Tabla1[[#This Row],[Costo Unitario]]*Tabla1[[#This Row],[Cantidad Ordenada]])</f>
        <v>12</v>
      </c>
      <c r="L874">
        <f>Tabla1[[#This Row],[Precio Unitario]]*Tabla1[[#This Row],[Cantidad Ordenada]]</f>
        <v>28</v>
      </c>
      <c r="M874" s="1">
        <f>Tabla1[[#This Row],[Ganancia Neta ]]/Tabla1[[#This Row],[Total del pedido ]]</f>
        <v>0.42857142857142855</v>
      </c>
      <c r="N874" s="2">
        <f>Tabla1[[#This Row],[Costo Unitario]]*Tabla1[[#This Row],[Cantidad Ordenada]]</f>
        <v>16</v>
      </c>
      <c r="O874" s="2"/>
    </row>
    <row r="875" spans="1:15">
      <c r="A875">
        <v>338</v>
      </c>
      <c r="B875">
        <v>18</v>
      </c>
      <c r="C875" t="s">
        <v>20</v>
      </c>
      <c r="D875" t="s">
        <v>44</v>
      </c>
      <c r="E875">
        <v>20</v>
      </c>
      <c r="F875">
        <v>34</v>
      </c>
      <c r="G875">
        <v>3</v>
      </c>
      <c r="H875" s="8">
        <v>44</v>
      </c>
      <c r="I875" t="s">
        <v>6</v>
      </c>
      <c r="J875">
        <f>Tabla1[[#This Row],[Precio Unitario]]*Tabla1[[#This Row],[Cantidad Ordenada]]</f>
        <v>102</v>
      </c>
      <c r="K875">
        <f>Tabla1[[#This Row],[Ganancia Bruta]]-(Tabla1[[#This Row],[Costo Unitario]]*Tabla1[[#This Row],[Cantidad Ordenada]])</f>
        <v>42</v>
      </c>
      <c r="L875">
        <f>Tabla1[[#This Row],[Precio Unitario]]*Tabla1[[#This Row],[Cantidad Ordenada]]</f>
        <v>102</v>
      </c>
      <c r="M875" s="1">
        <f>Tabla1[[#This Row],[Ganancia Neta ]]/Tabla1[[#This Row],[Total del pedido ]]</f>
        <v>0.41176470588235292</v>
      </c>
      <c r="N875" s="2">
        <f>Tabla1[[#This Row],[Costo Unitario]]*Tabla1[[#This Row],[Cantidad Ordenada]]</f>
        <v>60</v>
      </c>
      <c r="O875" s="2"/>
    </row>
    <row r="876" spans="1:15">
      <c r="A876">
        <v>338</v>
      </c>
      <c r="B876">
        <v>18</v>
      </c>
      <c r="C876" t="s">
        <v>23</v>
      </c>
      <c r="D876" t="s">
        <v>47</v>
      </c>
      <c r="E876">
        <v>13</v>
      </c>
      <c r="F876">
        <v>21</v>
      </c>
      <c r="G876">
        <v>1</v>
      </c>
      <c r="H876" s="8">
        <v>10</v>
      </c>
      <c r="I876" t="s">
        <v>8</v>
      </c>
      <c r="J876">
        <f>Tabla1[[#This Row],[Precio Unitario]]*Tabla1[[#This Row],[Cantidad Ordenada]]</f>
        <v>21</v>
      </c>
      <c r="K876">
        <f>Tabla1[[#This Row],[Ganancia Bruta]]-(Tabla1[[#This Row],[Costo Unitario]]*Tabla1[[#This Row],[Cantidad Ordenada]])</f>
        <v>8</v>
      </c>
      <c r="L876">
        <f>Tabla1[[#This Row],[Precio Unitario]]*Tabla1[[#This Row],[Cantidad Ordenada]]</f>
        <v>21</v>
      </c>
      <c r="M876" s="1">
        <f>Tabla1[[#This Row],[Ganancia Neta ]]/Tabla1[[#This Row],[Total del pedido ]]</f>
        <v>0.38095238095238093</v>
      </c>
      <c r="N876" s="2">
        <f>Tabla1[[#This Row],[Costo Unitario]]*Tabla1[[#This Row],[Cantidad Ordenada]]</f>
        <v>13</v>
      </c>
      <c r="O876" s="2"/>
    </row>
    <row r="877" spans="1:15">
      <c r="A877">
        <v>338</v>
      </c>
      <c r="B877">
        <v>18</v>
      </c>
      <c r="C877" t="s">
        <v>18</v>
      </c>
      <c r="D877" t="s">
        <v>42</v>
      </c>
      <c r="E877">
        <v>19</v>
      </c>
      <c r="F877">
        <v>32</v>
      </c>
      <c r="G877">
        <v>3</v>
      </c>
      <c r="H877" s="8">
        <v>30</v>
      </c>
      <c r="I877" t="s">
        <v>8</v>
      </c>
      <c r="J877">
        <f>Tabla1[[#This Row],[Precio Unitario]]*Tabla1[[#This Row],[Cantidad Ordenada]]</f>
        <v>96</v>
      </c>
      <c r="K877">
        <f>Tabla1[[#This Row],[Ganancia Bruta]]-(Tabla1[[#This Row],[Costo Unitario]]*Tabla1[[#This Row],[Cantidad Ordenada]])</f>
        <v>39</v>
      </c>
      <c r="L877">
        <f>Tabla1[[#This Row],[Precio Unitario]]*Tabla1[[#This Row],[Cantidad Ordenada]]</f>
        <v>96</v>
      </c>
      <c r="M877" s="1">
        <f>Tabla1[[#This Row],[Ganancia Neta ]]/Tabla1[[#This Row],[Total del pedido ]]</f>
        <v>0.40625</v>
      </c>
      <c r="N877" s="2">
        <f>Tabla1[[#This Row],[Costo Unitario]]*Tabla1[[#This Row],[Cantidad Ordenada]]</f>
        <v>57</v>
      </c>
      <c r="O877" s="2"/>
    </row>
    <row r="878" spans="1:15">
      <c r="A878">
        <v>338</v>
      </c>
      <c r="B878">
        <v>18</v>
      </c>
      <c r="C878" t="s">
        <v>21</v>
      </c>
      <c r="D878" t="s">
        <v>45</v>
      </c>
      <c r="E878">
        <v>12</v>
      </c>
      <c r="F878">
        <v>20</v>
      </c>
      <c r="G878">
        <v>3</v>
      </c>
      <c r="H878" s="8">
        <v>59</v>
      </c>
      <c r="I878" t="s">
        <v>6</v>
      </c>
      <c r="J878">
        <f>Tabla1[[#This Row],[Precio Unitario]]*Tabla1[[#This Row],[Cantidad Ordenada]]</f>
        <v>60</v>
      </c>
      <c r="K878">
        <f>Tabla1[[#This Row],[Ganancia Bruta]]-(Tabla1[[#This Row],[Costo Unitario]]*Tabla1[[#This Row],[Cantidad Ordenada]])</f>
        <v>24</v>
      </c>
      <c r="L878">
        <f>Tabla1[[#This Row],[Precio Unitario]]*Tabla1[[#This Row],[Cantidad Ordenada]]</f>
        <v>60</v>
      </c>
      <c r="M878" s="1">
        <f>Tabla1[[#This Row],[Ganancia Neta ]]/Tabla1[[#This Row],[Total del pedido ]]</f>
        <v>0.4</v>
      </c>
      <c r="N878" s="2">
        <f>Tabla1[[#This Row],[Costo Unitario]]*Tabla1[[#This Row],[Cantidad Ordenada]]</f>
        <v>36</v>
      </c>
      <c r="O878" s="2"/>
    </row>
    <row r="879" spans="1:15">
      <c r="A879">
        <v>339</v>
      </c>
      <c r="B879">
        <v>13</v>
      </c>
      <c r="C879" t="s">
        <v>13</v>
      </c>
      <c r="D879" t="s">
        <v>37</v>
      </c>
      <c r="E879">
        <v>17</v>
      </c>
      <c r="F879">
        <v>29</v>
      </c>
      <c r="G879">
        <v>2</v>
      </c>
      <c r="H879" s="8">
        <v>6</v>
      </c>
      <c r="I879" t="s">
        <v>8</v>
      </c>
      <c r="J879">
        <f>Tabla1[[#This Row],[Precio Unitario]]*Tabla1[[#This Row],[Cantidad Ordenada]]</f>
        <v>58</v>
      </c>
      <c r="K879">
        <f>Tabla1[[#This Row],[Ganancia Bruta]]-(Tabla1[[#This Row],[Costo Unitario]]*Tabla1[[#This Row],[Cantidad Ordenada]])</f>
        <v>24</v>
      </c>
      <c r="L879">
        <f>Tabla1[[#This Row],[Precio Unitario]]*Tabla1[[#This Row],[Cantidad Ordenada]]</f>
        <v>58</v>
      </c>
      <c r="M879" s="1">
        <f>Tabla1[[#This Row],[Ganancia Neta ]]/Tabla1[[#This Row],[Total del pedido ]]</f>
        <v>0.41379310344827586</v>
      </c>
      <c r="N879" s="2">
        <f>Tabla1[[#This Row],[Costo Unitario]]*Tabla1[[#This Row],[Cantidad Ordenada]]</f>
        <v>34</v>
      </c>
      <c r="O879" s="2"/>
    </row>
    <row r="880" spans="1:15">
      <c r="A880">
        <v>339</v>
      </c>
      <c r="B880">
        <v>13</v>
      </c>
      <c r="C880" t="s">
        <v>22</v>
      </c>
      <c r="D880" t="s">
        <v>46</v>
      </c>
      <c r="E880">
        <v>14</v>
      </c>
      <c r="F880">
        <v>23</v>
      </c>
      <c r="G880">
        <v>2</v>
      </c>
      <c r="H880" s="8">
        <v>40</v>
      </c>
      <c r="I880" t="s">
        <v>6</v>
      </c>
      <c r="J880">
        <f>Tabla1[[#This Row],[Precio Unitario]]*Tabla1[[#This Row],[Cantidad Ordenada]]</f>
        <v>46</v>
      </c>
      <c r="K880">
        <f>Tabla1[[#This Row],[Ganancia Bruta]]-(Tabla1[[#This Row],[Costo Unitario]]*Tabla1[[#This Row],[Cantidad Ordenada]])</f>
        <v>18</v>
      </c>
      <c r="L880">
        <f>Tabla1[[#This Row],[Precio Unitario]]*Tabla1[[#This Row],[Cantidad Ordenada]]</f>
        <v>46</v>
      </c>
      <c r="M880" s="1">
        <f>Tabla1[[#This Row],[Ganancia Neta ]]/Tabla1[[#This Row],[Total del pedido ]]</f>
        <v>0.39130434782608697</v>
      </c>
      <c r="N880" s="2">
        <f>Tabla1[[#This Row],[Costo Unitario]]*Tabla1[[#This Row],[Cantidad Ordenada]]</f>
        <v>28</v>
      </c>
      <c r="O880" s="2"/>
    </row>
    <row r="881" spans="1:15">
      <c r="A881">
        <v>340</v>
      </c>
      <c r="B881">
        <v>15</v>
      </c>
      <c r="C881" t="s">
        <v>11</v>
      </c>
      <c r="D881" t="s">
        <v>35</v>
      </c>
      <c r="E881">
        <v>25</v>
      </c>
      <c r="F881">
        <v>40</v>
      </c>
      <c r="G881">
        <v>2</v>
      </c>
      <c r="H881" s="8">
        <v>35</v>
      </c>
      <c r="I881" t="s">
        <v>8</v>
      </c>
      <c r="J881">
        <f>Tabla1[[#This Row],[Precio Unitario]]*Tabla1[[#This Row],[Cantidad Ordenada]]</f>
        <v>80</v>
      </c>
      <c r="K881">
        <f>Tabla1[[#This Row],[Ganancia Bruta]]-(Tabla1[[#This Row],[Costo Unitario]]*Tabla1[[#This Row],[Cantidad Ordenada]])</f>
        <v>30</v>
      </c>
      <c r="L881">
        <f>Tabla1[[#This Row],[Precio Unitario]]*Tabla1[[#This Row],[Cantidad Ordenada]]</f>
        <v>80</v>
      </c>
      <c r="M881" s="1">
        <f>Tabla1[[#This Row],[Ganancia Neta ]]/Tabla1[[#This Row],[Total del pedido ]]</f>
        <v>0.375</v>
      </c>
      <c r="N881" s="2">
        <f>Tabla1[[#This Row],[Costo Unitario]]*Tabla1[[#This Row],[Cantidad Ordenada]]</f>
        <v>50</v>
      </c>
      <c r="O881" s="2"/>
    </row>
    <row r="882" spans="1:15">
      <c r="A882">
        <v>340</v>
      </c>
      <c r="B882">
        <v>15</v>
      </c>
      <c r="C882" t="s">
        <v>15</v>
      </c>
      <c r="D882" t="s">
        <v>39</v>
      </c>
      <c r="E882">
        <v>16</v>
      </c>
      <c r="F882">
        <v>28</v>
      </c>
      <c r="G882">
        <v>3</v>
      </c>
      <c r="H882" s="8">
        <v>56</v>
      </c>
      <c r="I882" t="s">
        <v>6</v>
      </c>
      <c r="J882">
        <f>Tabla1[[#This Row],[Precio Unitario]]*Tabla1[[#This Row],[Cantidad Ordenada]]</f>
        <v>84</v>
      </c>
      <c r="K882">
        <f>Tabla1[[#This Row],[Ganancia Bruta]]-(Tabla1[[#This Row],[Costo Unitario]]*Tabla1[[#This Row],[Cantidad Ordenada]])</f>
        <v>36</v>
      </c>
      <c r="L882">
        <f>Tabla1[[#This Row],[Precio Unitario]]*Tabla1[[#This Row],[Cantidad Ordenada]]</f>
        <v>84</v>
      </c>
      <c r="M882" s="1">
        <f>Tabla1[[#This Row],[Ganancia Neta ]]/Tabla1[[#This Row],[Total del pedido ]]</f>
        <v>0.42857142857142855</v>
      </c>
      <c r="N882" s="2">
        <f>Tabla1[[#This Row],[Costo Unitario]]*Tabla1[[#This Row],[Cantidad Ordenada]]</f>
        <v>48</v>
      </c>
      <c r="O882" s="2"/>
    </row>
    <row r="883" spans="1:15">
      <c r="A883">
        <v>341</v>
      </c>
      <c r="B883">
        <v>14</v>
      </c>
      <c r="C883" t="s">
        <v>15</v>
      </c>
      <c r="D883" t="s">
        <v>39</v>
      </c>
      <c r="E883">
        <v>16</v>
      </c>
      <c r="F883">
        <v>28</v>
      </c>
      <c r="G883">
        <v>1</v>
      </c>
      <c r="H883" s="8">
        <v>46</v>
      </c>
      <c r="I883" t="s">
        <v>6</v>
      </c>
      <c r="J883">
        <f>Tabla1[[#This Row],[Precio Unitario]]*Tabla1[[#This Row],[Cantidad Ordenada]]</f>
        <v>28</v>
      </c>
      <c r="K883">
        <f>Tabla1[[#This Row],[Ganancia Bruta]]-(Tabla1[[#This Row],[Costo Unitario]]*Tabla1[[#This Row],[Cantidad Ordenada]])</f>
        <v>12</v>
      </c>
      <c r="L883">
        <f>Tabla1[[#This Row],[Precio Unitario]]*Tabla1[[#This Row],[Cantidad Ordenada]]</f>
        <v>28</v>
      </c>
      <c r="M883" s="1">
        <f>Tabla1[[#This Row],[Ganancia Neta ]]/Tabla1[[#This Row],[Total del pedido ]]</f>
        <v>0.42857142857142855</v>
      </c>
      <c r="N883" s="2">
        <f>Tabla1[[#This Row],[Costo Unitario]]*Tabla1[[#This Row],[Cantidad Ordenada]]</f>
        <v>16</v>
      </c>
      <c r="O883" s="2"/>
    </row>
    <row r="884" spans="1:15">
      <c r="A884">
        <v>341</v>
      </c>
      <c r="B884">
        <v>14</v>
      </c>
      <c r="C884" t="s">
        <v>19</v>
      </c>
      <c r="D884" t="s">
        <v>43</v>
      </c>
      <c r="E884">
        <v>13</v>
      </c>
      <c r="F884">
        <v>22</v>
      </c>
      <c r="G884">
        <v>2</v>
      </c>
      <c r="H884" s="8">
        <v>34</v>
      </c>
      <c r="I884" t="s">
        <v>8</v>
      </c>
      <c r="J884">
        <f>Tabla1[[#This Row],[Precio Unitario]]*Tabla1[[#This Row],[Cantidad Ordenada]]</f>
        <v>44</v>
      </c>
      <c r="K884">
        <f>Tabla1[[#This Row],[Ganancia Bruta]]-(Tabla1[[#This Row],[Costo Unitario]]*Tabla1[[#This Row],[Cantidad Ordenada]])</f>
        <v>18</v>
      </c>
      <c r="L884">
        <f>Tabla1[[#This Row],[Precio Unitario]]*Tabla1[[#This Row],[Cantidad Ordenada]]</f>
        <v>44</v>
      </c>
      <c r="M884" s="1">
        <f>Tabla1[[#This Row],[Ganancia Neta ]]/Tabla1[[#This Row],[Total del pedido ]]</f>
        <v>0.40909090909090912</v>
      </c>
      <c r="N884" s="2">
        <f>Tabla1[[#This Row],[Costo Unitario]]*Tabla1[[#This Row],[Cantidad Ordenada]]</f>
        <v>26</v>
      </c>
      <c r="O884" s="2"/>
    </row>
    <row r="885" spans="1:15">
      <c r="A885">
        <v>341</v>
      </c>
      <c r="B885">
        <v>14</v>
      </c>
      <c r="C885" t="s">
        <v>17</v>
      </c>
      <c r="D885" t="s">
        <v>41</v>
      </c>
      <c r="E885">
        <v>21</v>
      </c>
      <c r="F885">
        <v>35</v>
      </c>
      <c r="G885">
        <v>3</v>
      </c>
      <c r="H885" s="8">
        <v>8</v>
      </c>
      <c r="I885" t="s">
        <v>8</v>
      </c>
      <c r="J885">
        <f>Tabla1[[#This Row],[Precio Unitario]]*Tabla1[[#This Row],[Cantidad Ordenada]]</f>
        <v>105</v>
      </c>
      <c r="K885">
        <f>Tabla1[[#This Row],[Ganancia Bruta]]-(Tabla1[[#This Row],[Costo Unitario]]*Tabla1[[#This Row],[Cantidad Ordenada]])</f>
        <v>42</v>
      </c>
      <c r="L885">
        <f>Tabla1[[#This Row],[Precio Unitario]]*Tabla1[[#This Row],[Cantidad Ordenada]]</f>
        <v>105</v>
      </c>
      <c r="M885" s="1">
        <f>Tabla1[[#This Row],[Ganancia Neta ]]/Tabla1[[#This Row],[Total del pedido ]]</f>
        <v>0.4</v>
      </c>
      <c r="N885" s="2">
        <f>Tabla1[[#This Row],[Costo Unitario]]*Tabla1[[#This Row],[Cantidad Ordenada]]</f>
        <v>63</v>
      </c>
      <c r="O885" s="2"/>
    </row>
    <row r="886" spans="1:15">
      <c r="A886">
        <v>342</v>
      </c>
      <c r="B886">
        <v>19</v>
      </c>
      <c r="C886" t="s">
        <v>22</v>
      </c>
      <c r="D886" t="s">
        <v>46</v>
      </c>
      <c r="E886">
        <v>14</v>
      </c>
      <c r="F886">
        <v>23</v>
      </c>
      <c r="G886">
        <v>2</v>
      </c>
      <c r="H886" s="8">
        <v>23</v>
      </c>
      <c r="I886" t="s">
        <v>8</v>
      </c>
      <c r="J886">
        <f>Tabla1[[#This Row],[Precio Unitario]]*Tabla1[[#This Row],[Cantidad Ordenada]]</f>
        <v>46</v>
      </c>
      <c r="K886">
        <f>Tabla1[[#This Row],[Ganancia Bruta]]-(Tabla1[[#This Row],[Costo Unitario]]*Tabla1[[#This Row],[Cantidad Ordenada]])</f>
        <v>18</v>
      </c>
      <c r="L886">
        <f>Tabla1[[#This Row],[Precio Unitario]]*Tabla1[[#This Row],[Cantidad Ordenada]]</f>
        <v>46</v>
      </c>
      <c r="M886" s="1">
        <f>Tabla1[[#This Row],[Ganancia Neta ]]/Tabla1[[#This Row],[Total del pedido ]]</f>
        <v>0.39130434782608697</v>
      </c>
      <c r="N886" s="2">
        <f>Tabla1[[#This Row],[Costo Unitario]]*Tabla1[[#This Row],[Cantidad Ordenada]]</f>
        <v>28</v>
      </c>
      <c r="O886" s="2"/>
    </row>
    <row r="887" spans="1:15">
      <c r="A887">
        <v>342</v>
      </c>
      <c r="B887">
        <v>19</v>
      </c>
      <c r="C887" t="s">
        <v>15</v>
      </c>
      <c r="D887" t="s">
        <v>39</v>
      </c>
      <c r="E887">
        <v>16</v>
      </c>
      <c r="F887">
        <v>28</v>
      </c>
      <c r="G887">
        <v>2</v>
      </c>
      <c r="H887" s="8">
        <v>31</v>
      </c>
      <c r="I887" t="s">
        <v>8</v>
      </c>
      <c r="J887">
        <f>Tabla1[[#This Row],[Precio Unitario]]*Tabla1[[#This Row],[Cantidad Ordenada]]</f>
        <v>56</v>
      </c>
      <c r="K887">
        <f>Tabla1[[#This Row],[Ganancia Bruta]]-(Tabla1[[#This Row],[Costo Unitario]]*Tabla1[[#This Row],[Cantidad Ordenada]])</f>
        <v>24</v>
      </c>
      <c r="L887">
        <f>Tabla1[[#This Row],[Precio Unitario]]*Tabla1[[#This Row],[Cantidad Ordenada]]</f>
        <v>56</v>
      </c>
      <c r="M887" s="1">
        <f>Tabla1[[#This Row],[Ganancia Neta ]]/Tabla1[[#This Row],[Total del pedido ]]</f>
        <v>0.42857142857142855</v>
      </c>
      <c r="N887" s="2">
        <f>Tabla1[[#This Row],[Costo Unitario]]*Tabla1[[#This Row],[Cantidad Ordenada]]</f>
        <v>32</v>
      </c>
      <c r="O887" s="2"/>
    </row>
    <row r="888" spans="1:15">
      <c r="A888">
        <v>343</v>
      </c>
      <c r="B888">
        <v>12</v>
      </c>
      <c r="C888" t="s">
        <v>20</v>
      </c>
      <c r="D888" t="s">
        <v>44</v>
      </c>
      <c r="E888">
        <v>20</v>
      </c>
      <c r="F888">
        <v>34</v>
      </c>
      <c r="G888">
        <v>2</v>
      </c>
      <c r="H888" s="8">
        <v>58</v>
      </c>
      <c r="I888" t="s">
        <v>8</v>
      </c>
      <c r="J888">
        <f>Tabla1[[#This Row],[Precio Unitario]]*Tabla1[[#This Row],[Cantidad Ordenada]]</f>
        <v>68</v>
      </c>
      <c r="K888">
        <f>Tabla1[[#This Row],[Ganancia Bruta]]-(Tabla1[[#This Row],[Costo Unitario]]*Tabla1[[#This Row],[Cantidad Ordenada]])</f>
        <v>28</v>
      </c>
      <c r="L888">
        <f>Tabla1[[#This Row],[Precio Unitario]]*Tabla1[[#This Row],[Cantidad Ordenada]]</f>
        <v>68</v>
      </c>
      <c r="M888" s="1">
        <f>Tabla1[[#This Row],[Ganancia Neta ]]/Tabla1[[#This Row],[Total del pedido ]]</f>
        <v>0.41176470588235292</v>
      </c>
      <c r="N888" s="2">
        <f>Tabla1[[#This Row],[Costo Unitario]]*Tabla1[[#This Row],[Cantidad Ordenada]]</f>
        <v>40</v>
      </c>
      <c r="O888" s="2"/>
    </row>
    <row r="889" spans="1:15">
      <c r="A889">
        <v>343</v>
      </c>
      <c r="B889">
        <v>12</v>
      </c>
      <c r="C889" t="s">
        <v>22</v>
      </c>
      <c r="D889" t="s">
        <v>46</v>
      </c>
      <c r="E889">
        <v>14</v>
      </c>
      <c r="F889">
        <v>23</v>
      </c>
      <c r="G889">
        <v>3</v>
      </c>
      <c r="H889" s="8">
        <v>43</v>
      </c>
      <c r="I889" t="s">
        <v>6</v>
      </c>
      <c r="J889">
        <f>Tabla1[[#This Row],[Precio Unitario]]*Tabla1[[#This Row],[Cantidad Ordenada]]</f>
        <v>69</v>
      </c>
      <c r="K889">
        <f>Tabla1[[#This Row],[Ganancia Bruta]]-(Tabla1[[#This Row],[Costo Unitario]]*Tabla1[[#This Row],[Cantidad Ordenada]])</f>
        <v>27</v>
      </c>
      <c r="L889">
        <f>Tabla1[[#This Row],[Precio Unitario]]*Tabla1[[#This Row],[Cantidad Ordenada]]</f>
        <v>69</v>
      </c>
      <c r="M889" s="1">
        <f>Tabla1[[#This Row],[Ganancia Neta ]]/Tabla1[[#This Row],[Total del pedido ]]</f>
        <v>0.39130434782608697</v>
      </c>
      <c r="N889" s="2">
        <f>Tabla1[[#This Row],[Costo Unitario]]*Tabla1[[#This Row],[Cantidad Ordenada]]</f>
        <v>42</v>
      </c>
      <c r="O889" s="2"/>
    </row>
    <row r="890" spans="1:15">
      <c r="A890">
        <v>344</v>
      </c>
      <c r="B890">
        <v>15</v>
      </c>
      <c r="C890" t="s">
        <v>17</v>
      </c>
      <c r="D890" t="s">
        <v>41</v>
      </c>
      <c r="E890">
        <v>21</v>
      </c>
      <c r="F890">
        <v>35</v>
      </c>
      <c r="G890">
        <v>1</v>
      </c>
      <c r="H890" s="8">
        <v>11</v>
      </c>
      <c r="I890" t="s">
        <v>8</v>
      </c>
      <c r="J890">
        <f>Tabla1[[#This Row],[Precio Unitario]]*Tabla1[[#This Row],[Cantidad Ordenada]]</f>
        <v>35</v>
      </c>
      <c r="K890">
        <f>Tabla1[[#This Row],[Ganancia Bruta]]-(Tabla1[[#This Row],[Costo Unitario]]*Tabla1[[#This Row],[Cantidad Ordenada]])</f>
        <v>14</v>
      </c>
      <c r="L890">
        <f>Tabla1[[#This Row],[Precio Unitario]]*Tabla1[[#This Row],[Cantidad Ordenada]]</f>
        <v>35</v>
      </c>
      <c r="M890" s="1">
        <f>Tabla1[[#This Row],[Ganancia Neta ]]/Tabla1[[#This Row],[Total del pedido ]]</f>
        <v>0.4</v>
      </c>
      <c r="N890" s="2">
        <f>Tabla1[[#This Row],[Costo Unitario]]*Tabla1[[#This Row],[Cantidad Ordenada]]</f>
        <v>21</v>
      </c>
      <c r="O890" s="2"/>
    </row>
    <row r="891" spans="1:15">
      <c r="A891">
        <v>344</v>
      </c>
      <c r="B891">
        <v>15</v>
      </c>
      <c r="C891" t="s">
        <v>9</v>
      </c>
      <c r="D891" t="s">
        <v>33</v>
      </c>
      <c r="E891">
        <v>19</v>
      </c>
      <c r="F891">
        <v>31</v>
      </c>
      <c r="G891">
        <v>2</v>
      </c>
      <c r="H891" s="8">
        <v>28</v>
      </c>
      <c r="I891" t="s">
        <v>8</v>
      </c>
      <c r="J891">
        <f>Tabla1[[#This Row],[Precio Unitario]]*Tabla1[[#This Row],[Cantidad Ordenada]]</f>
        <v>62</v>
      </c>
      <c r="K891">
        <f>Tabla1[[#This Row],[Ganancia Bruta]]-(Tabla1[[#This Row],[Costo Unitario]]*Tabla1[[#This Row],[Cantidad Ordenada]])</f>
        <v>24</v>
      </c>
      <c r="L891">
        <f>Tabla1[[#This Row],[Precio Unitario]]*Tabla1[[#This Row],[Cantidad Ordenada]]</f>
        <v>62</v>
      </c>
      <c r="M891" s="1">
        <f>Tabla1[[#This Row],[Ganancia Neta ]]/Tabla1[[#This Row],[Total del pedido ]]</f>
        <v>0.38709677419354838</v>
      </c>
      <c r="N891" s="2">
        <f>Tabla1[[#This Row],[Costo Unitario]]*Tabla1[[#This Row],[Cantidad Ordenada]]</f>
        <v>38</v>
      </c>
      <c r="O891" s="2"/>
    </row>
    <row r="892" spans="1:15">
      <c r="A892">
        <v>344</v>
      </c>
      <c r="B892">
        <v>15</v>
      </c>
      <c r="C892" t="s">
        <v>18</v>
      </c>
      <c r="D892" t="s">
        <v>42</v>
      </c>
      <c r="E892">
        <v>19</v>
      </c>
      <c r="F892">
        <v>32</v>
      </c>
      <c r="G892">
        <v>2</v>
      </c>
      <c r="H892" s="8">
        <v>19</v>
      </c>
      <c r="I892" t="s">
        <v>8</v>
      </c>
      <c r="J892">
        <f>Tabla1[[#This Row],[Precio Unitario]]*Tabla1[[#This Row],[Cantidad Ordenada]]</f>
        <v>64</v>
      </c>
      <c r="K892">
        <f>Tabla1[[#This Row],[Ganancia Bruta]]-(Tabla1[[#This Row],[Costo Unitario]]*Tabla1[[#This Row],[Cantidad Ordenada]])</f>
        <v>26</v>
      </c>
      <c r="L892">
        <f>Tabla1[[#This Row],[Precio Unitario]]*Tabla1[[#This Row],[Cantidad Ordenada]]</f>
        <v>64</v>
      </c>
      <c r="M892" s="1">
        <f>Tabla1[[#This Row],[Ganancia Neta ]]/Tabla1[[#This Row],[Total del pedido ]]</f>
        <v>0.40625</v>
      </c>
      <c r="N892" s="2">
        <f>Tabla1[[#This Row],[Costo Unitario]]*Tabla1[[#This Row],[Cantidad Ordenada]]</f>
        <v>38</v>
      </c>
      <c r="O892" s="2"/>
    </row>
    <row r="893" spans="1:15">
      <c r="A893">
        <v>344</v>
      </c>
      <c r="B893">
        <v>15</v>
      </c>
      <c r="C893" t="s">
        <v>19</v>
      </c>
      <c r="D893" t="s">
        <v>43</v>
      </c>
      <c r="E893">
        <v>13</v>
      </c>
      <c r="F893">
        <v>22</v>
      </c>
      <c r="G893">
        <v>1</v>
      </c>
      <c r="H893" s="8">
        <v>28</v>
      </c>
      <c r="I893" t="s">
        <v>6</v>
      </c>
      <c r="J893">
        <f>Tabla1[[#This Row],[Precio Unitario]]*Tabla1[[#This Row],[Cantidad Ordenada]]</f>
        <v>22</v>
      </c>
      <c r="K893">
        <f>Tabla1[[#This Row],[Ganancia Bruta]]-(Tabla1[[#This Row],[Costo Unitario]]*Tabla1[[#This Row],[Cantidad Ordenada]])</f>
        <v>9</v>
      </c>
      <c r="L893">
        <f>Tabla1[[#This Row],[Precio Unitario]]*Tabla1[[#This Row],[Cantidad Ordenada]]</f>
        <v>22</v>
      </c>
      <c r="M893" s="1">
        <f>Tabla1[[#This Row],[Ganancia Neta ]]/Tabla1[[#This Row],[Total del pedido ]]</f>
        <v>0.40909090909090912</v>
      </c>
      <c r="N893" s="2">
        <f>Tabla1[[#This Row],[Costo Unitario]]*Tabla1[[#This Row],[Cantidad Ordenada]]</f>
        <v>13</v>
      </c>
      <c r="O893" s="2"/>
    </row>
    <row r="894" spans="1:15">
      <c r="A894">
        <v>345</v>
      </c>
      <c r="B894">
        <v>16</v>
      </c>
      <c r="C894" t="s">
        <v>16</v>
      </c>
      <c r="D894" t="s">
        <v>40</v>
      </c>
      <c r="E894">
        <v>11</v>
      </c>
      <c r="F894">
        <v>19</v>
      </c>
      <c r="G894">
        <v>2</v>
      </c>
      <c r="H894" s="8">
        <v>18</v>
      </c>
      <c r="I894" t="s">
        <v>6</v>
      </c>
      <c r="J894">
        <f>Tabla1[[#This Row],[Precio Unitario]]*Tabla1[[#This Row],[Cantidad Ordenada]]</f>
        <v>38</v>
      </c>
      <c r="K894">
        <f>Tabla1[[#This Row],[Ganancia Bruta]]-(Tabla1[[#This Row],[Costo Unitario]]*Tabla1[[#This Row],[Cantidad Ordenada]])</f>
        <v>16</v>
      </c>
      <c r="L894">
        <f>Tabla1[[#This Row],[Precio Unitario]]*Tabla1[[#This Row],[Cantidad Ordenada]]</f>
        <v>38</v>
      </c>
      <c r="M894" s="1">
        <f>Tabla1[[#This Row],[Ganancia Neta ]]/Tabla1[[#This Row],[Total del pedido ]]</f>
        <v>0.42105263157894735</v>
      </c>
      <c r="N894" s="2">
        <f>Tabla1[[#This Row],[Costo Unitario]]*Tabla1[[#This Row],[Cantidad Ordenada]]</f>
        <v>22</v>
      </c>
      <c r="O894" s="2"/>
    </row>
    <row r="895" spans="1:15">
      <c r="A895">
        <v>346</v>
      </c>
      <c r="B895">
        <v>1</v>
      </c>
      <c r="C895" t="s">
        <v>12</v>
      </c>
      <c r="D895" t="s">
        <v>36</v>
      </c>
      <c r="E895">
        <v>22</v>
      </c>
      <c r="F895">
        <v>36</v>
      </c>
      <c r="G895">
        <v>2</v>
      </c>
      <c r="H895" s="8">
        <v>22</v>
      </c>
      <c r="I895" t="s">
        <v>8</v>
      </c>
      <c r="J895">
        <f>Tabla1[[#This Row],[Precio Unitario]]*Tabla1[[#This Row],[Cantidad Ordenada]]</f>
        <v>72</v>
      </c>
      <c r="K895">
        <f>Tabla1[[#This Row],[Ganancia Bruta]]-(Tabla1[[#This Row],[Costo Unitario]]*Tabla1[[#This Row],[Cantidad Ordenada]])</f>
        <v>28</v>
      </c>
      <c r="L895">
        <f>Tabla1[[#This Row],[Precio Unitario]]*Tabla1[[#This Row],[Cantidad Ordenada]]</f>
        <v>72</v>
      </c>
      <c r="M895" s="1">
        <f>Tabla1[[#This Row],[Ganancia Neta ]]/Tabla1[[#This Row],[Total del pedido ]]</f>
        <v>0.3888888888888889</v>
      </c>
      <c r="N895" s="2">
        <f>Tabla1[[#This Row],[Costo Unitario]]*Tabla1[[#This Row],[Cantidad Ordenada]]</f>
        <v>44</v>
      </c>
      <c r="O895" s="2"/>
    </row>
    <row r="896" spans="1:15">
      <c r="A896">
        <v>347</v>
      </c>
      <c r="B896">
        <v>7</v>
      </c>
      <c r="C896" t="s">
        <v>17</v>
      </c>
      <c r="D896" t="s">
        <v>41</v>
      </c>
      <c r="E896">
        <v>21</v>
      </c>
      <c r="F896">
        <v>35</v>
      </c>
      <c r="G896">
        <v>2</v>
      </c>
      <c r="H896" s="8">
        <v>44</v>
      </c>
      <c r="I896" t="s">
        <v>6</v>
      </c>
      <c r="J896">
        <f>Tabla1[[#This Row],[Precio Unitario]]*Tabla1[[#This Row],[Cantidad Ordenada]]</f>
        <v>70</v>
      </c>
      <c r="K896">
        <f>Tabla1[[#This Row],[Ganancia Bruta]]-(Tabla1[[#This Row],[Costo Unitario]]*Tabla1[[#This Row],[Cantidad Ordenada]])</f>
        <v>28</v>
      </c>
      <c r="L896">
        <f>Tabla1[[#This Row],[Precio Unitario]]*Tabla1[[#This Row],[Cantidad Ordenada]]</f>
        <v>70</v>
      </c>
      <c r="M896" s="1">
        <f>Tabla1[[#This Row],[Ganancia Neta ]]/Tabla1[[#This Row],[Total del pedido ]]</f>
        <v>0.4</v>
      </c>
      <c r="N896" s="2">
        <f>Tabla1[[#This Row],[Costo Unitario]]*Tabla1[[#This Row],[Cantidad Ordenada]]</f>
        <v>42</v>
      </c>
      <c r="O896" s="2"/>
    </row>
    <row r="897" spans="1:15">
      <c r="A897">
        <v>348</v>
      </c>
      <c r="B897">
        <v>16</v>
      </c>
      <c r="C897" t="s">
        <v>25</v>
      </c>
      <c r="D897" t="s">
        <v>49</v>
      </c>
      <c r="E897">
        <v>15</v>
      </c>
      <c r="F897">
        <v>26</v>
      </c>
      <c r="G897">
        <v>1</v>
      </c>
      <c r="H897" s="8">
        <v>31</v>
      </c>
      <c r="I897" t="s">
        <v>8</v>
      </c>
      <c r="J897">
        <f>Tabla1[[#This Row],[Precio Unitario]]*Tabla1[[#This Row],[Cantidad Ordenada]]</f>
        <v>26</v>
      </c>
      <c r="K897">
        <f>Tabla1[[#This Row],[Ganancia Bruta]]-(Tabla1[[#This Row],[Costo Unitario]]*Tabla1[[#This Row],[Cantidad Ordenada]])</f>
        <v>11</v>
      </c>
      <c r="L897">
        <f>Tabla1[[#This Row],[Precio Unitario]]*Tabla1[[#This Row],[Cantidad Ordenada]]</f>
        <v>26</v>
      </c>
      <c r="M897" s="1">
        <f>Tabla1[[#This Row],[Ganancia Neta ]]/Tabla1[[#This Row],[Total del pedido ]]</f>
        <v>0.42307692307692307</v>
      </c>
      <c r="N897" s="2">
        <f>Tabla1[[#This Row],[Costo Unitario]]*Tabla1[[#This Row],[Cantidad Ordenada]]</f>
        <v>15</v>
      </c>
      <c r="O897" s="2"/>
    </row>
    <row r="898" spans="1:15">
      <c r="A898">
        <v>348</v>
      </c>
      <c r="B898">
        <v>16</v>
      </c>
      <c r="C898" t="s">
        <v>21</v>
      </c>
      <c r="D898" t="s">
        <v>45</v>
      </c>
      <c r="E898">
        <v>12</v>
      </c>
      <c r="F898">
        <v>20</v>
      </c>
      <c r="G898">
        <v>3</v>
      </c>
      <c r="H898" s="8">
        <v>57</v>
      </c>
      <c r="I898" t="s">
        <v>6</v>
      </c>
      <c r="J898">
        <f>Tabla1[[#This Row],[Precio Unitario]]*Tabla1[[#This Row],[Cantidad Ordenada]]</f>
        <v>60</v>
      </c>
      <c r="K898">
        <f>Tabla1[[#This Row],[Ganancia Bruta]]-(Tabla1[[#This Row],[Costo Unitario]]*Tabla1[[#This Row],[Cantidad Ordenada]])</f>
        <v>24</v>
      </c>
      <c r="L898">
        <f>Tabla1[[#This Row],[Precio Unitario]]*Tabla1[[#This Row],[Cantidad Ordenada]]</f>
        <v>60</v>
      </c>
      <c r="M898" s="1">
        <f>Tabla1[[#This Row],[Ganancia Neta ]]/Tabla1[[#This Row],[Total del pedido ]]</f>
        <v>0.4</v>
      </c>
      <c r="N898" s="2">
        <f>Tabla1[[#This Row],[Costo Unitario]]*Tabla1[[#This Row],[Cantidad Ordenada]]</f>
        <v>36</v>
      </c>
      <c r="O898" s="2"/>
    </row>
    <row r="899" spans="1:15">
      <c r="A899">
        <v>349</v>
      </c>
      <c r="B899">
        <v>13</v>
      </c>
      <c r="C899" t="s">
        <v>7</v>
      </c>
      <c r="D899" t="s">
        <v>32</v>
      </c>
      <c r="E899">
        <v>18</v>
      </c>
      <c r="F899">
        <v>30</v>
      </c>
      <c r="G899">
        <v>2</v>
      </c>
      <c r="H899" s="8">
        <v>25</v>
      </c>
      <c r="I899" t="s">
        <v>8</v>
      </c>
      <c r="J899">
        <f>Tabla1[[#This Row],[Precio Unitario]]*Tabla1[[#This Row],[Cantidad Ordenada]]</f>
        <v>60</v>
      </c>
      <c r="K899">
        <f>Tabla1[[#This Row],[Ganancia Bruta]]-(Tabla1[[#This Row],[Costo Unitario]]*Tabla1[[#This Row],[Cantidad Ordenada]])</f>
        <v>24</v>
      </c>
      <c r="L899">
        <f>Tabla1[[#This Row],[Precio Unitario]]*Tabla1[[#This Row],[Cantidad Ordenada]]</f>
        <v>60</v>
      </c>
      <c r="M899" s="1">
        <f>Tabla1[[#This Row],[Ganancia Neta ]]/Tabla1[[#This Row],[Total del pedido ]]</f>
        <v>0.4</v>
      </c>
      <c r="N899" s="2">
        <f>Tabla1[[#This Row],[Costo Unitario]]*Tabla1[[#This Row],[Cantidad Ordenada]]</f>
        <v>36</v>
      </c>
      <c r="O899" s="2"/>
    </row>
    <row r="900" spans="1:15">
      <c r="A900">
        <v>349</v>
      </c>
      <c r="B900">
        <v>13</v>
      </c>
      <c r="C900" t="s">
        <v>16</v>
      </c>
      <c r="D900" t="s">
        <v>40</v>
      </c>
      <c r="E900">
        <v>11</v>
      </c>
      <c r="F900">
        <v>19</v>
      </c>
      <c r="G900">
        <v>3</v>
      </c>
      <c r="H900" s="8">
        <v>7</v>
      </c>
      <c r="I900" t="s">
        <v>6</v>
      </c>
      <c r="J900">
        <f>Tabla1[[#This Row],[Precio Unitario]]*Tabla1[[#This Row],[Cantidad Ordenada]]</f>
        <v>57</v>
      </c>
      <c r="K900">
        <f>Tabla1[[#This Row],[Ganancia Bruta]]-(Tabla1[[#This Row],[Costo Unitario]]*Tabla1[[#This Row],[Cantidad Ordenada]])</f>
        <v>24</v>
      </c>
      <c r="L900">
        <f>Tabla1[[#This Row],[Precio Unitario]]*Tabla1[[#This Row],[Cantidad Ordenada]]</f>
        <v>57</v>
      </c>
      <c r="M900" s="1">
        <f>Tabla1[[#This Row],[Ganancia Neta ]]/Tabla1[[#This Row],[Total del pedido ]]</f>
        <v>0.42105263157894735</v>
      </c>
      <c r="N900" s="2">
        <f>Tabla1[[#This Row],[Costo Unitario]]*Tabla1[[#This Row],[Cantidad Ordenada]]</f>
        <v>33</v>
      </c>
      <c r="O900" s="2"/>
    </row>
    <row r="901" spans="1:15">
      <c r="A901">
        <v>349</v>
      </c>
      <c r="B901">
        <v>13</v>
      </c>
      <c r="C901" t="s">
        <v>17</v>
      </c>
      <c r="D901" t="s">
        <v>41</v>
      </c>
      <c r="E901">
        <v>21</v>
      </c>
      <c r="F901">
        <v>35</v>
      </c>
      <c r="G901">
        <v>1</v>
      </c>
      <c r="H901" s="8">
        <v>53</v>
      </c>
      <c r="I901" t="s">
        <v>6</v>
      </c>
      <c r="J901">
        <f>Tabla1[[#This Row],[Precio Unitario]]*Tabla1[[#This Row],[Cantidad Ordenada]]</f>
        <v>35</v>
      </c>
      <c r="K901">
        <f>Tabla1[[#This Row],[Ganancia Bruta]]-(Tabla1[[#This Row],[Costo Unitario]]*Tabla1[[#This Row],[Cantidad Ordenada]])</f>
        <v>14</v>
      </c>
      <c r="L901">
        <f>Tabla1[[#This Row],[Precio Unitario]]*Tabla1[[#This Row],[Cantidad Ordenada]]</f>
        <v>35</v>
      </c>
      <c r="M901" s="1">
        <f>Tabla1[[#This Row],[Ganancia Neta ]]/Tabla1[[#This Row],[Total del pedido ]]</f>
        <v>0.4</v>
      </c>
      <c r="N901" s="2">
        <f>Tabla1[[#This Row],[Costo Unitario]]*Tabla1[[#This Row],[Cantidad Ordenada]]</f>
        <v>21</v>
      </c>
      <c r="O901" s="2"/>
    </row>
    <row r="902" spans="1:15">
      <c r="A902">
        <v>350</v>
      </c>
      <c r="B902">
        <v>2</v>
      </c>
      <c r="C902" t="s">
        <v>9</v>
      </c>
      <c r="D902" t="s">
        <v>33</v>
      </c>
      <c r="E902">
        <v>19</v>
      </c>
      <c r="F902">
        <v>31</v>
      </c>
      <c r="G902">
        <v>2</v>
      </c>
      <c r="H902" s="8">
        <v>52</v>
      </c>
      <c r="I902" t="s">
        <v>8</v>
      </c>
      <c r="J902">
        <f>Tabla1[[#This Row],[Precio Unitario]]*Tabla1[[#This Row],[Cantidad Ordenada]]</f>
        <v>62</v>
      </c>
      <c r="K902">
        <f>Tabla1[[#This Row],[Ganancia Bruta]]-(Tabla1[[#This Row],[Costo Unitario]]*Tabla1[[#This Row],[Cantidad Ordenada]])</f>
        <v>24</v>
      </c>
      <c r="L902">
        <f>Tabla1[[#This Row],[Precio Unitario]]*Tabla1[[#This Row],[Cantidad Ordenada]]</f>
        <v>62</v>
      </c>
      <c r="M902" s="1">
        <f>Tabla1[[#This Row],[Ganancia Neta ]]/Tabla1[[#This Row],[Total del pedido ]]</f>
        <v>0.38709677419354838</v>
      </c>
      <c r="N902" s="2">
        <f>Tabla1[[#This Row],[Costo Unitario]]*Tabla1[[#This Row],[Cantidad Ordenada]]</f>
        <v>38</v>
      </c>
      <c r="O902" s="2"/>
    </row>
    <row r="903" spans="1:15">
      <c r="A903">
        <v>350</v>
      </c>
      <c r="B903">
        <v>2</v>
      </c>
      <c r="C903" t="s">
        <v>10</v>
      </c>
      <c r="D903" t="s">
        <v>34</v>
      </c>
      <c r="E903">
        <v>16</v>
      </c>
      <c r="F903">
        <v>27</v>
      </c>
      <c r="G903">
        <v>3</v>
      </c>
      <c r="H903" s="8">
        <v>57</v>
      </c>
      <c r="I903" t="s">
        <v>8</v>
      </c>
      <c r="J903">
        <f>Tabla1[[#This Row],[Precio Unitario]]*Tabla1[[#This Row],[Cantidad Ordenada]]</f>
        <v>81</v>
      </c>
      <c r="K903">
        <f>Tabla1[[#This Row],[Ganancia Bruta]]-(Tabla1[[#This Row],[Costo Unitario]]*Tabla1[[#This Row],[Cantidad Ordenada]])</f>
        <v>33</v>
      </c>
      <c r="L903">
        <f>Tabla1[[#This Row],[Precio Unitario]]*Tabla1[[#This Row],[Cantidad Ordenada]]</f>
        <v>81</v>
      </c>
      <c r="M903" s="1">
        <f>Tabla1[[#This Row],[Ganancia Neta ]]/Tabla1[[#This Row],[Total del pedido ]]</f>
        <v>0.40740740740740738</v>
      </c>
      <c r="N903" s="2">
        <f>Tabla1[[#This Row],[Costo Unitario]]*Tabla1[[#This Row],[Cantidad Ordenada]]</f>
        <v>48</v>
      </c>
      <c r="O903" s="2"/>
    </row>
    <row r="904" spans="1:15">
      <c r="A904">
        <v>351</v>
      </c>
      <c r="B904">
        <v>1</v>
      </c>
      <c r="C904" t="s">
        <v>18</v>
      </c>
      <c r="D904" t="s">
        <v>42</v>
      </c>
      <c r="E904">
        <v>19</v>
      </c>
      <c r="F904">
        <v>32</v>
      </c>
      <c r="G904">
        <v>3</v>
      </c>
      <c r="H904" s="8">
        <v>18</v>
      </c>
      <c r="I904" t="s">
        <v>8</v>
      </c>
      <c r="J904">
        <f>Tabla1[[#This Row],[Precio Unitario]]*Tabla1[[#This Row],[Cantidad Ordenada]]</f>
        <v>96</v>
      </c>
      <c r="K904">
        <f>Tabla1[[#This Row],[Ganancia Bruta]]-(Tabla1[[#This Row],[Costo Unitario]]*Tabla1[[#This Row],[Cantidad Ordenada]])</f>
        <v>39</v>
      </c>
      <c r="L904">
        <f>Tabla1[[#This Row],[Precio Unitario]]*Tabla1[[#This Row],[Cantidad Ordenada]]</f>
        <v>96</v>
      </c>
      <c r="M904" s="1">
        <f>Tabla1[[#This Row],[Ganancia Neta ]]/Tabla1[[#This Row],[Total del pedido ]]</f>
        <v>0.40625</v>
      </c>
      <c r="N904" s="2">
        <f>Tabla1[[#This Row],[Costo Unitario]]*Tabla1[[#This Row],[Cantidad Ordenada]]</f>
        <v>57</v>
      </c>
      <c r="O904" s="2"/>
    </row>
    <row r="905" spans="1:15">
      <c r="A905">
        <v>351</v>
      </c>
      <c r="B905">
        <v>1</v>
      </c>
      <c r="C905" t="s">
        <v>17</v>
      </c>
      <c r="D905" t="s">
        <v>41</v>
      </c>
      <c r="E905">
        <v>21</v>
      </c>
      <c r="F905">
        <v>35</v>
      </c>
      <c r="G905">
        <v>3</v>
      </c>
      <c r="H905" s="8">
        <v>7</v>
      </c>
      <c r="I905" t="s">
        <v>8</v>
      </c>
      <c r="J905">
        <f>Tabla1[[#This Row],[Precio Unitario]]*Tabla1[[#This Row],[Cantidad Ordenada]]</f>
        <v>105</v>
      </c>
      <c r="K905">
        <f>Tabla1[[#This Row],[Ganancia Bruta]]-(Tabla1[[#This Row],[Costo Unitario]]*Tabla1[[#This Row],[Cantidad Ordenada]])</f>
        <v>42</v>
      </c>
      <c r="L905">
        <f>Tabla1[[#This Row],[Precio Unitario]]*Tabla1[[#This Row],[Cantidad Ordenada]]</f>
        <v>105</v>
      </c>
      <c r="M905" s="1">
        <f>Tabla1[[#This Row],[Ganancia Neta ]]/Tabla1[[#This Row],[Total del pedido ]]</f>
        <v>0.4</v>
      </c>
      <c r="N905" s="2">
        <f>Tabla1[[#This Row],[Costo Unitario]]*Tabla1[[#This Row],[Cantidad Ordenada]]</f>
        <v>63</v>
      </c>
      <c r="O905" s="2"/>
    </row>
    <row r="906" spans="1:15">
      <c r="A906">
        <v>352</v>
      </c>
      <c r="B906">
        <v>1</v>
      </c>
      <c r="C906" t="s">
        <v>14</v>
      </c>
      <c r="D906" t="s">
        <v>38</v>
      </c>
      <c r="E906">
        <v>20</v>
      </c>
      <c r="F906">
        <v>33</v>
      </c>
      <c r="G906">
        <v>3</v>
      </c>
      <c r="H906" s="8">
        <v>7</v>
      </c>
      <c r="I906" t="s">
        <v>8</v>
      </c>
      <c r="J906">
        <f>Tabla1[[#This Row],[Precio Unitario]]*Tabla1[[#This Row],[Cantidad Ordenada]]</f>
        <v>99</v>
      </c>
      <c r="K906">
        <f>Tabla1[[#This Row],[Ganancia Bruta]]-(Tabla1[[#This Row],[Costo Unitario]]*Tabla1[[#This Row],[Cantidad Ordenada]])</f>
        <v>39</v>
      </c>
      <c r="L906">
        <f>Tabla1[[#This Row],[Precio Unitario]]*Tabla1[[#This Row],[Cantidad Ordenada]]</f>
        <v>99</v>
      </c>
      <c r="M906" s="1">
        <f>Tabla1[[#This Row],[Ganancia Neta ]]/Tabla1[[#This Row],[Total del pedido ]]</f>
        <v>0.39393939393939392</v>
      </c>
      <c r="N906" s="2">
        <f>Tabla1[[#This Row],[Costo Unitario]]*Tabla1[[#This Row],[Cantidad Ordenada]]</f>
        <v>60</v>
      </c>
      <c r="O906" s="2"/>
    </row>
    <row r="907" spans="1:15">
      <c r="A907">
        <v>353</v>
      </c>
      <c r="B907">
        <v>7</v>
      </c>
      <c r="C907" t="s">
        <v>19</v>
      </c>
      <c r="D907" t="s">
        <v>43</v>
      </c>
      <c r="E907">
        <v>13</v>
      </c>
      <c r="F907">
        <v>22</v>
      </c>
      <c r="G907">
        <v>2</v>
      </c>
      <c r="H907" s="8">
        <v>50</v>
      </c>
      <c r="I907" t="s">
        <v>8</v>
      </c>
      <c r="J907">
        <f>Tabla1[[#This Row],[Precio Unitario]]*Tabla1[[#This Row],[Cantidad Ordenada]]</f>
        <v>44</v>
      </c>
      <c r="K907">
        <f>Tabla1[[#This Row],[Ganancia Bruta]]-(Tabla1[[#This Row],[Costo Unitario]]*Tabla1[[#This Row],[Cantidad Ordenada]])</f>
        <v>18</v>
      </c>
      <c r="L907">
        <f>Tabla1[[#This Row],[Precio Unitario]]*Tabla1[[#This Row],[Cantidad Ordenada]]</f>
        <v>44</v>
      </c>
      <c r="M907" s="1">
        <f>Tabla1[[#This Row],[Ganancia Neta ]]/Tabla1[[#This Row],[Total del pedido ]]</f>
        <v>0.40909090909090912</v>
      </c>
      <c r="N907" s="2">
        <f>Tabla1[[#This Row],[Costo Unitario]]*Tabla1[[#This Row],[Cantidad Ordenada]]</f>
        <v>26</v>
      </c>
      <c r="O907" s="2"/>
    </row>
    <row r="908" spans="1:15">
      <c r="A908">
        <v>353</v>
      </c>
      <c r="B908">
        <v>7</v>
      </c>
      <c r="C908" t="s">
        <v>7</v>
      </c>
      <c r="D908" t="s">
        <v>32</v>
      </c>
      <c r="E908">
        <v>18</v>
      </c>
      <c r="F908">
        <v>30</v>
      </c>
      <c r="G908">
        <v>1</v>
      </c>
      <c r="H908" s="8">
        <v>16</v>
      </c>
      <c r="I908" t="s">
        <v>6</v>
      </c>
      <c r="J908">
        <f>Tabla1[[#This Row],[Precio Unitario]]*Tabla1[[#This Row],[Cantidad Ordenada]]</f>
        <v>30</v>
      </c>
      <c r="K908">
        <f>Tabla1[[#This Row],[Ganancia Bruta]]-(Tabla1[[#This Row],[Costo Unitario]]*Tabla1[[#This Row],[Cantidad Ordenada]])</f>
        <v>12</v>
      </c>
      <c r="L908">
        <f>Tabla1[[#This Row],[Precio Unitario]]*Tabla1[[#This Row],[Cantidad Ordenada]]</f>
        <v>30</v>
      </c>
      <c r="M908" s="1">
        <f>Tabla1[[#This Row],[Ganancia Neta ]]/Tabla1[[#This Row],[Total del pedido ]]</f>
        <v>0.4</v>
      </c>
      <c r="N908" s="2">
        <f>Tabla1[[#This Row],[Costo Unitario]]*Tabla1[[#This Row],[Cantidad Ordenada]]</f>
        <v>18</v>
      </c>
      <c r="O908" s="2"/>
    </row>
    <row r="909" spans="1:15">
      <c r="A909">
        <v>353</v>
      </c>
      <c r="B909">
        <v>7</v>
      </c>
      <c r="C909" t="s">
        <v>17</v>
      </c>
      <c r="D909" t="s">
        <v>41</v>
      </c>
      <c r="E909">
        <v>21</v>
      </c>
      <c r="F909">
        <v>35</v>
      </c>
      <c r="G909">
        <v>2</v>
      </c>
      <c r="H909" s="8">
        <v>37</v>
      </c>
      <c r="I909" t="s">
        <v>6</v>
      </c>
      <c r="J909">
        <f>Tabla1[[#This Row],[Precio Unitario]]*Tabla1[[#This Row],[Cantidad Ordenada]]</f>
        <v>70</v>
      </c>
      <c r="K909">
        <f>Tabla1[[#This Row],[Ganancia Bruta]]-(Tabla1[[#This Row],[Costo Unitario]]*Tabla1[[#This Row],[Cantidad Ordenada]])</f>
        <v>28</v>
      </c>
      <c r="L909">
        <f>Tabla1[[#This Row],[Precio Unitario]]*Tabla1[[#This Row],[Cantidad Ordenada]]</f>
        <v>70</v>
      </c>
      <c r="M909" s="1">
        <f>Tabla1[[#This Row],[Ganancia Neta ]]/Tabla1[[#This Row],[Total del pedido ]]</f>
        <v>0.4</v>
      </c>
      <c r="N909" s="2">
        <f>Tabla1[[#This Row],[Costo Unitario]]*Tabla1[[#This Row],[Cantidad Ordenada]]</f>
        <v>42</v>
      </c>
      <c r="O909" s="2"/>
    </row>
    <row r="910" spans="1:15">
      <c r="A910">
        <v>353</v>
      </c>
      <c r="B910">
        <v>7</v>
      </c>
      <c r="C910" t="s">
        <v>20</v>
      </c>
      <c r="D910" t="s">
        <v>44</v>
      </c>
      <c r="E910">
        <v>20</v>
      </c>
      <c r="F910">
        <v>34</v>
      </c>
      <c r="G910">
        <v>2</v>
      </c>
      <c r="H910" s="8">
        <v>25</v>
      </c>
      <c r="I910" t="s">
        <v>8</v>
      </c>
      <c r="J910">
        <f>Tabla1[[#This Row],[Precio Unitario]]*Tabla1[[#This Row],[Cantidad Ordenada]]</f>
        <v>68</v>
      </c>
      <c r="K910">
        <f>Tabla1[[#This Row],[Ganancia Bruta]]-(Tabla1[[#This Row],[Costo Unitario]]*Tabla1[[#This Row],[Cantidad Ordenada]])</f>
        <v>28</v>
      </c>
      <c r="L910">
        <f>Tabla1[[#This Row],[Precio Unitario]]*Tabla1[[#This Row],[Cantidad Ordenada]]</f>
        <v>68</v>
      </c>
      <c r="M910" s="1">
        <f>Tabla1[[#This Row],[Ganancia Neta ]]/Tabla1[[#This Row],[Total del pedido ]]</f>
        <v>0.41176470588235292</v>
      </c>
      <c r="N910" s="2">
        <f>Tabla1[[#This Row],[Costo Unitario]]*Tabla1[[#This Row],[Cantidad Ordenada]]</f>
        <v>40</v>
      </c>
      <c r="O910" s="2"/>
    </row>
    <row r="911" spans="1:15">
      <c r="A911">
        <v>354</v>
      </c>
      <c r="B911">
        <v>12</v>
      </c>
      <c r="C911" t="s">
        <v>16</v>
      </c>
      <c r="D911" t="s">
        <v>40</v>
      </c>
      <c r="E911">
        <v>11</v>
      </c>
      <c r="F911">
        <v>19</v>
      </c>
      <c r="G911">
        <v>3</v>
      </c>
      <c r="H911" s="8">
        <v>32</v>
      </c>
      <c r="I911" t="s">
        <v>8</v>
      </c>
      <c r="J911">
        <f>Tabla1[[#This Row],[Precio Unitario]]*Tabla1[[#This Row],[Cantidad Ordenada]]</f>
        <v>57</v>
      </c>
      <c r="K911">
        <f>Tabla1[[#This Row],[Ganancia Bruta]]-(Tabla1[[#This Row],[Costo Unitario]]*Tabla1[[#This Row],[Cantidad Ordenada]])</f>
        <v>24</v>
      </c>
      <c r="L911">
        <f>Tabla1[[#This Row],[Precio Unitario]]*Tabla1[[#This Row],[Cantidad Ordenada]]</f>
        <v>57</v>
      </c>
      <c r="M911" s="1">
        <f>Tabla1[[#This Row],[Ganancia Neta ]]/Tabla1[[#This Row],[Total del pedido ]]</f>
        <v>0.42105263157894735</v>
      </c>
      <c r="N911" s="2">
        <f>Tabla1[[#This Row],[Costo Unitario]]*Tabla1[[#This Row],[Cantidad Ordenada]]</f>
        <v>33</v>
      </c>
      <c r="O911" s="2"/>
    </row>
    <row r="912" spans="1:15">
      <c r="A912">
        <v>354</v>
      </c>
      <c r="B912">
        <v>12</v>
      </c>
      <c r="C912" t="s">
        <v>18</v>
      </c>
      <c r="D912" t="s">
        <v>42</v>
      </c>
      <c r="E912">
        <v>19</v>
      </c>
      <c r="F912">
        <v>32</v>
      </c>
      <c r="G912">
        <v>2</v>
      </c>
      <c r="H912" s="8">
        <v>49</v>
      </c>
      <c r="I912" t="s">
        <v>8</v>
      </c>
      <c r="J912">
        <f>Tabla1[[#This Row],[Precio Unitario]]*Tabla1[[#This Row],[Cantidad Ordenada]]</f>
        <v>64</v>
      </c>
      <c r="K912">
        <f>Tabla1[[#This Row],[Ganancia Bruta]]-(Tabla1[[#This Row],[Costo Unitario]]*Tabla1[[#This Row],[Cantidad Ordenada]])</f>
        <v>26</v>
      </c>
      <c r="L912">
        <f>Tabla1[[#This Row],[Precio Unitario]]*Tabla1[[#This Row],[Cantidad Ordenada]]</f>
        <v>64</v>
      </c>
      <c r="M912" s="1">
        <f>Tabla1[[#This Row],[Ganancia Neta ]]/Tabla1[[#This Row],[Total del pedido ]]</f>
        <v>0.40625</v>
      </c>
      <c r="N912" s="2">
        <f>Tabla1[[#This Row],[Costo Unitario]]*Tabla1[[#This Row],[Cantidad Ordenada]]</f>
        <v>38</v>
      </c>
      <c r="O912" s="2"/>
    </row>
    <row r="913" spans="1:15">
      <c r="A913">
        <v>354</v>
      </c>
      <c r="B913">
        <v>12</v>
      </c>
      <c r="C913" t="s">
        <v>24</v>
      </c>
      <c r="D913" t="s">
        <v>48</v>
      </c>
      <c r="E913">
        <v>10</v>
      </c>
      <c r="F913">
        <v>18</v>
      </c>
      <c r="G913">
        <v>2</v>
      </c>
      <c r="H913" s="8">
        <v>7</v>
      </c>
      <c r="I913" t="s">
        <v>8</v>
      </c>
      <c r="J913">
        <f>Tabla1[[#This Row],[Precio Unitario]]*Tabla1[[#This Row],[Cantidad Ordenada]]</f>
        <v>36</v>
      </c>
      <c r="K913">
        <f>Tabla1[[#This Row],[Ganancia Bruta]]-(Tabla1[[#This Row],[Costo Unitario]]*Tabla1[[#This Row],[Cantidad Ordenada]])</f>
        <v>16</v>
      </c>
      <c r="L913">
        <f>Tabla1[[#This Row],[Precio Unitario]]*Tabla1[[#This Row],[Cantidad Ordenada]]</f>
        <v>36</v>
      </c>
      <c r="M913" s="1">
        <f>Tabla1[[#This Row],[Ganancia Neta ]]/Tabla1[[#This Row],[Total del pedido ]]</f>
        <v>0.44444444444444442</v>
      </c>
      <c r="N913" s="2">
        <f>Tabla1[[#This Row],[Costo Unitario]]*Tabla1[[#This Row],[Cantidad Ordenada]]</f>
        <v>20</v>
      </c>
      <c r="O913" s="2"/>
    </row>
    <row r="914" spans="1:15">
      <c r="A914">
        <v>354</v>
      </c>
      <c r="B914">
        <v>12</v>
      </c>
      <c r="C914" t="s">
        <v>5</v>
      </c>
      <c r="D914" t="s">
        <v>31</v>
      </c>
      <c r="E914">
        <v>14</v>
      </c>
      <c r="F914">
        <v>24</v>
      </c>
      <c r="G914">
        <v>1</v>
      </c>
      <c r="H914" s="8">
        <v>49</v>
      </c>
      <c r="I914" t="s">
        <v>8</v>
      </c>
      <c r="J914">
        <f>Tabla1[[#This Row],[Precio Unitario]]*Tabla1[[#This Row],[Cantidad Ordenada]]</f>
        <v>24</v>
      </c>
      <c r="K914">
        <f>Tabla1[[#This Row],[Ganancia Bruta]]-(Tabla1[[#This Row],[Costo Unitario]]*Tabla1[[#This Row],[Cantidad Ordenada]])</f>
        <v>10</v>
      </c>
      <c r="L914">
        <f>Tabla1[[#This Row],[Precio Unitario]]*Tabla1[[#This Row],[Cantidad Ordenada]]</f>
        <v>24</v>
      </c>
      <c r="M914" s="1">
        <f>Tabla1[[#This Row],[Ganancia Neta ]]/Tabla1[[#This Row],[Total del pedido ]]</f>
        <v>0.41666666666666669</v>
      </c>
      <c r="N914" s="2">
        <f>Tabla1[[#This Row],[Costo Unitario]]*Tabla1[[#This Row],[Cantidad Ordenada]]</f>
        <v>14</v>
      </c>
      <c r="O914" s="2"/>
    </row>
    <row r="915" spans="1:15">
      <c r="A915">
        <v>355</v>
      </c>
      <c r="B915">
        <v>4</v>
      </c>
      <c r="C915" t="s">
        <v>25</v>
      </c>
      <c r="D915" t="s">
        <v>49</v>
      </c>
      <c r="E915">
        <v>15</v>
      </c>
      <c r="F915">
        <v>26</v>
      </c>
      <c r="G915">
        <v>1</v>
      </c>
      <c r="H915" s="8">
        <v>7</v>
      </c>
      <c r="I915" t="s">
        <v>8</v>
      </c>
      <c r="J915">
        <f>Tabla1[[#This Row],[Precio Unitario]]*Tabla1[[#This Row],[Cantidad Ordenada]]</f>
        <v>26</v>
      </c>
      <c r="K915">
        <f>Tabla1[[#This Row],[Ganancia Bruta]]-(Tabla1[[#This Row],[Costo Unitario]]*Tabla1[[#This Row],[Cantidad Ordenada]])</f>
        <v>11</v>
      </c>
      <c r="L915">
        <f>Tabla1[[#This Row],[Precio Unitario]]*Tabla1[[#This Row],[Cantidad Ordenada]]</f>
        <v>26</v>
      </c>
      <c r="M915" s="1">
        <f>Tabla1[[#This Row],[Ganancia Neta ]]/Tabla1[[#This Row],[Total del pedido ]]</f>
        <v>0.42307692307692307</v>
      </c>
      <c r="N915" s="2">
        <f>Tabla1[[#This Row],[Costo Unitario]]*Tabla1[[#This Row],[Cantidad Ordenada]]</f>
        <v>15</v>
      </c>
      <c r="O915" s="2"/>
    </row>
    <row r="916" spans="1:15">
      <c r="A916">
        <v>356</v>
      </c>
      <c r="B916">
        <v>1</v>
      </c>
      <c r="C916" t="s">
        <v>24</v>
      </c>
      <c r="D916" t="s">
        <v>48</v>
      </c>
      <c r="E916">
        <v>10</v>
      </c>
      <c r="F916">
        <v>18</v>
      </c>
      <c r="G916">
        <v>2</v>
      </c>
      <c r="H916" s="8">
        <v>7</v>
      </c>
      <c r="I916" t="s">
        <v>6</v>
      </c>
      <c r="J916">
        <f>Tabla1[[#This Row],[Precio Unitario]]*Tabla1[[#This Row],[Cantidad Ordenada]]</f>
        <v>36</v>
      </c>
      <c r="K916">
        <f>Tabla1[[#This Row],[Ganancia Bruta]]-(Tabla1[[#This Row],[Costo Unitario]]*Tabla1[[#This Row],[Cantidad Ordenada]])</f>
        <v>16</v>
      </c>
      <c r="L916">
        <f>Tabla1[[#This Row],[Precio Unitario]]*Tabla1[[#This Row],[Cantidad Ordenada]]</f>
        <v>36</v>
      </c>
      <c r="M916" s="1">
        <f>Tabla1[[#This Row],[Ganancia Neta ]]/Tabla1[[#This Row],[Total del pedido ]]</f>
        <v>0.44444444444444442</v>
      </c>
      <c r="N916" s="2">
        <f>Tabla1[[#This Row],[Costo Unitario]]*Tabla1[[#This Row],[Cantidad Ordenada]]</f>
        <v>20</v>
      </c>
      <c r="O916" s="2"/>
    </row>
    <row r="917" spans="1:15">
      <c r="A917">
        <v>357</v>
      </c>
      <c r="B917">
        <v>17</v>
      </c>
      <c r="C917" t="s">
        <v>26</v>
      </c>
      <c r="D917" t="s">
        <v>50</v>
      </c>
      <c r="E917">
        <v>15</v>
      </c>
      <c r="F917">
        <v>25</v>
      </c>
      <c r="G917">
        <v>1</v>
      </c>
      <c r="H917" s="8">
        <v>12</v>
      </c>
      <c r="I917" t="s">
        <v>6</v>
      </c>
      <c r="J917">
        <f>Tabla1[[#This Row],[Precio Unitario]]*Tabla1[[#This Row],[Cantidad Ordenada]]</f>
        <v>25</v>
      </c>
      <c r="K917">
        <f>Tabla1[[#This Row],[Ganancia Bruta]]-(Tabla1[[#This Row],[Costo Unitario]]*Tabla1[[#This Row],[Cantidad Ordenada]])</f>
        <v>10</v>
      </c>
      <c r="L917">
        <f>Tabla1[[#This Row],[Precio Unitario]]*Tabla1[[#This Row],[Cantidad Ordenada]]</f>
        <v>25</v>
      </c>
      <c r="M917" s="1">
        <f>Tabla1[[#This Row],[Ganancia Neta ]]/Tabla1[[#This Row],[Total del pedido ]]</f>
        <v>0.4</v>
      </c>
      <c r="N917" s="2">
        <f>Tabla1[[#This Row],[Costo Unitario]]*Tabla1[[#This Row],[Cantidad Ordenada]]</f>
        <v>15</v>
      </c>
      <c r="O917" s="2"/>
    </row>
    <row r="918" spans="1:15">
      <c r="A918">
        <v>357</v>
      </c>
      <c r="B918">
        <v>17</v>
      </c>
      <c r="C918" t="s">
        <v>21</v>
      </c>
      <c r="D918" t="s">
        <v>45</v>
      </c>
      <c r="E918">
        <v>12</v>
      </c>
      <c r="F918">
        <v>20</v>
      </c>
      <c r="G918">
        <v>2</v>
      </c>
      <c r="H918" s="8">
        <v>5</v>
      </c>
      <c r="I918" t="s">
        <v>8</v>
      </c>
      <c r="J918">
        <f>Tabla1[[#This Row],[Precio Unitario]]*Tabla1[[#This Row],[Cantidad Ordenada]]</f>
        <v>40</v>
      </c>
      <c r="K918">
        <f>Tabla1[[#This Row],[Ganancia Bruta]]-(Tabla1[[#This Row],[Costo Unitario]]*Tabla1[[#This Row],[Cantidad Ordenada]])</f>
        <v>16</v>
      </c>
      <c r="L918">
        <f>Tabla1[[#This Row],[Precio Unitario]]*Tabla1[[#This Row],[Cantidad Ordenada]]</f>
        <v>40</v>
      </c>
      <c r="M918" s="1">
        <f>Tabla1[[#This Row],[Ganancia Neta ]]/Tabla1[[#This Row],[Total del pedido ]]</f>
        <v>0.4</v>
      </c>
      <c r="N918" s="2">
        <f>Tabla1[[#This Row],[Costo Unitario]]*Tabla1[[#This Row],[Cantidad Ordenada]]</f>
        <v>24</v>
      </c>
      <c r="O918" s="2"/>
    </row>
    <row r="919" spans="1:15">
      <c r="A919">
        <v>357</v>
      </c>
      <c r="B919">
        <v>17</v>
      </c>
      <c r="C919" t="s">
        <v>10</v>
      </c>
      <c r="D919" t="s">
        <v>34</v>
      </c>
      <c r="E919">
        <v>16</v>
      </c>
      <c r="F919">
        <v>27</v>
      </c>
      <c r="G919">
        <v>3</v>
      </c>
      <c r="H919" s="8">
        <v>31</v>
      </c>
      <c r="I919" t="s">
        <v>8</v>
      </c>
      <c r="J919">
        <f>Tabla1[[#This Row],[Precio Unitario]]*Tabla1[[#This Row],[Cantidad Ordenada]]</f>
        <v>81</v>
      </c>
      <c r="K919">
        <f>Tabla1[[#This Row],[Ganancia Bruta]]-(Tabla1[[#This Row],[Costo Unitario]]*Tabla1[[#This Row],[Cantidad Ordenada]])</f>
        <v>33</v>
      </c>
      <c r="L919">
        <f>Tabla1[[#This Row],[Precio Unitario]]*Tabla1[[#This Row],[Cantidad Ordenada]]</f>
        <v>81</v>
      </c>
      <c r="M919" s="1">
        <f>Tabla1[[#This Row],[Ganancia Neta ]]/Tabla1[[#This Row],[Total del pedido ]]</f>
        <v>0.40740740740740738</v>
      </c>
      <c r="N919" s="2">
        <f>Tabla1[[#This Row],[Costo Unitario]]*Tabla1[[#This Row],[Cantidad Ordenada]]</f>
        <v>48</v>
      </c>
      <c r="O919" s="2"/>
    </row>
    <row r="920" spans="1:15">
      <c r="A920">
        <v>357</v>
      </c>
      <c r="B920">
        <v>17</v>
      </c>
      <c r="C920" t="s">
        <v>19</v>
      </c>
      <c r="D920" t="s">
        <v>43</v>
      </c>
      <c r="E920">
        <v>13</v>
      </c>
      <c r="F920">
        <v>22</v>
      </c>
      <c r="G920">
        <v>1</v>
      </c>
      <c r="H920" s="8">
        <v>48</v>
      </c>
      <c r="I920" t="s">
        <v>6</v>
      </c>
      <c r="J920">
        <f>Tabla1[[#This Row],[Precio Unitario]]*Tabla1[[#This Row],[Cantidad Ordenada]]</f>
        <v>22</v>
      </c>
      <c r="K920">
        <f>Tabla1[[#This Row],[Ganancia Bruta]]-(Tabla1[[#This Row],[Costo Unitario]]*Tabla1[[#This Row],[Cantidad Ordenada]])</f>
        <v>9</v>
      </c>
      <c r="L920">
        <f>Tabla1[[#This Row],[Precio Unitario]]*Tabla1[[#This Row],[Cantidad Ordenada]]</f>
        <v>22</v>
      </c>
      <c r="M920" s="1">
        <f>Tabla1[[#This Row],[Ganancia Neta ]]/Tabla1[[#This Row],[Total del pedido ]]</f>
        <v>0.40909090909090912</v>
      </c>
      <c r="N920" s="2">
        <f>Tabla1[[#This Row],[Costo Unitario]]*Tabla1[[#This Row],[Cantidad Ordenada]]</f>
        <v>13</v>
      </c>
      <c r="O920" s="2"/>
    </row>
    <row r="921" spans="1:15">
      <c r="A921">
        <v>358</v>
      </c>
      <c r="B921">
        <v>13</v>
      </c>
      <c r="C921" t="s">
        <v>25</v>
      </c>
      <c r="D921" t="s">
        <v>49</v>
      </c>
      <c r="E921">
        <v>15</v>
      </c>
      <c r="F921">
        <v>26</v>
      </c>
      <c r="G921">
        <v>2</v>
      </c>
      <c r="H921" s="8">
        <v>50</v>
      </c>
      <c r="I921" t="s">
        <v>6</v>
      </c>
      <c r="J921">
        <f>Tabla1[[#This Row],[Precio Unitario]]*Tabla1[[#This Row],[Cantidad Ordenada]]</f>
        <v>52</v>
      </c>
      <c r="K921">
        <f>Tabla1[[#This Row],[Ganancia Bruta]]-(Tabla1[[#This Row],[Costo Unitario]]*Tabla1[[#This Row],[Cantidad Ordenada]])</f>
        <v>22</v>
      </c>
      <c r="L921">
        <f>Tabla1[[#This Row],[Precio Unitario]]*Tabla1[[#This Row],[Cantidad Ordenada]]</f>
        <v>52</v>
      </c>
      <c r="M921" s="1">
        <f>Tabla1[[#This Row],[Ganancia Neta ]]/Tabla1[[#This Row],[Total del pedido ]]</f>
        <v>0.42307692307692307</v>
      </c>
      <c r="N921" s="2">
        <f>Tabla1[[#This Row],[Costo Unitario]]*Tabla1[[#This Row],[Cantidad Ordenada]]</f>
        <v>30</v>
      </c>
      <c r="O921" s="2"/>
    </row>
    <row r="922" spans="1:15">
      <c r="A922">
        <v>358</v>
      </c>
      <c r="B922">
        <v>13</v>
      </c>
      <c r="C922" t="s">
        <v>24</v>
      </c>
      <c r="D922" t="s">
        <v>48</v>
      </c>
      <c r="E922">
        <v>10</v>
      </c>
      <c r="F922">
        <v>18</v>
      </c>
      <c r="G922">
        <v>3</v>
      </c>
      <c r="H922" s="8">
        <v>50</v>
      </c>
      <c r="I922" t="s">
        <v>8</v>
      </c>
      <c r="J922">
        <f>Tabla1[[#This Row],[Precio Unitario]]*Tabla1[[#This Row],[Cantidad Ordenada]]</f>
        <v>54</v>
      </c>
      <c r="K922">
        <f>Tabla1[[#This Row],[Ganancia Bruta]]-(Tabla1[[#This Row],[Costo Unitario]]*Tabla1[[#This Row],[Cantidad Ordenada]])</f>
        <v>24</v>
      </c>
      <c r="L922">
        <f>Tabla1[[#This Row],[Precio Unitario]]*Tabla1[[#This Row],[Cantidad Ordenada]]</f>
        <v>54</v>
      </c>
      <c r="M922" s="1">
        <f>Tabla1[[#This Row],[Ganancia Neta ]]/Tabla1[[#This Row],[Total del pedido ]]</f>
        <v>0.44444444444444442</v>
      </c>
      <c r="N922" s="2">
        <f>Tabla1[[#This Row],[Costo Unitario]]*Tabla1[[#This Row],[Cantidad Ordenada]]</f>
        <v>30</v>
      </c>
      <c r="O922" s="2"/>
    </row>
    <row r="923" spans="1:15">
      <c r="A923">
        <v>358</v>
      </c>
      <c r="B923">
        <v>13</v>
      </c>
      <c r="C923" t="s">
        <v>21</v>
      </c>
      <c r="D923" t="s">
        <v>45</v>
      </c>
      <c r="E923">
        <v>12</v>
      </c>
      <c r="F923">
        <v>20</v>
      </c>
      <c r="G923">
        <v>3</v>
      </c>
      <c r="H923" s="8">
        <v>52</v>
      </c>
      <c r="I923" t="s">
        <v>6</v>
      </c>
      <c r="J923">
        <f>Tabla1[[#This Row],[Precio Unitario]]*Tabla1[[#This Row],[Cantidad Ordenada]]</f>
        <v>60</v>
      </c>
      <c r="K923">
        <f>Tabla1[[#This Row],[Ganancia Bruta]]-(Tabla1[[#This Row],[Costo Unitario]]*Tabla1[[#This Row],[Cantidad Ordenada]])</f>
        <v>24</v>
      </c>
      <c r="L923">
        <f>Tabla1[[#This Row],[Precio Unitario]]*Tabla1[[#This Row],[Cantidad Ordenada]]</f>
        <v>60</v>
      </c>
      <c r="M923" s="1">
        <f>Tabla1[[#This Row],[Ganancia Neta ]]/Tabla1[[#This Row],[Total del pedido ]]</f>
        <v>0.4</v>
      </c>
      <c r="N923" s="2">
        <f>Tabla1[[#This Row],[Costo Unitario]]*Tabla1[[#This Row],[Cantidad Ordenada]]</f>
        <v>36</v>
      </c>
      <c r="O923" s="2"/>
    </row>
    <row r="924" spans="1:15">
      <c r="A924">
        <v>359</v>
      </c>
      <c r="B924">
        <v>11</v>
      </c>
      <c r="C924" t="s">
        <v>19</v>
      </c>
      <c r="D924" t="s">
        <v>43</v>
      </c>
      <c r="E924">
        <v>13</v>
      </c>
      <c r="F924">
        <v>22</v>
      </c>
      <c r="G924">
        <v>1</v>
      </c>
      <c r="H924" s="8">
        <v>26</v>
      </c>
      <c r="I924" t="s">
        <v>8</v>
      </c>
      <c r="J924">
        <f>Tabla1[[#This Row],[Precio Unitario]]*Tabla1[[#This Row],[Cantidad Ordenada]]</f>
        <v>22</v>
      </c>
      <c r="K924">
        <f>Tabla1[[#This Row],[Ganancia Bruta]]-(Tabla1[[#This Row],[Costo Unitario]]*Tabla1[[#This Row],[Cantidad Ordenada]])</f>
        <v>9</v>
      </c>
      <c r="L924">
        <f>Tabla1[[#This Row],[Precio Unitario]]*Tabla1[[#This Row],[Cantidad Ordenada]]</f>
        <v>22</v>
      </c>
      <c r="M924" s="1">
        <f>Tabla1[[#This Row],[Ganancia Neta ]]/Tabla1[[#This Row],[Total del pedido ]]</f>
        <v>0.40909090909090912</v>
      </c>
      <c r="N924" s="2">
        <f>Tabla1[[#This Row],[Costo Unitario]]*Tabla1[[#This Row],[Cantidad Ordenada]]</f>
        <v>13</v>
      </c>
      <c r="O924" s="2"/>
    </row>
    <row r="925" spans="1:15">
      <c r="A925">
        <v>359</v>
      </c>
      <c r="B925">
        <v>11</v>
      </c>
      <c r="C925" t="s">
        <v>15</v>
      </c>
      <c r="D925" t="s">
        <v>39</v>
      </c>
      <c r="E925">
        <v>16</v>
      </c>
      <c r="F925">
        <v>28</v>
      </c>
      <c r="G925">
        <v>3</v>
      </c>
      <c r="H925" s="8">
        <v>57</v>
      </c>
      <c r="I925" t="s">
        <v>8</v>
      </c>
      <c r="J925">
        <f>Tabla1[[#This Row],[Precio Unitario]]*Tabla1[[#This Row],[Cantidad Ordenada]]</f>
        <v>84</v>
      </c>
      <c r="K925">
        <f>Tabla1[[#This Row],[Ganancia Bruta]]-(Tabla1[[#This Row],[Costo Unitario]]*Tabla1[[#This Row],[Cantidad Ordenada]])</f>
        <v>36</v>
      </c>
      <c r="L925">
        <f>Tabla1[[#This Row],[Precio Unitario]]*Tabla1[[#This Row],[Cantidad Ordenada]]</f>
        <v>84</v>
      </c>
      <c r="M925" s="1">
        <f>Tabla1[[#This Row],[Ganancia Neta ]]/Tabla1[[#This Row],[Total del pedido ]]</f>
        <v>0.42857142857142855</v>
      </c>
      <c r="N925" s="2">
        <f>Tabla1[[#This Row],[Costo Unitario]]*Tabla1[[#This Row],[Cantidad Ordenada]]</f>
        <v>48</v>
      </c>
      <c r="O925" s="2"/>
    </row>
    <row r="926" spans="1:15">
      <c r="A926">
        <v>359</v>
      </c>
      <c r="B926">
        <v>11</v>
      </c>
      <c r="C926" t="s">
        <v>13</v>
      </c>
      <c r="D926" t="s">
        <v>37</v>
      </c>
      <c r="E926">
        <v>17</v>
      </c>
      <c r="F926">
        <v>29</v>
      </c>
      <c r="G926">
        <v>2</v>
      </c>
      <c r="H926" s="8">
        <v>12</v>
      </c>
      <c r="I926" t="s">
        <v>8</v>
      </c>
      <c r="J926">
        <f>Tabla1[[#This Row],[Precio Unitario]]*Tabla1[[#This Row],[Cantidad Ordenada]]</f>
        <v>58</v>
      </c>
      <c r="K926">
        <f>Tabla1[[#This Row],[Ganancia Bruta]]-(Tabla1[[#This Row],[Costo Unitario]]*Tabla1[[#This Row],[Cantidad Ordenada]])</f>
        <v>24</v>
      </c>
      <c r="L926">
        <f>Tabla1[[#This Row],[Precio Unitario]]*Tabla1[[#This Row],[Cantidad Ordenada]]</f>
        <v>58</v>
      </c>
      <c r="M926" s="1">
        <f>Tabla1[[#This Row],[Ganancia Neta ]]/Tabla1[[#This Row],[Total del pedido ]]</f>
        <v>0.41379310344827586</v>
      </c>
      <c r="N926" s="2">
        <f>Tabla1[[#This Row],[Costo Unitario]]*Tabla1[[#This Row],[Cantidad Ordenada]]</f>
        <v>34</v>
      </c>
      <c r="O926" s="2"/>
    </row>
    <row r="927" spans="1:15">
      <c r="A927">
        <v>359</v>
      </c>
      <c r="B927">
        <v>11</v>
      </c>
      <c r="C927" t="s">
        <v>25</v>
      </c>
      <c r="D927" t="s">
        <v>49</v>
      </c>
      <c r="E927">
        <v>15</v>
      </c>
      <c r="F927">
        <v>26</v>
      </c>
      <c r="G927">
        <v>1</v>
      </c>
      <c r="H927" s="8">
        <v>50</v>
      </c>
      <c r="I927" t="s">
        <v>8</v>
      </c>
      <c r="J927">
        <f>Tabla1[[#This Row],[Precio Unitario]]*Tabla1[[#This Row],[Cantidad Ordenada]]</f>
        <v>26</v>
      </c>
      <c r="K927">
        <f>Tabla1[[#This Row],[Ganancia Bruta]]-(Tabla1[[#This Row],[Costo Unitario]]*Tabla1[[#This Row],[Cantidad Ordenada]])</f>
        <v>11</v>
      </c>
      <c r="L927">
        <f>Tabla1[[#This Row],[Precio Unitario]]*Tabla1[[#This Row],[Cantidad Ordenada]]</f>
        <v>26</v>
      </c>
      <c r="M927" s="1">
        <f>Tabla1[[#This Row],[Ganancia Neta ]]/Tabla1[[#This Row],[Total del pedido ]]</f>
        <v>0.42307692307692307</v>
      </c>
      <c r="N927" s="2">
        <f>Tabla1[[#This Row],[Costo Unitario]]*Tabla1[[#This Row],[Cantidad Ordenada]]</f>
        <v>15</v>
      </c>
      <c r="O927" s="2"/>
    </row>
    <row r="928" spans="1:15">
      <c r="A928">
        <v>360</v>
      </c>
      <c r="B928">
        <v>16</v>
      </c>
      <c r="C928" t="s">
        <v>23</v>
      </c>
      <c r="D928" t="s">
        <v>47</v>
      </c>
      <c r="E928">
        <v>13</v>
      </c>
      <c r="F928">
        <v>21</v>
      </c>
      <c r="G928">
        <v>1</v>
      </c>
      <c r="H928" s="8">
        <v>42</v>
      </c>
      <c r="I928" t="s">
        <v>6</v>
      </c>
      <c r="J928">
        <f>Tabla1[[#This Row],[Precio Unitario]]*Tabla1[[#This Row],[Cantidad Ordenada]]</f>
        <v>21</v>
      </c>
      <c r="K928">
        <f>Tabla1[[#This Row],[Ganancia Bruta]]-(Tabla1[[#This Row],[Costo Unitario]]*Tabla1[[#This Row],[Cantidad Ordenada]])</f>
        <v>8</v>
      </c>
      <c r="L928">
        <f>Tabla1[[#This Row],[Precio Unitario]]*Tabla1[[#This Row],[Cantidad Ordenada]]</f>
        <v>21</v>
      </c>
      <c r="M928" s="1">
        <f>Tabla1[[#This Row],[Ganancia Neta ]]/Tabla1[[#This Row],[Total del pedido ]]</f>
        <v>0.38095238095238093</v>
      </c>
      <c r="N928" s="2">
        <f>Tabla1[[#This Row],[Costo Unitario]]*Tabla1[[#This Row],[Cantidad Ordenada]]</f>
        <v>13</v>
      </c>
      <c r="O928" s="2"/>
    </row>
    <row r="929" spans="1:15">
      <c r="A929">
        <v>360</v>
      </c>
      <c r="B929">
        <v>16</v>
      </c>
      <c r="C929" t="s">
        <v>7</v>
      </c>
      <c r="D929" t="s">
        <v>32</v>
      </c>
      <c r="E929">
        <v>18</v>
      </c>
      <c r="F929">
        <v>30</v>
      </c>
      <c r="G929">
        <v>3</v>
      </c>
      <c r="H929" s="8">
        <v>36</v>
      </c>
      <c r="I929" t="s">
        <v>8</v>
      </c>
      <c r="J929">
        <f>Tabla1[[#This Row],[Precio Unitario]]*Tabla1[[#This Row],[Cantidad Ordenada]]</f>
        <v>90</v>
      </c>
      <c r="K929">
        <f>Tabla1[[#This Row],[Ganancia Bruta]]-(Tabla1[[#This Row],[Costo Unitario]]*Tabla1[[#This Row],[Cantidad Ordenada]])</f>
        <v>36</v>
      </c>
      <c r="L929">
        <f>Tabla1[[#This Row],[Precio Unitario]]*Tabla1[[#This Row],[Cantidad Ordenada]]</f>
        <v>90</v>
      </c>
      <c r="M929" s="1">
        <f>Tabla1[[#This Row],[Ganancia Neta ]]/Tabla1[[#This Row],[Total del pedido ]]</f>
        <v>0.4</v>
      </c>
      <c r="N929" s="2">
        <f>Tabla1[[#This Row],[Costo Unitario]]*Tabla1[[#This Row],[Cantidad Ordenada]]</f>
        <v>54</v>
      </c>
      <c r="O929" s="2"/>
    </row>
    <row r="930" spans="1:15">
      <c r="A930">
        <v>360</v>
      </c>
      <c r="B930">
        <v>16</v>
      </c>
      <c r="C930" t="s">
        <v>25</v>
      </c>
      <c r="D930" t="s">
        <v>49</v>
      </c>
      <c r="E930">
        <v>15</v>
      </c>
      <c r="F930">
        <v>26</v>
      </c>
      <c r="G930">
        <v>1</v>
      </c>
      <c r="H930" s="8">
        <v>51</v>
      </c>
      <c r="I930" t="s">
        <v>8</v>
      </c>
      <c r="J930">
        <f>Tabla1[[#This Row],[Precio Unitario]]*Tabla1[[#This Row],[Cantidad Ordenada]]</f>
        <v>26</v>
      </c>
      <c r="K930">
        <f>Tabla1[[#This Row],[Ganancia Bruta]]-(Tabla1[[#This Row],[Costo Unitario]]*Tabla1[[#This Row],[Cantidad Ordenada]])</f>
        <v>11</v>
      </c>
      <c r="L930">
        <f>Tabla1[[#This Row],[Precio Unitario]]*Tabla1[[#This Row],[Cantidad Ordenada]]</f>
        <v>26</v>
      </c>
      <c r="M930" s="1">
        <f>Tabla1[[#This Row],[Ganancia Neta ]]/Tabla1[[#This Row],[Total del pedido ]]</f>
        <v>0.42307692307692307</v>
      </c>
      <c r="N930" s="2">
        <f>Tabla1[[#This Row],[Costo Unitario]]*Tabla1[[#This Row],[Cantidad Ordenada]]</f>
        <v>15</v>
      </c>
      <c r="O930" s="2"/>
    </row>
    <row r="931" spans="1:15">
      <c r="A931">
        <v>360</v>
      </c>
      <c r="B931">
        <v>16</v>
      </c>
      <c r="C931" t="s">
        <v>18</v>
      </c>
      <c r="D931" t="s">
        <v>42</v>
      </c>
      <c r="E931">
        <v>19</v>
      </c>
      <c r="F931">
        <v>32</v>
      </c>
      <c r="G931">
        <v>3</v>
      </c>
      <c r="H931" s="8">
        <v>30</v>
      </c>
      <c r="I931" t="s">
        <v>8</v>
      </c>
      <c r="J931">
        <f>Tabla1[[#This Row],[Precio Unitario]]*Tabla1[[#This Row],[Cantidad Ordenada]]</f>
        <v>96</v>
      </c>
      <c r="K931">
        <f>Tabla1[[#This Row],[Ganancia Bruta]]-(Tabla1[[#This Row],[Costo Unitario]]*Tabla1[[#This Row],[Cantidad Ordenada]])</f>
        <v>39</v>
      </c>
      <c r="L931">
        <f>Tabla1[[#This Row],[Precio Unitario]]*Tabla1[[#This Row],[Cantidad Ordenada]]</f>
        <v>96</v>
      </c>
      <c r="M931" s="1">
        <f>Tabla1[[#This Row],[Ganancia Neta ]]/Tabla1[[#This Row],[Total del pedido ]]</f>
        <v>0.40625</v>
      </c>
      <c r="N931" s="2">
        <f>Tabla1[[#This Row],[Costo Unitario]]*Tabla1[[#This Row],[Cantidad Ordenada]]</f>
        <v>57</v>
      </c>
      <c r="O931" s="2"/>
    </row>
    <row r="932" spans="1:15">
      <c r="A932">
        <v>361</v>
      </c>
      <c r="B932">
        <v>16</v>
      </c>
      <c r="C932" t="s">
        <v>13</v>
      </c>
      <c r="D932" t="s">
        <v>37</v>
      </c>
      <c r="E932">
        <v>17</v>
      </c>
      <c r="F932">
        <v>29</v>
      </c>
      <c r="G932">
        <v>1</v>
      </c>
      <c r="H932" s="8">
        <v>58</v>
      </c>
      <c r="I932" t="s">
        <v>6</v>
      </c>
      <c r="J932">
        <f>Tabla1[[#This Row],[Precio Unitario]]*Tabla1[[#This Row],[Cantidad Ordenada]]</f>
        <v>29</v>
      </c>
      <c r="K932">
        <f>Tabla1[[#This Row],[Ganancia Bruta]]-(Tabla1[[#This Row],[Costo Unitario]]*Tabla1[[#This Row],[Cantidad Ordenada]])</f>
        <v>12</v>
      </c>
      <c r="L932">
        <f>Tabla1[[#This Row],[Precio Unitario]]*Tabla1[[#This Row],[Cantidad Ordenada]]</f>
        <v>29</v>
      </c>
      <c r="M932" s="1">
        <f>Tabla1[[#This Row],[Ganancia Neta ]]/Tabla1[[#This Row],[Total del pedido ]]</f>
        <v>0.41379310344827586</v>
      </c>
      <c r="N932" s="2">
        <f>Tabla1[[#This Row],[Costo Unitario]]*Tabla1[[#This Row],[Cantidad Ordenada]]</f>
        <v>17</v>
      </c>
      <c r="O932" s="2"/>
    </row>
    <row r="933" spans="1:15">
      <c r="A933">
        <v>361</v>
      </c>
      <c r="B933">
        <v>16</v>
      </c>
      <c r="C933" t="s">
        <v>5</v>
      </c>
      <c r="D933" t="s">
        <v>31</v>
      </c>
      <c r="E933">
        <v>14</v>
      </c>
      <c r="F933">
        <v>24</v>
      </c>
      <c r="G933">
        <v>3</v>
      </c>
      <c r="H933" s="8">
        <v>54</v>
      </c>
      <c r="I933" t="s">
        <v>8</v>
      </c>
      <c r="J933">
        <f>Tabla1[[#This Row],[Precio Unitario]]*Tabla1[[#This Row],[Cantidad Ordenada]]</f>
        <v>72</v>
      </c>
      <c r="K933">
        <f>Tabla1[[#This Row],[Ganancia Bruta]]-(Tabla1[[#This Row],[Costo Unitario]]*Tabla1[[#This Row],[Cantidad Ordenada]])</f>
        <v>30</v>
      </c>
      <c r="L933">
        <f>Tabla1[[#This Row],[Precio Unitario]]*Tabla1[[#This Row],[Cantidad Ordenada]]</f>
        <v>72</v>
      </c>
      <c r="M933" s="1">
        <f>Tabla1[[#This Row],[Ganancia Neta ]]/Tabla1[[#This Row],[Total del pedido ]]</f>
        <v>0.41666666666666669</v>
      </c>
      <c r="N933" s="2">
        <f>Tabla1[[#This Row],[Costo Unitario]]*Tabla1[[#This Row],[Cantidad Ordenada]]</f>
        <v>42</v>
      </c>
      <c r="O933" s="2"/>
    </row>
    <row r="934" spans="1:15">
      <c r="A934">
        <v>362</v>
      </c>
      <c r="B934">
        <v>15</v>
      </c>
      <c r="C934" t="s">
        <v>21</v>
      </c>
      <c r="D934" t="s">
        <v>45</v>
      </c>
      <c r="E934">
        <v>12</v>
      </c>
      <c r="F934">
        <v>20</v>
      </c>
      <c r="G934">
        <v>1</v>
      </c>
      <c r="H934" s="8">
        <v>41</v>
      </c>
      <c r="I934" t="s">
        <v>6</v>
      </c>
      <c r="J934">
        <f>Tabla1[[#This Row],[Precio Unitario]]*Tabla1[[#This Row],[Cantidad Ordenada]]</f>
        <v>20</v>
      </c>
      <c r="K934">
        <f>Tabla1[[#This Row],[Ganancia Bruta]]-(Tabla1[[#This Row],[Costo Unitario]]*Tabla1[[#This Row],[Cantidad Ordenada]])</f>
        <v>8</v>
      </c>
      <c r="L934">
        <f>Tabla1[[#This Row],[Precio Unitario]]*Tabla1[[#This Row],[Cantidad Ordenada]]</f>
        <v>20</v>
      </c>
      <c r="M934" s="1">
        <f>Tabla1[[#This Row],[Ganancia Neta ]]/Tabla1[[#This Row],[Total del pedido ]]</f>
        <v>0.4</v>
      </c>
      <c r="N934" s="2">
        <f>Tabla1[[#This Row],[Costo Unitario]]*Tabla1[[#This Row],[Cantidad Ordenada]]</f>
        <v>12</v>
      </c>
      <c r="O934" s="2"/>
    </row>
    <row r="935" spans="1:15">
      <c r="A935">
        <v>362</v>
      </c>
      <c r="B935">
        <v>15</v>
      </c>
      <c r="C935" t="s">
        <v>5</v>
      </c>
      <c r="D935" t="s">
        <v>31</v>
      </c>
      <c r="E935">
        <v>14</v>
      </c>
      <c r="F935">
        <v>24</v>
      </c>
      <c r="G935">
        <v>1</v>
      </c>
      <c r="H935" s="8">
        <v>58</v>
      </c>
      <c r="I935" t="s">
        <v>6</v>
      </c>
      <c r="J935">
        <f>Tabla1[[#This Row],[Precio Unitario]]*Tabla1[[#This Row],[Cantidad Ordenada]]</f>
        <v>24</v>
      </c>
      <c r="K935">
        <f>Tabla1[[#This Row],[Ganancia Bruta]]-(Tabla1[[#This Row],[Costo Unitario]]*Tabla1[[#This Row],[Cantidad Ordenada]])</f>
        <v>10</v>
      </c>
      <c r="L935">
        <f>Tabla1[[#This Row],[Precio Unitario]]*Tabla1[[#This Row],[Cantidad Ordenada]]</f>
        <v>24</v>
      </c>
      <c r="M935" s="1">
        <f>Tabla1[[#This Row],[Ganancia Neta ]]/Tabla1[[#This Row],[Total del pedido ]]</f>
        <v>0.41666666666666669</v>
      </c>
      <c r="N935" s="2">
        <f>Tabla1[[#This Row],[Costo Unitario]]*Tabla1[[#This Row],[Cantidad Ordenada]]</f>
        <v>14</v>
      </c>
      <c r="O935" s="2"/>
    </row>
    <row r="936" spans="1:15">
      <c r="A936">
        <v>362</v>
      </c>
      <c r="B936">
        <v>15</v>
      </c>
      <c r="C936" t="s">
        <v>24</v>
      </c>
      <c r="D936" t="s">
        <v>48</v>
      </c>
      <c r="E936">
        <v>10</v>
      </c>
      <c r="F936">
        <v>18</v>
      </c>
      <c r="G936">
        <v>1</v>
      </c>
      <c r="H936" s="8">
        <v>24</v>
      </c>
      <c r="I936" t="s">
        <v>6</v>
      </c>
      <c r="J936">
        <f>Tabla1[[#This Row],[Precio Unitario]]*Tabla1[[#This Row],[Cantidad Ordenada]]</f>
        <v>18</v>
      </c>
      <c r="K936">
        <f>Tabla1[[#This Row],[Ganancia Bruta]]-(Tabla1[[#This Row],[Costo Unitario]]*Tabla1[[#This Row],[Cantidad Ordenada]])</f>
        <v>8</v>
      </c>
      <c r="L936">
        <f>Tabla1[[#This Row],[Precio Unitario]]*Tabla1[[#This Row],[Cantidad Ordenada]]</f>
        <v>18</v>
      </c>
      <c r="M936" s="1">
        <f>Tabla1[[#This Row],[Ganancia Neta ]]/Tabla1[[#This Row],[Total del pedido ]]</f>
        <v>0.44444444444444442</v>
      </c>
      <c r="N936" s="2">
        <f>Tabla1[[#This Row],[Costo Unitario]]*Tabla1[[#This Row],[Cantidad Ordenada]]</f>
        <v>10</v>
      </c>
      <c r="O936" s="2"/>
    </row>
    <row r="937" spans="1:15">
      <c r="A937">
        <v>363</v>
      </c>
      <c r="B937">
        <v>5</v>
      </c>
      <c r="C937" t="s">
        <v>7</v>
      </c>
      <c r="D937" t="s">
        <v>32</v>
      </c>
      <c r="E937">
        <v>18</v>
      </c>
      <c r="F937">
        <v>30</v>
      </c>
      <c r="G937">
        <v>1</v>
      </c>
      <c r="H937" s="8">
        <v>48</v>
      </c>
      <c r="I937" t="s">
        <v>6</v>
      </c>
      <c r="J937">
        <f>Tabla1[[#This Row],[Precio Unitario]]*Tabla1[[#This Row],[Cantidad Ordenada]]</f>
        <v>30</v>
      </c>
      <c r="K937">
        <f>Tabla1[[#This Row],[Ganancia Bruta]]-(Tabla1[[#This Row],[Costo Unitario]]*Tabla1[[#This Row],[Cantidad Ordenada]])</f>
        <v>12</v>
      </c>
      <c r="L937">
        <f>Tabla1[[#This Row],[Precio Unitario]]*Tabla1[[#This Row],[Cantidad Ordenada]]</f>
        <v>30</v>
      </c>
      <c r="M937" s="1">
        <f>Tabla1[[#This Row],[Ganancia Neta ]]/Tabla1[[#This Row],[Total del pedido ]]</f>
        <v>0.4</v>
      </c>
      <c r="N937" s="2">
        <f>Tabla1[[#This Row],[Costo Unitario]]*Tabla1[[#This Row],[Cantidad Ordenada]]</f>
        <v>18</v>
      </c>
      <c r="O937" s="2"/>
    </row>
    <row r="938" spans="1:15">
      <c r="A938">
        <v>363</v>
      </c>
      <c r="B938">
        <v>5</v>
      </c>
      <c r="C938" t="s">
        <v>5</v>
      </c>
      <c r="D938" t="s">
        <v>31</v>
      </c>
      <c r="E938">
        <v>14</v>
      </c>
      <c r="F938">
        <v>24</v>
      </c>
      <c r="G938">
        <v>3</v>
      </c>
      <c r="H938" s="8">
        <v>41</v>
      </c>
      <c r="I938" t="s">
        <v>8</v>
      </c>
      <c r="J938">
        <f>Tabla1[[#This Row],[Precio Unitario]]*Tabla1[[#This Row],[Cantidad Ordenada]]</f>
        <v>72</v>
      </c>
      <c r="K938">
        <f>Tabla1[[#This Row],[Ganancia Bruta]]-(Tabla1[[#This Row],[Costo Unitario]]*Tabla1[[#This Row],[Cantidad Ordenada]])</f>
        <v>30</v>
      </c>
      <c r="L938">
        <f>Tabla1[[#This Row],[Precio Unitario]]*Tabla1[[#This Row],[Cantidad Ordenada]]</f>
        <v>72</v>
      </c>
      <c r="M938" s="1">
        <f>Tabla1[[#This Row],[Ganancia Neta ]]/Tabla1[[#This Row],[Total del pedido ]]</f>
        <v>0.41666666666666669</v>
      </c>
      <c r="N938" s="2">
        <f>Tabla1[[#This Row],[Costo Unitario]]*Tabla1[[#This Row],[Cantidad Ordenada]]</f>
        <v>42</v>
      </c>
      <c r="O938" s="2"/>
    </row>
    <row r="939" spans="1:15">
      <c r="A939">
        <v>363</v>
      </c>
      <c r="B939">
        <v>5</v>
      </c>
      <c r="C939" t="s">
        <v>12</v>
      </c>
      <c r="D939" t="s">
        <v>36</v>
      </c>
      <c r="E939">
        <v>22</v>
      </c>
      <c r="F939">
        <v>36</v>
      </c>
      <c r="G939">
        <v>2</v>
      </c>
      <c r="H939" s="8">
        <v>42</v>
      </c>
      <c r="I939" t="s">
        <v>6</v>
      </c>
      <c r="J939">
        <f>Tabla1[[#This Row],[Precio Unitario]]*Tabla1[[#This Row],[Cantidad Ordenada]]</f>
        <v>72</v>
      </c>
      <c r="K939">
        <f>Tabla1[[#This Row],[Ganancia Bruta]]-(Tabla1[[#This Row],[Costo Unitario]]*Tabla1[[#This Row],[Cantidad Ordenada]])</f>
        <v>28</v>
      </c>
      <c r="L939">
        <f>Tabla1[[#This Row],[Precio Unitario]]*Tabla1[[#This Row],[Cantidad Ordenada]]</f>
        <v>72</v>
      </c>
      <c r="M939" s="1">
        <f>Tabla1[[#This Row],[Ganancia Neta ]]/Tabla1[[#This Row],[Total del pedido ]]</f>
        <v>0.3888888888888889</v>
      </c>
      <c r="N939" s="2">
        <f>Tabla1[[#This Row],[Costo Unitario]]*Tabla1[[#This Row],[Cantidad Ordenada]]</f>
        <v>44</v>
      </c>
      <c r="O939" s="2"/>
    </row>
    <row r="940" spans="1:15">
      <c r="A940">
        <v>363</v>
      </c>
      <c r="B940">
        <v>5</v>
      </c>
      <c r="C940" t="s">
        <v>14</v>
      </c>
      <c r="D940" t="s">
        <v>38</v>
      </c>
      <c r="E940">
        <v>20</v>
      </c>
      <c r="F940">
        <v>33</v>
      </c>
      <c r="G940">
        <v>2</v>
      </c>
      <c r="H940" s="8">
        <v>18</v>
      </c>
      <c r="I940" t="s">
        <v>6</v>
      </c>
      <c r="J940">
        <f>Tabla1[[#This Row],[Precio Unitario]]*Tabla1[[#This Row],[Cantidad Ordenada]]</f>
        <v>66</v>
      </c>
      <c r="K940">
        <f>Tabla1[[#This Row],[Ganancia Bruta]]-(Tabla1[[#This Row],[Costo Unitario]]*Tabla1[[#This Row],[Cantidad Ordenada]])</f>
        <v>26</v>
      </c>
      <c r="L940">
        <f>Tabla1[[#This Row],[Precio Unitario]]*Tabla1[[#This Row],[Cantidad Ordenada]]</f>
        <v>66</v>
      </c>
      <c r="M940" s="1">
        <f>Tabla1[[#This Row],[Ganancia Neta ]]/Tabla1[[#This Row],[Total del pedido ]]</f>
        <v>0.39393939393939392</v>
      </c>
      <c r="N940" s="2">
        <f>Tabla1[[#This Row],[Costo Unitario]]*Tabla1[[#This Row],[Cantidad Ordenada]]</f>
        <v>40</v>
      </c>
      <c r="O940" s="2"/>
    </row>
    <row r="941" spans="1:15">
      <c r="A941">
        <v>364</v>
      </c>
      <c r="B941">
        <v>15</v>
      </c>
      <c r="C941" t="s">
        <v>15</v>
      </c>
      <c r="D941" t="s">
        <v>39</v>
      </c>
      <c r="E941">
        <v>16</v>
      </c>
      <c r="F941">
        <v>28</v>
      </c>
      <c r="G941">
        <v>2</v>
      </c>
      <c r="H941" s="8">
        <v>52</v>
      </c>
      <c r="I941" t="s">
        <v>6</v>
      </c>
      <c r="J941">
        <f>Tabla1[[#This Row],[Precio Unitario]]*Tabla1[[#This Row],[Cantidad Ordenada]]</f>
        <v>56</v>
      </c>
      <c r="K941">
        <f>Tabla1[[#This Row],[Ganancia Bruta]]-(Tabla1[[#This Row],[Costo Unitario]]*Tabla1[[#This Row],[Cantidad Ordenada]])</f>
        <v>24</v>
      </c>
      <c r="L941">
        <f>Tabla1[[#This Row],[Precio Unitario]]*Tabla1[[#This Row],[Cantidad Ordenada]]</f>
        <v>56</v>
      </c>
      <c r="M941" s="1">
        <f>Tabla1[[#This Row],[Ganancia Neta ]]/Tabla1[[#This Row],[Total del pedido ]]</f>
        <v>0.42857142857142855</v>
      </c>
      <c r="N941" s="2">
        <f>Tabla1[[#This Row],[Costo Unitario]]*Tabla1[[#This Row],[Cantidad Ordenada]]</f>
        <v>32</v>
      </c>
      <c r="O941" s="2"/>
    </row>
    <row r="942" spans="1:15">
      <c r="A942">
        <v>364</v>
      </c>
      <c r="B942">
        <v>15</v>
      </c>
      <c r="C942" t="s">
        <v>19</v>
      </c>
      <c r="D942" t="s">
        <v>43</v>
      </c>
      <c r="E942">
        <v>13</v>
      </c>
      <c r="F942">
        <v>22</v>
      </c>
      <c r="G942">
        <v>1</v>
      </c>
      <c r="H942" s="8">
        <v>20</v>
      </c>
      <c r="I942" t="s">
        <v>6</v>
      </c>
      <c r="J942">
        <f>Tabla1[[#This Row],[Precio Unitario]]*Tabla1[[#This Row],[Cantidad Ordenada]]</f>
        <v>22</v>
      </c>
      <c r="K942">
        <f>Tabla1[[#This Row],[Ganancia Bruta]]-(Tabla1[[#This Row],[Costo Unitario]]*Tabla1[[#This Row],[Cantidad Ordenada]])</f>
        <v>9</v>
      </c>
      <c r="L942">
        <f>Tabla1[[#This Row],[Precio Unitario]]*Tabla1[[#This Row],[Cantidad Ordenada]]</f>
        <v>22</v>
      </c>
      <c r="M942" s="1">
        <f>Tabla1[[#This Row],[Ganancia Neta ]]/Tabla1[[#This Row],[Total del pedido ]]</f>
        <v>0.40909090909090912</v>
      </c>
      <c r="N942" s="2">
        <f>Tabla1[[#This Row],[Costo Unitario]]*Tabla1[[#This Row],[Cantidad Ordenada]]</f>
        <v>13</v>
      </c>
      <c r="O942" s="2"/>
    </row>
    <row r="943" spans="1:15">
      <c r="A943">
        <v>364</v>
      </c>
      <c r="B943">
        <v>15</v>
      </c>
      <c r="C943" t="s">
        <v>26</v>
      </c>
      <c r="D943" t="s">
        <v>50</v>
      </c>
      <c r="E943">
        <v>15</v>
      </c>
      <c r="F943">
        <v>25</v>
      </c>
      <c r="G943">
        <v>2</v>
      </c>
      <c r="H943" s="8">
        <v>14</v>
      </c>
      <c r="I943" t="s">
        <v>6</v>
      </c>
      <c r="J943">
        <f>Tabla1[[#This Row],[Precio Unitario]]*Tabla1[[#This Row],[Cantidad Ordenada]]</f>
        <v>50</v>
      </c>
      <c r="K943">
        <f>Tabla1[[#This Row],[Ganancia Bruta]]-(Tabla1[[#This Row],[Costo Unitario]]*Tabla1[[#This Row],[Cantidad Ordenada]])</f>
        <v>20</v>
      </c>
      <c r="L943">
        <f>Tabla1[[#This Row],[Precio Unitario]]*Tabla1[[#This Row],[Cantidad Ordenada]]</f>
        <v>50</v>
      </c>
      <c r="M943" s="1">
        <f>Tabla1[[#This Row],[Ganancia Neta ]]/Tabla1[[#This Row],[Total del pedido ]]</f>
        <v>0.4</v>
      </c>
      <c r="N943" s="2">
        <f>Tabla1[[#This Row],[Costo Unitario]]*Tabla1[[#This Row],[Cantidad Ordenada]]</f>
        <v>30</v>
      </c>
      <c r="O943" s="2"/>
    </row>
    <row r="944" spans="1:15">
      <c r="A944">
        <v>364</v>
      </c>
      <c r="B944">
        <v>15</v>
      </c>
      <c r="C944" t="s">
        <v>13</v>
      </c>
      <c r="D944" t="s">
        <v>37</v>
      </c>
      <c r="E944">
        <v>17</v>
      </c>
      <c r="F944">
        <v>29</v>
      </c>
      <c r="G944">
        <v>1</v>
      </c>
      <c r="H944" s="8">
        <v>26</v>
      </c>
      <c r="I944" t="s">
        <v>6</v>
      </c>
      <c r="J944">
        <f>Tabla1[[#This Row],[Precio Unitario]]*Tabla1[[#This Row],[Cantidad Ordenada]]</f>
        <v>29</v>
      </c>
      <c r="K944">
        <f>Tabla1[[#This Row],[Ganancia Bruta]]-(Tabla1[[#This Row],[Costo Unitario]]*Tabla1[[#This Row],[Cantidad Ordenada]])</f>
        <v>12</v>
      </c>
      <c r="L944">
        <f>Tabla1[[#This Row],[Precio Unitario]]*Tabla1[[#This Row],[Cantidad Ordenada]]</f>
        <v>29</v>
      </c>
      <c r="M944" s="1">
        <f>Tabla1[[#This Row],[Ganancia Neta ]]/Tabla1[[#This Row],[Total del pedido ]]</f>
        <v>0.41379310344827586</v>
      </c>
      <c r="N944" s="2">
        <f>Tabla1[[#This Row],[Costo Unitario]]*Tabla1[[#This Row],[Cantidad Ordenada]]</f>
        <v>17</v>
      </c>
      <c r="O944" s="2"/>
    </row>
    <row r="945" spans="1:15">
      <c r="A945">
        <v>365</v>
      </c>
      <c r="B945">
        <v>4</v>
      </c>
      <c r="C945" t="s">
        <v>12</v>
      </c>
      <c r="D945" t="s">
        <v>36</v>
      </c>
      <c r="E945">
        <v>22</v>
      </c>
      <c r="F945">
        <v>36</v>
      </c>
      <c r="G945">
        <v>3</v>
      </c>
      <c r="H945" s="8">
        <v>25</v>
      </c>
      <c r="I945" t="s">
        <v>8</v>
      </c>
      <c r="J945">
        <f>Tabla1[[#This Row],[Precio Unitario]]*Tabla1[[#This Row],[Cantidad Ordenada]]</f>
        <v>108</v>
      </c>
      <c r="K945">
        <f>Tabla1[[#This Row],[Ganancia Bruta]]-(Tabla1[[#This Row],[Costo Unitario]]*Tabla1[[#This Row],[Cantidad Ordenada]])</f>
        <v>42</v>
      </c>
      <c r="L945">
        <f>Tabla1[[#This Row],[Precio Unitario]]*Tabla1[[#This Row],[Cantidad Ordenada]]</f>
        <v>108</v>
      </c>
      <c r="M945" s="1">
        <f>Tabla1[[#This Row],[Ganancia Neta ]]/Tabla1[[#This Row],[Total del pedido ]]</f>
        <v>0.3888888888888889</v>
      </c>
      <c r="N945" s="2">
        <f>Tabla1[[#This Row],[Costo Unitario]]*Tabla1[[#This Row],[Cantidad Ordenada]]</f>
        <v>66</v>
      </c>
      <c r="O945" s="2"/>
    </row>
    <row r="946" spans="1:15">
      <c r="A946">
        <v>366</v>
      </c>
      <c r="B946">
        <v>17</v>
      </c>
      <c r="C946" t="s">
        <v>10</v>
      </c>
      <c r="D946" t="s">
        <v>34</v>
      </c>
      <c r="E946">
        <v>16</v>
      </c>
      <c r="F946">
        <v>27</v>
      </c>
      <c r="G946">
        <v>2</v>
      </c>
      <c r="H946" s="8">
        <v>30</v>
      </c>
      <c r="I946" t="s">
        <v>6</v>
      </c>
      <c r="J946">
        <f>Tabla1[[#This Row],[Precio Unitario]]*Tabla1[[#This Row],[Cantidad Ordenada]]</f>
        <v>54</v>
      </c>
      <c r="K946">
        <f>Tabla1[[#This Row],[Ganancia Bruta]]-(Tabla1[[#This Row],[Costo Unitario]]*Tabla1[[#This Row],[Cantidad Ordenada]])</f>
        <v>22</v>
      </c>
      <c r="L946">
        <f>Tabla1[[#This Row],[Precio Unitario]]*Tabla1[[#This Row],[Cantidad Ordenada]]</f>
        <v>54</v>
      </c>
      <c r="M946" s="1">
        <f>Tabla1[[#This Row],[Ganancia Neta ]]/Tabla1[[#This Row],[Total del pedido ]]</f>
        <v>0.40740740740740738</v>
      </c>
      <c r="N946" s="2">
        <f>Tabla1[[#This Row],[Costo Unitario]]*Tabla1[[#This Row],[Cantidad Ordenada]]</f>
        <v>32</v>
      </c>
      <c r="O946" s="2"/>
    </row>
    <row r="947" spans="1:15">
      <c r="A947">
        <v>366</v>
      </c>
      <c r="B947">
        <v>17</v>
      </c>
      <c r="C947" t="s">
        <v>17</v>
      </c>
      <c r="D947" t="s">
        <v>41</v>
      </c>
      <c r="E947">
        <v>21</v>
      </c>
      <c r="F947">
        <v>35</v>
      </c>
      <c r="G947">
        <v>3</v>
      </c>
      <c r="H947" s="8">
        <v>51</v>
      </c>
      <c r="I947" t="s">
        <v>8</v>
      </c>
      <c r="J947">
        <f>Tabla1[[#This Row],[Precio Unitario]]*Tabla1[[#This Row],[Cantidad Ordenada]]</f>
        <v>105</v>
      </c>
      <c r="K947">
        <f>Tabla1[[#This Row],[Ganancia Bruta]]-(Tabla1[[#This Row],[Costo Unitario]]*Tabla1[[#This Row],[Cantidad Ordenada]])</f>
        <v>42</v>
      </c>
      <c r="L947">
        <f>Tabla1[[#This Row],[Precio Unitario]]*Tabla1[[#This Row],[Cantidad Ordenada]]</f>
        <v>105</v>
      </c>
      <c r="M947" s="1">
        <f>Tabla1[[#This Row],[Ganancia Neta ]]/Tabla1[[#This Row],[Total del pedido ]]</f>
        <v>0.4</v>
      </c>
      <c r="N947" s="2">
        <f>Tabla1[[#This Row],[Costo Unitario]]*Tabla1[[#This Row],[Cantidad Ordenada]]</f>
        <v>63</v>
      </c>
      <c r="O947" s="2"/>
    </row>
    <row r="948" spans="1:15">
      <c r="A948">
        <v>366</v>
      </c>
      <c r="B948">
        <v>17</v>
      </c>
      <c r="C948" t="s">
        <v>11</v>
      </c>
      <c r="D948" t="s">
        <v>35</v>
      </c>
      <c r="E948">
        <v>25</v>
      </c>
      <c r="F948">
        <v>40</v>
      </c>
      <c r="G948">
        <v>2</v>
      </c>
      <c r="H948" s="8">
        <v>9</v>
      </c>
      <c r="I948" t="s">
        <v>6</v>
      </c>
      <c r="J948">
        <f>Tabla1[[#This Row],[Precio Unitario]]*Tabla1[[#This Row],[Cantidad Ordenada]]</f>
        <v>80</v>
      </c>
      <c r="K948">
        <f>Tabla1[[#This Row],[Ganancia Bruta]]-(Tabla1[[#This Row],[Costo Unitario]]*Tabla1[[#This Row],[Cantidad Ordenada]])</f>
        <v>30</v>
      </c>
      <c r="L948">
        <f>Tabla1[[#This Row],[Precio Unitario]]*Tabla1[[#This Row],[Cantidad Ordenada]]</f>
        <v>80</v>
      </c>
      <c r="M948" s="1">
        <f>Tabla1[[#This Row],[Ganancia Neta ]]/Tabla1[[#This Row],[Total del pedido ]]</f>
        <v>0.375</v>
      </c>
      <c r="N948" s="2">
        <f>Tabla1[[#This Row],[Costo Unitario]]*Tabla1[[#This Row],[Cantidad Ordenada]]</f>
        <v>50</v>
      </c>
      <c r="O948" s="2"/>
    </row>
    <row r="949" spans="1:15">
      <c r="A949">
        <v>367</v>
      </c>
      <c r="B949">
        <v>12</v>
      </c>
      <c r="C949" t="s">
        <v>25</v>
      </c>
      <c r="D949" t="s">
        <v>49</v>
      </c>
      <c r="E949">
        <v>15</v>
      </c>
      <c r="F949">
        <v>26</v>
      </c>
      <c r="G949">
        <v>2</v>
      </c>
      <c r="H949" s="8">
        <v>34</v>
      </c>
      <c r="I949" t="s">
        <v>8</v>
      </c>
      <c r="J949">
        <f>Tabla1[[#This Row],[Precio Unitario]]*Tabla1[[#This Row],[Cantidad Ordenada]]</f>
        <v>52</v>
      </c>
      <c r="K949">
        <f>Tabla1[[#This Row],[Ganancia Bruta]]-(Tabla1[[#This Row],[Costo Unitario]]*Tabla1[[#This Row],[Cantidad Ordenada]])</f>
        <v>22</v>
      </c>
      <c r="L949">
        <f>Tabla1[[#This Row],[Precio Unitario]]*Tabla1[[#This Row],[Cantidad Ordenada]]</f>
        <v>52</v>
      </c>
      <c r="M949" s="1">
        <f>Tabla1[[#This Row],[Ganancia Neta ]]/Tabla1[[#This Row],[Total del pedido ]]</f>
        <v>0.42307692307692307</v>
      </c>
      <c r="N949" s="2">
        <f>Tabla1[[#This Row],[Costo Unitario]]*Tabla1[[#This Row],[Cantidad Ordenada]]</f>
        <v>30</v>
      </c>
      <c r="O949" s="2"/>
    </row>
    <row r="950" spans="1:15">
      <c r="A950">
        <v>367</v>
      </c>
      <c r="B950">
        <v>12</v>
      </c>
      <c r="C950" t="s">
        <v>13</v>
      </c>
      <c r="D950" t="s">
        <v>37</v>
      </c>
      <c r="E950">
        <v>17</v>
      </c>
      <c r="F950">
        <v>29</v>
      </c>
      <c r="G950">
        <v>1</v>
      </c>
      <c r="H950" s="8">
        <v>26</v>
      </c>
      <c r="I950" t="s">
        <v>8</v>
      </c>
      <c r="J950">
        <f>Tabla1[[#This Row],[Precio Unitario]]*Tabla1[[#This Row],[Cantidad Ordenada]]</f>
        <v>29</v>
      </c>
      <c r="K950">
        <f>Tabla1[[#This Row],[Ganancia Bruta]]-(Tabla1[[#This Row],[Costo Unitario]]*Tabla1[[#This Row],[Cantidad Ordenada]])</f>
        <v>12</v>
      </c>
      <c r="L950">
        <f>Tabla1[[#This Row],[Precio Unitario]]*Tabla1[[#This Row],[Cantidad Ordenada]]</f>
        <v>29</v>
      </c>
      <c r="M950" s="1">
        <f>Tabla1[[#This Row],[Ganancia Neta ]]/Tabla1[[#This Row],[Total del pedido ]]</f>
        <v>0.41379310344827586</v>
      </c>
      <c r="N950" s="2">
        <f>Tabla1[[#This Row],[Costo Unitario]]*Tabla1[[#This Row],[Cantidad Ordenada]]</f>
        <v>17</v>
      </c>
      <c r="O950" s="2"/>
    </row>
    <row r="951" spans="1:15">
      <c r="A951">
        <v>367</v>
      </c>
      <c r="B951">
        <v>12</v>
      </c>
      <c r="C951" t="s">
        <v>21</v>
      </c>
      <c r="D951" t="s">
        <v>45</v>
      </c>
      <c r="E951">
        <v>12</v>
      </c>
      <c r="F951">
        <v>20</v>
      </c>
      <c r="G951">
        <v>1</v>
      </c>
      <c r="H951" s="8">
        <v>13</v>
      </c>
      <c r="I951" t="s">
        <v>8</v>
      </c>
      <c r="J951">
        <f>Tabla1[[#This Row],[Precio Unitario]]*Tabla1[[#This Row],[Cantidad Ordenada]]</f>
        <v>20</v>
      </c>
      <c r="K951">
        <f>Tabla1[[#This Row],[Ganancia Bruta]]-(Tabla1[[#This Row],[Costo Unitario]]*Tabla1[[#This Row],[Cantidad Ordenada]])</f>
        <v>8</v>
      </c>
      <c r="L951">
        <f>Tabla1[[#This Row],[Precio Unitario]]*Tabla1[[#This Row],[Cantidad Ordenada]]</f>
        <v>20</v>
      </c>
      <c r="M951" s="1">
        <f>Tabla1[[#This Row],[Ganancia Neta ]]/Tabla1[[#This Row],[Total del pedido ]]</f>
        <v>0.4</v>
      </c>
      <c r="N951" s="2">
        <f>Tabla1[[#This Row],[Costo Unitario]]*Tabla1[[#This Row],[Cantidad Ordenada]]</f>
        <v>12</v>
      </c>
      <c r="O951" s="2"/>
    </row>
    <row r="952" spans="1:15">
      <c r="A952">
        <v>368</v>
      </c>
      <c r="B952">
        <v>13</v>
      </c>
      <c r="C952" t="s">
        <v>14</v>
      </c>
      <c r="D952" t="s">
        <v>38</v>
      </c>
      <c r="E952">
        <v>20</v>
      </c>
      <c r="F952">
        <v>33</v>
      </c>
      <c r="G952">
        <v>3</v>
      </c>
      <c r="H952" s="8">
        <v>45</v>
      </c>
      <c r="I952" t="s">
        <v>6</v>
      </c>
      <c r="J952">
        <f>Tabla1[[#This Row],[Precio Unitario]]*Tabla1[[#This Row],[Cantidad Ordenada]]</f>
        <v>99</v>
      </c>
      <c r="K952">
        <f>Tabla1[[#This Row],[Ganancia Bruta]]-(Tabla1[[#This Row],[Costo Unitario]]*Tabla1[[#This Row],[Cantidad Ordenada]])</f>
        <v>39</v>
      </c>
      <c r="L952">
        <f>Tabla1[[#This Row],[Precio Unitario]]*Tabla1[[#This Row],[Cantidad Ordenada]]</f>
        <v>99</v>
      </c>
      <c r="M952" s="1">
        <f>Tabla1[[#This Row],[Ganancia Neta ]]/Tabla1[[#This Row],[Total del pedido ]]</f>
        <v>0.39393939393939392</v>
      </c>
      <c r="N952" s="2">
        <f>Tabla1[[#This Row],[Costo Unitario]]*Tabla1[[#This Row],[Cantidad Ordenada]]</f>
        <v>60</v>
      </c>
      <c r="O952" s="2"/>
    </row>
    <row r="953" spans="1:15">
      <c r="A953">
        <v>368</v>
      </c>
      <c r="B953">
        <v>13</v>
      </c>
      <c r="C953" t="s">
        <v>5</v>
      </c>
      <c r="D953" t="s">
        <v>31</v>
      </c>
      <c r="E953">
        <v>14</v>
      </c>
      <c r="F953">
        <v>24</v>
      </c>
      <c r="G953">
        <v>1</v>
      </c>
      <c r="H953" s="8">
        <v>40</v>
      </c>
      <c r="I953" t="s">
        <v>8</v>
      </c>
      <c r="J953">
        <f>Tabla1[[#This Row],[Precio Unitario]]*Tabla1[[#This Row],[Cantidad Ordenada]]</f>
        <v>24</v>
      </c>
      <c r="K953">
        <f>Tabla1[[#This Row],[Ganancia Bruta]]-(Tabla1[[#This Row],[Costo Unitario]]*Tabla1[[#This Row],[Cantidad Ordenada]])</f>
        <v>10</v>
      </c>
      <c r="L953">
        <f>Tabla1[[#This Row],[Precio Unitario]]*Tabla1[[#This Row],[Cantidad Ordenada]]</f>
        <v>24</v>
      </c>
      <c r="M953" s="1">
        <f>Tabla1[[#This Row],[Ganancia Neta ]]/Tabla1[[#This Row],[Total del pedido ]]</f>
        <v>0.41666666666666669</v>
      </c>
      <c r="N953" s="2">
        <f>Tabla1[[#This Row],[Costo Unitario]]*Tabla1[[#This Row],[Cantidad Ordenada]]</f>
        <v>14</v>
      </c>
      <c r="O953" s="2"/>
    </row>
    <row r="954" spans="1:15">
      <c r="A954">
        <v>369</v>
      </c>
      <c r="B954">
        <v>20</v>
      </c>
      <c r="C954" t="s">
        <v>9</v>
      </c>
      <c r="D954" t="s">
        <v>33</v>
      </c>
      <c r="E954">
        <v>19</v>
      </c>
      <c r="F954">
        <v>31</v>
      </c>
      <c r="G954">
        <v>2</v>
      </c>
      <c r="H954" s="8">
        <v>7</v>
      </c>
      <c r="I954" t="s">
        <v>8</v>
      </c>
      <c r="J954">
        <f>Tabla1[[#This Row],[Precio Unitario]]*Tabla1[[#This Row],[Cantidad Ordenada]]</f>
        <v>62</v>
      </c>
      <c r="K954">
        <f>Tabla1[[#This Row],[Ganancia Bruta]]-(Tabla1[[#This Row],[Costo Unitario]]*Tabla1[[#This Row],[Cantidad Ordenada]])</f>
        <v>24</v>
      </c>
      <c r="L954">
        <f>Tabla1[[#This Row],[Precio Unitario]]*Tabla1[[#This Row],[Cantidad Ordenada]]</f>
        <v>62</v>
      </c>
      <c r="M954" s="1">
        <f>Tabla1[[#This Row],[Ganancia Neta ]]/Tabla1[[#This Row],[Total del pedido ]]</f>
        <v>0.38709677419354838</v>
      </c>
      <c r="N954" s="2">
        <f>Tabla1[[#This Row],[Costo Unitario]]*Tabla1[[#This Row],[Cantidad Ordenada]]</f>
        <v>38</v>
      </c>
      <c r="O954" s="2"/>
    </row>
    <row r="955" spans="1:15">
      <c r="A955">
        <v>369</v>
      </c>
      <c r="B955">
        <v>20</v>
      </c>
      <c r="C955" t="s">
        <v>22</v>
      </c>
      <c r="D955" t="s">
        <v>46</v>
      </c>
      <c r="E955">
        <v>14</v>
      </c>
      <c r="F955">
        <v>23</v>
      </c>
      <c r="G955">
        <v>2</v>
      </c>
      <c r="H955" s="8">
        <v>7</v>
      </c>
      <c r="I955" t="s">
        <v>8</v>
      </c>
      <c r="J955">
        <f>Tabla1[[#This Row],[Precio Unitario]]*Tabla1[[#This Row],[Cantidad Ordenada]]</f>
        <v>46</v>
      </c>
      <c r="K955">
        <f>Tabla1[[#This Row],[Ganancia Bruta]]-(Tabla1[[#This Row],[Costo Unitario]]*Tabla1[[#This Row],[Cantidad Ordenada]])</f>
        <v>18</v>
      </c>
      <c r="L955">
        <f>Tabla1[[#This Row],[Precio Unitario]]*Tabla1[[#This Row],[Cantidad Ordenada]]</f>
        <v>46</v>
      </c>
      <c r="M955" s="1">
        <f>Tabla1[[#This Row],[Ganancia Neta ]]/Tabla1[[#This Row],[Total del pedido ]]</f>
        <v>0.39130434782608697</v>
      </c>
      <c r="N955" s="2">
        <f>Tabla1[[#This Row],[Costo Unitario]]*Tabla1[[#This Row],[Cantidad Ordenada]]</f>
        <v>28</v>
      </c>
      <c r="O955" s="2"/>
    </row>
    <row r="956" spans="1:15">
      <c r="A956">
        <v>369</v>
      </c>
      <c r="B956">
        <v>20</v>
      </c>
      <c r="C956" t="s">
        <v>15</v>
      </c>
      <c r="D956" t="s">
        <v>39</v>
      </c>
      <c r="E956">
        <v>16</v>
      </c>
      <c r="F956">
        <v>28</v>
      </c>
      <c r="G956">
        <v>2</v>
      </c>
      <c r="H956" s="8">
        <v>8</v>
      </c>
      <c r="I956" t="s">
        <v>8</v>
      </c>
      <c r="J956">
        <f>Tabla1[[#This Row],[Precio Unitario]]*Tabla1[[#This Row],[Cantidad Ordenada]]</f>
        <v>56</v>
      </c>
      <c r="K956">
        <f>Tabla1[[#This Row],[Ganancia Bruta]]-(Tabla1[[#This Row],[Costo Unitario]]*Tabla1[[#This Row],[Cantidad Ordenada]])</f>
        <v>24</v>
      </c>
      <c r="L956">
        <f>Tabla1[[#This Row],[Precio Unitario]]*Tabla1[[#This Row],[Cantidad Ordenada]]</f>
        <v>56</v>
      </c>
      <c r="M956" s="1">
        <f>Tabla1[[#This Row],[Ganancia Neta ]]/Tabla1[[#This Row],[Total del pedido ]]</f>
        <v>0.42857142857142855</v>
      </c>
      <c r="N956" s="2">
        <f>Tabla1[[#This Row],[Costo Unitario]]*Tabla1[[#This Row],[Cantidad Ordenada]]</f>
        <v>32</v>
      </c>
      <c r="O956" s="2"/>
    </row>
    <row r="957" spans="1:15">
      <c r="A957">
        <v>369</v>
      </c>
      <c r="B957">
        <v>20</v>
      </c>
      <c r="C957" t="s">
        <v>25</v>
      </c>
      <c r="D957" t="s">
        <v>49</v>
      </c>
      <c r="E957">
        <v>15</v>
      </c>
      <c r="F957">
        <v>26</v>
      </c>
      <c r="G957">
        <v>3</v>
      </c>
      <c r="H957" s="8">
        <v>20</v>
      </c>
      <c r="I957" t="s">
        <v>8</v>
      </c>
      <c r="J957">
        <f>Tabla1[[#This Row],[Precio Unitario]]*Tabla1[[#This Row],[Cantidad Ordenada]]</f>
        <v>78</v>
      </c>
      <c r="K957">
        <f>Tabla1[[#This Row],[Ganancia Bruta]]-(Tabla1[[#This Row],[Costo Unitario]]*Tabla1[[#This Row],[Cantidad Ordenada]])</f>
        <v>33</v>
      </c>
      <c r="L957">
        <f>Tabla1[[#This Row],[Precio Unitario]]*Tabla1[[#This Row],[Cantidad Ordenada]]</f>
        <v>78</v>
      </c>
      <c r="M957" s="1">
        <f>Tabla1[[#This Row],[Ganancia Neta ]]/Tabla1[[#This Row],[Total del pedido ]]</f>
        <v>0.42307692307692307</v>
      </c>
      <c r="N957" s="2">
        <f>Tabla1[[#This Row],[Costo Unitario]]*Tabla1[[#This Row],[Cantidad Ordenada]]</f>
        <v>45</v>
      </c>
      <c r="O957" s="2"/>
    </row>
    <row r="958" spans="1:15">
      <c r="A958">
        <v>370</v>
      </c>
      <c r="B958">
        <v>13</v>
      </c>
      <c r="C958" t="s">
        <v>12</v>
      </c>
      <c r="D958" t="s">
        <v>36</v>
      </c>
      <c r="E958">
        <v>22</v>
      </c>
      <c r="F958">
        <v>36</v>
      </c>
      <c r="G958">
        <v>2</v>
      </c>
      <c r="H958" s="8">
        <v>33</v>
      </c>
      <c r="I958" t="s">
        <v>8</v>
      </c>
      <c r="J958">
        <f>Tabla1[[#This Row],[Precio Unitario]]*Tabla1[[#This Row],[Cantidad Ordenada]]</f>
        <v>72</v>
      </c>
      <c r="K958">
        <f>Tabla1[[#This Row],[Ganancia Bruta]]-(Tabla1[[#This Row],[Costo Unitario]]*Tabla1[[#This Row],[Cantidad Ordenada]])</f>
        <v>28</v>
      </c>
      <c r="L958">
        <f>Tabla1[[#This Row],[Precio Unitario]]*Tabla1[[#This Row],[Cantidad Ordenada]]</f>
        <v>72</v>
      </c>
      <c r="M958" s="1">
        <f>Tabla1[[#This Row],[Ganancia Neta ]]/Tabla1[[#This Row],[Total del pedido ]]</f>
        <v>0.3888888888888889</v>
      </c>
      <c r="N958" s="2">
        <f>Tabla1[[#This Row],[Costo Unitario]]*Tabla1[[#This Row],[Cantidad Ordenada]]</f>
        <v>44</v>
      </c>
      <c r="O958" s="2"/>
    </row>
    <row r="959" spans="1:15">
      <c r="A959">
        <v>371</v>
      </c>
      <c r="B959">
        <v>4</v>
      </c>
      <c r="C959" t="s">
        <v>9</v>
      </c>
      <c r="D959" t="s">
        <v>33</v>
      </c>
      <c r="E959">
        <v>19</v>
      </c>
      <c r="F959">
        <v>31</v>
      </c>
      <c r="G959">
        <v>2</v>
      </c>
      <c r="H959" s="8">
        <v>11</v>
      </c>
      <c r="I959" t="s">
        <v>8</v>
      </c>
      <c r="J959">
        <f>Tabla1[[#This Row],[Precio Unitario]]*Tabla1[[#This Row],[Cantidad Ordenada]]</f>
        <v>62</v>
      </c>
      <c r="K959">
        <f>Tabla1[[#This Row],[Ganancia Bruta]]-(Tabla1[[#This Row],[Costo Unitario]]*Tabla1[[#This Row],[Cantidad Ordenada]])</f>
        <v>24</v>
      </c>
      <c r="L959">
        <f>Tabla1[[#This Row],[Precio Unitario]]*Tabla1[[#This Row],[Cantidad Ordenada]]</f>
        <v>62</v>
      </c>
      <c r="M959" s="1">
        <f>Tabla1[[#This Row],[Ganancia Neta ]]/Tabla1[[#This Row],[Total del pedido ]]</f>
        <v>0.38709677419354838</v>
      </c>
      <c r="N959" s="2">
        <f>Tabla1[[#This Row],[Costo Unitario]]*Tabla1[[#This Row],[Cantidad Ordenada]]</f>
        <v>38</v>
      </c>
      <c r="O959" s="2"/>
    </row>
    <row r="960" spans="1:15">
      <c r="A960">
        <v>371</v>
      </c>
      <c r="B960">
        <v>4</v>
      </c>
      <c r="C960" t="s">
        <v>12</v>
      </c>
      <c r="D960" t="s">
        <v>36</v>
      </c>
      <c r="E960">
        <v>22</v>
      </c>
      <c r="F960">
        <v>36</v>
      </c>
      <c r="G960">
        <v>1</v>
      </c>
      <c r="H960" s="8">
        <v>13</v>
      </c>
      <c r="I960" t="s">
        <v>6</v>
      </c>
      <c r="J960">
        <f>Tabla1[[#This Row],[Precio Unitario]]*Tabla1[[#This Row],[Cantidad Ordenada]]</f>
        <v>36</v>
      </c>
      <c r="K960">
        <f>Tabla1[[#This Row],[Ganancia Bruta]]-(Tabla1[[#This Row],[Costo Unitario]]*Tabla1[[#This Row],[Cantidad Ordenada]])</f>
        <v>14</v>
      </c>
      <c r="L960">
        <f>Tabla1[[#This Row],[Precio Unitario]]*Tabla1[[#This Row],[Cantidad Ordenada]]</f>
        <v>36</v>
      </c>
      <c r="M960" s="1">
        <f>Tabla1[[#This Row],[Ganancia Neta ]]/Tabla1[[#This Row],[Total del pedido ]]</f>
        <v>0.3888888888888889</v>
      </c>
      <c r="N960" s="2">
        <f>Tabla1[[#This Row],[Costo Unitario]]*Tabla1[[#This Row],[Cantidad Ordenada]]</f>
        <v>22</v>
      </c>
      <c r="O960" s="2"/>
    </row>
    <row r="961" spans="1:15">
      <c r="A961">
        <v>371</v>
      </c>
      <c r="B961">
        <v>4</v>
      </c>
      <c r="C961" t="s">
        <v>15</v>
      </c>
      <c r="D961" t="s">
        <v>39</v>
      </c>
      <c r="E961">
        <v>16</v>
      </c>
      <c r="F961">
        <v>28</v>
      </c>
      <c r="G961">
        <v>2</v>
      </c>
      <c r="H961" s="8">
        <v>11</v>
      </c>
      <c r="I961" t="s">
        <v>6</v>
      </c>
      <c r="J961">
        <f>Tabla1[[#This Row],[Precio Unitario]]*Tabla1[[#This Row],[Cantidad Ordenada]]</f>
        <v>56</v>
      </c>
      <c r="K961">
        <f>Tabla1[[#This Row],[Ganancia Bruta]]-(Tabla1[[#This Row],[Costo Unitario]]*Tabla1[[#This Row],[Cantidad Ordenada]])</f>
        <v>24</v>
      </c>
      <c r="L961">
        <f>Tabla1[[#This Row],[Precio Unitario]]*Tabla1[[#This Row],[Cantidad Ordenada]]</f>
        <v>56</v>
      </c>
      <c r="M961" s="1">
        <f>Tabla1[[#This Row],[Ganancia Neta ]]/Tabla1[[#This Row],[Total del pedido ]]</f>
        <v>0.42857142857142855</v>
      </c>
      <c r="N961" s="2">
        <f>Tabla1[[#This Row],[Costo Unitario]]*Tabla1[[#This Row],[Cantidad Ordenada]]</f>
        <v>32</v>
      </c>
      <c r="O961" s="2"/>
    </row>
    <row r="962" spans="1:15">
      <c r="A962">
        <v>371</v>
      </c>
      <c r="B962">
        <v>4</v>
      </c>
      <c r="C962" t="s">
        <v>22</v>
      </c>
      <c r="D962" t="s">
        <v>46</v>
      </c>
      <c r="E962">
        <v>14</v>
      </c>
      <c r="F962">
        <v>23</v>
      </c>
      <c r="G962">
        <v>2</v>
      </c>
      <c r="H962" s="8">
        <v>14</v>
      </c>
      <c r="I962" t="s">
        <v>8</v>
      </c>
      <c r="J962">
        <f>Tabla1[[#This Row],[Precio Unitario]]*Tabla1[[#This Row],[Cantidad Ordenada]]</f>
        <v>46</v>
      </c>
      <c r="K962">
        <f>Tabla1[[#This Row],[Ganancia Bruta]]-(Tabla1[[#This Row],[Costo Unitario]]*Tabla1[[#This Row],[Cantidad Ordenada]])</f>
        <v>18</v>
      </c>
      <c r="L962">
        <f>Tabla1[[#This Row],[Precio Unitario]]*Tabla1[[#This Row],[Cantidad Ordenada]]</f>
        <v>46</v>
      </c>
      <c r="M962" s="1">
        <f>Tabla1[[#This Row],[Ganancia Neta ]]/Tabla1[[#This Row],[Total del pedido ]]</f>
        <v>0.39130434782608697</v>
      </c>
      <c r="N962" s="2">
        <f>Tabla1[[#This Row],[Costo Unitario]]*Tabla1[[#This Row],[Cantidad Ordenada]]</f>
        <v>28</v>
      </c>
      <c r="O962" s="2"/>
    </row>
    <row r="963" spans="1:15">
      <c r="A963">
        <v>372</v>
      </c>
      <c r="B963">
        <v>14</v>
      </c>
      <c r="C963" t="s">
        <v>24</v>
      </c>
      <c r="D963" t="s">
        <v>48</v>
      </c>
      <c r="E963">
        <v>10</v>
      </c>
      <c r="F963">
        <v>18</v>
      </c>
      <c r="G963">
        <v>2</v>
      </c>
      <c r="H963" s="8">
        <v>22</v>
      </c>
      <c r="I963" t="s">
        <v>6</v>
      </c>
      <c r="J963">
        <f>Tabla1[[#This Row],[Precio Unitario]]*Tabla1[[#This Row],[Cantidad Ordenada]]</f>
        <v>36</v>
      </c>
      <c r="K963">
        <f>Tabla1[[#This Row],[Ganancia Bruta]]-(Tabla1[[#This Row],[Costo Unitario]]*Tabla1[[#This Row],[Cantidad Ordenada]])</f>
        <v>16</v>
      </c>
      <c r="L963">
        <f>Tabla1[[#This Row],[Precio Unitario]]*Tabla1[[#This Row],[Cantidad Ordenada]]</f>
        <v>36</v>
      </c>
      <c r="M963" s="1">
        <f>Tabla1[[#This Row],[Ganancia Neta ]]/Tabla1[[#This Row],[Total del pedido ]]</f>
        <v>0.44444444444444442</v>
      </c>
      <c r="N963" s="2">
        <f>Tabla1[[#This Row],[Costo Unitario]]*Tabla1[[#This Row],[Cantidad Ordenada]]</f>
        <v>20</v>
      </c>
      <c r="O963" s="2"/>
    </row>
    <row r="964" spans="1:15">
      <c r="A964">
        <v>373</v>
      </c>
      <c r="B964">
        <v>19</v>
      </c>
      <c r="C964" t="s">
        <v>23</v>
      </c>
      <c r="D964" t="s">
        <v>47</v>
      </c>
      <c r="E964">
        <v>13</v>
      </c>
      <c r="F964">
        <v>21</v>
      </c>
      <c r="G964">
        <v>1</v>
      </c>
      <c r="H964" s="8">
        <v>41</v>
      </c>
      <c r="I964" t="s">
        <v>8</v>
      </c>
      <c r="J964">
        <f>Tabla1[[#This Row],[Precio Unitario]]*Tabla1[[#This Row],[Cantidad Ordenada]]</f>
        <v>21</v>
      </c>
      <c r="K964">
        <f>Tabla1[[#This Row],[Ganancia Bruta]]-(Tabla1[[#This Row],[Costo Unitario]]*Tabla1[[#This Row],[Cantidad Ordenada]])</f>
        <v>8</v>
      </c>
      <c r="L964">
        <f>Tabla1[[#This Row],[Precio Unitario]]*Tabla1[[#This Row],[Cantidad Ordenada]]</f>
        <v>21</v>
      </c>
      <c r="M964" s="1">
        <f>Tabla1[[#This Row],[Ganancia Neta ]]/Tabla1[[#This Row],[Total del pedido ]]</f>
        <v>0.38095238095238093</v>
      </c>
      <c r="N964" s="2">
        <f>Tabla1[[#This Row],[Costo Unitario]]*Tabla1[[#This Row],[Cantidad Ordenada]]</f>
        <v>13</v>
      </c>
      <c r="O964" s="2"/>
    </row>
    <row r="965" spans="1:15">
      <c r="A965">
        <v>373</v>
      </c>
      <c r="B965">
        <v>19</v>
      </c>
      <c r="C965" t="s">
        <v>17</v>
      </c>
      <c r="D965" t="s">
        <v>41</v>
      </c>
      <c r="E965">
        <v>21</v>
      </c>
      <c r="F965">
        <v>35</v>
      </c>
      <c r="G965">
        <v>1</v>
      </c>
      <c r="H965" s="8">
        <v>49</v>
      </c>
      <c r="I965" t="s">
        <v>6</v>
      </c>
      <c r="J965">
        <f>Tabla1[[#This Row],[Precio Unitario]]*Tabla1[[#This Row],[Cantidad Ordenada]]</f>
        <v>35</v>
      </c>
      <c r="K965">
        <f>Tabla1[[#This Row],[Ganancia Bruta]]-(Tabla1[[#This Row],[Costo Unitario]]*Tabla1[[#This Row],[Cantidad Ordenada]])</f>
        <v>14</v>
      </c>
      <c r="L965">
        <f>Tabla1[[#This Row],[Precio Unitario]]*Tabla1[[#This Row],[Cantidad Ordenada]]</f>
        <v>35</v>
      </c>
      <c r="M965" s="1">
        <f>Tabla1[[#This Row],[Ganancia Neta ]]/Tabla1[[#This Row],[Total del pedido ]]</f>
        <v>0.4</v>
      </c>
      <c r="N965" s="2">
        <f>Tabla1[[#This Row],[Costo Unitario]]*Tabla1[[#This Row],[Cantidad Ordenada]]</f>
        <v>21</v>
      </c>
      <c r="O965" s="2"/>
    </row>
    <row r="966" spans="1:15">
      <c r="A966">
        <v>373</v>
      </c>
      <c r="B966">
        <v>19</v>
      </c>
      <c r="C966" t="s">
        <v>19</v>
      </c>
      <c r="D966" t="s">
        <v>43</v>
      </c>
      <c r="E966">
        <v>13</v>
      </c>
      <c r="F966">
        <v>22</v>
      </c>
      <c r="G966">
        <v>2</v>
      </c>
      <c r="H966" s="8">
        <v>17</v>
      </c>
      <c r="I966" t="s">
        <v>8</v>
      </c>
      <c r="J966">
        <f>Tabla1[[#This Row],[Precio Unitario]]*Tabla1[[#This Row],[Cantidad Ordenada]]</f>
        <v>44</v>
      </c>
      <c r="K966">
        <f>Tabla1[[#This Row],[Ganancia Bruta]]-(Tabla1[[#This Row],[Costo Unitario]]*Tabla1[[#This Row],[Cantidad Ordenada]])</f>
        <v>18</v>
      </c>
      <c r="L966">
        <f>Tabla1[[#This Row],[Precio Unitario]]*Tabla1[[#This Row],[Cantidad Ordenada]]</f>
        <v>44</v>
      </c>
      <c r="M966" s="1">
        <f>Tabla1[[#This Row],[Ganancia Neta ]]/Tabla1[[#This Row],[Total del pedido ]]</f>
        <v>0.40909090909090912</v>
      </c>
      <c r="N966" s="2">
        <f>Tabla1[[#This Row],[Costo Unitario]]*Tabla1[[#This Row],[Cantidad Ordenada]]</f>
        <v>26</v>
      </c>
      <c r="O966" s="2"/>
    </row>
    <row r="967" spans="1:15">
      <c r="A967">
        <v>373</v>
      </c>
      <c r="B967">
        <v>19</v>
      </c>
      <c r="C967" t="s">
        <v>21</v>
      </c>
      <c r="D967" t="s">
        <v>45</v>
      </c>
      <c r="E967">
        <v>12</v>
      </c>
      <c r="F967">
        <v>20</v>
      </c>
      <c r="G967">
        <v>3</v>
      </c>
      <c r="H967" s="8">
        <v>9</v>
      </c>
      <c r="I967" t="s">
        <v>8</v>
      </c>
      <c r="J967">
        <f>Tabla1[[#This Row],[Precio Unitario]]*Tabla1[[#This Row],[Cantidad Ordenada]]</f>
        <v>60</v>
      </c>
      <c r="K967">
        <f>Tabla1[[#This Row],[Ganancia Bruta]]-(Tabla1[[#This Row],[Costo Unitario]]*Tabla1[[#This Row],[Cantidad Ordenada]])</f>
        <v>24</v>
      </c>
      <c r="L967">
        <f>Tabla1[[#This Row],[Precio Unitario]]*Tabla1[[#This Row],[Cantidad Ordenada]]</f>
        <v>60</v>
      </c>
      <c r="M967" s="1">
        <f>Tabla1[[#This Row],[Ganancia Neta ]]/Tabla1[[#This Row],[Total del pedido ]]</f>
        <v>0.4</v>
      </c>
      <c r="N967" s="2">
        <f>Tabla1[[#This Row],[Costo Unitario]]*Tabla1[[#This Row],[Cantidad Ordenada]]</f>
        <v>36</v>
      </c>
      <c r="O967" s="2"/>
    </row>
    <row r="968" spans="1:15">
      <c r="A968">
        <v>374</v>
      </c>
      <c r="B968">
        <v>18</v>
      </c>
      <c r="C968" t="s">
        <v>17</v>
      </c>
      <c r="D968" t="s">
        <v>41</v>
      </c>
      <c r="E968">
        <v>21</v>
      </c>
      <c r="F968">
        <v>35</v>
      </c>
      <c r="G968">
        <v>1</v>
      </c>
      <c r="H968" s="8">
        <v>9</v>
      </c>
      <c r="I968" t="s">
        <v>8</v>
      </c>
      <c r="J968">
        <f>Tabla1[[#This Row],[Precio Unitario]]*Tabla1[[#This Row],[Cantidad Ordenada]]</f>
        <v>35</v>
      </c>
      <c r="K968">
        <f>Tabla1[[#This Row],[Ganancia Bruta]]-(Tabla1[[#This Row],[Costo Unitario]]*Tabla1[[#This Row],[Cantidad Ordenada]])</f>
        <v>14</v>
      </c>
      <c r="L968">
        <f>Tabla1[[#This Row],[Precio Unitario]]*Tabla1[[#This Row],[Cantidad Ordenada]]</f>
        <v>35</v>
      </c>
      <c r="M968" s="1">
        <f>Tabla1[[#This Row],[Ganancia Neta ]]/Tabla1[[#This Row],[Total del pedido ]]</f>
        <v>0.4</v>
      </c>
      <c r="N968" s="2">
        <f>Tabla1[[#This Row],[Costo Unitario]]*Tabla1[[#This Row],[Cantidad Ordenada]]</f>
        <v>21</v>
      </c>
      <c r="O968" s="2"/>
    </row>
    <row r="969" spans="1:15">
      <c r="A969">
        <v>375</v>
      </c>
      <c r="B969">
        <v>18</v>
      </c>
      <c r="C969" t="s">
        <v>9</v>
      </c>
      <c r="D969" t="s">
        <v>33</v>
      </c>
      <c r="E969">
        <v>19</v>
      </c>
      <c r="F969">
        <v>31</v>
      </c>
      <c r="G969">
        <v>3</v>
      </c>
      <c r="H969" s="8">
        <v>27</v>
      </c>
      <c r="I969" t="s">
        <v>6</v>
      </c>
      <c r="J969">
        <f>Tabla1[[#This Row],[Precio Unitario]]*Tabla1[[#This Row],[Cantidad Ordenada]]</f>
        <v>93</v>
      </c>
      <c r="K969">
        <f>Tabla1[[#This Row],[Ganancia Bruta]]-(Tabla1[[#This Row],[Costo Unitario]]*Tabla1[[#This Row],[Cantidad Ordenada]])</f>
        <v>36</v>
      </c>
      <c r="L969">
        <f>Tabla1[[#This Row],[Precio Unitario]]*Tabla1[[#This Row],[Cantidad Ordenada]]</f>
        <v>93</v>
      </c>
      <c r="M969" s="1">
        <f>Tabla1[[#This Row],[Ganancia Neta ]]/Tabla1[[#This Row],[Total del pedido ]]</f>
        <v>0.38709677419354838</v>
      </c>
      <c r="N969" s="2">
        <f>Tabla1[[#This Row],[Costo Unitario]]*Tabla1[[#This Row],[Cantidad Ordenada]]</f>
        <v>57</v>
      </c>
      <c r="O969" s="2"/>
    </row>
    <row r="970" spans="1:15">
      <c r="A970">
        <v>376</v>
      </c>
      <c r="B970">
        <v>16</v>
      </c>
      <c r="C970" t="s">
        <v>22</v>
      </c>
      <c r="D970" t="s">
        <v>46</v>
      </c>
      <c r="E970">
        <v>14</v>
      </c>
      <c r="F970">
        <v>23</v>
      </c>
      <c r="G970">
        <v>2</v>
      </c>
      <c r="H970" s="8">
        <v>5</v>
      </c>
      <c r="I970" t="s">
        <v>8</v>
      </c>
      <c r="J970">
        <f>Tabla1[[#This Row],[Precio Unitario]]*Tabla1[[#This Row],[Cantidad Ordenada]]</f>
        <v>46</v>
      </c>
      <c r="K970">
        <f>Tabla1[[#This Row],[Ganancia Bruta]]-(Tabla1[[#This Row],[Costo Unitario]]*Tabla1[[#This Row],[Cantidad Ordenada]])</f>
        <v>18</v>
      </c>
      <c r="L970">
        <f>Tabla1[[#This Row],[Precio Unitario]]*Tabla1[[#This Row],[Cantidad Ordenada]]</f>
        <v>46</v>
      </c>
      <c r="M970" s="1">
        <f>Tabla1[[#This Row],[Ganancia Neta ]]/Tabla1[[#This Row],[Total del pedido ]]</f>
        <v>0.39130434782608697</v>
      </c>
      <c r="N970" s="2">
        <f>Tabla1[[#This Row],[Costo Unitario]]*Tabla1[[#This Row],[Cantidad Ordenada]]</f>
        <v>28</v>
      </c>
      <c r="O970" s="2"/>
    </row>
    <row r="971" spans="1:15">
      <c r="A971">
        <v>377</v>
      </c>
      <c r="B971">
        <v>5</v>
      </c>
      <c r="C971" t="s">
        <v>20</v>
      </c>
      <c r="D971" t="s">
        <v>44</v>
      </c>
      <c r="E971">
        <v>20</v>
      </c>
      <c r="F971">
        <v>34</v>
      </c>
      <c r="G971">
        <v>2</v>
      </c>
      <c r="H971" s="8">
        <v>13</v>
      </c>
      <c r="I971" t="s">
        <v>6</v>
      </c>
      <c r="J971">
        <f>Tabla1[[#This Row],[Precio Unitario]]*Tabla1[[#This Row],[Cantidad Ordenada]]</f>
        <v>68</v>
      </c>
      <c r="K971">
        <f>Tabla1[[#This Row],[Ganancia Bruta]]-(Tabla1[[#This Row],[Costo Unitario]]*Tabla1[[#This Row],[Cantidad Ordenada]])</f>
        <v>28</v>
      </c>
      <c r="L971">
        <f>Tabla1[[#This Row],[Precio Unitario]]*Tabla1[[#This Row],[Cantidad Ordenada]]</f>
        <v>68</v>
      </c>
      <c r="M971" s="1">
        <f>Tabla1[[#This Row],[Ganancia Neta ]]/Tabla1[[#This Row],[Total del pedido ]]</f>
        <v>0.41176470588235292</v>
      </c>
      <c r="N971" s="2">
        <f>Tabla1[[#This Row],[Costo Unitario]]*Tabla1[[#This Row],[Cantidad Ordenada]]</f>
        <v>40</v>
      </c>
      <c r="O971" s="2"/>
    </row>
    <row r="972" spans="1:15">
      <c r="A972">
        <v>377</v>
      </c>
      <c r="B972">
        <v>5</v>
      </c>
      <c r="C972" t="s">
        <v>18</v>
      </c>
      <c r="D972" t="s">
        <v>42</v>
      </c>
      <c r="E972">
        <v>19</v>
      </c>
      <c r="F972">
        <v>32</v>
      </c>
      <c r="G972">
        <v>1</v>
      </c>
      <c r="H972" s="8">
        <v>33</v>
      </c>
      <c r="I972" t="s">
        <v>6</v>
      </c>
      <c r="J972">
        <f>Tabla1[[#This Row],[Precio Unitario]]*Tabla1[[#This Row],[Cantidad Ordenada]]</f>
        <v>32</v>
      </c>
      <c r="K972">
        <f>Tabla1[[#This Row],[Ganancia Bruta]]-(Tabla1[[#This Row],[Costo Unitario]]*Tabla1[[#This Row],[Cantidad Ordenada]])</f>
        <v>13</v>
      </c>
      <c r="L972">
        <f>Tabla1[[#This Row],[Precio Unitario]]*Tabla1[[#This Row],[Cantidad Ordenada]]</f>
        <v>32</v>
      </c>
      <c r="M972" s="1">
        <f>Tabla1[[#This Row],[Ganancia Neta ]]/Tabla1[[#This Row],[Total del pedido ]]</f>
        <v>0.40625</v>
      </c>
      <c r="N972" s="2">
        <f>Tabla1[[#This Row],[Costo Unitario]]*Tabla1[[#This Row],[Cantidad Ordenada]]</f>
        <v>19</v>
      </c>
      <c r="O972" s="2"/>
    </row>
    <row r="973" spans="1:15">
      <c r="A973">
        <v>378</v>
      </c>
      <c r="B973">
        <v>3</v>
      </c>
      <c r="C973" t="s">
        <v>7</v>
      </c>
      <c r="D973" t="s">
        <v>32</v>
      </c>
      <c r="E973">
        <v>18</v>
      </c>
      <c r="F973">
        <v>30</v>
      </c>
      <c r="G973">
        <v>1</v>
      </c>
      <c r="H973" s="8">
        <v>14</v>
      </c>
      <c r="I973" t="s">
        <v>8</v>
      </c>
      <c r="J973">
        <f>Tabla1[[#This Row],[Precio Unitario]]*Tabla1[[#This Row],[Cantidad Ordenada]]</f>
        <v>30</v>
      </c>
      <c r="K973">
        <f>Tabla1[[#This Row],[Ganancia Bruta]]-(Tabla1[[#This Row],[Costo Unitario]]*Tabla1[[#This Row],[Cantidad Ordenada]])</f>
        <v>12</v>
      </c>
      <c r="L973">
        <f>Tabla1[[#This Row],[Precio Unitario]]*Tabla1[[#This Row],[Cantidad Ordenada]]</f>
        <v>30</v>
      </c>
      <c r="M973" s="1">
        <f>Tabla1[[#This Row],[Ganancia Neta ]]/Tabla1[[#This Row],[Total del pedido ]]</f>
        <v>0.4</v>
      </c>
      <c r="N973" s="2">
        <f>Tabla1[[#This Row],[Costo Unitario]]*Tabla1[[#This Row],[Cantidad Ordenada]]</f>
        <v>18</v>
      </c>
      <c r="O973" s="2"/>
    </row>
    <row r="974" spans="1:15">
      <c r="A974">
        <v>378</v>
      </c>
      <c r="B974">
        <v>3</v>
      </c>
      <c r="C974" t="s">
        <v>16</v>
      </c>
      <c r="D974" t="s">
        <v>40</v>
      </c>
      <c r="E974">
        <v>11</v>
      </c>
      <c r="F974">
        <v>19</v>
      </c>
      <c r="G974">
        <v>1</v>
      </c>
      <c r="H974" s="8">
        <v>7</v>
      </c>
      <c r="I974" t="s">
        <v>8</v>
      </c>
      <c r="J974">
        <f>Tabla1[[#This Row],[Precio Unitario]]*Tabla1[[#This Row],[Cantidad Ordenada]]</f>
        <v>19</v>
      </c>
      <c r="K974">
        <f>Tabla1[[#This Row],[Ganancia Bruta]]-(Tabla1[[#This Row],[Costo Unitario]]*Tabla1[[#This Row],[Cantidad Ordenada]])</f>
        <v>8</v>
      </c>
      <c r="L974">
        <f>Tabla1[[#This Row],[Precio Unitario]]*Tabla1[[#This Row],[Cantidad Ordenada]]</f>
        <v>19</v>
      </c>
      <c r="M974" s="1">
        <f>Tabla1[[#This Row],[Ganancia Neta ]]/Tabla1[[#This Row],[Total del pedido ]]</f>
        <v>0.42105263157894735</v>
      </c>
      <c r="N974" s="2">
        <f>Tabla1[[#This Row],[Costo Unitario]]*Tabla1[[#This Row],[Cantidad Ordenada]]</f>
        <v>11</v>
      </c>
      <c r="O974" s="2"/>
    </row>
    <row r="975" spans="1:15">
      <c r="A975">
        <v>379</v>
      </c>
      <c r="B975">
        <v>4</v>
      </c>
      <c r="C975" t="s">
        <v>17</v>
      </c>
      <c r="D975" t="s">
        <v>41</v>
      </c>
      <c r="E975">
        <v>21</v>
      </c>
      <c r="F975">
        <v>35</v>
      </c>
      <c r="G975">
        <v>2</v>
      </c>
      <c r="H975" s="8">
        <v>6</v>
      </c>
      <c r="I975" t="s">
        <v>6</v>
      </c>
      <c r="J975">
        <f>Tabla1[[#This Row],[Precio Unitario]]*Tabla1[[#This Row],[Cantidad Ordenada]]</f>
        <v>70</v>
      </c>
      <c r="K975">
        <f>Tabla1[[#This Row],[Ganancia Bruta]]-(Tabla1[[#This Row],[Costo Unitario]]*Tabla1[[#This Row],[Cantidad Ordenada]])</f>
        <v>28</v>
      </c>
      <c r="L975">
        <f>Tabla1[[#This Row],[Precio Unitario]]*Tabla1[[#This Row],[Cantidad Ordenada]]</f>
        <v>70</v>
      </c>
      <c r="M975" s="1">
        <f>Tabla1[[#This Row],[Ganancia Neta ]]/Tabla1[[#This Row],[Total del pedido ]]</f>
        <v>0.4</v>
      </c>
      <c r="N975" s="2">
        <f>Tabla1[[#This Row],[Costo Unitario]]*Tabla1[[#This Row],[Cantidad Ordenada]]</f>
        <v>42</v>
      </c>
      <c r="O975" s="2"/>
    </row>
    <row r="976" spans="1:15">
      <c r="A976">
        <v>380</v>
      </c>
      <c r="B976">
        <v>5</v>
      </c>
      <c r="C976" t="s">
        <v>14</v>
      </c>
      <c r="D976" t="s">
        <v>38</v>
      </c>
      <c r="E976">
        <v>20</v>
      </c>
      <c r="F976">
        <v>33</v>
      </c>
      <c r="G976">
        <v>3</v>
      </c>
      <c r="H976" s="8">
        <v>58</v>
      </c>
      <c r="I976" t="s">
        <v>6</v>
      </c>
      <c r="J976">
        <f>Tabla1[[#This Row],[Precio Unitario]]*Tabla1[[#This Row],[Cantidad Ordenada]]</f>
        <v>99</v>
      </c>
      <c r="K976">
        <f>Tabla1[[#This Row],[Ganancia Bruta]]-(Tabla1[[#This Row],[Costo Unitario]]*Tabla1[[#This Row],[Cantidad Ordenada]])</f>
        <v>39</v>
      </c>
      <c r="L976">
        <f>Tabla1[[#This Row],[Precio Unitario]]*Tabla1[[#This Row],[Cantidad Ordenada]]</f>
        <v>99</v>
      </c>
      <c r="M976" s="1">
        <f>Tabla1[[#This Row],[Ganancia Neta ]]/Tabla1[[#This Row],[Total del pedido ]]</f>
        <v>0.39393939393939392</v>
      </c>
      <c r="N976" s="2">
        <f>Tabla1[[#This Row],[Costo Unitario]]*Tabla1[[#This Row],[Cantidad Ordenada]]</f>
        <v>60</v>
      </c>
      <c r="O976" s="2"/>
    </row>
    <row r="977" spans="1:15">
      <c r="A977">
        <v>380</v>
      </c>
      <c r="B977">
        <v>5</v>
      </c>
      <c r="C977" t="s">
        <v>16</v>
      </c>
      <c r="D977" t="s">
        <v>40</v>
      </c>
      <c r="E977">
        <v>11</v>
      </c>
      <c r="F977">
        <v>19</v>
      </c>
      <c r="G977">
        <v>2</v>
      </c>
      <c r="H977" s="8">
        <v>35</v>
      </c>
      <c r="I977" t="s">
        <v>6</v>
      </c>
      <c r="J977">
        <f>Tabla1[[#This Row],[Precio Unitario]]*Tabla1[[#This Row],[Cantidad Ordenada]]</f>
        <v>38</v>
      </c>
      <c r="K977">
        <f>Tabla1[[#This Row],[Ganancia Bruta]]-(Tabla1[[#This Row],[Costo Unitario]]*Tabla1[[#This Row],[Cantidad Ordenada]])</f>
        <v>16</v>
      </c>
      <c r="L977">
        <f>Tabla1[[#This Row],[Precio Unitario]]*Tabla1[[#This Row],[Cantidad Ordenada]]</f>
        <v>38</v>
      </c>
      <c r="M977" s="1">
        <f>Tabla1[[#This Row],[Ganancia Neta ]]/Tabla1[[#This Row],[Total del pedido ]]</f>
        <v>0.42105263157894735</v>
      </c>
      <c r="N977" s="2">
        <f>Tabla1[[#This Row],[Costo Unitario]]*Tabla1[[#This Row],[Cantidad Ordenada]]</f>
        <v>22</v>
      </c>
      <c r="O977" s="2"/>
    </row>
    <row r="978" spans="1:15">
      <c r="A978">
        <v>381</v>
      </c>
      <c r="B978">
        <v>4</v>
      </c>
      <c r="C978" t="s">
        <v>25</v>
      </c>
      <c r="D978" t="s">
        <v>49</v>
      </c>
      <c r="E978">
        <v>15</v>
      </c>
      <c r="F978">
        <v>26</v>
      </c>
      <c r="G978">
        <v>3</v>
      </c>
      <c r="H978" s="8">
        <v>35</v>
      </c>
      <c r="I978" t="s">
        <v>6</v>
      </c>
      <c r="J978">
        <f>Tabla1[[#This Row],[Precio Unitario]]*Tabla1[[#This Row],[Cantidad Ordenada]]</f>
        <v>78</v>
      </c>
      <c r="K978">
        <f>Tabla1[[#This Row],[Ganancia Bruta]]-(Tabla1[[#This Row],[Costo Unitario]]*Tabla1[[#This Row],[Cantidad Ordenada]])</f>
        <v>33</v>
      </c>
      <c r="L978">
        <f>Tabla1[[#This Row],[Precio Unitario]]*Tabla1[[#This Row],[Cantidad Ordenada]]</f>
        <v>78</v>
      </c>
      <c r="M978" s="1">
        <f>Tabla1[[#This Row],[Ganancia Neta ]]/Tabla1[[#This Row],[Total del pedido ]]</f>
        <v>0.42307692307692307</v>
      </c>
      <c r="N978" s="2">
        <f>Tabla1[[#This Row],[Costo Unitario]]*Tabla1[[#This Row],[Cantidad Ordenada]]</f>
        <v>45</v>
      </c>
      <c r="O978" s="2"/>
    </row>
    <row r="979" spans="1:15">
      <c r="A979">
        <v>381</v>
      </c>
      <c r="B979">
        <v>4</v>
      </c>
      <c r="C979" t="s">
        <v>14</v>
      </c>
      <c r="D979" t="s">
        <v>38</v>
      </c>
      <c r="E979">
        <v>20</v>
      </c>
      <c r="F979">
        <v>33</v>
      </c>
      <c r="G979">
        <v>2</v>
      </c>
      <c r="H979" s="8">
        <v>12</v>
      </c>
      <c r="I979" t="s">
        <v>6</v>
      </c>
      <c r="J979">
        <f>Tabla1[[#This Row],[Precio Unitario]]*Tabla1[[#This Row],[Cantidad Ordenada]]</f>
        <v>66</v>
      </c>
      <c r="K979">
        <f>Tabla1[[#This Row],[Ganancia Bruta]]-(Tabla1[[#This Row],[Costo Unitario]]*Tabla1[[#This Row],[Cantidad Ordenada]])</f>
        <v>26</v>
      </c>
      <c r="L979">
        <f>Tabla1[[#This Row],[Precio Unitario]]*Tabla1[[#This Row],[Cantidad Ordenada]]</f>
        <v>66</v>
      </c>
      <c r="M979" s="1">
        <f>Tabla1[[#This Row],[Ganancia Neta ]]/Tabla1[[#This Row],[Total del pedido ]]</f>
        <v>0.39393939393939392</v>
      </c>
      <c r="N979" s="2">
        <f>Tabla1[[#This Row],[Costo Unitario]]*Tabla1[[#This Row],[Cantidad Ordenada]]</f>
        <v>40</v>
      </c>
      <c r="O979" s="2"/>
    </row>
    <row r="980" spans="1:15">
      <c r="A980">
        <v>382</v>
      </c>
      <c r="B980">
        <v>20</v>
      </c>
      <c r="C980" t="s">
        <v>13</v>
      </c>
      <c r="D980" t="s">
        <v>37</v>
      </c>
      <c r="E980">
        <v>17</v>
      </c>
      <c r="F980">
        <v>29</v>
      </c>
      <c r="G980">
        <v>3</v>
      </c>
      <c r="H980" s="8">
        <v>54</v>
      </c>
      <c r="I980" t="s">
        <v>8</v>
      </c>
      <c r="J980">
        <f>Tabla1[[#This Row],[Precio Unitario]]*Tabla1[[#This Row],[Cantidad Ordenada]]</f>
        <v>87</v>
      </c>
      <c r="K980">
        <f>Tabla1[[#This Row],[Ganancia Bruta]]-(Tabla1[[#This Row],[Costo Unitario]]*Tabla1[[#This Row],[Cantidad Ordenada]])</f>
        <v>36</v>
      </c>
      <c r="L980">
        <f>Tabla1[[#This Row],[Precio Unitario]]*Tabla1[[#This Row],[Cantidad Ordenada]]</f>
        <v>87</v>
      </c>
      <c r="M980" s="1">
        <f>Tabla1[[#This Row],[Ganancia Neta ]]/Tabla1[[#This Row],[Total del pedido ]]</f>
        <v>0.41379310344827586</v>
      </c>
      <c r="N980" s="2">
        <f>Tabla1[[#This Row],[Costo Unitario]]*Tabla1[[#This Row],[Cantidad Ordenada]]</f>
        <v>51</v>
      </c>
      <c r="O980" s="2"/>
    </row>
    <row r="981" spans="1:15">
      <c r="A981">
        <v>383</v>
      </c>
      <c r="B981">
        <v>6</v>
      </c>
      <c r="C981" t="s">
        <v>12</v>
      </c>
      <c r="D981" t="s">
        <v>36</v>
      </c>
      <c r="E981">
        <v>22</v>
      </c>
      <c r="F981">
        <v>36</v>
      </c>
      <c r="G981">
        <v>3</v>
      </c>
      <c r="H981" s="8">
        <v>9</v>
      </c>
      <c r="I981" t="s">
        <v>8</v>
      </c>
      <c r="J981">
        <f>Tabla1[[#This Row],[Precio Unitario]]*Tabla1[[#This Row],[Cantidad Ordenada]]</f>
        <v>108</v>
      </c>
      <c r="K981">
        <f>Tabla1[[#This Row],[Ganancia Bruta]]-(Tabla1[[#This Row],[Costo Unitario]]*Tabla1[[#This Row],[Cantidad Ordenada]])</f>
        <v>42</v>
      </c>
      <c r="L981">
        <f>Tabla1[[#This Row],[Precio Unitario]]*Tabla1[[#This Row],[Cantidad Ordenada]]</f>
        <v>108</v>
      </c>
      <c r="M981" s="1">
        <f>Tabla1[[#This Row],[Ganancia Neta ]]/Tabla1[[#This Row],[Total del pedido ]]</f>
        <v>0.3888888888888889</v>
      </c>
      <c r="N981" s="2">
        <f>Tabla1[[#This Row],[Costo Unitario]]*Tabla1[[#This Row],[Cantidad Ordenada]]</f>
        <v>66</v>
      </c>
      <c r="O981" s="2"/>
    </row>
    <row r="982" spans="1:15">
      <c r="A982">
        <v>384</v>
      </c>
      <c r="B982">
        <v>1</v>
      </c>
      <c r="C982" t="s">
        <v>24</v>
      </c>
      <c r="D982" t="s">
        <v>48</v>
      </c>
      <c r="E982">
        <v>10</v>
      </c>
      <c r="F982">
        <v>18</v>
      </c>
      <c r="G982">
        <v>2</v>
      </c>
      <c r="H982" s="8">
        <v>26</v>
      </c>
      <c r="I982" t="s">
        <v>6</v>
      </c>
      <c r="J982">
        <f>Tabla1[[#This Row],[Precio Unitario]]*Tabla1[[#This Row],[Cantidad Ordenada]]</f>
        <v>36</v>
      </c>
      <c r="K982">
        <f>Tabla1[[#This Row],[Ganancia Bruta]]-(Tabla1[[#This Row],[Costo Unitario]]*Tabla1[[#This Row],[Cantidad Ordenada]])</f>
        <v>16</v>
      </c>
      <c r="L982">
        <f>Tabla1[[#This Row],[Precio Unitario]]*Tabla1[[#This Row],[Cantidad Ordenada]]</f>
        <v>36</v>
      </c>
      <c r="M982" s="1">
        <f>Tabla1[[#This Row],[Ganancia Neta ]]/Tabla1[[#This Row],[Total del pedido ]]</f>
        <v>0.44444444444444442</v>
      </c>
      <c r="N982" s="2">
        <f>Tabla1[[#This Row],[Costo Unitario]]*Tabla1[[#This Row],[Cantidad Ordenada]]</f>
        <v>20</v>
      </c>
      <c r="O982" s="2"/>
    </row>
    <row r="983" spans="1:15">
      <c r="A983">
        <v>384</v>
      </c>
      <c r="B983">
        <v>1</v>
      </c>
      <c r="C983" t="s">
        <v>16</v>
      </c>
      <c r="D983" t="s">
        <v>40</v>
      </c>
      <c r="E983">
        <v>11</v>
      </c>
      <c r="F983">
        <v>19</v>
      </c>
      <c r="G983">
        <v>3</v>
      </c>
      <c r="H983" s="8">
        <v>35</v>
      </c>
      <c r="I983" t="s">
        <v>8</v>
      </c>
      <c r="J983">
        <f>Tabla1[[#This Row],[Precio Unitario]]*Tabla1[[#This Row],[Cantidad Ordenada]]</f>
        <v>57</v>
      </c>
      <c r="K983">
        <f>Tabla1[[#This Row],[Ganancia Bruta]]-(Tabla1[[#This Row],[Costo Unitario]]*Tabla1[[#This Row],[Cantidad Ordenada]])</f>
        <v>24</v>
      </c>
      <c r="L983">
        <f>Tabla1[[#This Row],[Precio Unitario]]*Tabla1[[#This Row],[Cantidad Ordenada]]</f>
        <v>57</v>
      </c>
      <c r="M983" s="1">
        <f>Tabla1[[#This Row],[Ganancia Neta ]]/Tabla1[[#This Row],[Total del pedido ]]</f>
        <v>0.42105263157894735</v>
      </c>
      <c r="N983" s="2">
        <f>Tabla1[[#This Row],[Costo Unitario]]*Tabla1[[#This Row],[Cantidad Ordenada]]</f>
        <v>33</v>
      </c>
      <c r="O983" s="2"/>
    </row>
    <row r="984" spans="1:15">
      <c r="A984">
        <v>384</v>
      </c>
      <c r="B984">
        <v>1</v>
      </c>
      <c r="C984" t="s">
        <v>10</v>
      </c>
      <c r="D984" t="s">
        <v>34</v>
      </c>
      <c r="E984">
        <v>16</v>
      </c>
      <c r="F984">
        <v>27</v>
      </c>
      <c r="G984">
        <v>1</v>
      </c>
      <c r="H984" s="8">
        <v>49</v>
      </c>
      <c r="I984" t="s">
        <v>8</v>
      </c>
      <c r="J984">
        <f>Tabla1[[#This Row],[Precio Unitario]]*Tabla1[[#This Row],[Cantidad Ordenada]]</f>
        <v>27</v>
      </c>
      <c r="K984">
        <f>Tabla1[[#This Row],[Ganancia Bruta]]-(Tabla1[[#This Row],[Costo Unitario]]*Tabla1[[#This Row],[Cantidad Ordenada]])</f>
        <v>11</v>
      </c>
      <c r="L984">
        <f>Tabla1[[#This Row],[Precio Unitario]]*Tabla1[[#This Row],[Cantidad Ordenada]]</f>
        <v>27</v>
      </c>
      <c r="M984" s="1">
        <f>Tabla1[[#This Row],[Ganancia Neta ]]/Tabla1[[#This Row],[Total del pedido ]]</f>
        <v>0.40740740740740738</v>
      </c>
      <c r="N984" s="2">
        <f>Tabla1[[#This Row],[Costo Unitario]]*Tabla1[[#This Row],[Cantidad Ordenada]]</f>
        <v>16</v>
      </c>
      <c r="O984" s="2"/>
    </row>
    <row r="985" spans="1:15">
      <c r="A985">
        <v>385</v>
      </c>
      <c r="B985">
        <v>6</v>
      </c>
      <c r="C985" t="s">
        <v>7</v>
      </c>
      <c r="D985" t="s">
        <v>32</v>
      </c>
      <c r="E985">
        <v>18</v>
      </c>
      <c r="F985">
        <v>30</v>
      </c>
      <c r="G985">
        <v>2</v>
      </c>
      <c r="H985" s="8">
        <v>22</v>
      </c>
      <c r="I985" t="s">
        <v>6</v>
      </c>
      <c r="J985">
        <f>Tabla1[[#This Row],[Precio Unitario]]*Tabla1[[#This Row],[Cantidad Ordenada]]</f>
        <v>60</v>
      </c>
      <c r="K985">
        <f>Tabla1[[#This Row],[Ganancia Bruta]]-(Tabla1[[#This Row],[Costo Unitario]]*Tabla1[[#This Row],[Cantidad Ordenada]])</f>
        <v>24</v>
      </c>
      <c r="L985">
        <f>Tabla1[[#This Row],[Precio Unitario]]*Tabla1[[#This Row],[Cantidad Ordenada]]</f>
        <v>60</v>
      </c>
      <c r="M985" s="1">
        <f>Tabla1[[#This Row],[Ganancia Neta ]]/Tabla1[[#This Row],[Total del pedido ]]</f>
        <v>0.4</v>
      </c>
      <c r="N985" s="2">
        <f>Tabla1[[#This Row],[Costo Unitario]]*Tabla1[[#This Row],[Cantidad Ordenada]]</f>
        <v>36</v>
      </c>
      <c r="O985" s="2"/>
    </row>
    <row r="986" spans="1:15">
      <c r="A986">
        <v>386</v>
      </c>
      <c r="B986">
        <v>5</v>
      </c>
      <c r="C986" t="s">
        <v>14</v>
      </c>
      <c r="D986" t="s">
        <v>38</v>
      </c>
      <c r="E986">
        <v>20</v>
      </c>
      <c r="F986">
        <v>33</v>
      </c>
      <c r="G986">
        <v>3</v>
      </c>
      <c r="H986" s="8">
        <v>40</v>
      </c>
      <c r="I986" t="s">
        <v>8</v>
      </c>
      <c r="J986">
        <f>Tabla1[[#This Row],[Precio Unitario]]*Tabla1[[#This Row],[Cantidad Ordenada]]</f>
        <v>99</v>
      </c>
      <c r="K986">
        <f>Tabla1[[#This Row],[Ganancia Bruta]]-(Tabla1[[#This Row],[Costo Unitario]]*Tabla1[[#This Row],[Cantidad Ordenada]])</f>
        <v>39</v>
      </c>
      <c r="L986">
        <f>Tabla1[[#This Row],[Precio Unitario]]*Tabla1[[#This Row],[Cantidad Ordenada]]</f>
        <v>99</v>
      </c>
      <c r="M986" s="1">
        <f>Tabla1[[#This Row],[Ganancia Neta ]]/Tabla1[[#This Row],[Total del pedido ]]</f>
        <v>0.39393939393939392</v>
      </c>
      <c r="N986" s="2">
        <f>Tabla1[[#This Row],[Costo Unitario]]*Tabla1[[#This Row],[Cantidad Ordenada]]</f>
        <v>60</v>
      </c>
      <c r="O986" s="2"/>
    </row>
    <row r="987" spans="1:15">
      <c r="A987">
        <v>387</v>
      </c>
      <c r="B987">
        <v>6</v>
      </c>
      <c r="C987" t="s">
        <v>9</v>
      </c>
      <c r="D987" t="s">
        <v>33</v>
      </c>
      <c r="E987">
        <v>19</v>
      </c>
      <c r="F987">
        <v>31</v>
      </c>
      <c r="G987">
        <v>3</v>
      </c>
      <c r="H987" s="8">
        <v>18</v>
      </c>
      <c r="I987" t="s">
        <v>8</v>
      </c>
      <c r="J987">
        <f>Tabla1[[#This Row],[Precio Unitario]]*Tabla1[[#This Row],[Cantidad Ordenada]]</f>
        <v>93</v>
      </c>
      <c r="K987">
        <f>Tabla1[[#This Row],[Ganancia Bruta]]-(Tabla1[[#This Row],[Costo Unitario]]*Tabla1[[#This Row],[Cantidad Ordenada]])</f>
        <v>36</v>
      </c>
      <c r="L987">
        <f>Tabla1[[#This Row],[Precio Unitario]]*Tabla1[[#This Row],[Cantidad Ordenada]]</f>
        <v>93</v>
      </c>
      <c r="M987" s="1">
        <f>Tabla1[[#This Row],[Ganancia Neta ]]/Tabla1[[#This Row],[Total del pedido ]]</f>
        <v>0.38709677419354838</v>
      </c>
      <c r="N987" s="2">
        <f>Tabla1[[#This Row],[Costo Unitario]]*Tabla1[[#This Row],[Cantidad Ordenada]]</f>
        <v>57</v>
      </c>
      <c r="O987" s="2"/>
    </row>
    <row r="988" spans="1:15">
      <c r="A988">
        <v>388</v>
      </c>
      <c r="B988">
        <v>18</v>
      </c>
      <c r="C988" t="s">
        <v>9</v>
      </c>
      <c r="D988" t="s">
        <v>33</v>
      </c>
      <c r="E988">
        <v>19</v>
      </c>
      <c r="F988">
        <v>31</v>
      </c>
      <c r="G988">
        <v>2</v>
      </c>
      <c r="H988" s="8">
        <v>52</v>
      </c>
      <c r="I988" t="s">
        <v>8</v>
      </c>
      <c r="J988">
        <f>Tabla1[[#This Row],[Precio Unitario]]*Tabla1[[#This Row],[Cantidad Ordenada]]</f>
        <v>62</v>
      </c>
      <c r="K988">
        <f>Tabla1[[#This Row],[Ganancia Bruta]]-(Tabla1[[#This Row],[Costo Unitario]]*Tabla1[[#This Row],[Cantidad Ordenada]])</f>
        <v>24</v>
      </c>
      <c r="L988">
        <f>Tabla1[[#This Row],[Precio Unitario]]*Tabla1[[#This Row],[Cantidad Ordenada]]</f>
        <v>62</v>
      </c>
      <c r="M988" s="1">
        <f>Tabla1[[#This Row],[Ganancia Neta ]]/Tabla1[[#This Row],[Total del pedido ]]</f>
        <v>0.38709677419354838</v>
      </c>
      <c r="N988" s="2">
        <f>Tabla1[[#This Row],[Costo Unitario]]*Tabla1[[#This Row],[Cantidad Ordenada]]</f>
        <v>38</v>
      </c>
      <c r="O988" s="2"/>
    </row>
    <row r="989" spans="1:15">
      <c r="A989">
        <v>388</v>
      </c>
      <c r="B989">
        <v>18</v>
      </c>
      <c r="C989" t="s">
        <v>12</v>
      </c>
      <c r="D989" t="s">
        <v>36</v>
      </c>
      <c r="E989">
        <v>22</v>
      </c>
      <c r="F989">
        <v>36</v>
      </c>
      <c r="G989">
        <v>2</v>
      </c>
      <c r="H989" s="8">
        <v>37</v>
      </c>
      <c r="I989" t="s">
        <v>6</v>
      </c>
      <c r="J989">
        <f>Tabla1[[#This Row],[Precio Unitario]]*Tabla1[[#This Row],[Cantidad Ordenada]]</f>
        <v>72</v>
      </c>
      <c r="K989">
        <f>Tabla1[[#This Row],[Ganancia Bruta]]-(Tabla1[[#This Row],[Costo Unitario]]*Tabla1[[#This Row],[Cantidad Ordenada]])</f>
        <v>28</v>
      </c>
      <c r="L989">
        <f>Tabla1[[#This Row],[Precio Unitario]]*Tabla1[[#This Row],[Cantidad Ordenada]]</f>
        <v>72</v>
      </c>
      <c r="M989" s="1">
        <f>Tabla1[[#This Row],[Ganancia Neta ]]/Tabla1[[#This Row],[Total del pedido ]]</f>
        <v>0.3888888888888889</v>
      </c>
      <c r="N989" s="2">
        <f>Tabla1[[#This Row],[Costo Unitario]]*Tabla1[[#This Row],[Cantidad Ordenada]]</f>
        <v>44</v>
      </c>
      <c r="O989" s="2"/>
    </row>
    <row r="990" spans="1:15">
      <c r="A990">
        <v>388</v>
      </c>
      <c r="B990">
        <v>18</v>
      </c>
      <c r="C990" t="s">
        <v>13</v>
      </c>
      <c r="D990" t="s">
        <v>37</v>
      </c>
      <c r="E990">
        <v>17</v>
      </c>
      <c r="F990">
        <v>29</v>
      </c>
      <c r="G990">
        <v>2</v>
      </c>
      <c r="H990" s="8">
        <v>31</v>
      </c>
      <c r="I990" t="s">
        <v>8</v>
      </c>
      <c r="J990">
        <f>Tabla1[[#This Row],[Precio Unitario]]*Tabla1[[#This Row],[Cantidad Ordenada]]</f>
        <v>58</v>
      </c>
      <c r="K990">
        <f>Tabla1[[#This Row],[Ganancia Bruta]]-(Tabla1[[#This Row],[Costo Unitario]]*Tabla1[[#This Row],[Cantidad Ordenada]])</f>
        <v>24</v>
      </c>
      <c r="L990">
        <f>Tabla1[[#This Row],[Precio Unitario]]*Tabla1[[#This Row],[Cantidad Ordenada]]</f>
        <v>58</v>
      </c>
      <c r="M990" s="1">
        <f>Tabla1[[#This Row],[Ganancia Neta ]]/Tabla1[[#This Row],[Total del pedido ]]</f>
        <v>0.41379310344827586</v>
      </c>
      <c r="N990" s="2">
        <f>Tabla1[[#This Row],[Costo Unitario]]*Tabla1[[#This Row],[Cantidad Ordenada]]</f>
        <v>34</v>
      </c>
      <c r="O990" s="2"/>
    </row>
    <row r="991" spans="1:15">
      <c r="A991">
        <v>388</v>
      </c>
      <c r="B991">
        <v>18</v>
      </c>
      <c r="C991" t="s">
        <v>14</v>
      </c>
      <c r="D991" t="s">
        <v>38</v>
      </c>
      <c r="E991">
        <v>20</v>
      </c>
      <c r="F991">
        <v>33</v>
      </c>
      <c r="G991">
        <v>3</v>
      </c>
      <c r="H991" s="8">
        <v>51</v>
      </c>
      <c r="I991" t="s">
        <v>8</v>
      </c>
      <c r="J991">
        <f>Tabla1[[#This Row],[Precio Unitario]]*Tabla1[[#This Row],[Cantidad Ordenada]]</f>
        <v>99</v>
      </c>
      <c r="K991">
        <f>Tabla1[[#This Row],[Ganancia Bruta]]-(Tabla1[[#This Row],[Costo Unitario]]*Tabla1[[#This Row],[Cantidad Ordenada]])</f>
        <v>39</v>
      </c>
      <c r="L991">
        <f>Tabla1[[#This Row],[Precio Unitario]]*Tabla1[[#This Row],[Cantidad Ordenada]]</f>
        <v>99</v>
      </c>
      <c r="M991" s="1">
        <f>Tabla1[[#This Row],[Ganancia Neta ]]/Tabla1[[#This Row],[Total del pedido ]]</f>
        <v>0.39393939393939392</v>
      </c>
      <c r="N991" s="2">
        <f>Tabla1[[#This Row],[Costo Unitario]]*Tabla1[[#This Row],[Cantidad Ordenada]]</f>
        <v>60</v>
      </c>
      <c r="O991" s="2"/>
    </row>
    <row r="992" spans="1:15">
      <c r="A992">
        <v>389</v>
      </c>
      <c r="B992">
        <v>19</v>
      </c>
      <c r="C992" t="s">
        <v>14</v>
      </c>
      <c r="D992" t="s">
        <v>38</v>
      </c>
      <c r="E992">
        <v>20</v>
      </c>
      <c r="F992">
        <v>33</v>
      </c>
      <c r="G992">
        <v>1</v>
      </c>
      <c r="H992" s="8">
        <v>24</v>
      </c>
      <c r="I992" t="s">
        <v>6</v>
      </c>
      <c r="J992">
        <f>Tabla1[[#This Row],[Precio Unitario]]*Tabla1[[#This Row],[Cantidad Ordenada]]</f>
        <v>33</v>
      </c>
      <c r="K992">
        <f>Tabla1[[#This Row],[Ganancia Bruta]]-(Tabla1[[#This Row],[Costo Unitario]]*Tabla1[[#This Row],[Cantidad Ordenada]])</f>
        <v>13</v>
      </c>
      <c r="L992">
        <f>Tabla1[[#This Row],[Precio Unitario]]*Tabla1[[#This Row],[Cantidad Ordenada]]</f>
        <v>33</v>
      </c>
      <c r="M992" s="1">
        <f>Tabla1[[#This Row],[Ganancia Neta ]]/Tabla1[[#This Row],[Total del pedido ]]</f>
        <v>0.39393939393939392</v>
      </c>
      <c r="N992" s="2">
        <f>Tabla1[[#This Row],[Costo Unitario]]*Tabla1[[#This Row],[Cantidad Ordenada]]</f>
        <v>20</v>
      </c>
      <c r="O992" s="2"/>
    </row>
    <row r="993" spans="1:15">
      <c r="A993">
        <v>390</v>
      </c>
      <c r="B993">
        <v>9</v>
      </c>
      <c r="C993" t="s">
        <v>19</v>
      </c>
      <c r="D993" t="s">
        <v>43</v>
      </c>
      <c r="E993">
        <v>13</v>
      </c>
      <c r="F993">
        <v>22</v>
      </c>
      <c r="G993">
        <v>2</v>
      </c>
      <c r="H993" s="8">
        <v>52</v>
      </c>
      <c r="I993" t="s">
        <v>8</v>
      </c>
      <c r="J993">
        <f>Tabla1[[#This Row],[Precio Unitario]]*Tabla1[[#This Row],[Cantidad Ordenada]]</f>
        <v>44</v>
      </c>
      <c r="K993">
        <f>Tabla1[[#This Row],[Ganancia Bruta]]-(Tabla1[[#This Row],[Costo Unitario]]*Tabla1[[#This Row],[Cantidad Ordenada]])</f>
        <v>18</v>
      </c>
      <c r="L993">
        <f>Tabla1[[#This Row],[Precio Unitario]]*Tabla1[[#This Row],[Cantidad Ordenada]]</f>
        <v>44</v>
      </c>
      <c r="M993" s="1">
        <f>Tabla1[[#This Row],[Ganancia Neta ]]/Tabla1[[#This Row],[Total del pedido ]]</f>
        <v>0.40909090909090912</v>
      </c>
      <c r="N993" s="2">
        <f>Tabla1[[#This Row],[Costo Unitario]]*Tabla1[[#This Row],[Cantidad Ordenada]]</f>
        <v>26</v>
      </c>
      <c r="O993" s="2"/>
    </row>
    <row r="994" spans="1:15">
      <c r="A994">
        <v>390</v>
      </c>
      <c r="B994">
        <v>9</v>
      </c>
      <c r="C994" t="s">
        <v>25</v>
      </c>
      <c r="D994" t="s">
        <v>49</v>
      </c>
      <c r="E994">
        <v>15</v>
      </c>
      <c r="F994">
        <v>26</v>
      </c>
      <c r="G994">
        <v>3</v>
      </c>
      <c r="H994" s="8">
        <v>13</v>
      </c>
      <c r="I994" t="s">
        <v>8</v>
      </c>
      <c r="J994">
        <f>Tabla1[[#This Row],[Precio Unitario]]*Tabla1[[#This Row],[Cantidad Ordenada]]</f>
        <v>78</v>
      </c>
      <c r="K994">
        <f>Tabla1[[#This Row],[Ganancia Bruta]]-(Tabla1[[#This Row],[Costo Unitario]]*Tabla1[[#This Row],[Cantidad Ordenada]])</f>
        <v>33</v>
      </c>
      <c r="L994">
        <f>Tabla1[[#This Row],[Precio Unitario]]*Tabla1[[#This Row],[Cantidad Ordenada]]</f>
        <v>78</v>
      </c>
      <c r="M994" s="1">
        <f>Tabla1[[#This Row],[Ganancia Neta ]]/Tabla1[[#This Row],[Total del pedido ]]</f>
        <v>0.42307692307692307</v>
      </c>
      <c r="N994" s="2">
        <f>Tabla1[[#This Row],[Costo Unitario]]*Tabla1[[#This Row],[Cantidad Ordenada]]</f>
        <v>45</v>
      </c>
      <c r="O994" s="2"/>
    </row>
    <row r="995" spans="1:15">
      <c r="A995">
        <v>390</v>
      </c>
      <c r="B995">
        <v>9</v>
      </c>
      <c r="C995" t="s">
        <v>23</v>
      </c>
      <c r="D995" t="s">
        <v>47</v>
      </c>
      <c r="E995">
        <v>13</v>
      </c>
      <c r="F995">
        <v>21</v>
      </c>
      <c r="G995">
        <v>1</v>
      </c>
      <c r="H995" s="8">
        <v>28</v>
      </c>
      <c r="I995" t="s">
        <v>8</v>
      </c>
      <c r="J995">
        <f>Tabla1[[#This Row],[Precio Unitario]]*Tabla1[[#This Row],[Cantidad Ordenada]]</f>
        <v>21</v>
      </c>
      <c r="K995">
        <f>Tabla1[[#This Row],[Ganancia Bruta]]-(Tabla1[[#This Row],[Costo Unitario]]*Tabla1[[#This Row],[Cantidad Ordenada]])</f>
        <v>8</v>
      </c>
      <c r="L995">
        <f>Tabla1[[#This Row],[Precio Unitario]]*Tabla1[[#This Row],[Cantidad Ordenada]]</f>
        <v>21</v>
      </c>
      <c r="M995" s="1">
        <f>Tabla1[[#This Row],[Ganancia Neta ]]/Tabla1[[#This Row],[Total del pedido ]]</f>
        <v>0.38095238095238093</v>
      </c>
      <c r="N995" s="2">
        <f>Tabla1[[#This Row],[Costo Unitario]]*Tabla1[[#This Row],[Cantidad Ordenada]]</f>
        <v>13</v>
      </c>
      <c r="O995" s="2"/>
    </row>
    <row r="996" spans="1:15">
      <c r="A996">
        <v>391</v>
      </c>
      <c r="B996">
        <v>15</v>
      </c>
      <c r="C996" t="s">
        <v>19</v>
      </c>
      <c r="D996" t="s">
        <v>43</v>
      </c>
      <c r="E996">
        <v>13</v>
      </c>
      <c r="F996">
        <v>22</v>
      </c>
      <c r="G996">
        <v>1</v>
      </c>
      <c r="H996" s="8">
        <v>35</v>
      </c>
      <c r="I996" t="s">
        <v>6</v>
      </c>
      <c r="J996">
        <f>Tabla1[[#This Row],[Precio Unitario]]*Tabla1[[#This Row],[Cantidad Ordenada]]</f>
        <v>22</v>
      </c>
      <c r="K996">
        <f>Tabla1[[#This Row],[Ganancia Bruta]]-(Tabla1[[#This Row],[Costo Unitario]]*Tabla1[[#This Row],[Cantidad Ordenada]])</f>
        <v>9</v>
      </c>
      <c r="L996">
        <f>Tabla1[[#This Row],[Precio Unitario]]*Tabla1[[#This Row],[Cantidad Ordenada]]</f>
        <v>22</v>
      </c>
      <c r="M996" s="1">
        <f>Tabla1[[#This Row],[Ganancia Neta ]]/Tabla1[[#This Row],[Total del pedido ]]</f>
        <v>0.40909090909090912</v>
      </c>
      <c r="N996" s="2">
        <f>Tabla1[[#This Row],[Costo Unitario]]*Tabla1[[#This Row],[Cantidad Ordenada]]</f>
        <v>13</v>
      </c>
      <c r="O996" s="2"/>
    </row>
    <row r="997" spans="1:15">
      <c r="A997">
        <v>392</v>
      </c>
      <c r="B997">
        <v>14</v>
      </c>
      <c r="C997" t="s">
        <v>18</v>
      </c>
      <c r="D997" t="s">
        <v>42</v>
      </c>
      <c r="E997">
        <v>19</v>
      </c>
      <c r="F997">
        <v>32</v>
      </c>
      <c r="G997">
        <v>3</v>
      </c>
      <c r="H997" s="8">
        <v>17</v>
      </c>
      <c r="I997" t="s">
        <v>6</v>
      </c>
      <c r="J997">
        <f>Tabla1[[#This Row],[Precio Unitario]]*Tabla1[[#This Row],[Cantidad Ordenada]]</f>
        <v>96</v>
      </c>
      <c r="K997">
        <f>Tabla1[[#This Row],[Ganancia Bruta]]-(Tabla1[[#This Row],[Costo Unitario]]*Tabla1[[#This Row],[Cantidad Ordenada]])</f>
        <v>39</v>
      </c>
      <c r="L997">
        <f>Tabla1[[#This Row],[Precio Unitario]]*Tabla1[[#This Row],[Cantidad Ordenada]]</f>
        <v>96</v>
      </c>
      <c r="M997" s="1">
        <f>Tabla1[[#This Row],[Ganancia Neta ]]/Tabla1[[#This Row],[Total del pedido ]]</f>
        <v>0.40625</v>
      </c>
      <c r="N997" s="2">
        <f>Tabla1[[#This Row],[Costo Unitario]]*Tabla1[[#This Row],[Cantidad Ordenada]]</f>
        <v>57</v>
      </c>
      <c r="O997" s="2"/>
    </row>
    <row r="998" spans="1:15">
      <c r="A998">
        <v>392</v>
      </c>
      <c r="B998">
        <v>14</v>
      </c>
      <c r="C998" t="s">
        <v>5</v>
      </c>
      <c r="D998" t="s">
        <v>31</v>
      </c>
      <c r="E998">
        <v>14</v>
      </c>
      <c r="F998">
        <v>24</v>
      </c>
      <c r="G998">
        <v>1</v>
      </c>
      <c r="H998" s="8">
        <v>37</v>
      </c>
      <c r="I998" t="s">
        <v>8</v>
      </c>
      <c r="J998">
        <f>Tabla1[[#This Row],[Precio Unitario]]*Tabla1[[#This Row],[Cantidad Ordenada]]</f>
        <v>24</v>
      </c>
      <c r="K998">
        <f>Tabla1[[#This Row],[Ganancia Bruta]]-(Tabla1[[#This Row],[Costo Unitario]]*Tabla1[[#This Row],[Cantidad Ordenada]])</f>
        <v>10</v>
      </c>
      <c r="L998">
        <f>Tabla1[[#This Row],[Precio Unitario]]*Tabla1[[#This Row],[Cantidad Ordenada]]</f>
        <v>24</v>
      </c>
      <c r="M998" s="1">
        <f>Tabla1[[#This Row],[Ganancia Neta ]]/Tabla1[[#This Row],[Total del pedido ]]</f>
        <v>0.41666666666666669</v>
      </c>
      <c r="N998" s="2">
        <f>Tabla1[[#This Row],[Costo Unitario]]*Tabla1[[#This Row],[Cantidad Ordenada]]</f>
        <v>14</v>
      </c>
      <c r="O998" s="2"/>
    </row>
    <row r="999" spans="1:15">
      <c r="A999">
        <v>393</v>
      </c>
      <c r="B999">
        <v>13</v>
      </c>
      <c r="C999" t="s">
        <v>16</v>
      </c>
      <c r="D999" t="s">
        <v>40</v>
      </c>
      <c r="E999">
        <v>11</v>
      </c>
      <c r="F999">
        <v>19</v>
      </c>
      <c r="G999">
        <v>2</v>
      </c>
      <c r="H999" s="8">
        <v>40</v>
      </c>
      <c r="I999" t="s">
        <v>6</v>
      </c>
      <c r="J999">
        <f>Tabla1[[#This Row],[Precio Unitario]]*Tabla1[[#This Row],[Cantidad Ordenada]]</f>
        <v>38</v>
      </c>
      <c r="K999">
        <f>Tabla1[[#This Row],[Ganancia Bruta]]-(Tabla1[[#This Row],[Costo Unitario]]*Tabla1[[#This Row],[Cantidad Ordenada]])</f>
        <v>16</v>
      </c>
      <c r="L999">
        <f>Tabla1[[#This Row],[Precio Unitario]]*Tabla1[[#This Row],[Cantidad Ordenada]]</f>
        <v>38</v>
      </c>
      <c r="M999" s="1">
        <f>Tabla1[[#This Row],[Ganancia Neta ]]/Tabla1[[#This Row],[Total del pedido ]]</f>
        <v>0.42105263157894735</v>
      </c>
      <c r="N999" s="2">
        <f>Tabla1[[#This Row],[Costo Unitario]]*Tabla1[[#This Row],[Cantidad Ordenada]]</f>
        <v>22</v>
      </c>
      <c r="O999" s="2"/>
    </row>
    <row r="1000" spans="1:15">
      <c r="A1000">
        <v>393</v>
      </c>
      <c r="B1000">
        <v>13</v>
      </c>
      <c r="C1000" t="s">
        <v>17</v>
      </c>
      <c r="D1000" t="s">
        <v>41</v>
      </c>
      <c r="E1000">
        <v>21</v>
      </c>
      <c r="F1000">
        <v>35</v>
      </c>
      <c r="G1000">
        <v>3</v>
      </c>
      <c r="H1000" s="8">
        <v>23</v>
      </c>
      <c r="I1000" t="s">
        <v>6</v>
      </c>
      <c r="J1000">
        <f>Tabla1[[#This Row],[Precio Unitario]]*Tabla1[[#This Row],[Cantidad Ordenada]]</f>
        <v>105</v>
      </c>
      <c r="K1000">
        <f>Tabla1[[#This Row],[Ganancia Bruta]]-(Tabla1[[#This Row],[Costo Unitario]]*Tabla1[[#This Row],[Cantidad Ordenada]])</f>
        <v>42</v>
      </c>
      <c r="L1000">
        <f>Tabla1[[#This Row],[Precio Unitario]]*Tabla1[[#This Row],[Cantidad Ordenada]]</f>
        <v>105</v>
      </c>
      <c r="M1000" s="1">
        <f>Tabla1[[#This Row],[Ganancia Neta ]]/Tabla1[[#This Row],[Total del pedido ]]</f>
        <v>0.4</v>
      </c>
      <c r="N1000" s="2">
        <f>Tabla1[[#This Row],[Costo Unitario]]*Tabla1[[#This Row],[Cantidad Ordenada]]</f>
        <v>63</v>
      </c>
      <c r="O1000" s="2"/>
    </row>
    <row r="1001" spans="1:15">
      <c r="A1001">
        <v>393</v>
      </c>
      <c r="B1001">
        <v>13</v>
      </c>
      <c r="C1001" t="s">
        <v>23</v>
      </c>
      <c r="D1001" t="s">
        <v>47</v>
      </c>
      <c r="E1001">
        <v>13</v>
      </c>
      <c r="F1001">
        <v>21</v>
      </c>
      <c r="G1001">
        <v>1</v>
      </c>
      <c r="H1001" s="8">
        <v>20</v>
      </c>
      <c r="I1001" t="s">
        <v>8</v>
      </c>
      <c r="J1001">
        <f>Tabla1[[#This Row],[Precio Unitario]]*Tabla1[[#This Row],[Cantidad Ordenada]]</f>
        <v>21</v>
      </c>
      <c r="K1001">
        <f>Tabla1[[#This Row],[Ganancia Bruta]]-(Tabla1[[#This Row],[Costo Unitario]]*Tabla1[[#This Row],[Cantidad Ordenada]])</f>
        <v>8</v>
      </c>
      <c r="L1001">
        <f>Tabla1[[#This Row],[Precio Unitario]]*Tabla1[[#This Row],[Cantidad Ordenada]]</f>
        <v>21</v>
      </c>
      <c r="M1001" s="1">
        <f>Tabla1[[#This Row],[Ganancia Neta ]]/Tabla1[[#This Row],[Total del pedido ]]</f>
        <v>0.38095238095238093</v>
      </c>
      <c r="N1001" s="2">
        <f>Tabla1[[#This Row],[Costo Unitario]]*Tabla1[[#This Row],[Cantidad Ordenada]]</f>
        <v>13</v>
      </c>
      <c r="O1001" s="2"/>
    </row>
    <row r="1002" spans="1:15">
      <c r="A1002">
        <v>393</v>
      </c>
      <c r="B1002">
        <v>13</v>
      </c>
      <c r="C1002" t="s">
        <v>19</v>
      </c>
      <c r="D1002" t="s">
        <v>43</v>
      </c>
      <c r="E1002">
        <v>13</v>
      </c>
      <c r="F1002">
        <v>22</v>
      </c>
      <c r="G1002">
        <v>2</v>
      </c>
      <c r="H1002" s="8">
        <v>26</v>
      </c>
      <c r="I1002" t="s">
        <v>8</v>
      </c>
      <c r="J1002">
        <f>Tabla1[[#This Row],[Precio Unitario]]*Tabla1[[#This Row],[Cantidad Ordenada]]</f>
        <v>44</v>
      </c>
      <c r="K1002">
        <f>Tabla1[[#This Row],[Ganancia Bruta]]-(Tabla1[[#This Row],[Costo Unitario]]*Tabla1[[#This Row],[Cantidad Ordenada]])</f>
        <v>18</v>
      </c>
      <c r="L1002">
        <f>Tabla1[[#This Row],[Precio Unitario]]*Tabla1[[#This Row],[Cantidad Ordenada]]</f>
        <v>44</v>
      </c>
      <c r="M1002" s="1">
        <f>Tabla1[[#This Row],[Ganancia Neta ]]/Tabla1[[#This Row],[Total del pedido ]]</f>
        <v>0.40909090909090912</v>
      </c>
      <c r="N1002" s="2">
        <f>Tabla1[[#This Row],[Costo Unitario]]*Tabla1[[#This Row],[Cantidad Ordenada]]</f>
        <v>26</v>
      </c>
      <c r="O1002" s="2"/>
    </row>
    <row r="1003" spans="1:15">
      <c r="A1003">
        <v>394</v>
      </c>
      <c r="B1003">
        <v>17</v>
      </c>
      <c r="C1003" t="s">
        <v>5</v>
      </c>
      <c r="D1003" t="s">
        <v>31</v>
      </c>
      <c r="E1003">
        <v>14</v>
      </c>
      <c r="F1003">
        <v>24</v>
      </c>
      <c r="G1003">
        <v>2</v>
      </c>
      <c r="H1003" s="8">
        <v>5</v>
      </c>
      <c r="I1003" t="s">
        <v>6</v>
      </c>
      <c r="J1003">
        <f>Tabla1[[#This Row],[Precio Unitario]]*Tabla1[[#This Row],[Cantidad Ordenada]]</f>
        <v>48</v>
      </c>
      <c r="K1003">
        <f>Tabla1[[#This Row],[Ganancia Bruta]]-(Tabla1[[#This Row],[Costo Unitario]]*Tabla1[[#This Row],[Cantidad Ordenada]])</f>
        <v>20</v>
      </c>
      <c r="L1003">
        <f>Tabla1[[#This Row],[Precio Unitario]]*Tabla1[[#This Row],[Cantidad Ordenada]]</f>
        <v>48</v>
      </c>
      <c r="M1003" s="1">
        <f>Tabla1[[#This Row],[Ganancia Neta ]]/Tabla1[[#This Row],[Total del pedido ]]</f>
        <v>0.41666666666666669</v>
      </c>
      <c r="N1003" s="2">
        <f>Tabla1[[#This Row],[Costo Unitario]]*Tabla1[[#This Row],[Cantidad Ordenada]]</f>
        <v>28</v>
      </c>
      <c r="O1003" s="2"/>
    </row>
    <row r="1004" spans="1:15">
      <c r="A1004">
        <v>394</v>
      </c>
      <c r="B1004">
        <v>17</v>
      </c>
      <c r="C1004" t="s">
        <v>13</v>
      </c>
      <c r="D1004" t="s">
        <v>37</v>
      </c>
      <c r="E1004">
        <v>17</v>
      </c>
      <c r="F1004">
        <v>29</v>
      </c>
      <c r="G1004">
        <v>1</v>
      </c>
      <c r="H1004" s="8">
        <v>42</v>
      </c>
      <c r="I1004" t="s">
        <v>8</v>
      </c>
      <c r="J1004">
        <f>Tabla1[[#This Row],[Precio Unitario]]*Tabla1[[#This Row],[Cantidad Ordenada]]</f>
        <v>29</v>
      </c>
      <c r="K1004">
        <f>Tabla1[[#This Row],[Ganancia Bruta]]-(Tabla1[[#This Row],[Costo Unitario]]*Tabla1[[#This Row],[Cantidad Ordenada]])</f>
        <v>12</v>
      </c>
      <c r="L1004">
        <f>Tabla1[[#This Row],[Precio Unitario]]*Tabla1[[#This Row],[Cantidad Ordenada]]</f>
        <v>29</v>
      </c>
      <c r="M1004" s="1">
        <f>Tabla1[[#This Row],[Ganancia Neta ]]/Tabla1[[#This Row],[Total del pedido ]]</f>
        <v>0.41379310344827586</v>
      </c>
      <c r="N1004" s="2">
        <f>Tabla1[[#This Row],[Costo Unitario]]*Tabla1[[#This Row],[Cantidad Ordenada]]</f>
        <v>17</v>
      </c>
      <c r="O1004" s="2"/>
    </row>
    <row r="1005" spans="1:15">
      <c r="A1005">
        <v>395</v>
      </c>
      <c r="B1005">
        <v>2</v>
      </c>
      <c r="C1005" t="s">
        <v>16</v>
      </c>
      <c r="D1005" t="s">
        <v>40</v>
      </c>
      <c r="E1005">
        <v>11</v>
      </c>
      <c r="F1005">
        <v>19</v>
      </c>
      <c r="G1005">
        <v>2</v>
      </c>
      <c r="H1005" s="8">
        <v>8</v>
      </c>
      <c r="I1005" t="s">
        <v>6</v>
      </c>
      <c r="J1005">
        <f>Tabla1[[#This Row],[Precio Unitario]]*Tabla1[[#This Row],[Cantidad Ordenada]]</f>
        <v>38</v>
      </c>
      <c r="K1005">
        <f>Tabla1[[#This Row],[Ganancia Bruta]]-(Tabla1[[#This Row],[Costo Unitario]]*Tabla1[[#This Row],[Cantidad Ordenada]])</f>
        <v>16</v>
      </c>
      <c r="L1005">
        <f>Tabla1[[#This Row],[Precio Unitario]]*Tabla1[[#This Row],[Cantidad Ordenada]]</f>
        <v>38</v>
      </c>
      <c r="M1005" s="1">
        <f>Tabla1[[#This Row],[Ganancia Neta ]]/Tabla1[[#This Row],[Total del pedido ]]</f>
        <v>0.42105263157894735</v>
      </c>
      <c r="N1005" s="2">
        <f>Tabla1[[#This Row],[Costo Unitario]]*Tabla1[[#This Row],[Cantidad Ordenada]]</f>
        <v>22</v>
      </c>
      <c r="O1005" s="2"/>
    </row>
    <row r="1006" spans="1:15">
      <c r="A1006">
        <v>396</v>
      </c>
      <c r="B1006">
        <v>11</v>
      </c>
      <c r="C1006" t="s">
        <v>21</v>
      </c>
      <c r="D1006" t="s">
        <v>45</v>
      </c>
      <c r="E1006">
        <v>12</v>
      </c>
      <c r="F1006">
        <v>20</v>
      </c>
      <c r="G1006">
        <v>1</v>
      </c>
      <c r="H1006" s="8">
        <v>31</v>
      </c>
      <c r="I1006" t="s">
        <v>8</v>
      </c>
      <c r="J1006">
        <f>Tabla1[[#This Row],[Precio Unitario]]*Tabla1[[#This Row],[Cantidad Ordenada]]</f>
        <v>20</v>
      </c>
      <c r="K1006">
        <f>Tabla1[[#This Row],[Ganancia Bruta]]-(Tabla1[[#This Row],[Costo Unitario]]*Tabla1[[#This Row],[Cantidad Ordenada]])</f>
        <v>8</v>
      </c>
      <c r="L1006">
        <f>Tabla1[[#This Row],[Precio Unitario]]*Tabla1[[#This Row],[Cantidad Ordenada]]</f>
        <v>20</v>
      </c>
      <c r="M1006" s="1">
        <f>Tabla1[[#This Row],[Ganancia Neta ]]/Tabla1[[#This Row],[Total del pedido ]]</f>
        <v>0.4</v>
      </c>
      <c r="N1006" s="2">
        <f>Tabla1[[#This Row],[Costo Unitario]]*Tabla1[[#This Row],[Cantidad Ordenada]]</f>
        <v>12</v>
      </c>
      <c r="O1006" s="2"/>
    </row>
    <row r="1007" spans="1:15">
      <c r="A1007">
        <v>396</v>
      </c>
      <c r="B1007">
        <v>11</v>
      </c>
      <c r="C1007" t="s">
        <v>23</v>
      </c>
      <c r="D1007" t="s">
        <v>47</v>
      </c>
      <c r="E1007">
        <v>13</v>
      </c>
      <c r="F1007">
        <v>21</v>
      </c>
      <c r="G1007">
        <v>3</v>
      </c>
      <c r="H1007" s="8">
        <v>26</v>
      </c>
      <c r="I1007" t="s">
        <v>8</v>
      </c>
      <c r="J1007">
        <f>Tabla1[[#This Row],[Precio Unitario]]*Tabla1[[#This Row],[Cantidad Ordenada]]</f>
        <v>63</v>
      </c>
      <c r="K1007">
        <f>Tabla1[[#This Row],[Ganancia Bruta]]-(Tabla1[[#This Row],[Costo Unitario]]*Tabla1[[#This Row],[Cantidad Ordenada]])</f>
        <v>24</v>
      </c>
      <c r="L1007">
        <f>Tabla1[[#This Row],[Precio Unitario]]*Tabla1[[#This Row],[Cantidad Ordenada]]</f>
        <v>63</v>
      </c>
      <c r="M1007" s="1">
        <f>Tabla1[[#This Row],[Ganancia Neta ]]/Tabla1[[#This Row],[Total del pedido ]]</f>
        <v>0.38095238095238093</v>
      </c>
      <c r="N1007" s="2">
        <f>Tabla1[[#This Row],[Costo Unitario]]*Tabla1[[#This Row],[Cantidad Ordenada]]</f>
        <v>39</v>
      </c>
      <c r="O1007" s="2"/>
    </row>
    <row r="1008" spans="1:15">
      <c r="A1008">
        <v>397</v>
      </c>
      <c r="B1008">
        <v>4</v>
      </c>
      <c r="C1008" t="s">
        <v>10</v>
      </c>
      <c r="D1008" t="s">
        <v>34</v>
      </c>
      <c r="E1008">
        <v>16</v>
      </c>
      <c r="F1008">
        <v>27</v>
      </c>
      <c r="G1008">
        <v>2</v>
      </c>
      <c r="H1008" s="8">
        <v>10</v>
      </c>
      <c r="I1008" t="s">
        <v>8</v>
      </c>
      <c r="J1008">
        <f>Tabla1[[#This Row],[Precio Unitario]]*Tabla1[[#This Row],[Cantidad Ordenada]]</f>
        <v>54</v>
      </c>
      <c r="K1008">
        <f>Tabla1[[#This Row],[Ganancia Bruta]]-(Tabla1[[#This Row],[Costo Unitario]]*Tabla1[[#This Row],[Cantidad Ordenada]])</f>
        <v>22</v>
      </c>
      <c r="L1008">
        <f>Tabla1[[#This Row],[Precio Unitario]]*Tabla1[[#This Row],[Cantidad Ordenada]]</f>
        <v>54</v>
      </c>
      <c r="M1008" s="1">
        <f>Tabla1[[#This Row],[Ganancia Neta ]]/Tabla1[[#This Row],[Total del pedido ]]</f>
        <v>0.40740740740740738</v>
      </c>
      <c r="N1008" s="2">
        <f>Tabla1[[#This Row],[Costo Unitario]]*Tabla1[[#This Row],[Cantidad Ordenada]]</f>
        <v>32</v>
      </c>
      <c r="O1008" s="2"/>
    </row>
    <row r="1009" spans="1:15">
      <c r="A1009">
        <v>397</v>
      </c>
      <c r="B1009">
        <v>4</v>
      </c>
      <c r="C1009" t="s">
        <v>9</v>
      </c>
      <c r="D1009" t="s">
        <v>33</v>
      </c>
      <c r="E1009">
        <v>19</v>
      </c>
      <c r="F1009">
        <v>31</v>
      </c>
      <c r="G1009">
        <v>3</v>
      </c>
      <c r="H1009" s="8">
        <v>59</v>
      </c>
      <c r="I1009" t="s">
        <v>8</v>
      </c>
      <c r="J1009">
        <f>Tabla1[[#This Row],[Precio Unitario]]*Tabla1[[#This Row],[Cantidad Ordenada]]</f>
        <v>93</v>
      </c>
      <c r="K1009">
        <f>Tabla1[[#This Row],[Ganancia Bruta]]-(Tabla1[[#This Row],[Costo Unitario]]*Tabla1[[#This Row],[Cantidad Ordenada]])</f>
        <v>36</v>
      </c>
      <c r="L1009">
        <f>Tabla1[[#This Row],[Precio Unitario]]*Tabla1[[#This Row],[Cantidad Ordenada]]</f>
        <v>93</v>
      </c>
      <c r="M1009" s="1">
        <f>Tabla1[[#This Row],[Ganancia Neta ]]/Tabla1[[#This Row],[Total del pedido ]]</f>
        <v>0.38709677419354838</v>
      </c>
      <c r="N1009" s="2">
        <f>Tabla1[[#This Row],[Costo Unitario]]*Tabla1[[#This Row],[Cantidad Ordenada]]</f>
        <v>57</v>
      </c>
      <c r="O1009" s="2"/>
    </row>
    <row r="1010" spans="1:15">
      <c r="A1010">
        <v>398</v>
      </c>
      <c r="B1010">
        <v>9</v>
      </c>
      <c r="C1010" t="s">
        <v>15</v>
      </c>
      <c r="D1010" t="s">
        <v>39</v>
      </c>
      <c r="E1010">
        <v>16</v>
      </c>
      <c r="F1010">
        <v>28</v>
      </c>
      <c r="G1010">
        <v>2</v>
      </c>
      <c r="H1010" s="8">
        <v>50</v>
      </c>
      <c r="I1010" t="s">
        <v>6</v>
      </c>
      <c r="J1010">
        <f>Tabla1[[#This Row],[Precio Unitario]]*Tabla1[[#This Row],[Cantidad Ordenada]]</f>
        <v>56</v>
      </c>
      <c r="K1010">
        <f>Tabla1[[#This Row],[Ganancia Bruta]]-(Tabla1[[#This Row],[Costo Unitario]]*Tabla1[[#This Row],[Cantidad Ordenada]])</f>
        <v>24</v>
      </c>
      <c r="L1010">
        <f>Tabla1[[#This Row],[Precio Unitario]]*Tabla1[[#This Row],[Cantidad Ordenada]]</f>
        <v>56</v>
      </c>
      <c r="M1010" s="1">
        <f>Tabla1[[#This Row],[Ganancia Neta ]]/Tabla1[[#This Row],[Total del pedido ]]</f>
        <v>0.42857142857142855</v>
      </c>
      <c r="N1010" s="2">
        <f>Tabla1[[#This Row],[Costo Unitario]]*Tabla1[[#This Row],[Cantidad Ordenada]]</f>
        <v>32</v>
      </c>
      <c r="O1010" s="2"/>
    </row>
    <row r="1011" spans="1:15">
      <c r="A1011">
        <v>398</v>
      </c>
      <c r="B1011">
        <v>9</v>
      </c>
      <c r="C1011" t="s">
        <v>14</v>
      </c>
      <c r="D1011" t="s">
        <v>38</v>
      </c>
      <c r="E1011">
        <v>20</v>
      </c>
      <c r="F1011">
        <v>33</v>
      </c>
      <c r="G1011">
        <v>2</v>
      </c>
      <c r="H1011" s="8">
        <v>21</v>
      </c>
      <c r="I1011" t="s">
        <v>8</v>
      </c>
      <c r="J1011">
        <f>Tabla1[[#This Row],[Precio Unitario]]*Tabla1[[#This Row],[Cantidad Ordenada]]</f>
        <v>66</v>
      </c>
      <c r="K1011">
        <f>Tabla1[[#This Row],[Ganancia Bruta]]-(Tabla1[[#This Row],[Costo Unitario]]*Tabla1[[#This Row],[Cantidad Ordenada]])</f>
        <v>26</v>
      </c>
      <c r="L1011">
        <f>Tabla1[[#This Row],[Precio Unitario]]*Tabla1[[#This Row],[Cantidad Ordenada]]</f>
        <v>66</v>
      </c>
      <c r="M1011" s="1">
        <f>Tabla1[[#This Row],[Ganancia Neta ]]/Tabla1[[#This Row],[Total del pedido ]]</f>
        <v>0.39393939393939392</v>
      </c>
      <c r="N1011" s="2">
        <f>Tabla1[[#This Row],[Costo Unitario]]*Tabla1[[#This Row],[Cantidad Ordenada]]</f>
        <v>40</v>
      </c>
      <c r="O1011" s="2"/>
    </row>
    <row r="1012" spans="1:15">
      <c r="A1012">
        <v>399</v>
      </c>
      <c r="B1012">
        <v>7</v>
      </c>
      <c r="C1012" t="s">
        <v>14</v>
      </c>
      <c r="D1012" t="s">
        <v>38</v>
      </c>
      <c r="E1012">
        <v>20</v>
      </c>
      <c r="F1012">
        <v>33</v>
      </c>
      <c r="G1012">
        <v>3</v>
      </c>
      <c r="H1012" s="8">
        <v>45</v>
      </c>
      <c r="I1012" t="s">
        <v>6</v>
      </c>
      <c r="J1012">
        <f>Tabla1[[#This Row],[Precio Unitario]]*Tabla1[[#This Row],[Cantidad Ordenada]]</f>
        <v>99</v>
      </c>
      <c r="K1012">
        <f>Tabla1[[#This Row],[Ganancia Bruta]]-(Tabla1[[#This Row],[Costo Unitario]]*Tabla1[[#This Row],[Cantidad Ordenada]])</f>
        <v>39</v>
      </c>
      <c r="L1012">
        <f>Tabla1[[#This Row],[Precio Unitario]]*Tabla1[[#This Row],[Cantidad Ordenada]]</f>
        <v>99</v>
      </c>
      <c r="M1012" s="1">
        <f>Tabla1[[#This Row],[Ganancia Neta ]]/Tabla1[[#This Row],[Total del pedido ]]</f>
        <v>0.39393939393939392</v>
      </c>
      <c r="N1012" s="2">
        <f>Tabla1[[#This Row],[Costo Unitario]]*Tabla1[[#This Row],[Cantidad Ordenada]]</f>
        <v>60</v>
      </c>
      <c r="O1012" s="2"/>
    </row>
    <row r="1013" spans="1:15">
      <c r="A1013">
        <v>399</v>
      </c>
      <c r="B1013">
        <v>7</v>
      </c>
      <c r="C1013" t="s">
        <v>12</v>
      </c>
      <c r="D1013" t="s">
        <v>36</v>
      </c>
      <c r="E1013">
        <v>22</v>
      </c>
      <c r="F1013">
        <v>36</v>
      </c>
      <c r="G1013">
        <v>3</v>
      </c>
      <c r="H1013" s="8">
        <v>46</v>
      </c>
      <c r="I1013" t="s">
        <v>8</v>
      </c>
      <c r="J1013">
        <f>Tabla1[[#This Row],[Precio Unitario]]*Tabla1[[#This Row],[Cantidad Ordenada]]</f>
        <v>108</v>
      </c>
      <c r="K1013">
        <f>Tabla1[[#This Row],[Ganancia Bruta]]-(Tabla1[[#This Row],[Costo Unitario]]*Tabla1[[#This Row],[Cantidad Ordenada]])</f>
        <v>42</v>
      </c>
      <c r="L1013">
        <f>Tabla1[[#This Row],[Precio Unitario]]*Tabla1[[#This Row],[Cantidad Ordenada]]</f>
        <v>108</v>
      </c>
      <c r="M1013" s="1">
        <f>Tabla1[[#This Row],[Ganancia Neta ]]/Tabla1[[#This Row],[Total del pedido ]]</f>
        <v>0.3888888888888889</v>
      </c>
      <c r="N1013" s="2">
        <f>Tabla1[[#This Row],[Costo Unitario]]*Tabla1[[#This Row],[Cantidad Ordenada]]</f>
        <v>66</v>
      </c>
      <c r="O1013" s="2"/>
    </row>
    <row r="1014" spans="1:15">
      <c r="A1014">
        <v>400</v>
      </c>
      <c r="B1014">
        <v>9</v>
      </c>
      <c r="C1014" t="s">
        <v>11</v>
      </c>
      <c r="D1014" t="s">
        <v>35</v>
      </c>
      <c r="E1014">
        <v>25</v>
      </c>
      <c r="F1014">
        <v>40</v>
      </c>
      <c r="G1014">
        <v>2</v>
      </c>
      <c r="H1014" s="8">
        <v>28</v>
      </c>
      <c r="I1014" t="s">
        <v>6</v>
      </c>
      <c r="J1014">
        <f>Tabla1[[#This Row],[Precio Unitario]]*Tabla1[[#This Row],[Cantidad Ordenada]]</f>
        <v>80</v>
      </c>
      <c r="K1014">
        <f>Tabla1[[#This Row],[Ganancia Bruta]]-(Tabla1[[#This Row],[Costo Unitario]]*Tabla1[[#This Row],[Cantidad Ordenada]])</f>
        <v>30</v>
      </c>
      <c r="L1014">
        <f>Tabla1[[#This Row],[Precio Unitario]]*Tabla1[[#This Row],[Cantidad Ordenada]]</f>
        <v>80</v>
      </c>
      <c r="M1014" s="1">
        <f>Tabla1[[#This Row],[Ganancia Neta ]]/Tabla1[[#This Row],[Total del pedido ]]</f>
        <v>0.375</v>
      </c>
      <c r="N1014" s="2">
        <f>Tabla1[[#This Row],[Costo Unitario]]*Tabla1[[#This Row],[Cantidad Ordenada]]</f>
        <v>50</v>
      </c>
      <c r="O1014" s="2"/>
    </row>
    <row r="1015" spans="1:15">
      <c r="A1015">
        <v>400</v>
      </c>
      <c r="B1015">
        <v>9</v>
      </c>
      <c r="C1015" t="s">
        <v>15</v>
      </c>
      <c r="D1015" t="s">
        <v>39</v>
      </c>
      <c r="E1015">
        <v>16</v>
      </c>
      <c r="F1015">
        <v>28</v>
      </c>
      <c r="G1015">
        <v>2</v>
      </c>
      <c r="H1015" s="8">
        <v>13</v>
      </c>
      <c r="I1015" t="s">
        <v>6</v>
      </c>
      <c r="J1015">
        <f>Tabla1[[#This Row],[Precio Unitario]]*Tabla1[[#This Row],[Cantidad Ordenada]]</f>
        <v>56</v>
      </c>
      <c r="K1015">
        <f>Tabla1[[#This Row],[Ganancia Bruta]]-(Tabla1[[#This Row],[Costo Unitario]]*Tabla1[[#This Row],[Cantidad Ordenada]])</f>
        <v>24</v>
      </c>
      <c r="L1015">
        <f>Tabla1[[#This Row],[Precio Unitario]]*Tabla1[[#This Row],[Cantidad Ordenada]]</f>
        <v>56</v>
      </c>
      <c r="M1015" s="1">
        <f>Tabla1[[#This Row],[Ganancia Neta ]]/Tabla1[[#This Row],[Total del pedido ]]</f>
        <v>0.42857142857142855</v>
      </c>
      <c r="N1015" s="2">
        <f>Tabla1[[#This Row],[Costo Unitario]]*Tabla1[[#This Row],[Cantidad Ordenada]]</f>
        <v>32</v>
      </c>
      <c r="O1015" s="2"/>
    </row>
    <row r="1016" spans="1:15">
      <c r="A1016">
        <v>400</v>
      </c>
      <c r="B1016">
        <v>9</v>
      </c>
      <c r="C1016" t="s">
        <v>9</v>
      </c>
      <c r="D1016" t="s">
        <v>33</v>
      </c>
      <c r="E1016">
        <v>19</v>
      </c>
      <c r="F1016">
        <v>31</v>
      </c>
      <c r="G1016">
        <v>2</v>
      </c>
      <c r="H1016" s="8">
        <v>38</v>
      </c>
      <c r="I1016" t="s">
        <v>8</v>
      </c>
      <c r="J1016">
        <f>Tabla1[[#This Row],[Precio Unitario]]*Tabla1[[#This Row],[Cantidad Ordenada]]</f>
        <v>62</v>
      </c>
      <c r="K1016">
        <f>Tabla1[[#This Row],[Ganancia Bruta]]-(Tabla1[[#This Row],[Costo Unitario]]*Tabla1[[#This Row],[Cantidad Ordenada]])</f>
        <v>24</v>
      </c>
      <c r="L1016">
        <f>Tabla1[[#This Row],[Precio Unitario]]*Tabla1[[#This Row],[Cantidad Ordenada]]</f>
        <v>62</v>
      </c>
      <c r="M1016" s="1">
        <f>Tabla1[[#This Row],[Ganancia Neta ]]/Tabla1[[#This Row],[Total del pedido ]]</f>
        <v>0.38709677419354838</v>
      </c>
      <c r="N1016" s="2">
        <f>Tabla1[[#This Row],[Costo Unitario]]*Tabla1[[#This Row],[Cantidad Ordenada]]</f>
        <v>38</v>
      </c>
      <c r="O1016" s="2"/>
    </row>
    <row r="1017" spans="1:15">
      <c r="A1017">
        <v>401</v>
      </c>
      <c r="B1017">
        <v>16</v>
      </c>
      <c r="C1017" t="s">
        <v>23</v>
      </c>
      <c r="D1017" t="s">
        <v>47</v>
      </c>
      <c r="E1017">
        <v>13</v>
      </c>
      <c r="F1017">
        <v>21</v>
      </c>
      <c r="G1017">
        <v>2</v>
      </c>
      <c r="H1017" s="8">
        <v>20</v>
      </c>
      <c r="I1017" t="s">
        <v>6</v>
      </c>
      <c r="J1017">
        <f>Tabla1[[#This Row],[Precio Unitario]]*Tabla1[[#This Row],[Cantidad Ordenada]]</f>
        <v>42</v>
      </c>
      <c r="K1017">
        <f>Tabla1[[#This Row],[Ganancia Bruta]]-(Tabla1[[#This Row],[Costo Unitario]]*Tabla1[[#This Row],[Cantidad Ordenada]])</f>
        <v>16</v>
      </c>
      <c r="L1017">
        <f>Tabla1[[#This Row],[Precio Unitario]]*Tabla1[[#This Row],[Cantidad Ordenada]]</f>
        <v>42</v>
      </c>
      <c r="M1017" s="1">
        <f>Tabla1[[#This Row],[Ganancia Neta ]]/Tabla1[[#This Row],[Total del pedido ]]</f>
        <v>0.38095238095238093</v>
      </c>
      <c r="N1017" s="2">
        <f>Tabla1[[#This Row],[Costo Unitario]]*Tabla1[[#This Row],[Cantidad Ordenada]]</f>
        <v>26</v>
      </c>
      <c r="O1017" s="2"/>
    </row>
    <row r="1018" spans="1:15">
      <c r="A1018">
        <v>402</v>
      </c>
      <c r="B1018">
        <v>18</v>
      </c>
      <c r="C1018" t="s">
        <v>26</v>
      </c>
      <c r="D1018" t="s">
        <v>50</v>
      </c>
      <c r="E1018">
        <v>15</v>
      </c>
      <c r="F1018">
        <v>25</v>
      </c>
      <c r="G1018">
        <v>2</v>
      </c>
      <c r="H1018" s="8">
        <v>16</v>
      </c>
      <c r="I1018" t="s">
        <v>8</v>
      </c>
      <c r="J1018">
        <f>Tabla1[[#This Row],[Precio Unitario]]*Tabla1[[#This Row],[Cantidad Ordenada]]</f>
        <v>50</v>
      </c>
      <c r="K1018">
        <f>Tabla1[[#This Row],[Ganancia Bruta]]-(Tabla1[[#This Row],[Costo Unitario]]*Tabla1[[#This Row],[Cantidad Ordenada]])</f>
        <v>20</v>
      </c>
      <c r="L1018">
        <f>Tabla1[[#This Row],[Precio Unitario]]*Tabla1[[#This Row],[Cantidad Ordenada]]</f>
        <v>50</v>
      </c>
      <c r="M1018" s="1">
        <f>Tabla1[[#This Row],[Ganancia Neta ]]/Tabla1[[#This Row],[Total del pedido ]]</f>
        <v>0.4</v>
      </c>
      <c r="N1018" s="2">
        <f>Tabla1[[#This Row],[Costo Unitario]]*Tabla1[[#This Row],[Cantidad Ordenada]]</f>
        <v>30</v>
      </c>
      <c r="O1018" s="2"/>
    </row>
    <row r="1019" spans="1:15">
      <c r="A1019">
        <v>402</v>
      </c>
      <c r="B1019">
        <v>18</v>
      </c>
      <c r="C1019" t="s">
        <v>16</v>
      </c>
      <c r="D1019" t="s">
        <v>40</v>
      </c>
      <c r="E1019">
        <v>11</v>
      </c>
      <c r="F1019">
        <v>19</v>
      </c>
      <c r="G1019">
        <v>3</v>
      </c>
      <c r="H1019" s="8">
        <v>29</v>
      </c>
      <c r="I1019" t="s">
        <v>8</v>
      </c>
      <c r="J1019">
        <f>Tabla1[[#This Row],[Precio Unitario]]*Tabla1[[#This Row],[Cantidad Ordenada]]</f>
        <v>57</v>
      </c>
      <c r="K1019">
        <f>Tabla1[[#This Row],[Ganancia Bruta]]-(Tabla1[[#This Row],[Costo Unitario]]*Tabla1[[#This Row],[Cantidad Ordenada]])</f>
        <v>24</v>
      </c>
      <c r="L1019">
        <f>Tabla1[[#This Row],[Precio Unitario]]*Tabla1[[#This Row],[Cantidad Ordenada]]</f>
        <v>57</v>
      </c>
      <c r="M1019" s="1">
        <f>Tabla1[[#This Row],[Ganancia Neta ]]/Tabla1[[#This Row],[Total del pedido ]]</f>
        <v>0.42105263157894735</v>
      </c>
      <c r="N1019" s="2">
        <f>Tabla1[[#This Row],[Costo Unitario]]*Tabla1[[#This Row],[Cantidad Ordenada]]</f>
        <v>33</v>
      </c>
      <c r="O1019" s="2"/>
    </row>
    <row r="1020" spans="1:15">
      <c r="A1020">
        <v>402</v>
      </c>
      <c r="B1020">
        <v>18</v>
      </c>
      <c r="C1020" t="s">
        <v>19</v>
      </c>
      <c r="D1020" t="s">
        <v>43</v>
      </c>
      <c r="E1020">
        <v>13</v>
      </c>
      <c r="F1020">
        <v>22</v>
      </c>
      <c r="G1020">
        <v>2</v>
      </c>
      <c r="H1020" s="8">
        <v>21</v>
      </c>
      <c r="I1020" t="s">
        <v>6</v>
      </c>
      <c r="J1020">
        <f>Tabla1[[#This Row],[Precio Unitario]]*Tabla1[[#This Row],[Cantidad Ordenada]]</f>
        <v>44</v>
      </c>
      <c r="K1020">
        <f>Tabla1[[#This Row],[Ganancia Bruta]]-(Tabla1[[#This Row],[Costo Unitario]]*Tabla1[[#This Row],[Cantidad Ordenada]])</f>
        <v>18</v>
      </c>
      <c r="L1020">
        <f>Tabla1[[#This Row],[Precio Unitario]]*Tabla1[[#This Row],[Cantidad Ordenada]]</f>
        <v>44</v>
      </c>
      <c r="M1020" s="1">
        <f>Tabla1[[#This Row],[Ganancia Neta ]]/Tabla1[[#This Row],[Total del pedido ]]</f>
        <v>0.40909090909090912</v>
      </c>
      <c r="N1020" s="2">
        <f>Tabla1[[#This Row],[Costo Unitario]]*Tabla1[[#This Row],[Cantidad Ordenada]]</f>
        <v>26</v>
      </c>
      <c r="O1020" s="2"/>
    </row>
    <row r="1021" spans="1:15">
      <c r="A1021">
        <v>403</v>
      </c>
      <c r="B1021">
        <v>14</v>
      </c>
      <c r="C1021" t="s">
        <v>19</v>
      </c>
      <c r="D1021" t="s">
        <v>43</v>
      </c>
      <c r="E1021">
        <v>13</v>
      </c>
      <c r="F1021">
        <v>22</v>
      </c>
      <c r="G1021">
        <v>3</v>
      </c>
      <c r="H1021" s="8">
        <v>17</v>
      </c>
      <c r="I1021" t="s">
        <v>6</v>
      </c>
      <c r="J1021">
        <f>Tabla1[[#This Row],[Precio Unitario]]*Tabla1[[#This Row],[Cantidad Ordenada]]</f>
        <v>66</v>
      </c>
      <c r="K1021">
        <f>Tabla1[[#This Row],[Ganancia Bruta]]-(Tabla1[[#This Row],[Costo Unitario]]*Tabla1[[#This Row],[Cantidad Ordenada]])</f>
        <v>27</v>
      </c>
      <c r="L1021">
        <f>Tabla1[[#This Row],[Precio Unitario]]*Tabla1[[#This Row],[Cantidad Ordenada]]</f>
        <v>66</v>
      </c>
      <c r="M1021" s="1">
        <f>Tabla1[[#This Row],[Ganancia Neta ]]/Tabla1[[#This Row],[Total del pedido ]]</f>
        <v>0.40909090909090912</v>
      </c>
      <c r="N1021" s="2">
        <f>Tabla1[[#This Row],[Costo Unitario]]*Tabla1[[#This Row],[Cantidad Ordenada]]</f>
        <v>39</v>
      </c>
      <c r="O1021" s="2"/>
    </row>
    <row r="1022" spans="1:15">
      <c r="A1022">
        <v>403</v>
      </c>
      <c r="B1022">
        <v>14</v>
      </c>
      <c r="C1022" t="s">
        <v>24</v>
      </c>
      <c r="D1022" t="s">
        <v>48</v>
      </c>
      <c r="E1022">
        <v>10</v>
      </c>
      <c r="F1022">
        <v>18</v>
      </c>
      <c r="G1022">
        <v>2</v>
      </c>
      <c r="H1022" s="8">
        <v>5</v>
      </c>
      <c r="I1022" t="s">
        <v>8</v>
      </c>
      <c r="J1022">
        <f>Tabla1[[#This Row],[Precio Unitario]]*Tabla1[[#This Row],[Cantidad Ordenada]]</f>
        <v>36</v>
      </c>
      <c r="K1022">
        <f>Tabla1[[#This Row],[Ganancia Bruta]]-(Tabla1[[#This Row],[Costo Unitario]]*Tabla1[[#This Row],[Cantidad Ordenada]])</f>
        <v>16</v>
      </c>
      <c r="L1022">
        <f>Tabla1[[#This Row],[Precio Unitario]]*Tabla1[[#This Row],[Cantidad Ordenada]]</f>
        <v>36</v>
      </c>
      <c r="M1022" s="1">
        <f>Tabla1[[#This Row],[Ganancia Neta ]]/Tabla1[[#This Row],[Total del pedido ]]</f>
        <v>0.44444444444444442</v>
      </c>
      <c r="N1022" s="2">
        <f>Tabla1[[#This Row],[Costo Unitario]]*Tabla1[[#This Row],[Cantidad Ordenada]]</f>
        <v>20</v>
      </c>
      <c r="O1022" s="2"/>
    </row>
    <row r="1023" spans="1:15">
      <c r="A1023">
        <v>403</v>
      </c>
      <c r="B1023">
        <v>14</v>
      </c>
      <c r="C1023" t="s">
        <v>18</v>
      </c>
      <c r="D1023" t="s">
        <v>42</v>
      </c>
      <c r="E1023">
        <v>19</v>
      </c>
      <c r="F1023">
        <v>32</v>
      </c>
      <c r="G1023">
        <v>2</v>
      </c>
      <c r="H1023" s="8">
        <v>8</v>
      </c>
      <c r="I1023" t="s">
        <v>8</v>
      </c>
      <c r="J1023">
        <f>Tabla1[[#This Row],[Precio Unitario]]*Tabla1[[#This Row],[Cantidad Ordenada]]</f>
        <v>64</v>
      </c>
      <c r="K1023">
        <f>Tabla1[[#This Row],[Ganancia Bruta]]-(Tabla1[[#This Row],[Costo Unitario]]*Tabla1[[#This Row],[Cantidad Ordenada]])</f>
        <v>26</v>
      </c>
      <c r="L1023">
        <f>Tabla1[[#This Row],[Precio Unitario]]*Tabla1[[#This Row],[Cantidad Ordenada]]</f>
        <v>64</v>
      </c>
      <c r="M1023" s="1">
        <f>Tabla1[[#This Row],[Ganancia Neta ]]/Tabla1[[#This Row],[Total del pedido ]]</f>
        <v>0.40625</v>
      </c>
      <c r="N1023" s="2">
        <f>Tabla1[[#This Row],[Costo Unitario]]*Tabla1[[#This Row],[Cantidad Ordenada]]</f>
        <v>38</v>
      </c>
      <c r="O1023" s="2"/>
    </row>
    <row r="1024" spans="1:15">
      <c r="A1024">
        <v>403</v>
      </c>
      <c r="B1024">
        <v>14</v>
      </c>
      <c r="C1024" t="s">
        <v>5</v>
      </c>
      <c r="D1024" t="s">
        <v>31</v>
      </c>
      <c r="E1024">
        <v>14</v>
      </c>
      <c r="F1024">
        <v>24</v>
      </c>
      <c r="G1024">
        <v>1</v>
      </c>
      <c r="H1024" s="8">
        <v>55</v>
      </c>
      <c r="I1024" t="s">
        <v>8</v>
      </c>
      <c r="J1024">
        <f>Tabla1[[#This Row],[Precio Unitario]]*Tabla1[[#This Row],[Cantidad Ordenada]]</f>
        <v>24</v>
      </c>
      <c r="K1024">
        <f>Tabla1[[#This Row],[Ganancia Bruta]]-(Tabla1[[#This Row],[Costo Unitario]]*Tabla1[[#This Row],[Cantidad Ordenada]])</f>
        <v>10</v>
      </c>
      <c r="L1024">
        <f>Tabla1[[#This Row],[Precio Unitario]]*Tabla1[[#This Row],[Cantidad Ordenada]]</f>
        <v>24</v>
      </c>
      <c r="M1024" s="1">
        <f>Tabla1[[#This Row],[Ganancia Neta ]]/Tabla1[[#This Row],[Total del pedido ]]</f>
        <v>0.41666666666666669</v>
      </c>
      <c r="N1024" s="2">
        <f>Tabla1[[#This Row],[Costo Unitario]]*Tabla1[[#This Row],[Cantidad Ordenada]]</f>
        <v>14</v>
      </c>
      <c r="O1024" s="2"/>
    </row>
    <row r="1025" spans="1:15">
      <c r="A1025">
        <v>404</v>
      </c>
      <c r="B1025">
        <v>17</v>
      </c>
      <c r="C1025" t="s">
        <v>23</v>
      </c>
      <c r="D1025" t="s">
        <v>47</v>
      </c>
      <c r="E1025">
        <v>13</v>
      </c>
      <c r="F1025">
        <v>21</v>
      </c>
      <c r="G1025">
        <v>2</v>
      </c>
      <c r="H1025" s="8">
        <v>20</v>
      </c>
      <c r="I1025" t="s">
        <v>6</v>
      </c>
      <c r="J1025">
        <f>Tabla1[[#This Row],[Precio Unitario]]*Tabla1[[#This Row],[Cantidad Ordenada]]</f>
        <v>42</v>
      </c>
      <c r="K1025">
        <f>Tabla1[[#This Row],[Ganancia Bruta]]-(Tabla1[[#This Row],[Costo Unitario]]*Tabla1[[#This Row],[Cantidad Ordenada]])</f>
        <v>16</v>
      </c>
      <c r="L1025">
        <f>Tabla1[[#This Row],[Precio Unitario]]*Tabla1[[#This Row],[Cantidad Ordenada]]</f>
        <v>42</v>
      </c>
      <c r="M1025" s="1">
        <f>Tabla1[[#This Row],[Ganancia Neta ]]/Tabla1[[#This Row],[Total del pedido ]]</f>
        <v>0.38095238095238093</v>
      </c>
      <c r="N1025" s="2">
        <f>Tabla1[[#This Row],[Costo Unitario]]*Tabla1[[#This Row],[Cantidad Ordenada]]</f>
        <v>26</v>
      </c>
      <c r="O1025" s="2"/>
    </row>
    <row r="1026" spans="1:15">
      <c r="A1026">
        <v>404</v>
      </c>
      <c r="B1026">
        <v>17</v>
      </c>
      <c r="C1026" t="s">
        <v>21</v>
      </c>
      <c r="D1026" t="s">
        <v>45</v>
      </c>
      <c r="E1026">
        <v>12</v>
      </c>
      <c r="F1026">
        <v>20</v>
      </c>
      <c r="G1026">
        <v>1</v>
      </c>
      <c r="H1026" s="8">
        <v>53</v>
      </c>
      <c r="I1026" t="s">
        <v>8</v>
      </c>
      <c r="J1026">
        <f>Tabla1[[#This Row],[Precio Unitario]]*Tabla1[[#This Row],[Cantidad Ordenada]]</f>
        <v>20</v>
      </c>
      <c r="K1026">
        <f>Tabla1[[#This Row],[Ganancia Bruta]]-(Tabla1[[#This Row],[Costo Unitario]]*Tabla1[[#This Row],[Cantidad Ordenada]])</f>
        <v>8</v>
      </c>
      <c r="L1026">
        <f>Tabla1[[#This Row],[Precio Unitario]]*Tabla1[[#This Row],[Cantidad Ordenada]]</f>
        <v>20</v>
      </c>
      <c r="M1026" s="1">
        <f>Tabla1[[#This Row],[Ganancia Neta ]]/Tabla1[[#This Row],[Total del pedido ]]</f>
        <v>0.4</v>
      </c>
      <c r="N1026" s="2">
        <f>Tabla1[[#This Row],[Costo Unitario]]*Tabla1[[#This Row],[Cantidad Ordenada]]</f>
        <v>12</v>
      </c>
      <c r="O1026" s="2"/>
    </row>
    <row r="1027" spans="1:15">
      <c r="A1027">
        <v>404</v>
      </c>
      <c r="B1027">
        <v>17</v>
      </c>
      <c r="C1027" t="s">
        <v>11</v>
      </c>
      <c r="D1027" t="s">
        <v>35</v>
      </c>
      <c r="E1027">
        <v>25</v>
      </c>
      <c r="F1027">
        <v>40</v>
      </c>
      <c r="G1027">
        <v>3</v>
      </c>
      <c r="H1027" s="8">
        <v>29</v>
      </c>
      <c r="I1027" t="s">
        <v>8</v>
      </c>
      <c r="J1027">
        <f>Tabla1[[#This Row],[Precio Unitario]]*Tabla1[[#This Row],[Cantidad Ordenada]]</f>
        <v>120</v>
      </c>
      <c r="K1027">
        <f>Tabla1[[#This Row],[Ganancia Bruta]]-(Tabla1[[#This Row],[Costo Unitario]]*Tabla1[[#This Row],[Cantidad Ordenada]])</f>
        <v>45</v>
      </c>
      <c r="L1027">
        <f>Tabla1[[#This Row],[Precio Unitario]]*Tabla1[[#This Row],[Cantidad Ordenada]]</f>
        <v>120</v>
      </c>
      <c r="M1027" s="1">
        <f>Tabla1[[#This Row],[Ganancia Neta ]]/Tabla1[[#This Row],[Total del pedido ]]</f>
        <v>0.375</v>
      </c>
      <c r="N1027" s="2">
        <f>Tabla1[[#This Row],[Costo Unitario]]*Tabla1[[#This Row],[Cantidad Ordenada]]</f>
        <v>75</v>
      </c>
      <c r="O1027" s="2"/>
    </row>
    <row r="1028" spans="1:15">
      <c r="A1028">
        <v>405</v>
      </c>
      <c r="B1028">
        <v>5</v>
      </c>
      <c r="C1028" t="s">
        <v>25</v>
      </c>
      <c r="D1028" t="s">
        <v>49</v>
      </c>
      <c r="E1028">
        <v>15</v>
      </c>
      <c r="F1028">
        <v>26</v>
      </c>
      <c r="G1028">
        <v>1</v>
      </c>
      <c r="H1028" s="8">
        <v>41</v>
      </c>
      <c r="I1028" t="s">
        <v>8</v>
      </c>
      <c r="J1028">
        <f>Tabla1[[#This Row],[Precio Unitario]]*Tabla1[[#This Row],[Cantidad Ordenada]]</f>
        <v>26</v>
      </c>
      <c r="K1028">
        <f>Tabla1[[#This Row],[Ganancia Bruta]]-(Tabla1[[#This Row],[Costo Unitario]]*Tabla1[[#This Row],[Cantidad Ordenada]])</f>
        <v>11</v>
      </c>
      <c r="L1028">
        <f>Tabla1[[#This Row],[Precio Unitario]]*Tabla1[[#This Row],[Cantidad Ordenada]]</f>
        <v>26</v>
      </c>
      <c r="M1028" s="1">
        <f>Tabla1[[#This Row],[Ganancia Neta ]]/Tabla1[[#This Row],[Total del pedido ]]</f>
        <v>0.42307692307692307</v>
      </c>
      <c r="N1028" s="2">
        <f>Tabla1[[#This Row],[Costo Unitario]]*Tabla1[[#This Row],[Cantidad Ordenada]]</f>
        <v>15</v>
      </c>
      <c r="O1028" s="2"/>
    </row>
    <row r="1029" spans="1:15">
      <c r="A1029">
        <v>405</v>
      </c>
      <c r="B1029">
        <v>5</v>
      </c>
      <c r="C1029" t="s">
        <v>11</v>
      </c>
      <c r="D1029" t="s">
        <v>35</v>
      </c>
      <c r="E1029">
        <v>25</v>
      </c>
      <c r="F1029">
        <v>40</v>
      </c>
      <c r="G1029">
        <v>1</v>
      </c>
      <c r="H1029" s="8">
        <v>44</v>
      </c>
      <c r="I1029" t="s">
        <v>6</v>
      </c>
      <c r="J1029">
        <f>Tabla1[[#This Row],[Precio Unitario]]*Tabla1[[#This Row],[Cantidad Ordenada]]</f>
        <v>40</v>
      </c>
      <c r="K1029">
        <f>Tabla1[[#This Row],[Ganancia Bruta]]-(Tabla1[[#This Row],[Costo Unitario]]*Tabla1[[#This Row],[Cantidad Ordenada]])</f>
        <v>15</v>
      </c>
      <c r="L1029">
        <f>Tabla1[[#This Row],[Precio Unitario]]*Tabla1[[#This Row],[Cantidad Ordenada]]</f>
        <v>40</v>
      </c>
      <c r="M1029" s="1">
        <f>Tabla1[[#This Row],[Ganancia Neta ]]/Tabla1[[#This Row],[Total del pedido ]]</f>
        <v>0.375</v>
      </c>
      <c r="N1029" s="2">
        <f>Tabla1[[#This Row],[Costo Unitario]]*Tabla1[[#This Row],[Cantidad Ordenada]]</f>
        <v>25</v>
      </c>
      <c r="O1029" s="2"/>
    </row>
    <row r="1030" spans="1:15">
      <c r="A1030">
        <v>405</v>
      </c>
      <c r="B1030">
        <v>5</v>
      </c>
      <c r="C1030" t="s">
        <v>21</v>
      </c>
      <c r="D1030" t="s">
        <v>45</v>
      </c>
      <c r="E1030">
        <v>12</v>
      </c>
      <c r="F1030">
        <v>20</v>
      </c>
      <c r="G1030">
        <v>2</v>
      </c>
      <c r="H1030" s="8">
        <v>13</v>
      </c>
      <c r="I1030" t="s">
        <v>8</v>
      </c>
      <c r="J1030">
        <f>Tabla1[[#This Row],[Precio Unitario]]*Tabla1[[#This Row],[Cantidad Ordenada]]</f>
        <v>40</v>
      </c>
      <c r="K1030">
        <f>Tabla1[[#This Row],[Ganancia Bruta]]-(Tabla1[[#This Row],[Costo Unitario]]*Tabla1[[#This Row],[Cantidad Ordenada]])</f>
        <v>16</v>
      </c>
      <c r="L1030">
        <f>Tabla1[[#This Row],[Precio Unitario]]*Tabla1[[#This Row],[Cantidad Ordenada]]</f>
        <v>40</v>
      </c>
      <c r="M1030" s="1">
        <f>Tabla1[[#This Row],[Ganancia Neta ]]/Tabla1[[#This Row],[Total del pedido ]]</f>
        <v>0.4</v>
      </c>
      <c r="N1030" s="2">
        <f>Tabla1[[#This Row],[Costo Unitario]]*Tabla1[[#This Row],[Cantidad Ordenada]]</f>
        <v>24</v>
      </c>
      <c r="O1030" s="2"/>
    </row>
    <row r="1031" spans="1:15">
      <c r="A1031">
        <v>406</v>
      </c>
      <c r="B1031">
        <v>14</v>
      </c>
      <c r="C1031" t="s">
        <v>21</v>
      </c>
      <c r="D1031" t="s">
        <v>45</v>
      </c>
      <c r="E1031">
        <v>12</v>
      </c>
      <c r="F1031">
        <v>20</v>
      </c>
      <c r="G1031">
        <v>3</v>
      </c>
      <c r="H1031" s="8">
        <v>6</v>
      </c>
      <c r="I1031" t="s">
        <v>6</v>
      </c>
      <c r="J1031">
        <f>Tabla1[[#This Row],[Precio Unitario]]*Tabla1[[#This Row],[Cantidad Ordenada]]</f>
        <v>60</v>
      </c>
      <c r="K1031">
        <f>Tabla1[[#This Row],[Ganancia Bruta]]-(Tabla1[[#This Row],[Costo Unitario]]*Tabla1[[#This Row],[Cantidad Ordenada]])</f>
        <v>24</v>
      </c>
      <c r="L1031">
        <f>Tabla1[[#This Row],[Precio Unitario]]*Tabla1[[#This Row],[Cantidad Ordenada]]</f>
        <v>60</v>
      </c>
      <c r="M1031" s="1">
        <f>Tabla1[[#This Row],[Ganancia Neta ]]/Tabla1[[#This Row],[Total del pedido ]]</f>
        <v>0.4</v>
      </c>
      <c r="N1031" s="2">
        <f>Tabla1[[#This Row],[Costo Unitario]]*Tabla1[[#This Row],[Cantidad Ordenada]]</f>
        <v>36</v>
      </c>
      <c r="O1031" s="2"/>
    </row>
    <row r="1032" spans="1:15">
      <c r="A1032">
        <v>406</v>
      </c>
      <c r="B1032">
        <v>14</v>
      </c>
      <c r="C1032" t="s">
        <v>17</v>
      </c>
      <c r="D1032" t="s">
        <v>41</v>
      </c>
      <c r="E1032">
        <v>21</v>
      </c>
      <c r="F1032">
        <v>35</v>
      </c>
      <c r="G1032">
        <v>2</v>
      </c>
      <c r="H1032" s="8">
        <v>56</v>
      </c>
      <c r="I1032" t="s">
        <v>6</v>
      </c>
      <c r="J1032">
        <f>Tabla1[[#This Row],[Precio Unitario]]*Tabla1[[#This Row],[Cantidad Ordenada]]</f>
        <v>70</v>
      </c>
      <c r="K1032">
        <f>Tabla1[[#This Row],[Ganancia Bruta]]-(Tabla1[[#This Row],[Costo Unitario]]*Tabla1[[#This Row],[Cantidad Ordenada]])</f>
        <v>28</v>
      </c>
      <c r="L1032">
        <f>Tabla1[[#This Row],[Precio Unitario]]*Tabla1[[#This Row],[Cantidad Ordenada]]</f>
        <v>70</v>
      </c>
      <c r="M1032" s="1">
        <f>Tabla1[[#This Row],[Ganancia Neta ]]/Tabla1[[#This Row],[Total del pedido ]]</f>
        <v>0.4</v>
      </c>
      <c r="N1032" s="2">
        <f>Tabla1[[#This Row],[Costo Unitario]]*Tabla1[[#This Row],[Cantidad Ordenada]]</f>
        <v>42</v>
      </c>
      <c r="O1032" s="2"/>
    </row>
    <row r="1033" spans="1:15">
      <c r="A1033">
        <v>406</v>
      </c>
      <c r="B1033">
        <v>14</v>
      </c>
      <c r="C1033" t="s">
        <v>26</v>
      </c>
      <c r="D1033" t="s">
        <v>50</v>
      </c>
      <c r="E1033">
        <v>15</v>
      </c>
      <c r="F1033">
        <v>25</v>
      </c>
      <c r="G1033">
        <v>1</v>
      </c>
      <c r="H1033" s="8">
        <v>55</v>
      </c>
      <c r="I1033" t="s">
        <v>8</v>
      </c>
      <c r="J1033">
        <f>Tabla1[[#This Row],[Precio Unitario]]*Tabla1[[#This Row],[Cantidad Ordenada]]</f>
        <v>25</v>
      </c>
      <c r="K1033">
        <f>Tabla1[[#This Row],[Ganancia Bruta]]-(Tabla1[[#This Row],[Costo Unitario]]*Tabla1[[#This Row],[Cantidad Ordenada]])</f>
        <v>10</v>
      </c>
      <c r="L1033">
        <f>Tabla1[[#This Row],[Precio Unitario]]*Tabla1[[#This Row],[Cantidad Ordenada]]</f>
        <v>25</v>
      </c>
      <c r="M1033" s="1">
        <f>Tabla1[[#This Row],[Ganancia Neta ]]/Tabla1[[#This Row],[Total del pedido ]]</f>
        <v>0.4</v>
      </c>
      <c r="N1033" s="2">
        <f>Tabla1[[#This Row],[Costo Unitario]]*Tabla1[[#This Row],[Cantidad Ordenada]]</f>
        <v>15</v>
      </c>
      <c r="O1033" s="2"/>
    </row>
    <row r="1034" spans="1:15">
      <c r="A1034">
        <v>407</v>
      </c>
      <c r="B1034">
        <v>4</v>
      </c>
      <c r="C1034" t="s">
        <v>21</v>
      </c>
      <c r="D1034" t="s">
        <v>45</v>
      </c>
      <c r="E1034">
        <v>12</v>
      </c>
      <c r="F1034">
        <v>20</v>
      </c>
      <c r="G1034">
        <v>3</v>
      </c>
      <c r="H1034" s="8">
        <v>32</v>
      </c>
      <c r="I1034" t="s">
        <v>6</v>
      </c>
      <c r="J1034">
        <f>Tabla1[[#This Row],[Precio Unitario]]*Tabla1[[#This Row],[Cantidad Ordenada]]</f>
        <v>60</v>
      </c>
      <c r="K1034">
        <f>Tabla1[[#This Row],[Ganancia Bruta]]-(Tabla1[[#This Row],[Costo Unitario]]*Tabla1[[#This Row],[Cantidad Ordenada]])</f>
        <v>24</v>
      </c>
      <c r="L1034">
        <f>Tabla1[[#This Row],[Precio Unitario]]*Tabla1[[#This Row],[Cantidad Ordenada]]</f>
        <v>60</v>
      </c>
      <c r="M1034" s="1">
        <f>Tabla1[[#This Row],[Ganancia Neta ]]/Tabla1[[#This Row],[Total del pedido ]]</f>
        <v>0.4</v>
      </c>
      <c r="N1034" s="2">
        <f>Tabla1[[#This Row],[Costo Unitario]]*Tabla1[[#This Row],[Cantidad Ordenada]]</f>
        <v>36</v>
      </c>
      <c r="O1034" s="2"/>
    </row>
    <row r="1035" spans="1:15">
      <c r="A1035">
        <v>407</v>
      </c>
      <c r="B1035">
        <v>4</v>
      </c>
      <c r="C1035" t="s">
        <v>17</v>
      </c>
      <c r="D1035" t="s">
        <v>41</v>
      </c>
      <c r="E1035">
        <v>21</v>
      </c>
      <c r="F1035">
        <v>35</v>
      </c>
      <c r="G1035">
        <v>1</v>
      </c>
      <c r="H1035" s="8">
        <v>18</v>
      </c>
      <c r="I1035" t="s">
        <v>8</v>
      </c>
      <c r="J1035">
        <f>Tabla1[[#This Row],[Precio Unitario]]*Tabla1[[#This Row],[Cantidad Ordenada]]</f>
        <v>35</v>
      </c>
      <c r="K1035">
        <f>Tabla1[[#This Row],[Ganancia Bruta]]-(Tabla1[[#This Row],[Costo Unitario]]*Tabla1[[#This Row],[Cantidad Ordenada]])</f>
        <v>14</v>
      </c>
      <c r="L1035">
        <f>Tabla1[[#This Row],[Precio Unitario]]*Tabla1[[#This Row],[Cantidad Ordenada]]</f>
        <v>35</v>
      </c>
      <c r="M1035" s="1">
        <f>Tabla1[[#This Row],[Ganancia Neta ]]/Tabla1[[#This Row],[Total del pedido ]]</f>
        <v>0.4</v>
      </c>
      <c r="N1035" s="2">
        <f>Tabla1[[#This Row],[Costo Unitario]]*Tabla1[[#This Row],[Cantidad Ordenada]]</f>
        <v>21</v>
      </c>
      <c r="O1035" s="2"/>
    </row>
    <row r="1036" spans="1:15">
      <c r="A1036">
        <v>408</v>
      </c>
      <c r="B1036">
        <v>17</v>
      </c>
      <c r="C1036" t="s">
        <v>26</v>
      </c>
      <c r="D1036" t="s">
        <v>50</v>
      </c>
      <c r="E1036">
        <v>15</v>
      </c>
      <c r="F1036">
        <v>25</v>
      </c>
      <c r="G1036">
        <v>1</v>
      </c>
      <c r="H1036" s="8">
        <v>58</v>
      </c>
      <c r="I1036" t="s">
        <v>8</v>
      </c>
      <c r="J1036">
        <f>Tabla1[[#This Row],[Precio Unitario]]*Tabla1[[#This Row],[Cantidad Ordenada]]</f>
        <v>25</v>
      </c>
      <c r="K1036">
        <f>Tabla1[[#This Row],[Ganancia Bruta]]-(Tabla1[[#This Row],[Costo Unitario]]*Tabla1[[#This Row],[Cantidad Ordenada]])</f>
        <v>10</v>
      </c>
      <c r="L1036">
        <f>Tabla1[[#This Row],[Precio Unitario]]*Tabla1[[#This Row],[Cantidad Ordenada]]</f>
        <v>25</v>
      </c>
      <c r="M1036" s="1">
        <f>Tabla1[[#This Row],[Ganancia Neta ]]/Tabla1[[#This Row],[Total del pedido ]]</f>
        <v>0.4</v>
      </c>
      <c r="N1036" s="2">
        <f>Tabla1[[#This Row],[Costo Unitario]]*Tabla1[[#This Row],[Cantidad Ordenada]]</f>
        <v>15</v>
      </c>
      <c r="O1036" s="2"/>
    </row>
    <row r="1037" spans="1:15">
      <c r="A1037">
        <v>408</v>
      </c>
      <c r="B1037">
        <v>17</v>
      </c>
      <c r="C1037" t="s">
        <v>5</v>
      </c>
      <c r="D1037" t="s">
        <v>31</v>
      </c>
      <c r="E1037">
        <v>14</v>
      </c>
      <c r="F1037">
        <v>24</v>
      </c>
      <c r="G1037">
        <v>3</v>
      </c>
      <c r="H1037" s="8">
        <v>11</v>
      </c>
      <c r="I1037" t="s">
        <v>6</v>
      </c>
      <c r="J1037">
        <f>Tabla1[[#This Row],[Precio Unitario]]*Tabla1[[#This Row],[Cantidad Ordenada]]</f>
        <v>72</v>
      </c>
      <c r="K1037">
        <f>Tabla1[[#This Row],[Ganancia Bruta]]-(Tabla1[[#This Row],[Costo Unitario]]*Tabla1[[#This Row],[Cantidad Ordenada]])</f>
        <v>30</v>
      </c>
      <c r="L1037">
        <f>Tabla1[[#This Row],[Precio Unitario]]*Tabla1[[#This Row],[Cantidad Ordenada]]</f>
        <v>72</v>
      </c>
      <c r="M1037" s="1">
        <f>Tabla1[[#This Row],[Ganancia Neta ]]/Tabla1[[#This Row],[Total del pedido ]]</f>
        <v>0.41666666666666669</v>
      </c>
      <c r="N1037" s="2">
        <f>Tabla1[[#This Row],[Costo Unitario]]*Tabla1[[#This Row],[Cantidad Ordenada]]</f>
        <v>42</v>
      </c>
      <c r="O1037" s="2"/>
    </row>
    <row r="1038" spans="1:15">
      <c r="A1038">
        <v>408</v>
      </c>
      <c r="B1038">
        <v>17</v>
      </c>
      <c r="C1038" t="s">
        <v>20</v>
      </c>
      <c r="D1038" t="s">
        <v>44</v>
      </c>
      <c r="E1038">
        <v>20</v>
      </c>
      <c r="F1038">
        <v>34</v>
      </c>
      <c r="G1038">
        <v>1</v>
      </c>
      <c r="H1038" s="8">
        <v>37</v>
      </c>
      <c r="I1038" t="s">
        <v>8</v>
      </c>
      <c r="J1038">
        <f>Tabla1[[#This Row],[Precio Unitario]]*Tabla1[[#This Row],[Cantidad Ordenada]]</f>
        <v>34</v>
      </c>
      <c r="K1038">
        <f>Tabla1[[#This Row],[Ganancia Bruta]]-(Tabla1[[#This Row],[Costo Unitario]]*Tabla1[[#This Row],[Cantidad Ordenada]])</f>
        <v>14</v>
      </c>
      <c r="L1038">
        <f>Tabla1[[#This Row],[Precio Unitario]]*Tabla1[[#This Row],[Cantidad Ordenada]]</f>
        <v>34</v>
      </c>
      <c r="M1038" s="1">
        <f>Tabla1[[#This Row],[Ganancia Neta ]]/Tabla1[[#This Row],[Total del pedido ]]</f>
        <v>0.41176470588235292</v>
      </c>
      <c r="N1038" s="2">
        <f>Tabla1[[#This Row],[Costo Unitario]]*Tabla1[[#This Row],[Cantidad Ordenada]]</f>
        <v>20</v>
      </c>
      <c r="O1038" s="2"/>
    </row>
    <row r="1039" spans="1:15">
      <c r="A1039">
        <v>409</v>
      </c>
      <c r="B1039">
        <v>15</v>
      </c>
      <c r="C1039" t="s">
        <v>23</v>
      </c>
      <c r="D1039" t="s">
        <v>47</v>
      </c>
      <c r="E1039">
        <v>13</v>
      </c>
      <c r="F1039">
        <v>21</v>
      </c>
      <c r="G1039">
        <v>3</v>
      </c>
      <c r="H1039" s="8">
        <v>44</v>
      </c>
      <c r="I1039" t="s">
        <v>8</v>
      </c>
      <c r="J1039">
        <f>Tabla1[[#This Row],[Precio Unitario]]*Tabla1[[#This Row],[Cantidad Ordenada]]</f>
        <v>63</v>
      </c>
      <c r="K1039">
        <f>Tabla1[[#This Row],[Ganancia Bruta]]-(Tabla1[[#This Row],[Costo Unitario]]*Tabla1[[#This Row],[Cantidad Ordenada]])</f>
        <v>24</v>
      </c>
      <c r="L1039">
        <f>Tabla1[[#This Row],[Precio Unitario]]*Tabla1[[#This Row],[Cantidad Ordenada]]</f>
        <v>63</v>
      </c>
      <c r="M1039" s="1">
        <f>Tabla1[[#This Row],[Ganancia Neta ]]/Tabla1[[#This Row],[Total del pedido ]]</f>
        <v>0.38095238095238093</v>
      </c>
      <c r="N1039" s="2">
        <f>Tabla1[[#This Row],[Costo Unitario]]*Tabla1[[#This Row],[Cantidad Ordenada]]</f>
        <v>39</v>
      </c>
      <c r="O1039" s="2"/>
    </row>
    <row r="1040" spans="1:15">
      <c r="A1040">
        <v>409</v>
      </c>
      <c r="B1040">
        <v>15</v>
      </c>
      <c r="C1040" t="s">
        <v>11</v>
      </c>
      <c r="D1040" t="s">
        <v>35</v>
      </c>
      <c r="E1040">
        <v>25</v>
      </c>
      <c r="F1040">
        <v>40</v>
      </c>
      <c r="G1040">
        <v>1</v>
      </c>
      <c r="H1040" s="8">
        <v>43</v>
      </c>
      <c r="I1040" t="s">
        <v>6</v>
      </c>
      <c r="J1040">
        <f>Tabla1[[#This Row],[Precio Unitario]]*Tabla1[[#This Row],[Cantidad Ordenada]]</f>
        <v>40</v>
      </c>
      <c r="K1040">
        <f>Tabla1[[#This Row],[Ganancia Bruta]]-(Tabla1[[#This Row],[Costo Unitario]]*Tabla1[[#This Row],[Cantidad Ordenada]])</f>
        <v>15</v>
      </c>
      <c r="L1040">
        <f>Tabla1[[#This Row],[Precio Unitario]]*Tabla1[[#This Row],[Cantidad Ordenada]]</f>
        <v>40</v>
      </c>
      <c r="M1040" s="1">
        <f>Tabla1[[#This Row],[Ganancia Neta ]]/Tabla1[[#This Row],[Total del pedido ]]</f>
        <v>0.375</v>
      </c>
      <c r="N1040" s="2">
        <f>Tabla1[[#This Row],[Costo Unitario]]*Tabla1[[#This Row],[Cantidad Ordenada]]</f>
        <v>25</v>
      </c>
      <c r="O1040" s="2"/>
    </row>
    <row r="1041" spans="1:15">
      <c r="A1041">
        <v>409</v>
      </c>
      <c r="B1041">
        <v>15</v>
      </c>
      <c r="C1041" t="s">
        <v>15</v>
      </c>
      <c r="D1041" t="s">
        <v>39</v>
      </c>
      <c r="E1041">
        <v>16</v>
      </c>
      <c r="F1041">
        <v>28</v>
      </c>
      <c r="G1041">
        <v>1</v>
      </c>
      <c r="H1041" s="8">
        <v>47</v>
      </c>
      <c r="I1041" t="s">
        <v>6</v>
      </c>
      <c r="J1041">
        <f>Tabla1[[#This Row],[Precio Unitario]]*Tabla1[[#This Row],[Cantidad Ordenada]]</f>
        <v>28</v>
      </c>
      <c r="K1041">
        <f>Tabla1[[#This Row],[Ganancia Bruta]]-(Tabla1[[#This Row],[Costo Unitario]]*Tabla1[[#This Row],[Cantidad Ordenada]])</f>
        <v>12</v>
      </c>
      <c r="L1041">
        <f>Tabla1[[#This Row],[Precio Unitario]]*Tabla1[[#This Row],[Cantidad Ordenada]]</f>
        <v>28</v>
      </c>
      <c r="M1041" s="1">
        <f>Tabla1[[#This Row],[Ganancia Neta ]]/Tabla1[[#This Row],[Total del pedido ]]</f>
        <v>0.42857142857142855</v>
      </c>
      <c r="N1041" s="2">
        <f>Tabla1[[#This Row],[Costo Unitario]]*Tabla1[[#This Row],[Cantidad Ordenada]]</f>
        <v>16</v>
      </c>
      <c r="O1041" s="2"/>
    </row>
    <row r="1042" spans="1:15">
      <c r="A1042">
        <v>409</v>
      </c>
      <c r="B1042">
        <v>15</v>
      </c>
      <c r="C1042" t="s">
        <v>5</v>
      </c>
      <c r="D1042" t="s">
        <v>31</v>
      </c>
      <c r="E1042">
        <v>14</v>
      </c>
      <c r="F1042">
        <v>24</v>
      </c>
      <c r="G1042">
        <v>3</v>
      </c>
      <c r="H1042" s="8">
        <v>29</v>
      </c>
      <c r="I1042" t="s">
        <v>6</v>
      </c>
      <c r="J1042">
        <f>Tabla1[[#This Row],[Precio Unitario]]*Tabla1[[#This Row],[Cantidad Ordenada]]</f>
        <v>72</v>
      </c>
      <c r="K1042">
        <f>Tabla1[[#This Row],[Ganancia Bruta]]-(Tabla1[[#This Row],[Costo Unitario]]*Tabla1[[#This Row],[Cantidad Ordenada]])</f>
        <v>30</v>
      </c>
      <c r="L1042">
        <f>Tabla1[[#This Row],[Precio Unitario]]*Tabla1[[#This Row],[Cantidad Ordenada]]</f>
        <v>72</v>
      </c>
      <c r="M1042" s="1">
        <f>Tabla1[[#This Row],[Ganancia Neta ]]/Tabla1[[#This Row],[Total del pedido ]]</f>
        <v>0.41666666666666669</v>
      </c>
      <c r="N1042" s="2">
        <f>Tabla1[[#This Row],[Costo Unitario]]*Tabla1[[#This Row],[Cantidad Ordenada]]</f>
        <v>42</v>
      </c>
      <c r="O1042" s="2"/>
    </row>
    <row r="1043" spans="1:15">
      <c r="A1043">
        <v>410</v>
      </c>
      <c r="B1043">
        <v>1</v>
      </c>
      <c r="C1043" t="s">
        <v>21</v>
      </c>
      <c r="D1043" t="s">
        <v>45</v>
      </c>
      <c r="E1043">
        <v>12</v>
      </c>
      <c r="F1043">
        <v>20</v>
      </c>
      <c r="G1043">
        <v>1</v>
      </c>
      <c r="H1043" s="8">
        <v>50</v>
      </c>
      <c r="I1043" t="s">
        <v>8</v>
      </c>
      <c r="J1043">
        <f>Tabla1[[#This Row],[Precio Unitario]]*Tabla1[[#This Row],[Cantidad Ordenada]]</f>
        <v>20</v>
      </c>
      <c r="K1043">
        <f>Tabla1[[#This Row],[Ganancia Bruta]]-(Tabla1[[#This Row],[Costo Unitario]]*Tabla1[[#This Row],[Cantidad Ordenada]])</f>
        <v>8</v>
      </c>
      <c r="L1043">
        <f>Tabla1[[#This Row],[Precio Unitario]]*Tabla1[[#This Row],[Cantidad Ordenada]]</f>
        <v>20</v>
      </c>
      <c r="M1043" s="1">
        <f>Tabla1[[#This Row],[Ganancia Neta ]]/Tabla1[[#This Row],[Total del pedido ]]</f>
        <v>0.4</v>
      </c>
      <c r="N1043" s="2">
        <f>Tabla1[[#This Row],[Costo Unitario]]*Tabla1[[#This Row],[Cantidad Ordenada]]</f>
        <v>12</v>
      </c>
      <c r="O1043" s="2"/>
    </row>
    <row r="1044" spans="1:15">
      <c r="A1044">
        <v>410</v>
      </c>
      <c r="B1044">
        <v>1</v>
      </c>
      <c r="C1044" t="s">
        <v>12</v>
      </c>
      <c r="D1044" t="s">
        <v>36</v>
      </c>
      <c r="E1044">
        <v>22</v>
      </c>
      <c r="F1044">
        <v>36</v>
      </c>
      <c r="G1044">
        <v>1</v>
      </c>
      <c r="H1044" s="8">
        <v>41</v>
      </c>
      <c r="I1044" t="s">
        <v>6</v>
      </c>
      <c r="J1044">
        <f>Tabla1[[#This Row],[Precio Unitario]]*Tabla1[[#This Row],[Cantidad Ordenada]]</f>
        <v>36</v>
      </c>
      <c r="K1044">
        <f>Tabla1[[#This Row],[Ganancia Bruta]]-(Tabla1[[#This Row],[Costo Unitario]]*Tabla1[[#This Row],[Cantidad Ordenada]])</f>
        <v>14</v>
      </c>
      <c r="L1044">
        <f>Tabla1[[#This Row],[Precio Unitario]]*Tabla1[[#This Row],[Cantidad Ordenada]]</f>
        <v>36</v>
      </c>
      <c r="M1044" s="1">
        <f>Tabla1[[#This Row],[Ganancia Neta ]]/Tabla1[[#This Row],[Total del pedido ]]</f>
        <v>0.3888888888888889</v>
      </c>
      <c r="N1044" s="2">
        <f>Tabla1[[#This Row],[Costo Unitario]]*Tabla1[[#This Row],[Cantidad Ordenada]]</f>
        <v>22</v>
      </c>
      <c r="O1044" s="2"/>
    </row>
    <row r="1045" spans="1:15">
      <c r="A1045">
        <v>411</v>
      </c>
      <c r="B1045">
        <v>3</v>
      </c>
      <c r="C1045" t="s">
        <v>11</v>
      </c>
      <c r="D1045" t="s">
        <v>35</v>
      </c>
      <c r="E1045">
        <v>25</v>
      </c>
      <c r="F1045">
        <v>40</v>
      </c>
      <c r="G1045">
        <v>3</v>
      </c>
      <c r="H1045" s="8">
        <v>36</v>
      </c>
      <c r="I1045" t="s">
        <v>8</v>
      </c>
      <c r="J1045">
        <f>Tabla1[[#This Row],[Precio Unitario]]*Tabla1[[#This Row],[Cantidad Ordenada]]</f>
        <v>120</v>
      </c>
      <c r="K1045">
        <f>Tabla1[[#This Row],[Ganancia Bruta]]-(Tabla1[[#This Row],[Costo Unitario]]*Tabla1[[#This Row],[Cantidad Ordenada]])</f>
        <v>45</v>
      </c>
      <c r="L1045">
        <f>Tabla1[[#This Row],[Precio Unitario]]*Tabla1[[#This Row],[Cantidad Ordenada]]</f>
        <v>120</v>
      </c>
      <c r="M1045" s="1">
        <f>Tabla1[[#This Row],[Ganancia Neta ]]/Tabla1[[#This Row],[Total del pedido ]]</f>
        <v>0.375</v>
      </c>
      <c r="N1045" s="2">
        <f>Tabla1[[#This Row],[Costo Unitario]]*Tabla1[[#This Row],[Cantidad Ordenada]]</f>
        <v>75</v>
      </c>
      <c r="O1045" s="2"/>
    </row>
    <row r="1046" spans="1:15">
      <c r="A1046">
        <v>411</v>
      </c>
      <c r="B1046">
        <v>3</v>
      </c>
      <c r="C1046" t="s">
        <v>24</v>
      </c>
      <c r="D1046" t="s">
        <v>48</v>
      </c>
      <c r="E1046">
        <v>10</v>
      </c>
      <c r="F1046">
        <v>18</v>
      </c>
      <c r="G1046">
        <v>1</v>
      </c>
      <c r="H1046" s="8">
        <v>33</v>
      </c>
      <c r="I1046" t="s">
        <v>6</v>
      </c>
      <c r="J1046">
        <f>Tabla1[[#This Row],[Precio Unitario]]*Tabla1[[#This Row],[Cantidad Ordenada]]</f>
        <v>18</v>
      </c>
      <c r="K1046">
        <f>Tabla1[[#This Row],[Ganancia Bruta]]-(Tabla1[[#This Row],[Costo Unitario]]*Tabla1[[#This Row],[Cantidad Ordenada]])</f>
        <v>8</v>
      </c>
      <c r="L1046">
        <f>Tabla1[[#This Row],[Precio Unitario]]*Tabla1[[#This Row],[Cantidad Ordenada]]</f>
        <v>18</v>
      </c>
      <c r="M1046" s="1">
        <f>Tabla1[[#This Row],[Ganancia Neta ]]/Tabla1[[#This Row],[Total del pedido ]]</f>
        <v>0.44444444444444442</v>
      </c>
      <c r="N1046" s="2">
        <f>Tabla1[[#This Row],[Costo Unitario]]*Tabla1[[#This Row],[Cantidad Ordenada]]</f>
        <v>10</v>
      </c>
      <c r="O1046" s="2"/>
    </row>
    <row r="1047" spans="1:15">
      <c r="A1047">
        <v>411</v>
      </c>
      <c r="B1047">
        <v>3</v>
      </c>
      <c r="C1047" t="s">
        <v>10</v>
      </c>
      <c r="D1047" t="s">
        <v>34</v>
      </c>
      <c r="E1047">
        <v>16</v>
      </c>
      <c r="F1047">
        <v>27</v>
      </c>
      <c r="G1047">
        <v>3</v>
      </c>
      <c r="H1047" s="8">
        <v>9</v>
      </c>
      <c r="I1047" t="s">
        <v>6</v>
      </c>
      <c r="J1047">
        <f>Tabla1[[#This Row],[Precio Unitario]]*Tabla1[[#This Row],[Cantidad Ordenada]]</f>
        <v>81</v>
      </c>
      <c r="K1047">
        <f>Tabla1[[#This Row],[Ganancia Bruta]]-(Tabla1[[#This Row],[Costo Unitario]]*Tabla1[[#This Row],[Cantidad Ordenada]])</f>
        <v>33</v>
      </c>
      <c r="L1047">
        <f>Tabla1[[#This Row],[Precio Unitario]]*Tabla1[[#This Row],[Cantidad Ordenada]]</f>
        <v>81</v>
      </c>
      <c r="M1047" s="1">
        <f>Tabla1[[#This Row],[Ganancia Neta ]]/Tabla1[[#This Row],[Total del pedido ]]</f>
        <v>0.40740740740740738</v>
      </c>
      <c r="N1047" s="2">
        <f>Tabla1[[#This Row],[Costo Unitario]]*Tabla1[[#This Row],[Cantidad Ordenada]]</f>
        <v>48</v>
      </c>
      <c r="O1047" s="2"/>
    </row>
    <row r="1048" spans="1:15">
      <c r="A1048">
        <v>412</v>
      </c>
      <c r="B1048">
        <v>11</v>
      </c>
      <c r="C1048" t="s">
        <v>9</v>
      </c>
      <c r="D1048" t="s">
        <v>33</v>
      </c>
      <c r="E1048">
        <v>19</v>
      </c>
      <c r="F1048">
        <v>31</v>
      </c>
      <c r="G1048">
        <v>3</v>
      </c>
      <c r="H1048" s="8">
        <v>57</v>
      </c>
      <c r="I1048" t="s">
        <v>8</v>
      </c>
      <c r="J1048">
        <f>Tabla1[[#This Row],[Precio Unitario]]*Tabla1[[#This Row],[Cantidad Ordenada]]</f>
        <v>93</v>
      </c>
      <c r="K1048">
        <f>Tabla1[[#This Row],[Ganancia Bruta]]-(Tabla1[[#This Row],[Costo Unitario]]*Tabla1[[#This Row],[Cantidad Ordenada]])</f>
        <v>36</v>
      </c>
      <c r="L1048">
        <f>Tabla1[[#This Row],[Precio Unitario]]*Tabla1[[#This Row],[Cantidad Ordenada]]</f>
        <v>93</v>
      </c>
      <c r="M1048" s="1">
        <f>Tabla1[[#This Row],[Ganancia Neta ]]/Tabla1[[#This Row],[Total del pedido ]]</f>
        <v>0.38709677419354838</v>
      </c>
      <c r="N1048" s="2">
        <f>Tabla1[[#This Row],[Costo Unitario]]*Tabla1[[#This Row],[Cantidad Ordenada]]</f>
        <v>57</v>
      </c>
      <c r="O1048" s="2"/>
    </row>
    <row r="1049" spans="1:15">
      <c r="A1049">
        <v>413</v>
      </c>
      <c r="B1049">
        <v>13</v>
      </c>
      <c r="C1049" t="s">
        <v>17</v>
      </c>
      <c r="D1049" t="s">
        <v>41</v>
      </c>
      <c r="E1049">
        <v>21</v>
      </c>
      <c r="F1049">
        <v>35</v>
      </c>
      <c r="G1049">
        <v>1</v>
      </c>
      <c r="H1049" s="8">
        <v>12</v>
      </c>
      <c r="I1049" t="s">
        <v>8</v>
      </c>
      <c r="J1049">
        <f>Tabla1[[#This Row],[Precio Unitario]]*Tabla1[[#This Row],[Cantidad Ordenada]]</f>
        <v>35</v>
      </c>
      <c r="K1049">
        <f>Tabla1[[#This Row],[Ganancia Bruta]]-(Tabla1[[#This Row],[Costo Unitario]]*Tabla1[[#This Row],[Cantidad Ordenada]])</f>
        <v>14</v>
      </c>
      <c r="L1049">
        <f>Tabla1[[#This Row],[Precio Unitario]]*Tabla1[[#This Row],[Cantidad Ordenada]]</f>
        <v>35</v>
      </c>
      <c r="M1049" s="1">
        <f>Tabla1[[#This Row],[Ganancia Neta ]]/Tabla1[[#This Row],[Total del pedido ]]</f>
        <v>0.4</v>
      </c>
      <c r="N1049" s="2">
        <f>Tabla1[[#This Row],[Costo Unitario]]*Tabla1[[#This Row],[Cantidad Ordenada]]</f>
        <v>21</v>
      </c>
      <c r="O1049" s="2"/>
    </row>
    <row r="1050" spans="1:15">
      <c r="A1050">
        <v>414</v>
      </c>
      <c r="B1050">
        <v>14</v>
      </c>
      <c r="C1050" t="s">
        <v>14</v>
      </c>
      <c r="D1050" t="s">
        <v>38</v>
      </c>
      <c r="E1050">
        <v>20</v>
      </c>
      <c r="F1050">
        <v>33</v>
      </c>
      <c r="G1050">
        <v>1</v>
      </c>
      <c r="H1050" s="8">
        <v>38</v>
      </c>
      <c r="I1050" t="s">
        <v>6</v>
      </c>
      <c r="J1050">
        <f>Tabla1[[#This Row],[Precio Unitario]]*Tabla1[[#This Row],[Cantidad Ordenada]]</f>
        <v>33</v>
      </c>
      <c r="K1050">
        <f>Tabla1[[#This Row],[Ganancia Bruta]]-(Tabla1[[#This Row],[Costo Unitario]]*Tabla1[[#This Row],[Cantidad Ordenada]])</f>
        <v>13</v>
      </c>
      <c r="L1050">
        <f>Tabla1[[#This Row],[Precio Unitario]]*Tabla1[[#This Row],[Cantidad Ordenada]]</f>
        <v>33</v>
      </c>
      <c r="M1050" s="1">
        <f>Tabla1[[#This Row],[Ganancia Neta ]]/Tabla1[[#This Row],[Total del pedido ]]</f>
        <v>0.39393939393939392</v>
      </c>
      <c r="N1050" s="2">
        <f>Tabla1[[#This Row],[Costo Unitario]]*Tabla1[[#This Row],[Cantidad Ordenada]]</f>
        <v>20</v>
      </c>
      <c r="O1050" s="2"/>
    </row>
    <row r="1051" spans="1:15">
      <c r="A1051">
        <v>415</v>
      </c>
      <c r="B1051">
        <v>14</v>
      </c>
      <c r="C1051" t="s">
        <v>10</v>
      </c>
      <c r="D1051" t="s">
        <v>34</v>
      </c>
      <c r="E1051">
        <v>16</v>
      </c>
      <c r="F1051">
        <v>27</v>
      </c>
      <c r="G1051">
        <v>2</v>
      </c>
      <c r="H1051" s="8">
        <v>32</v>
      </c>
      <c r="I1051" t="s">
        <v>6</v>
      </c>
      <c r="J1051">
        <f>Tabla1[[#This Row],[Precio Unitario]]*Tabla1[[#This Row],[Cantidad Ordenada]]</f>
        <v>54</v>
      </c>
      <c r="K1051">
        <f>Tabla1[[#This Row],[Ganancia Bruta]]-(Tabla1[[#This Row],[Costo Unitario]]*Tabla1[[#This Row],[Cantidad Ordenada]])</f>
        <v>22</v>
      </c>
      <c r="L1051">
        <f>Tabla1[[#This Row],[Precio Unitario]]*Tabla1[[#This Row],[Cantidad Ordenada]]</f>
        <v>54</v>
      </c>
      <c r="M1051" s="1">
        <f>Tabla1[[#This Row],[Ganancia Neta ]]/Tabla1[[#This Row],[Total del pedido ]]</f>
        <v>0.40740740740740738</v>
      </c>
      <c r="N1051" s="2">
        <f>Tabla1[[#This Row],[Costo Unitario]]*Tabla1[[#This Row],[Cantidad Ordenada]]</f>
        <v>32</v>
      </c>
      <c r="O1051" s="2"/>
    </row>
    <row r="1052" spans="1:15">
      <c r="A1052">
        <v>415</v>
      </c>
      <c r="B1052">
        <v>14</v>
      </c>
      <c r="C1052" t="s">
        <v>20</v>
      </c>
      <c r="D1052" t="s">
        <v>44</v>
      </c>
      <c r="E1052">
        <v>20</v>
      </c>
      <c r="F1052">
        <v>34</v>
      </c>
      <c r="G1052">
        <v>2</v>
      </c>
      <c r="H1052" s="8">
        <v>16</v>
      </c>
      <c r="I1052" t="s">
        <v>8</v>
      </c>
      <c r="J1052">
        <f>Tabla1[[#This Row],[Precio Unitario]]*Tabla1[[#This Row],[Cantidad Ordenada]]</f>
        <v>68</v>
      </c>
      <c r="K1052">
        <f>Tabla1[[#This Row],[Ganancia Bruta]]-(Tabla1[[#This Row],[Costo Unitario]]*Tabla1[[#This Row],[Cantidad Ordenada]])</f>
        <v>28</v>
      </c>
      <c r="L1052">
        <f>Tabla1[[#This Row],[Precio Unitario]]*Tabla1[[#This Row],[Cantidad Ordenada]]</f>
        <v>68</v>
      </c>
      <c r="M1052" s="1">
        <f>Tabla1[[#This Row],[Ganancia Neta ]]/Tabla1[[#This Row],[Total del pedido ]]</f>
        <v>0.41176470588235292</v>
      </c>
      <c r="N1052" s="2">
        <f>Tabla1[[#This Row],[Costo Unitario]]*Tabla1[[#This Row],[Cantidad Ordenada]]</f>
        <v>40</v>
      </c>
      <c r="O1052" s="2"/>
    </row>
    <row r="1053" spans="1:15">
      <c r="A1053">
        <v>415</v>
      </c>
      <c r="B1053">
        <v>14</v>
      </c>
      <c r="C1053" t="s">
        <v>12</v>
      </c>
      <c r="D1053" t="s">
        <v>36</v>
      </c>
      <c r="E1053">
        <v>22</v>
      </c>
      <c r="F1053">
        <v>36</v>
      </c>
      <c r="G1053">
        <v>1</v>
      </c>
      <c r="H1053" s="8">
        <v>39</v>
      </c>
      <c r="I1053" t="s">
        <v>6</v>
      </c>
      <c r="J1053">
        <f>Tabla1[[#This Row],[Precio Unitario]]*Tabla1[[#This Row],[Cantidad Ordenada]]</f>
        <v>36</v>
      </c>
      <c r="K1053">
        <f>Tabla1[[#This Row],[Ganancia Bruta]]-(Tabla1[[#This Row],[Costo Unitario]]*Tabla1[[#This Row],[Cantidad Ordenada]])</f>
        <v>14</v>
      </c>
      <c r="L1053">
        <f>Tabla1[[#This Row],[Precio Unitario]]*Tabla1[[#This Row],[Cantidad Ordenada]]</f>
        <v>36</v>
      </c>
      <c r="M1053" s="1">
        <f>Tabla1[[#This Row],[Ganancia Neta ]]/Tabla1[[#This Row],[Total del pedido ]]</f>
        <v>0.3888888888888889</v>
      </c>
      <c r="N1053" s="2">
        <f>Tabla1[[#This Row],[Costo Unitario]]*Tabla1[[#This Row],[Cantidad Ordenada]]</f>
        <v>22</v>
      </c>
      <c r="O1053" s="2"/>
    </row>
    <row r="1054" spans="1:15">
      <c r="A1054">
        <v>416</v>
      </c>
      <c r="B1054">
        <v>20</v>
      </c>
      <c r="C1054" t="s">
        <v>26</v>
      </c>
      <c r="D1054" t="s">
        <v>50</v>
      </c>
      <c r="E1054">
        <v>15</v>
      </c>
      <c r="F1054">
        <v>25</v>
      </c>
      <c r="G1054">
        <v>1</v>
      </c>
      <c r="H1054" s="8">
        <v>9</v>
      </c>
      <c r="I1054" t="s">
        <v>8</v>
      </c>
      <c r="J1054">
        <f>Tabla1[[#This Row],[Precio Unitario]]*Tabla1[[#This Row],[Cantidad Ordenada]]</f>
        <v>25</v>
      </c>
      <c r="K1054">
        <f>Tabla1[[#This Row],[Ganancia Bruta]]-(Tabla1[[#This Row],[Costo Unitario]]*Tabla1[[#This Row],[Cantidad Ordenada]])</f>
        <v>10</v>
      </c>
      <c r="L1054">
        <f>Tabla1[[#This Row],[Precio Unitario]]*Tabla1[[#This Row],[Cantidad Ordenada]]</f>
        <v>25</v>
      </c>
      <c r="M1054" s="1">
        <f>Tabla1[[#This Row],[Ganancia Neta ]]/Tabla1[[#This Row],[Total del pedido ]]</f>
        <v>0.4</v>
      </c>
      <c r="N1054" s="2">
        <f>Tabla1[[#This Row],[Costo Unitario]]*Tabla1[[#This Row],[Cantidad Ordenada]]</f>
        <v>15</v>
      </c>
      <c r="O1054" s="2"/>
    </row>
    <row r="1055" spans="1:15">
      <c r="A1055">
        <v>417</v>
      </c>
      <c r="B1055">
        <v>7</v>
      </c>
      <c r="C1055" t="s">
        <v>13</v>
      </c>
      <c r="D1055" t="s">
        <v>37</v>
      </c>
      <c r="E1055">
        <v>17</v>
      </c>
      <c r="F1055">
        <v>29</v>
      </c>
      <c r="G1055">
        <v>1</v>
      </c>
      <c r="H1055" s="8">
        <v>23</v>
      </c>
      <c r="I1055" t="s">
        <v>6</v>
      </c>
      <c r="J1055">
        <f>Tabla1[[#This Row],[Precio Unitario]]*Tabla1[[#This Row],[Cantidad Ordenada]]</f>
        <v>29</v>
      </c>
      <c r="K1055">
        <f>Tabla1[[#This Row],[Ganancia Bruta]]-(Tabla1[[#This Row],[Costo Unitario]]*Tabla1[[#This Row],[Cantidad Ordenada]])</f>
        <v>12</v>
      </c>
      <c r="L1055">
        <f>Tabla1[[#This Row],[Precio Unitario]]*Tabla1[[#This Row],[Cantidad Ordenada]]</f>
        <v>29</v>
      </c>
      <c r="M1055" s="1">
        <f>Tabla1[[#This Row],[Ganancia Neta ]]/Tabla1[[#This Row],[Total del pedido ]]</f>
        <v>0.41379310344827586</v>
      </c>
      <c r="N1055" s="2">
        <f>Tabla1[[#This Row],[Costo Unitario]]*Tabla1[[#This Row],[Cantidad Ordenada]]</f>
        <v>17</v>
      </c>
      <c r="O1055" s="2"/>
    </row>
    <row r="1056" spans="1:15">
      <c r="A1056">
        <v>417</v>
      </c>
      <c r="B1056">
        <v>7</v>
      </c>
      <c r="C1056" t="s">
        <v>11</v>
      </c>
      <c r="D1056" t="s">
        <v>35</v>
      </c>
      <c r="E1056">
        <v>25</v>
      </c>
      <c r="F1056">
        <v>40</v>
      </c>
      <c r="G1056">
        <v>1</v>
      </c>
      <c r="H1056" s="8">
        <v>17</v>
      </c>
      <c r="I1056" t="s">
        <v>6</v>
      </c>
      <c r="J1056">
        <f>Tabla1[[#This Row],[Precio Unitario]]*Tabla1[[#This Row],[Cantidad Ordenada]]</f>
        <v>40</v>
      </c>
      <c r="K1056">
        <f>Tabla1[[#This Row],[Ganancia Bruta]]-(Tabla1[[#This Row],[Costo Unitario]]*Tabla1[[#This Row],[Cantidad Ordenada]])</f>
        <v>15</v>
      </c>
      <c r="L1056">
        <f>Tabla1[[#This Row],[Precio Unitario]]*Tabla1[[#This Row],[Cantidad Ordenada]]</f>
        <v>40</v>
      </c>
      <c r="M1056" s="1">
        <f>Tabla1[[#This Row],[Ganancia Neta ]]/Tabla1[[#This Row],[Total del pedido ]]</f>
        <v>0.375</v>
      </c>
      <c r="N1056" s="2">
        <f>Tabla1[[#This Row],[Costo Unitario]]*Tabla1[[#This Row],[Cantidad Ordenada]]</f>
        <v>25</v>
      </c>
      <c r="O1056" s="2"/>
    </row>
    <row r="1057" spans="1:15">
      <c r="A1057">
        <v>417</v>
      </c>
      <c r="B1057">
        <v>7</v>
      </c>
      <c r="C1057" t="s">
        <v>16</v>
      </c>
      <c r="D1057" t="s">
        <v>40</v>
      </c>
      <c r="E1057">
        <v>11</v>
      </c>
      <c r="F1057">
        <v>19</v>
      </c>
      <c r="G1057">
        <v>1</v>
      </c>
      <c r="H1057" s="8">
        <v>16</v>
      </c>
      <c r="I1057" t="s">
        <v>8</v>
      </c>
      <c r="J1057">
        <f>Tabla1[[#This Row],[Precio Unitario]]*Tabla1[[#This Row],[Cantidad Ordenada]]</f>
        <v>19</v>
      </c>
      <c r="K1057">
        <f>Tabla1[[#This Row],[Ganancia Bruta]]-(Tabla1[[#This Row],[Costo Unitario]]*Tabla1[[#This Row],[Cantidad Ordenada]])</f>
        <v>8</v>
      </c>
      <c r="L1057">
        <f>Tabla1[[#This Row],[Precio Unitario]]*Tabla1[[#This Row],[Cantidad Ordenada]]</f>
        <v>19</v>
      </c>
      <c r="M1057" s="1">
        <f>Tabla1[[#This Row],[Ganancia Neta ]]/Tabla1[[#This Row],[Total del pedido ]]</f>
        <v>0.42105263157894735</v>
      </c>
      <c r="N1057" s="2">
        <f>Tabla1[[#This Row],[Costo Unitario]]*Tabla1[[#This Row],[Cantidad Ordenada]]</f>
        <v>11</v>
      </c>
      <c r="O1057" s="2"/>
    </row>
    <row r="1058" spans="1:15">
      <c r="A1058">
        <v>417</v>
      </c>
      <c r="B1058">
        <v>7</v>
      </c>
      <c r="C1058" t="s">
        <v>10</v>
      </c>
      <c r="D1058" t="s">
        <v>34</v>
      </c>
      <c r="E1058">
        <v>16</v>
      </c>
      <c r="F1058">
        <v>27</v>
      </c>
      <c r="G1058">
        <v>2</v>
      </c>
      <c r="H1058" s="8">
        <v>34</v>
      </c>
      <c r="I1058" t="s">
        <v>8</v>
      </c>
      <c r="J1058">
        <f>Tabla1[[#This Row],[Precio Unitario]]*Tabla1[[#This Row],[Cantidad Ordenada]]</f>
        <v>54</v>
      </c>
      <c r="K1058">
        <f>Tabla1[[#This Row],[Ganancia Bruta]]-(Tabla1[[#This Row],[Costo Unitario]]*Tabla1[[#This Row],[Cantidad Ordenada]])</f>
        <v>22</v>
      </c>
      <c r="L1058">
        <f>Tabla1[[#This Row],[Precio Unitario]]*Tabla1[[#This Row],[Cantidad Ordenada]]</f>
        <v>54</v>
      </c>
      <c r="M1058" s="1">
        <f>Tabla1[[#This Row],[Ganancia Neta ]]/Tabla1[[#This Row],[Total del pedido ]]</f>
        <v>0.40740740740740738</v>
      </c>
      <c r="N1058" s="2">
        <f>Tabla1[[#This Row],[Costo Unitario]]*Tabla1[[#This Row],[Cantidad Ordenada]]</f>
        <v>32</v>
      </c>
      <c r="O1058" s="2"/>
    </row>
    <row r="1059" spans="1:15">
      <c r="A1059">
        <v>418</v>
      </c>
      <c r="B1059">
        <v>17</v>
      </c>
      <c r="C1059" t="s">
        <v>26</v>
      </c>
      <c r="D1059" t="s">
        <v>50</v>
      </c>
      <c r="E1059">
        <v>15</v>
      </c>
      <c r="F1059">
        <v>25</v>
      </c>
      <c r="G1059">
        <v>1</v>
      </c>
      <c r="H1059" s="8">
        <v>45</v>
      </c>
      <c r="I1059" t="s">
        <v>6</v>
      </c>
      <c r="J1059">
        <f>Tabla1[[#This Row],[Precio Unitario]]*Tabla1[[#This Row],[Cantidad Ordenada]]</f>
        <v>25</v>
      </c>
      <c r="K1059">
        <f>Tabla1[[#This Row],[Ganancia Bruta]]-(Tabla1[[#This Row],[Costo Unitario]]*Tabla1[[#This Row],[Cantidad Ordenada]])</f>
        <v>10</v>
      </c>
      <c r="L1059">
        <f>Tabla1[[#This Row],[Precio Unitario]]*Tabla1[[#This Row],[Cantidad Ordenada]]</f>
        <v>25</v>
      </c>
      <c r="M1059" s="1">
        <f>Tabla1[[#This Row],[Ganancia Neta ]]/Tabla1[[#This Row],[Total del pedido ]]</f>
        <v>0.4</v>
      </c>
      <c r="N1059" s="2">
        <f>Tabla1[[#This Row],[Costo Unitario]]*Tabla1[[#This Row],[Cantidad Ordenada]]</f>
        <v>15</v>
      </c>
      <c r="O1059" s="2"/>
    </row>
    <row r="1060" spans="1:15">
      <c r="A1060">
        <v>418</v>
      </c>
      <c r="B1060">
        <v>17</v>
      </c>
      <c r="C1060" t="s">
        <v>9</v>
      </c>
      <c r="D1060" t="s">
        <v>33</v>
      </c>
      <c r="E1060">
        <v>19</v>
      </c>
      <c r="F1060">
        <v>31</v>
      </c>
      <c r="G1060">
        <v>3</v>
      </c>
      <c r="H1060" s="8">
        <v>55</v>
      </c>
      <c r="I1060" t="s">
        <v>8</v>
      </c>
      <c r="J1060">
        <f>Tabla1[[#This Row],[Precio Unitario]]*Tabla1[[#This Row],[Cantidad Ordenada]]</f>
        <v>93</v>
      </c>
      <c r="K1060">
        <f>Tabla1[[#This Row],[Ganancia Bruta]]-(Tabla1[[#This Row],[Costo Unitario]]*Tabla1[[#This Row],[Cantidad Ordenada]])</f>
        <v>36</v>
      </c>
      <c r="L1060">
        <f>Tabla1[[#This Row],[Precio Unitario]]*Tabla1[[#This Row],[Cantidad Ordenada]]</f>
        <v>93</v>
      </c>
      <c r="M1060" s="1">
        <f>Tabla1[[#This Row],[Ganancia Neta ]]/Tabla1[[#This Row],[Total del pedido ]]</f>
        <v>0.38709677419354838</v>
      </c>
      <c r="N1060" s="2">
        <f>Tabla1[[#This Row],[Costo Unitario]]*Tabla1[[#This Row],[Cantidad Ordenada]]</f>
        <v>57</v>
      </c>
      <c r="O1060" s="2"/>
    </row>
    <row r="1061" spans="1:15">
      <c r="A1061">
        <v>419</v>
      </c>
      <c r="B1061">
        <v>11</v>
      </c>
      <c r="C1061" t="s">
        <v>20</v>
      </c>
      <c r="D1061" t="s">
        <v>44</v>
      </c>
      <c r="E1061">
        <v>20</v>
      </c>
      <c r="F1061">
        <v>34</v>
      </c>
      <c r="G1061">
        <v>1</v>
      </c>
      <c r="H1061" s="8">
        <v>7</v>
      </c>
      <c r="I1061" t="s">
        <v>8</v>
      </c>
      <c r="J1061">
        <f>Tabla1[[#This Row],[Precio Unitario]]*Tabla1[[#This Row],[Cantidad Ordenada]]</f>
        <v>34</v>
      </c>
      <c r="K1061">
        <f>Tabla1[[#This Row],[Ganancia Bruta]]-(Tabla1[[#This Row],[Costo Unitario]]*Tabla1[[#This Row],[Cantidad Ordenada]])</f>
        <v>14</v>
      </c>
      <c r="L1061">
        <f>Tabla1[[#This Row],[Precio Unitario]]*Tabla1[[#This Row],[Cantidad Ordenada]]</f>
        <v>34</v>
      </c>
      <c r="M1061" s="1">
        <f>Tabla1[[#This Row],[Ganancia Neta ]]/Tabla1[[#This Row],[Total del pedido ]]</f>
        <v>0.41176470588235292</v>
      </c>
      <c r="N1061" s="2">
        <f>Tabla1[[#This Row],[Costo Unitario]]*Tabla1[[#This Row],[Cantidad Ordenada]]</f>
        <v>20</v>
      </c>
      <c r="O1061" s="2"/>
    </row>
    <row r="1062" spans="1:15">
      <c r="A1062">
        <v>419</v>
      </c>
      <c r="B1062">
        <v>11</v>
      </c>
      <c r="C1062" t="s">
        <v>14</v>
      </c>
      <c r="D1062" t="s">
        <v>38</v>
      </c>
      <c r="E1062">
        <v>20</v>
      </c>
      <c r="F1062">
        <v>33</v>
      </c>
      <c r="G1062">
        <v>1</v>
      </c>
      <c r="H1062" s="8">
        <v>57</v>
      </c>
      <c r="I1062" t="s">
        <v>6</v>
      </c>
      <c r="J1062">
        <f>Tabla1[[#This Row],[Precio Unitario]]*Tabla1[[#This Row],[Cantidad Ordenada]]</f>
        <v>33</v>
      </c>
      <c r="K1062">
        <f>Tabla1[[#This Row],[Ganancia Bruta]]-(Tabla1[[#This Row],[Costo Unitario]]*Tabla1[[#This Row],[Cantidad Ordenada]])</f>
        <v>13</v>
      </c>
      <c r="L1062">
        <f>Tabla1[[#This Row],[Precio Unitario]]*Tabla1[[#This Row],[Cantidad Ordenada]]</f>
        <v>33</v>
      </c>
      <c r="M1062" s="1">
        <f>Tabla1[[#This Row],[Ganancia Neta ]]/Tabla1[[#This Row],[Total del pedido ]]</f>
        <v>0.39393939393939392</v>
      </c>
      <c r="N1062" s="2">
        <f>Tabla1[[#This Row],[Costo Unitario]]*Tabla1[[#This Row],[Cantidad Ordenada]]</f>
        <v>20</v>
      </c>
      <c r="O1062" s="2"/>
    </row>
    <row r="1063" spans="1:15">
      <c r="A1063">
        <v>420</v>
      </c>
      <c r="B1063">
        <v>18</v>
      </c>
      <c r="C1063" t="s">
        <v>20</v>
      </c>
      <c r="D1063" t="s">
        <v>44</v>
      </c>
      <c r="E1063">
        <v>20</v>
      </c>
      <c r="F1063">
        <v>34</v>
      </c>
      <c r="G1063">
        <v>2</v>
      </c>
      <c r="H1063" s="8">
        <v>33</v>
      </c>
      <c r="I1063" t="s">
        <v>6</v>
      </c>
      <c r="J1063">
        <f>Tabla1[[#This Row],[Precio Unitario]]*Tabla1[[#This Row],[Cantidad Ordenada]]</f>
        <v>68</v>
      </c>
      <c r="K1063">
        <f>Tabla1[[#This Row],[Ganancia Bruta]]-(Tabla1[[#This Row],[Costo Unitario]]*Tabla1[[#This Row],[Cantidad Ordenada]])</f>
        <v>28</v>
      </c>
      <c r="L1063">
        <f>Tabla1[[#This Row],[Precio Unitario]]*Tabla1[[#This Row],[Cantidad Ordenada]]</f>
        <v>68</v>
      </c>
      <c r="M1063" s="1">
        <f>Tabla1[[#This Row],[Ganancia Neta ]]/Tabla1[[#This Row],[Total del pedido ]]</f>
        <v>0.41176470588235292</v>
      </c>
      <c r="N1063" s="2">
        <f>Tabla1[[#This Row],[Costo Unitario]]*Tabla1[[#This Row],[Cantidad Ordenada]]</f>
        <v>40</v>
      </c>
      <c r="O1063" s="2"/>
    </row>
    <row r="1064" spans="1:15">
      <c r="A1064">
        <v>420</v>
      </c>
      <c r="B1064">
        <v>18</v>
      </c>
      <c r="C1064" t="s">
        <v>21</v>
      </c>
      <c r="D1064" t="s">
        <v>45</v>
      </c>
      <c r="E1064">
        <v>12</v>
      </c>
      <c r="F1064">
        <v>20</v>
      </c>
      <c r="G1064">
        <v>3</v>
      </c>
      <c r="H1064" s="8">
        <v>10</v>
      </c>
      <c r="I1064" t="s">
        <v>6</v>
      </c>
      <c r="J1064">
        <f>Tabla1[[#This Row],[Precio Unitario]]*Tabla1[[#This Row],[Cantidad Ordenada]]</f>
        <v>60</v>
      </c>
      <c r="K1064">
        <f>Tabla1[[#This Row],[Ganancia Bruta]]-(Tabla1[[#This Row],[Costo Unitario]]*Tabla1[[#This Row],[Cantidad Ordenada]])</f>
        <v>24</v>
      </c>
      <c r="L1064">
        <f>Tabla1[[#This Row],[Precio Unitario]]*Tabla1[[#This Row],[Cantidad Ordenada]]</f>
        <v>60</v>
      </c>
      <c r="M1064" s="1">
        <f>Tabla1[[#This Row],[Ganancia Neta ]]/Tabla1[[#This Row],[Total del pedido ]]</f>
        <v>0.4</v>
      </c>
      <c r="N1064" s="2">
        <f>Tabla1[[#This Row],[Costo Unitario]]*Tabla1[[#This Row],[Cantidad Ordenada]]</f>
        <v>36</v>
      </c>
      <c r="O1064" s="2"/>
    </row>
    <row r="1065" spans="1:15">
      <c r="A1065">
        <v>420</v>
      </c>
      <c r="B1065">
        <v>18</v>
      </c>
      <c r="C1065" t="s">
        <v>26</v>
      </c>
      <c r="D1065" t="s">
        <v>50</v>
      </c>
      <c r="E1065">
        <v>15</v>
      </c>
      <c r="F1065">
        <v>25</v>
      </c>
      <c r="G1065">
        <v>2</v>
      </c>
      <c r="H1065" s="8">
        <v>28</v>
      </c>
      <c r="I1065" t="s">
        <v>6</v>
      </c>
      <c r="J1065">
        <f>Tabla1[[#This Row],[Precio Unitario]]*Tabla1[[#This Row],[Cantidad Ordenada]]</f>
        <v>50</v>
      </c>
      <c r="K1065">
        <f>Tabla1[[#This Row],[Ganancia Bruta]]-(Tabla1[[#This Row],[Costo Unitario]]*Tabla1[[#This Row],[Cantidad Ordenada]])</f>
        <v>20</v>
      </c>
      <c r="L1065">
        <f>Tabla1[[#This Row],[Precio Unitario]]*Tabla1[[#This Row],[Cantidad Ordenada]]</f>
        <v>50</v>
      </c>
      <c r="M1065" s="1">
        <f>Tabla1[[#This Row],[Ganancia Neta ]]/Tabla1[[#This Row],[Total del pedido ]]</f>
        <v>0.4</v>
      </c>
      <c r="N1065" s="2">
        <f>Tabla1[[#This Row],[Costo Unitario]]*Tabla1[[#This Row],[Cantidad Ordenada]]</f>
        <v>30</v>
      </c>
      <c r="O1065" s="2"/>
    </row>
    <row r="1066" spans="1:15">
      <c r="A1066">
        <v>420</v>
      </c>
      <c r="B1066">
        <v>18</v>
      </c>
      <c r="C1066" t="s">
        <v>18</v>
      </c>
      <c r="D1066" t="s">
        <v>42</v>
      </c>
      <c r="E1066">
        <v>19</v>
      </c>
      <c r="F1066">
        <v>32</v>
      </c>
      <c r="G1066">
        <v>2</v>
      </c>
      <c r="H1066" s="8">
        <v>34</v>
      </c>
      <c r="I1066" t="s">
        <v>6</v>
      </c>
      <c r="J1066">
        <f>Tabla1[[#This Row],[Precio Unitario]]*Tabla1[[#This Row],[Cantidad Ordenada]]</f>
        <v>64</v>
      </c>
      <c r="K1066">
        <f>Tabla1[[#This Row],[Ganancia Bruta]]-(Tabla1[[#This Row],[Costo Unitario]]*Tabla1[[#This Row],[Cantidad Ordenada]])</f>
        <v>26</v>
      </c>
      <c r="L1066">
        <f>Tabla1[[#This Row],[Precio Unitario]]*Tabla1[[#This Row],[Cantidad Ordenada]]</f>
        <v>64</v>
      </c>
      <c r="M1066" s="1">
        <f>Tabla1[[#This Row],[Ganancia Neta ]]/Tabla1[[#This Row],[Total del pedido ]]</f>
        <v>0.40625</v>
      </c>
      <c r="N1066" s="2">
        <f>Tabla1[[#This Row],[Costo Unitario]]*Tabla1[[#This Row],[Cantidad Ordenada]]</f>
        <v>38</v>
      </c>
      <c r="O1066" s="2"/>
    </row>
    <row r="1067" spans="1:15">
      <c r="A1067">
        <v>421</v>
      </c>
      <c r="B1067">
        <v>10</v>
      </c>
      <c r="C1067" t="s">
        <v>9</v>
      </c>
      <c r="D1067" t="s">
        <v>33</v>
      </c>
      <c r="E1067">
        <v>19</v>
      </c>
      <c r="F1067">
        <v>31</v>
      </c>
      <c r="G1067">
        <v>1</v>
      </c>
      <c r="H1067" s="8">
        <v>18</v>
      </c>
      <c r="I1067" t="s">
        <v>8</v>
      </c>
      <c r="J1067">
        <f>Tabla1[[#This Row],[Precio Unitario]]*Tabla1[[#This Row],[Cantidad Ordenada]]</f>
        <v>31</v>
      </c>
      <c r="K1067">
        <f>Tabla1[[#This Row],[Ganancia Bruta]]-(Tabla1[[#This Row],[Costo Unitario]]*Tabla1[[#This Row],[Cantidad Ordenada]])</f>
        <v>12</v>
      </c>
      <c r="L1067">
        <f>Tabla1[[#This Row],[Precio Unitario]]*Tabla1[[#This Row],[Cantidad Ordenada]]</f>
        <v>31</v>
      </c>
      <c r="M1067" s="1">
        <f>Tabla1[[#This Row],[Ganancia Neta ]]/Tabla1[[#This Row],[Total del pedido ]]</f>
        <v>0.38709677419354838</v>
      </c>
      <c r="N1067" s="2">
        <f>Tabla1[[#This Row],[Costo Unitario]]*Tabla1[[#This Row],[Cantidad Ordenada]]</f>
        <v>19</v>
      </c>
      <c r="O1067" s="2"/>
    </row>
    <row r="1068" spans="1:15">
      <c r="A1068">
        <v>421</v>
      </c>
      <c r="B1068">
        <v>10</v>
      </c>
      <c r="C1068" t="s">
        <v>24</v>
      </c>
      <c r="D1068" t="s">
        <v>48</v>
      </c>
      <c r="E1068">
        <v>10</v>
      </c>
      <c r="F1068">
        <v>18</v>
      </c>
      <c r="G1068">
        <v>3</v>
      </c>
      <c r="H1068" s="8">
        <v>53</v>
      </c>
      <c r="I1068" t="s">
        <v>8</v>
      </c>
      <c r="J1068">
        <f>Tabla1[[#This Row],[Precio Unitario]]*Tabla1[[#This Row],[Cantidad Ordenada]]</f>
        <v>54</v>
      </c>
      <c r="K1068">
        <f>Tabla1[[#This Row],[Ganancia Bruta]]-(Tabla1[[#This Row],[Costo Unitario]]*Tabla1[[#This Row],[Cantidad Ordenada]])</f>
        <v>24</v>
      </c>
      <c r="L1068">
        <f>Tabla1[[#This Row],[Precio Unitario]]*Tabla1[[#This Row],[Cantidad Ordenada]]</f>
        <v>54</v>
      </c>
      <c r="M1068" s="1">
        <f>Tabla1[[#This Row],[Ganancia Neta ]]/Tabla1[[#This Row],[Total del pedido ]]</f>
        <v>0.44444444444444442</v>
      </c>
      <c r="N1068" s="2">
        <f>Tabla1[[#This Row],[Costo Unitario]]*Tabla1[[#This Row],[Cantidad Ordenada]]</f>
        <v>30</v>
      </c>
      <c r="O1068" s="2"/>
    </row>
    <row r="1069" spans="1:15">
      <c r="A1069">
        <v>422</v>
      </c>
      <c r="B1069">
        <v>12</v>
      </c>
      <c r="C1069" t="s">
        <v>25</v>
      </c>
      <c r="D1069" t="s">
        <v>49</v>
      </c>
      <c r="E1069">
        <v>15</v>
      </c>
      <c r="F1069">
        <v>26</v>
      </c>
      <c r="G1069">
        <v>2</v>
      </c>
      <c r="H1069" s="8">
        <v>7</v>
      </c>
      <c r="I1069" t="s">
        <v>8</v>
      </c>
      <c r="J1069">
        <f>Tabla1[[#This Row],[Precio Unitario]]*Tabla1[[#This Row],[Cantidad Ordenada]]</f>
        <v>52</v>
      </c>
      <c r="K1069">
        <f>Tabla1[[#This Row],[Ganancia Bruta]]-(Tabla1[[#This Row],[Costo Unitario]]*Tabla1[[#This Row],[Cantidad Ordenada]])</f>
        <v>22</v>
      </c>
      <c r="L1069">
        <f>Tabla1[[#This Row],[Precio Unitario]]*Tabla1[[#This Row],[Cantidad Ordenada]]</f>
        <v>52</v>
      </c>
      <c r="M1069" s="1">
        <f>Tabla1[[#This Row],[Ganancia Neta ]]/Tabla1[[#This Row],[Total del pedido ]]</f>
        <v>0.42307692307692307</v>
      </c>
      <c r="N1069" s="2">
        <f>Tabla1[[#This Row],[Costo Unitario]]*Tabla1[[#This Row],[Cantidad Ordenada]]</f>
        <v>30</v>
      </c>
      <c r="O1069" s="2"/>
    </row>
    <row r="1070" spans="1:15">
      <c r="A1070">
        <v>422</v>
      </c>
      <c r="B1070">
        <v>12</v>
      </c>
      <c r="C1070" t="s">
        <v>12</v>
      </c>
      <c r="D1070" t="s">
        <v>36</v>
      </c>
      <c r="E1070">
        <v>22</v>
      </c>
      <c r="F1070">
        <v>36</v>
      </c>
      <c r="G1070">
        <v>1</v>
      </c>
      <c r="H1070" s="8">
        <v>27</v>
      </c>
      <c r="I1070" t="s">
        <v>6</v>
      </c>
      <c r="J1070">
        <f>Tabla1[[#This Row],[Precio Unitario]]*Tabla1[[#This Row],[Cantidad Ordenada]]</f>
        <v>36</v>
      </c>
      <c r="K1070">
        <f>Tabla1[[#This Row],[Ganancia Bruta]]-(Tabla1[[#This Row],[Costo Unitario]]*Tabla1[[#This Row],[Cantidad Ordenada]])</f>
        <v>14</v>
      </c>
      <c r="L1070">
        <f>Tabla1[[#This Row],[Precio Unitario]]*Tabla1[[#This Row],[Cantidad Ordenada]]</f>
        <v>36</v>
      </c>
      <c r="M1070" s="1">
        <f>Tabla1[[#This Row],[Ganancia Neta ]]/Tabla1[[#This Row],[Total del pedido ]]</f>
        <v>0.3888888888888889</v>
      </c>
      <c r="N1070" s="2">
        <f>Tabla1[[#This Row],[Costo Unitario]]*Tabla1[[#This Row],[Cantidad Ordenada]]</f>
        <v>22</v>
      </c>
      <c r="O1070" s="2"/>
    </row>
    <row r="1071" spans="1:15">
      <c r="A1071">
        <v>423</v>
      </c>
      <c r="B1071">
        <v>4</v>
      </c>
      <c r="C1071" t="s">
        <v>15</v>
      </c>
      <c r="D1071" t="s">
        <v>39</v>
      </c>
      <c r="E1071">
        <v>16</v>
      </c>
      <c r="F1071">
        <v>28</v>
      </c>
      <c r="G1071">
        <v>2</v>
      </c>
      <c r="H1071" s="8">
        <v>24</v>
      </c>
      <c r="I1071" t="s">
        <v>6</v>
      </c>
      <c r="J1071">
        <f>Tabla1[[#This Row],[Precio Unitario]]*Tabla1[[#This Row],[Cantidad Ordenada]]</f>
        <v>56</v>
      </c>
      <c r="K1071">
        <f>Tabla1[[#This Row],[Ganancia Bruta]]-(Tabla1[[#This Row],[Costo Unitario]]*Tabla1[[#This Row],[Cantidad Ordenada]])</f>
        <v>24</v>
      </c>
      <c r="L1071">
        <f>Tabla1[[#This Row],[Precio Unitario]]*Tabla1[[#This Row],[Cantidad Ordenada]]</f>
        <v>56</v>
      </c>
      <c r="M1071" s="1">
        <f>Tabla1[[#This Row],[Ganancia Neta ]]/Tabla1[[#This Row],[Total del pedido ]]</f>
        <v>0.42857142857142855</v>
      </c>
      <c r="N1071" s="2">
        <f>Tabla1[[#This Row],[Costo Unitario]]*Tabla1[[#This Row],[Cantidad Ordenada]]</f>
        <v>32</v>
      </c>
      <c r="O1071" s="2"/>
    </row>
    <row r="1072" spans="1:15">
      <c r="A1072">
        <v>423</v>
      </c>
      <c r="B1072">
        <v>4</v>
      </c>
      <c r="C1072" t="s">
        <v>18</v>
      </c>
      <c r="D1072" t="s">
        <v>42</v>
      </c>
      <c r="E1072">
        <v>19</v>
      </c>
      <c r="F1072">
        <v>32</v>
      </c>
      <c r="G1072">
        <v>3</v>
      </c>
      <c r="H1072" s="8">
        <v>7</v>
      </c>
      <c r="I1072" t="s">
        <v>8</v>
      </c>
      <c r="J1072">
        <f>Tabla1[[#This Row],[Precio Unitario]]*Tabla1[[#This Row],[Cantidad Ordenada]]</f>
        <v>96</v>
      </c>
      <c r="K1072">
        <f>Tabla1[[#This Row],[Ganancia Bruta]]-(Tabla1[[#This Row],[Costo Unitario]]*Tabla1[[#This Row],[Cantidad Ordenada]])</f>
        <v>39</v>
      </c>
      <c r="L1072">
        <f>Tabla1[[#This Row],[Precio Unitario]]*Tabla1[[#This Row],[Cantidad Ordenada]]</f>
        <v>96</v>
      </c>
      <c r="M1072" s="1">
        <f>Tabla1[[#This Row],[Ganancia Neta ]]/Tabla1[[#This Row],[Total del pedido ]]</f>
        <v>0.40625</v>
      </c>
      <c r="N1072" s="2">
        <f>Tabla1[[#This Row],[Costo Unitario]]*Tabla1[[#This Row],[Cantidad Ordenada]]</f>
        <v>57</v>
      </c>
      <c r="O1072" s="2"/>
    </row>
    <row r="1073" spans="1:15">
      <c r="A1073">
        <v>424</v>
      </c>
      <c r="B1073">
        <v>13</v>
      </c>
      <c r="C1073" t="s">
        <v>19</v>
      </c>
      <c r="D1073" t="s">
        <v>43</v>
      </c>
      <c r="E1073">
        <v>13</v>
      </c>
      <c r="F1073">
        <v>22</v>
      </c>
      <c r="G1073">
        <v>3</v>
      </c>
      <c r="H1073" s="8">
        <v>43</v>
      </c>
      <c r="I1073" t="s">
        <v>6</v>
      </c>
      <c r="J1073">
        <f>Tabla1[[#This Row],[Precio Unitario]]*Tabla1[[#This Row],[Cantidad Ordenada]]</f>
        <v>66</v>
      </c>
      <c r="K1073">
        <f>Tabla1[[#This Row],[Ganancia Bruta]]-(Tabla1[[#This Row],[Costo Unitario]]*Tabla1[[#This Row],[Cantidad Ordenada]])</f>
        <v>27</v>
      </c>
      <c r="L1073">
        <f>Tabla1[[#This Row],[Precio Unitario]]*Tabla1[[#This Row],[Cantidad Ordenada]]</f>
        <v>66</v>
      </c>
      <c r="M1073" s="1">
        <f>Tabla1[[#This Row],[Ganancia Neta ]]/Tabla1[[#This Row],[Total del pedido ]]</f>
        <v>0.40909090909090912</v>
      </c>
      <c r="N1073" s="2">
        <f>Tabla1[[#This Row],[Costo Unitario]]*Tabla1[[#This Row],[Cantidad Ordenada]]</f>
        <v>39</v>
      </c>
      <c r="O1073" s="2"/>
    </row>
    <row r="1074" spans="1:15">
      <c r="A1074">
        <v>424</v>
      </c>
      <c r="B1074">
        <v>13</v>
      </c>
      <c r="C1074" t="s">
        <v>10</v>
      </c>
      <c r="D1074" t="s">
        <v>34</v>
      </c>
      <c r="E1074">
        <v>16</v>
      </c>
      <c r="F1074">
        <v>27</v>
      </c>
      <c r="G1074">
        <v>3</v>
      </c>
      <c r="H1074" s="8">
        <v>45</v>
      </c>
      <c r="I1074" t="s">
        <v>8</v>
      </c>
      <c r="J1074">
        <f>Tabla1[[#This Row],[Precio Unitario]]*Tabla1[[#This Row],[Cantidad Ordenada]]</f>
        <v>81</v>
      </c>
      <c r="K1074">
        <f>Tabla1[[#This Row],[Ganancia Bruta]]-(Tabla1[[#This Row],[Costo Unitario]]*Tabla1[[#This Row],[Cantidad Ordenada]])</f>
        <v>33</v>
      </c>
      <c r="L1074">
        <f>Tabla1[[#This Row],[Precio Unitario]]*Tabla1[[#This Row],[Cantidad Ordenada]]</f>
        <v>81</v>
      </c>
      <c r="M1074" s="1">
        <f>Tabla1[[#This Row],[Ganancia Neta ]]/Tabla1[[#This Row],[Total del pedido ]]</f>
        <v>0.40740740740740738</v>
      </c>
      <c r="N1074" s="2">
        <f>Tabla1[[#This Row],[Costo Unitario]]*Tabla1[[#This Row],[Cantidad Ordenada]]</f>
        <v>48</v>
      </c>
      <c r="O1074" s="2"/>
    </row>
    <row r="1075" spans="1:15">
      <c r="A1075">
        <v>425</v>
      </c>
      <c r="B1075">
        <v>18</v>
      </c>
      <c r="C1075" t="s">
        <v>16</v>
      </c>
      <c r="D1075" t="s">
        <v>40</v>
      </c>
      <c r="E1075">
        <v>11</v>
      </c>
      <c r="F1075">
        <v>19</v>
      </c>
      <c r="G1075">
        <v>1</v>
      </c>
      <c r="H1075" s="8">
        <v>28</v>
      </c>
      <c r="I1075" t="s">
        <v>8</v>
      </c>
      <c r="J1075">
        <f>Tabla1[[#This Row],[Precio Unitario]]*Tabla1[[#This Row],[Cantidad Ordenada]]</f>
        <v>19</v>
      </c>
      <c r="K1075">
        <f>Tabla1[[#This Row],[Ganancia Bruta]]-(Tabla1[[#This Row],[Costo Unitario]]*Tabla1[[#This Row],[Cantidad Ordenada]])</f>
        <v>8</v>
      </c>
      <c r="L1075">
        <f>Tabla1[[#This Row],[Precio Unitario]]*Tabla1[[#This Row],[Cantidad Ordenada]]</f>
        <v>19</v>
      </c>
      <c r="M1075" s="1">
        <f>Tabla1[[#This Row],[Ganancia Neta ]]/Tabla1[[#This Row],[Total del pedido ]]</f>
        <v>0.42105263157894735</v>
      </c>
      <c r="N1075" s="2">
        <f>Tabla1[[#This Row],[Costo Unitario]]*Tabla1[[#This Row],[Cantidad Ordenada]]</f>
        <v>11</v>
      </c>
      <c r="O1075" s="2"/>
    </row>
    <row r="1076" spans="1:15">
      <c r="A1076">
        <v>426</v>
      </c>
      <c r="B1076">
        <v>5</v>
      </c>
      <c r="C1076" t="s">
        <v>14</v>
      </c>
      <c r="D1076" t="s">
        <v>38</v>
      </c>
      <c r="E1076">
        <v>20</v>
      </c>
      <c r="F1076">
        <v>33</v>
      </c>
      <c r="G1076">
        <v>1</v>
      </c>
      <c r="H1076" s="8">
        <v>8</v>
      </c>
      <c r="I1076" t="s">
        <v>8</v>
      </c>
      <c r="J1076">
        <f>Tabla1[[#This Row],[Precio Unitario]]*Tabla1[[#This Row],[Cantidad Ordenada]]</f>
        <v>33</v>
      </c>
      <c r="K1076">
        <f>Tabla1[[#This Row],[Ganancia Bruta]]-(Tabla1[[#This Row],[Costo Unitario]]*Tabla1[[#This Row],[Cantidad Ordenada]])</f>
        <v>13</v>
      </c>
      <c r="L1076">
        <f>Tabla1[[#This Row],[Precio Unitario]]*Tabla1[[#This Row],[Cantidad Ordenada]]</f>
        <v>33</v>
      </c>
      <c r="M1076" s="1">
        <f>Tabla1[[#This Row],[Ganancia Neta ]]/Tabla1[[#This Row],[Total del pedido ]]</f>
        <v>0.39393939393939392</v>
      </c>
      <c r="N1076" s="2">
        <f>Tabla1[[#This Row],[Costo Unitario]]*Tabla1[[#This Row],[Cantidad Ordenada]]</f>
        <v>20</v>
      </c>
      <c r="O1076" s="2"/>
    </row>
    <row r="1077" spans="1:15">
      <c r="A1077">
        <v>426</v>
      </c>
      <c r="B1077">
        <v>5</v>
      </c>
      <c r="C1077" t="s">
        <v>15</v>
      </c>
      <c r="D1077" t="s">
        <v>39</v>
      </c>
      <c r="E1077">
        <v>16</v>
      </c>
      <c r="F1077">
        <v>28</v>
      </c>
      <c r="G1077">
        <v>2</v>
      </c>
      <c r="H1077" s="8">
        <v>38</v>
      </c>
      <c r="I1077" t="s">
        <v>8</v>
      </c>
      <c r="J1077">
        <f>Tabla1[[#This Row],[Precio Unitario]]*Tabla1[[#This Row],[Cantidad Ordenada]]</f>
        <v>56</v>
      </c>
      <c r="K1077">
        <f>Tabla1[[#This Row],[Ganancia Bruta]]-(Tabla1[[#This Row],[Costo Unitario]]*Tabla1[[#This Row],[Cantidad Ordenada]])</f>
        <v>24</v>
      </c>
      <c r="L1077">
        <f>Tabla1[[#This Row],[Precio Unitario]]*Tabla1[[#This Row],[Cantidad Ordenada]]</f>
        <v>56</v>
      </c>
      <c r="M1077" s="1">
        <f>Tabla1[[#This Row],[Ganancia Neta ]]/Tabla1[[#This Row],[Total del pedido ]]</f>
        <v>0.42857142857142855</v>
      </c>
      <c r="N1077" s="2">
        <f>Tabla1[[#This Row],[Costo Unitario]]*Tabla1[[#This Row],[Cantidad Ordenada]]</f>
        <v>32</v>
      </c>
      <c r="O1077" s="2"/>
    </row>
    <row r="1078" spans="1:15">
      <c r="A1078">
        <v>426</v>
      </c>
      <c r="B1078">
        <v>5</v>
      </c>
      <c r="C1078" t="s">
        <v>26</v>
      </c>
      <c r="D1078" t="s">
        <v>50</v>
      </c>
      <c r="E1078">
        <v>15</v>
      </c>
      <c r="F1078">
        <v>25</v>
      </c>
      <c r="G1078">
        <v>2</v>
      </c>
      <c r="H1078" s="8">
        <v>23</v>
      </c>
      <c r="I1078" t="s">
        <v>6</v>
      </c>
      <c r="J1078">
        <f>Tabla1[[#This Row],[Precio Unitario]]*Tabla1[[#This Row],[Cantidad Ordenada]]</f>
        <v>50</v>
      </c>
      <c r="K1078">
        <f>Tabla1[[#This Row],[Ganancia Bruta]]-(Tabla1[[#This Row],[Costo Unitario]]*Tabla1[[#This Row],[Cantidad Ordenada]])</f>
        <v>20</v>
      </c>
      <c r="L1078">
        <f>Tabla1[[#This Row],[Precio Unitario]]*Tabla1[[#This Row],[Cantidad Ordenada]]</f>
        <v>50</v>
      </c>
      <c r="M1078" s="1">
        <f>Tabla1[[#This Row],[Ganancia Neta ]]/Tabla1[[#This Row],[Total del pedido ]]</f>
        <v>0.4</v>
      </c>
      <c r="N1078" s="2">
        <f>Tabla1[[#This Row],[Costo Unitario]]*Tabla1[[#This Row],[Cantidad Ordenada]]</f>
        <v>30</v>
      </c>
      <c r="O1078" s="2"/>
    </row>
    <row r="1079" spans="1:15">
      <c r="A1079">
        <v>426</v>
      </c>
      <c r="B1079">
        <v>5</v>
      </c>
      <c r="C1079" t="s">
        <v>12</v>
      </c>
      <c r="D1079" t="s">
        <v>36</v>
      </c>
      <c r="E1079">
        <v>22</v>
      </c>
      <c r="F1079">
        <v>36</v>
      </c>
      <c r="G1079">
        <v>3</v>
      </c>
      <c r="H1079" s="8">
        <v>47</v>
      </c>
      <c r="I1079" t="s">
        <v>8</v>
      </c>
      <c r="J1079">
        <f>Tabla1[[#This Row],[Precio Unitario]]*Tabla1[[#This Row],[Cantidad Ordenada]]</f>
        <v>108</v>
      </c>
      <c r="K1079">
        <f>Tabla1[[#This Row],[Ganancia Bruta]]-(Tabla1[[#This Row],[Costo Unitario]]*Tabla1[[#This Row],[Cantidad Ordenada]])</f>
        <v>42</v>
      </c>
      <c r="L1079">
        <f>Tabla1[[#This Row],[Precio Unitario]]*Tabla1[[#This Row],[Cantidad Ordenada]]</f>
        <v>108</v>
      </c>
      <c r="M1079" s="1">
        <f>Tabla1[[#This Row],[Ganancia Neta ]]/Tabla1[[#This Row],[Total del pedido ]]</f>
        <v>0.3888888888888889</v>
      </c>
      <c r="N1079" s="2">
        <f>Tabla1[[#This Row],[Costo Unitario]]*Tabla1[[#This Row],[Cantidad Ordenada]]</f>
        <v>66</v>
      </c>
      <c r="O1079" s="2"/>
    </row>
    <row r="1080" spans="1:15">
      <c r="A1080">
        <v>427</v>
      </c>
      <c r="B1080">
        <v>2</v>
      </c>
      <c r="C1080" t="s">
        <v>26</v>
      </c>
      <c r="D1080" t="s">
        <v>50</v>
      </c>
      <c r="E1080">
        <v>15</v>
      </c>
      <c r="F1080">
        <v>25</v>
      </c>
      <c r="G1080">
        <v>3</v>
      </c>
      <c r="H1080" s="8">
        <v>34</v>
      </c>
      <c r="I1080" t="s">
        <v>8</v>
      </c>
      <c r="J1080">
        <f>Tabla1[[#This Row],[Precio Unitario]]*Tabla1[[#This Row],[Cantidad Ordenada]]</f>
        <v>75</v>
      </c>
      <c r="K1080">
        <f>Tabla1[[#This Row],[Ganancia Bruta]]-(Tabla1[[#This Row],[Costo Unitario]]*Tabla1[[#This Row],[Cantidad Ordenada]])</f>
        <v>30</v>
      </c>
      <c r="L1080">
        <f>Tabla1[[#This Row],[Precio Unitario]]*Tabla1[[#This Row],[Cantidad Ordenada]]</f>
        <v>75</v>
      </c>
      <c r="M1080" s="1">
        <f>Tabla1[[#This Row],[Ganancia Neta ]]/Tabla1[[#This Row],[Total del pedido ]]</f>
        <v>0.4</v>
      </c>
      <c r="N1080" s="2">
        <f>Tabla1[[#This Row],[Costo Unitario]]*Tabla1[[#This Row],[Cantidad Ordenada]]</f>
        <v>45</v>
      </c>
      <c r="O1080" s="2"/>
    </row>
    <row r="1081" spans="1:15">
      <c r="A1081">
        <v>427</v>
      </c>
      <c r="B1081">
        <v>2</v>
      </c>
      <c r="C1081" t="s">
        <v>17</v>
      </c>
      <c r="D1081" t="s">
        <v>41</v>
      </c>
      <c r="E1081">
        <v>21</v>
      </c>
      <c r="F1081">
        <v>35</v>
      </c>
      <c r="G1081">
        <v>2</v>
      </c>
      <c r="H1081" s="8">
        <v>52</v>
      </c>
      <c r="I1081" t="s">
        <v>6</v>
      </c>
      <c r="J1081">
        <f>Tabla1[[#This Row],[Precio Unitario]]*Tabla1[[#This Row],[Cantidad Ordenada]]</f>
        <v>70</v>
      </c>
      <c r="K1081">
        <f>Tabla1[[#This Row],[Ganancia Bruta]]-(Tabla1[[#This Row],[Costo Unitario]]*Tabla1[[#This Row],[Cantidad Ordenada]])</f>
        <v>28</v>
      </c>
      <c r="L1081">
        <f>Tabla1[[#This Row],[Precio Unitario]]*Tabla1[[#This Row],[Cantidad Ordenada]]</f>
        <v>70</v>
      </c>
      <c r="M1081" s="1">
        <f>Tabla1[[#This Row],[Ganancia Neta ]]/Tabla1[[#This Row],[Total del pedido ]]</f>
        <v>0.4</v>
      </c>
      <c r="N1081" s="2">
        <f>Tabla1[[#This Row],[Costo Unitario]]*Tabla1[[#This Row],[Cantidad Ordenada]]</f>
        <v>42</v>
      </c>
      <c r="O1081" s="2"/>
    </row>
    <row r="1082" spans="1:15">
      <c r="A1082">
        <v>427</v>
      </c>
      <c r="B1082">
        <v>2</v>
      </c>
      <c r="C1082" t="s">
        <v>22</v>
      </c>
      <c r="D1082" t="s">
        <v>46</v>
      </c>
      <c r="E1082">
        <v>14</v>
      </c>
      <c r="F1082">
        <v>23</v>
      </c>
      <c r="G1082">
        <v>1</v>
      </c>
      <c r="H1082" s="8">
        <v>24</v>
      </c>
      <c r="I1082" t="s">
        <v>8</v>
      </c>
      <c r="J1082">
        <f>Tabla1[[#This Row],[Precio Unitario]]*Tabla1[[#This Row],[Cantidad Ordenada]]</f>
        <v>23</v>
      </c>
      <c r="K1082">
        <f>Tabla1[[#This Row],[Ganancia Bruta]]-(Tabla1[[#This Row],[Costo Unitario]]*Tabla1[[#This Row],[Cantidad Ordenada]])</f>
        <v>9</v>
      </c>
      <c r="L1082">
        <f>Tabla1[[#This Row],[Precio Unitario]]*Tabla1[[#This Row],[Cantidad Ordenada]]</f>
        <v>23</v>
      </c>
      <c r="M1082" s="1">
        <f>Tabla1[[#This Row],[Ganancia Neta ]]/Tabla1[[#This Row],[Total del pedido ]]</f>
        <v>0.39130434782608697</v>
      </c>
      <c r="N1082" s="2">
        <f>Tabla1[[#This Row],[Costo Unitario]]*Tabla1[[#This Row],[Cantidad Ordenada]]</f>
        <v>14</v>
      </c>
      <c r="O1082" s="2"/>
    </row>
    <row r="1083" spans="1:15">
      <c r="A1083">
        <v>427</v>
      </c>
      <c r="B1083">
        <v>2</v>
      </c>
      <c r="C1083" t="s">
        <v>16</v>
      </c>
      <c r="D1083" t="s">
        <v>40</v>
      </c>
      <c r="E1083">
        <v>11</v>
      </c>
      <c r="F1083">
        <v>19</v>
      </c>
      <c r="G1083">
        <v>2</v>
      </c>
      <c r="H1083" s="8">
        <v>56</v>
      </c>
      <c r="I1083" t="s">
        <v>6</v>
      </c>
      <c r="J1083">
        <f>Tabla1[[#This Row],[Precio Unitario]]*Tabla1[[#This Row],[Cantidad Ordenada]]</f>
        <v>38</v>
      </c>
      <c r="K1083">
        <f>Tabla1[[#This Row],[Ganancia Bruta]]-(Tabla1[[#This Row],[Costo Unitario]]*Tabla1[[#This Row],[Cantidad Ordenada]])</f>
        <v>16</v>
      </c>
      <c r="L1083">
        <f>Tabla1[[#This Row],[Precio Unitario]]*Tabla1[[#This Row],[Cantidad Ordenada]]</f>
        <v>38</v>
      </c>
      <c r="M1083" s="1">
        <f>Tabla1[[#This Row],[Ganancia Neta ]]/Tabla1[[#This Row],[Total del pedido ]]</f>
        <v>0.42105263157894735</v>
      </c>
      <c r="N1083" s="2">
        <f>Tabla1[[#This Row],[Costo Unitario]]*Tabla1[[#This Row],[Cantidad Ordenada]]</f>
        <v>22</v>
      </c>
      <c r="O1083" s="2"/>
    </row>
    <row r="1084" spans="1:15">
      <c r="A1084">
        <v>428</v>
      </c>
      <c r="B1084">
        <v>7</v>
      </c>
      <c r="C1084" t="s">
        <v>11</v>
      </c>
      <c r="D1084" t="s">
        <v>35</v>
      </c>
      <c r="E1084">
        <v>25</v>
      </c>
      <c r="F1084">
        <v>40</v>
      </c>
      <c r="G1084">
        <v>1</v>
      </c>
      <c r="H1084" s="8">
        <v>38</v>
      </c>
      <c r="I1084" t="s">
        <v>6</v>
      </c>
      <c r="J1084">
        <f>Tabla1[[#This Row],[Precio Unitario]]*Tabla1[[#This Row],[Cantidad Ordenada]]</f>
        <v>40</v>
      </c>
      <c r="K1084">
        <f>Tabla1[[#This Row],[Ganancia Bruta]]-(Tabla1[[#This Row],[Costo Unitario]]*Tabla1[[#This Row],[Cantidad Ordenada]])</f>
        <v>15</v>
      </c>
      <c r="L1084">
        <f>Tabla1[[#This Row],[Precio Unitario]]*Tabla1[[#This Row],[Cantidad Ordenada]]</f>
        <v>40</v>
      </c>
      <c r="M1084" s="1">
        <f>Tabla1[[#This Row],[Ganancia Neta ]]/Tabla1[[#This Row],[Total del pedido ]]</f>
        <v>0.375</v>
      </c>
      <c r="N1084" s="2">
        <f>Tabla1[[#This Row],[Costo Unitario]]*Tabla1[[#This Row],[Cantidad Ordenada]]</f>
        <v>25</v>
      </c>
      <c r="O1084" s="2"/>
    </row>
    <row r="1085" spans="1:15">
      <c r="A1085">
        <v>428</v>
      </c>
      <c r="B1085">
        <v>7</v>
      </c>
      <c r="C1085" t="s">
        <v>22</v>
      </c>
      <c r="D1085" t="s">
        <v>46</v>
      </c>
      <c r="E1085">
        <v>14</v>
      </c>
      <c r="F1085">
        <v>23</v>
      </c>
      <c r="G1085">
        <v>1</v>
      </c>
      <c r="H1085" s="8">
        <v>46</v>
      </c>
      <c r="I1085" t="s">
        <v>6</v>
      </c>
      <c r="J1085">
        <f>Tabla1[[#This Row],[Precio Unitario]]*Tabla1[[#This Row],[Cantidad Ordenada]]</f>
        <v>23</v>
      </c>
      <c r="K1085">
        <f>Tabla1[[#This Row],[Ganancia Bruta]]-(Tabla1[[#This Row],[Costo Unitario]]*Tabla1[[#This Row],[Cantidad Ordenada]])</f>
        <v>9</v>
      </c>
      <c r="L1085">
        <f>Tabla1[[#This Row],[Precio Unitario]]*Tabla1[[#This Row],[Cantidad Ordenada]]</f>
        <v>23</v>
      </c>
      <c r="M1085" s="1">
        <f>Tabla1[[#This Row],[Ganancia Neta ]]/Tabla1[[#This Row],[Total del pedido ]]</f>
        <v>0.39130434782608697</v>
      </c>
      <c r="N1085" s="2">
        <f>Tabla1[[#This Row],[Costo Unitario]]*Tabla1[[#This Row],[Cantidad Ordenada]]</f>
        <v>14</v>
      </c>
      <c r="O1085" s="2"/>
    </row>
    <row r="1086" spans="1:15">
      <c r="A1086">
        <v>428</v>
      </c>
      <c r="B1086">
        <v>7</v>
      </c>
      <c r="C1086" t="s">
        <v>26</v>
      </c>
      <c r="D1086" t="s">
        <v>50</v>
      </c>
      <c r="E1086">
        <v>15</v>
      </c>
      <c r="F1086">
        <v>25</v>
      </c>
      <c r="G1086">
        <v>2</v>
      </c>
      <c r="H1086" s="8">
        <v>48</v>
      </c>
      <c r="I1086" t="s">
        <v>6</v>
      </c>
      <c r="J1086">
        <f>Tabla1[[#This Row],[Precio Unitario]]*Tabla1[[#This Row],[Cantidad Ordenada]]</f>
        <v>50</v>
      </c>
      <c r="K1086">
        <f>Tabla1[[#This Row],[Ganancia Bruta]]-(Tabla1[[#This Row],[Costo Unitario]]*Tabla1[[#This Row],[Cantidad Ordenada]])</f>
        <v>20</v>
      </c>
      <c r="L1086">
        <f>Tabla1[[#This Row],[Precio Unitario]]*Tabla1[[#This Row],[Cantidad Ordenada]]</f>
        <v>50</v>
      </c>
      <c r="M1086" s="1">
        <f>Tabla1[[#This Row],[Ganancia Neta ]]/Tabla1[[#This Row],[Total del pedido ]]</f>
        <v>0.4</v>
      </c>
      <c r="N1086" s="2">
        <f>Tabla1[[#This Row],[Costo Unitario]]*Tabla1[[#This Row],[Cantidad Ordenada]]</f>
        <v>30</v>
      </c>
      <c r="O1086" s="2"/>
    </row>
    <row r="1087" spans="1:15">
      <c r="A1087">
        <v>428</v>
      </c>
      <c r="B1087">
        <v>7</v>
      </c>
      <c r="C1087" t="s">
        <v>9</v>
      </c>
      <c r="D1087" t="s">
        <v>33</v>
      </c>
      <c r="E1087">
        <v>19</v>
      </c>
      <c r="F1087">
        <v>31</v>
      </c>
      <c r="G1087">
        <v>2</v>
      </c>
      <c r="H1087" s="8">
        <v>47</v>
      </c>
      <c r="I1087" t="s">
        <v>6</v>
      </c>
      <c r="J1087">
        <f>Tabla1[[#This Row],[Precio Unitario]]*Tabla1[[#This Row],[Cantidad Ordenada]]</f>
        <v>62</v>
      </c>
      <c r="K1087">
        <f>Tabla1[[#This Row],[Ganancia Bruta]]-(Tabla1[[#This Row],[Costo Unitario]]*Tabla1[[#This Row],[Cantidad Ordenada]])</f>
        <v>24</v>
      </c>
      <c r="L1087">
        <f>Tabla1[[#This Row],[Precio Unitario]]*Tabla1[[#This Row],[Cantidad Ordenada]]</f>
        <v>62</v>
      </c>
      <c r="M1087" s="1">
        <f>Tabla1[[#This Row],[Ganancia Neta ]]/Tabla1[[#This Row],[Total del pedido ]]</f>
        <v>0.38709677419354838</v>
      </c>
      <c r="N1087" s="2">
        <f>Tabla1[[#This Row],[Costo Unitario]]*Tabla1[[#This Row],[Cantidad Ordenada]]</f>
        <v>38</v>
      </c>
      <c r="O1087" s="2"/>
    </row>
    <row r="1088" spans="1:15">
      <c r="A1088">
        <v>429</v>
      </c>
      <c r="B1088">
        <v>8</v>
      </c>
      <c r="C1088" t="s">
        <v>25</v>
      </c>
      <c r="D1088" t="s">
        <v>49</v>
      </c>
      <c r="E1088">
        <v>15</v>
      </c>
      <c r="F1088">
        <v>26</v>
      </c>
      <c r="G1088">
        <v>3</v>
      </c>
      <c r="H1088" s="8">
        <v>27</v>
      </c>
      <c r="I1088" t="s">
        <v>6</v>
      </c>
      <c r="J1088">
        <f>Tabla1[[#This Row],[Precio Unitario]]*Tabla1[[#This Row],[Cantidad Ordenada]]</f>
        <v>78</v>
      </c>
      <c r="K1088">
        <f>Tabla1[[#This Row],[Ganancia Bruta]]-(Tabla1[[#This Row],[Costo Unitario]]*Tabla1[[#This Row],[Cantidad Ordenada]])</f>
        <v>33</v>
      </c>
      <c r="L1088">
        <f>Tabla1[[#This Row],[Precio Unitario]]*Tabla1[[#This Row],[Cantidad Ordenada]]</f>
        <v>78</v>
      </c>
      <c r="M1088" s="1">
        <f>Tabla1[[#This Row],[Ganancia Neta ]]/Tabla1[[#This Row],[Total del pedido ]]</f>
        <v>0.42307692307692307</v>
      </c>
      <c r="N1088" s="2">
        <f>Tabla1[[#This Row],[Costo Unitario]]*Tabla1[[#This Row],[Cantidad Ordenada]]</f>
        <v>45</v>
      </c>
      <c r="O1088" s="2"/>
    </row>
    <row r="1089" spans="1:15">
      <c r="A1089">
        <v>430</v>
      </c>
      <c r="B1089">
        <v>7</v>
      </c>
      <c r="C1089" t="s">
        <v>26</v>
      </c>
      <c r="D1089" t="s">
        <v>50</v>
      </c>
      <c r="E1089">
        <v>15</v>
      </c>
      <c r="F1089">
        <v>25</v>
      </c>
      <c r="G1089">
        <v>1</v>
      </c>
      <c r="H1089" s="8">
        <v>49</v>
      </c>
      <c r="I1089" t="s">
        <v>6</v>
      </c>
      <c r="J1089">
        <f>Tabla1[[#This Row],[Precio Unitario]]*Tabla1[[#This Row],[Cantidad Ordenada]]</f>
        <v>25</v>
      </c>
      <c r="K1089">
        <f>Tabla1[[#This Row],[Ganancia Bruta]]-(Tabla1[[#This Row],[Costo Unitario]]*Tabla1[[#This Row],[Cantidad Ordenada]])</f>
        <v>10</v>
      </c>
      <c r="L1089">
        <f>Tabla1[[#This Row],[Precio Unitario]]*Tabla1[[#This Row],[Cantidad Ordenada]]</f>
        <v>25</v>
      </c>
      <c r="M1089" s="1">
        <f>Tabla1[[#This Row],[Ganancia Neta ]]/Tabla1[[#This Row],[Total del pedido ]]</f>
        <v>0.4</v>
      </c>
      <c r="N1089" s="2">
        <f>Tabla1[[#This Row],[Costo Unitario]]*Tabla1[[#This Row],[Cantidad Ordenada]]</f>
        <v>15</v>
      </c>
      <c r="O1089" s="2"/>
    </row>
    <row r="1090" spans="1:15">
      <c r="A1090">
        <v>431</v>
      </c>
      <c r="B1090">
        <v>15</v>
      </c>
      <c r="C1090" t="s">
        <v>7</v>
      </c>
      <c r="D1090" t="s">
        <v>32</v>
      </c>
      <c r="E1090">
        <v>18</v>
      </c>
      <c r="F1090">
        <v>30</v>
      </c>
      <c r="G1090">
        <v>2</v>
      </c>
      <c r="H1090" s="8">
        <v>20</v>
      </c>
      <c r="I1090" t="s">
        <v>6</v>
      </c>
      <c r="J1090">
        <f>Tabla1[[#This Row],[Precio Unitario]]*Tabla1[[#This Row],[Cantidad Ordenada]]</f>
        <v>60</v>
      </c>
      <c r="K1090">
        <f>Tabla1[[#This Row],[Ganancia Bruta]]-(Tabla1[[#This Row],[Costo Unitario]]*Tabla1[[#This Row],[Cantidad Ordenada]])</f>
        <v>24</v>
      </c>
      <c r="L1090">
        <f>Tabla1[[#This Row],[Precio Unitario]]*Tabla1[[#This Row],[Cantidad Ordenada]]</f>
        <v>60</v>
      </c>
      <c r="M1090" s="1">
        <f>Tabla1[[#This Row],[Ganancia Neta ]]/Tabla1[[#This Row],[Total del pedido ]]</f>
        <v>0.4</v>
      </c>
      <c r="N1090" s="2">
        <f>Tabla1[[#This Row],[Costo Unitario]]*Tabla1[[#This Row],[Cantidad Ordenada]]</f>
        <v>36</v>
      </c>
      <c r="O1090" s="2"/>
    </row>
    <row r="1091" spans="1:15">
      <c r="A1091">
        <v>432</v>
      </c>
      <c r="B1091">
        <v>10</v>
      </c>
      <c r="C1091" t="s">
        <v>21</v>
      </c>
      <c r="D1091" t="s">
        <v>45</v>
      </c>
      <c r="E1091">
        <v>12</v>
      </c>
      <c r="F1091">
        <v>20</v>
      </c>
      <c r="G1091">
        <v>3</v>
      </c>
      <c r="H1091" s="8">
        <v>16</v>
      </c>
      <c r="I1091" t="s">
        <v>8</v>
      </c>
      <c r="J1091">
        <f>Tabla1[[#This Row],[Precio Unitario]]*Tabla1[[#This Row],[Cantidad Ordenada]]</f>
        <v>60</v>
      </c>
      <c r="K1091">
        <f>Tabla1[[#This Row],[Ganancia Bruta]]-(Tabla1[[#This Row],[Costo Unitario]]*Tabla1[[#This Row],[Cantidad Ordenada]])</f>
        <v>24</v>
      </c>
      <c r="L1091">
        <f>Tabla1[[#This Row],[Precio Unitario]]*Tabla1[[#This Row],[Cantidad Ordenada]]</f>
        <v>60</v>
      </c>
      <c r="M1091" s="1">
        <f>Tabla1[[#This Row],[Ganancia Neta ]]/Tabla1[[#This Row],[Total del pedido ]]</f>
        <v>0.4</v>
      </c>
      <c r="N1091" s="2">
        <f>Tabla1[[#This Row],[Costo Unitario]]*Tabla1[[#This Row],[Cantidad Ordenada]]</f>
        <v>36</v>
      </c>
      <c r="O1091" s="2"/>
    </row>
    <row r="1092" spans="1:15">
      <c r="A1092">
        <v>432</v>
      </c>
      <c r="B1092">
        <v>10</v>
      </c>
      <c r="C1092" t="s">
        <v>23</v>
      </c>
      <c r="D1092" t="s">
        <v>47</v>
      </c>
      <c r="E1092">
        <v>13</v>
      </c>
      <c r="F1092">
        <v>21</v>
      </c>
      <c r="G1092">
        <v>1</v>
      </c>
      <c r="H1092" s="8">
        <v>27</v>
      </c>
      <c r="I1092" t="s">
        <v>6</v>
      </c>
      <c r="J1092">
        <f>Tabla1[[#This Row],[Precio Unitario]]*Tabla1[[#This Row],[Cantidad Ordenada]]</f>
        <v>21</v>
      </c>
      <c r="K1092">
        <f>Tabla1[[#This Row],[Ganancia Bruta]]-(Tabla1[[#This Row],[Costo Unitario]]*Tabla1[[#This Row],[Cantidad Ordenada]])</f>
        <v>8</v>
      </c>
      <c r="L1092">
        <f>Tabla1[[#This Row],[Precio Unitario]]*Tabla1[[#This Row],[Cantidad Ordenada]]</f>
        <v>21</v>
      </c>
      <c r="M1092" s="1">
        <f>Tabla1[[#This Row],[Ganancia Neta ]]/Tabla1[[#This Row],[Total del pedido ]]</f>
        <v>0.38095238095238093</v>
      </c>
      <c r="N1092" s="2">
        <f>Tabla1[[#This Row],[Costo Unitario]]*Tabla1[[#This Row],[Cantidad Ordenada]]</f>
        <v>13</v>
      </c>
      <c r="O1092" s="2"/>
    </row>
    <row r="1093" spans="1:15">
      <c r="A1093">
        <v>432</v>
      </c>
      <c r="B1093">
        <v>10</v>
      </c>
      <c r="C1093" t="s">
        <v>15</v>
      </c>
      <c r="D1093" t="s">
        <v>39</v>
      </c>
      <c r="E1093">
        <v>16</v>
      </c>
      <c r="F1093">
        <v>28</v>
      </c>
      <c r="G1093">
        <v>1</v>
      </c>
      <c r="H1093" s="8">
        <v>31</v>
      </c>
      <c r="I1093" t="s">
        <v>6</v>
      </c>
      <c r="J1093">
        <f>Tabla1[[#This Row],[Precio Unitario]]*Tabla1[[#This Row],[Cantidad Ordenada]]</f>
        <v>28</v>
      </c>
      <c r="K1093">
        <f>Tabla1[[#This Row],[Ganancia Bruta]]-(Tabla1[[#This Row],[Costo Unitario]]*Tabla1[[#This Row],[Cantidad Ordenada]])</f>
        <v>12</v>
      </c>
      <c r="L1093">
        <f>Tabla1[[#This Row],[Precio Unitario]]*Tabla1[[#This Row],[Cantidad Ordenada]]</f>
        <v>28</v>
      </c>
      <c r="M1093" s="1">
        <f>Tabla1[[#This Row],[Ganancia Neta ]]/Tabla1[[#This Row],[Total del pedido ]]</f>
        <v>0.42857142857142855</v>
      </c>
      <c r="N1093" s="2">
        <f>Tabla1[[#This Row],[Costo Unitario]]*Tabla1[[#This Row],[Cantidad Ordenada]]</f>
        <v>16</v>
      </c>
      <c r="O1093" s="2"/>
    </row>
    <row r="1094" spans="1:15">
      <c r="A1094">
        <v>433</v>
      </c>
      <c r="B1094">
        <v>10</v>
      </c>
      <c r="C1094" t="s">
        <v>7</v>
      </c>
      <c r="D1094" t="s">
        <v>32</v>
      </c>
      <c r="E1094">
        <v>18</v>
      </c>
      <c r="F1094">
        <v>30</v>
      </c>
      <c r="G1094">
        <v>1</v>
      </c>
      <c r="H1094" s="8">
        <v>56</v>
      </c>
      <c r="I1094" t="s">
        <v>8</v>
      </c>
      <c r="J1094">
        <f>Tabla1[[#This Row],[Precio Unitario]]*Tabla1[[#This Row],[Cantidad Ordenada]]</f>
        <v>30</v>
      </c>
      <c r="K1094">
        <f>Tabla1[[#This Row],[Ganancia Bruta]]-(Tabla1[[#This Row],[Costo Unitario]]*Tabla1[[#This Row],[Cantidad Ordenada]])</f>
        <v>12</v>
      </c>
      <c r="L1094">
        <f>Tabla1[[#This Row],[Precio Unitario]]*Tabla1[[#This Row],[Cantidad Ordenada]]</f>
        <v>30</v>
      </c>
      <c r="M1094" s="1">
        <f>Tabla1[[#This Row],[Ganancia Neta ]]/Tabla1[[#This Row],[Total del pedido ]]</f>
        <v>0.4</v>
      </c>
      <c r="N1094" s="2">
        <f>Tabla1[[#This Row],[Costo Unitario]]*Tabla1[[#This Row],[Cantidad Ordenada]]</f>
        <v>18</v>
      </c>
      <c r="O1094" s="2"/>
    </row>
    <row r="1095" spans="1:15">
      <c r="A1095">
        <v>433</v>
      </c>
      <c r="B1095">
        <v>10</v>
      </c>
      <c r="C1095" t="s">
        <v>5</v>
      </c>
      <c r="D1095" t="s">
        <v>31</v>
      </c>
      <c r="E1095">
        <v>14</v>
      </c>
      <c r="F1095">
        <v>24</v>
      </c>
      <c r="G1095">
        <v>3</v>
      </c>
      <c r="H1095" s="8">
        <v>18</v>
      </c>
      <c r="I1095" t="s">
        <v>6</v>
      </c>
      <c r="J1095">
        <f>Tabla1[[#This Row],[Precio Unitario]]*Tabla1[[#This Row],[Cantidad Ordenada]]</f>
        <v>72</v>
      </c>
      <c r="K1095">
        <f>Tabla1[[#This Row],[Ganancia Bruta]]-(Tabla1[[#This Row],[Costo Unitario]]*Tabla1[[#This Row],[Cantidad Ordenada]])</f>
        <v>30</v>
      </c>
      <c r="L1095">
        <f>Tabla1[[#This Row],[Precio Unitario]]*Tabla1[[#This Row],[Cantidad Ordenada]]</f>
        <v>72</v>
      </c>
      <c r="M1095" s="1">
        <f>Tabla1[[#This Row],[Ganancia Neta ]]/Tabla1[[#This Row],[Total del pedido ]]</f>
        <v>0.41666666666666669</v>
      </c>
      <c r="N1095" s="2">
        <f>Tabla1[[#This Row],[Costo Unitario]]*Tabla1[[#This Row],[Cantidad Ordenada]]</f>
        <v>42</v>
      </c>
      <c r="O1095" s="2"/>
    </row>
    <row r="1096" spans="1:15">
      <c r="A1096">
        <v>434</v>
      </c>
      <c r="B1096">
        <v>15</v>
      </c>
      <c r="C1096" t="s">
        <v>25</v>
      </c>
      <c r="D1096" t="s">
        <v>49</v>
      </c>
      <c r="E1096">
        <v>15</v>
      </c>
      <c r="F1096">
        <v>26</v>
      </c>
      <c r="G1096">
        <v>2</v>
      </c>
      <c r="H1096" s="8">
        <v>26</v>
      </c>
      <c r="I1096" t="s">
        <v>6</v>
      </c>
      <c r="J1096">
        <f>Tabla1[[#This Row],[Precio Unitario]]*Tabla1[[#This Row],[Cantidad Ordenada]]</f>
        <v>52</v>
      </c>
      <c r="K1096">
        <f>Tabla1[[#This Row],[Ganancia Bruta]]-(Tabla1[[#This Row],[Costo Unitario]]*Tabla1[[#This Row],[Cantidad Ordenada]])</f>
        <v>22</v>
      </c>
      <c r="L1096">
        <f>Tabla1[[#This Row],[Precio Unitario]]*Tabla1[[#This Row],[Cantidad Ordenada]]</f>
        <v>52</v>
      </c>
      <c r="M1096" s="1">
        <f>Tabla1[[#This Row],[Ganancia Neta ]]/Tabla1[[#This Row],[Total del pedido ]]</f>
        <v>0.42307692307692307</v>
      </c>
      <c r="N1096" s="2">
        <f>Tabla1[[#This Row],[Costo Unitario]]*Tabla1[[#This Row],[Cantidad Ordenada]]</f>
        <v>30</v>
      </c>
      <c r="O1096" s="2"/>
    </row>
    <row r="1097" spans="1:15">
      <c r="A1097">
        <v>434</v>
      </c>
      <c r="B1097">
        <v>15</v>
      </c>
      <c r="C1097" t="s">
        <v>19</v>
      </c>
      <c r="D1097" t="s">
        <v>43</v>
      </c>
      <c r="E1097">
        <v>13</v>
      </c>
      <c r="F1097">
        <v>22</v>
      </c>
      <c r="G1097">
        <v>2</v>
      </c>
      <c r="H1097" s="8">
        <v>32</v>
      </c>
      <c r="I1097" t="s">
        <v>8</v>
      </c>
      <c r="J1097">
        <f>Tabla1[[#This Row],[Precio Unitario]]*Tabla1[[#This Row],[Cantidad Ordenada]]</f>
        <v>44</v>
      </c>
      <c r="K1097">
        <f>Tabla1[[#This Row],[Ganancia Bruta]]-(Tabla1[[#This Row],[Costo Unitario]]*Tabla1[[#This Row],[Cantidad Ordenada]])</f>
        <v>18</v>
      </c>
      <c r="L1097">
        <f>Tabla1[[#This Row],[Precio Unitario]]*Tabla1[[#This Row],[Cantidad Ordenada]]</f>
        <v>44</v>
      </c>
      <c r="M1097" s="1">
        <f>Tabla1[[#This Row],[Ganancia Neta ]]/Tabla1[[#This Row],[Total del pedido ]]</f>
        <v>0.40909090909090912</v>
      </c>
      <c r="N1097" s="2">
        <f>Tabla1[[#This Row],[Costo Unitario]]*Tabla1[[#This Row],[Cantidad Ordenada]]</f>
        <v>26</v>
      </c>
      <c r="O1097" s="2"/>
    </row>
    <row r="1098" spans="1:15">
      <c r="A1098">
        <v>435</v>
      </c>
      <c r="B1098">
        <v>17</v>
      </c>
      <c r="C1098" t="s">
        <v>25</v>
      </c>
      <c r="D1098" t="s">
        <v>49</v>
      </c>
      <c r="E1098">
        <v>15</v>
      </c>
      <c r="F1098">
        <v>26</v>
      </c>
      <c r="G1098">
        <v>2</v>
      </c>
      <c r="H1098" s="8">
        <v>14</v>
      </c>
      <c r="I1098" t="s">
        <v>6</v>
      </c>
      <c r="J1098">
        <f>Tabla1[[#This Row],[Precio Unitario]]*Tabla1[[#This Row],[Cantidad Ordenada]]</f>
        <v>52</v>
      </c>
      <c r="K1098">
        <f>Tabla1[[#This Row],[Ganancia Bruta]]-(Tabla1[[#This Row],[Costo Unitario]]*Tabla1[[#This Row],[Cantidad Ordenada]])</f>
        <v>22</v>
      </c>
      <c r="L1098">
        <f>Tabla1[[#This Row],[Precio Unitario]]*Tabla1[[#This Row],[Cantidad Ordenada]]</f>
        <v>52</v>
      </c>
      <c r="M1098" s="1">
        <f>Tabla1[[#This Row],[Ganancia Neta ]]/Tabla1[[#This Row],[Total del pedido ]]</f>
        <v>0.42307692307692307</v>
      </c>
      <c r="N1098" s="2">
        <f>Tabla1[[#This Row],[Costo Unitario]]*Tabla1[[#This Row],[Cantidad Ordenada]]</f>
        <v>30</v>
      </c>
      <c r="O1098" s="2"/>
    </row>
    <row r="1099" spans="1:15">
      <c r="A1099">
        <v>435</v>
      </c>
      <c r="B1099">
        <v>17</v>
      </c>
      <c r="C1099" t="s">
        <v>23</v>
      </c>
      <c r="D1099" t="s">
        <v>47</v>
      </c>
      <c r="E1099">
        <v>13</v>
      </c>
      <c r="F1099">
        <v>21</v>
      </c>
      <c r="G1099">
        <v>2</v>
      </c>
      <c r="H1099" s="8">
        <v>42</v>
      </c>
      <c r="I1099" t="s">
        <v>6</v>
      </c>
      <c r="J1099">
        <f>Tabla1[[#This Row],[Precio Unitario]]*Tabla1[[#This Row],[Cantidad Ordenada]]</f>
        <v>42</v>
      </c>
      <c r="K1099">
        <f>Tabla1[[#This Row],[Ganancia Bruta]]-(Tabla1[[#This Row],[Costo Unitario]]*Tabla1[[#This Row],[Cantidad Ordenada]])</f>
        <v>16</v>
      </c>
      <c r="L1099">
        <f>Tabla1[[#This Row],[Precio Unitario]]*Tabla1[[#This Row],[Cantidad Ordenada]]</f>
        <v>42</v>
      </c>
      <c r="M1099" s="1">
        <f>Tabla1[[#This Row],[Ganancia Neta ]]/Tabla1[[#This Row],[Total del pedido ]]</f>
        <v>0.38095238095238093</v>
      </c>
      <c r="N1099" s="2">
        <f>Tabla1[[#This Row],[Costo Unitario]]*Tabla1[[#This Row],[Cantidad Ordenada]]</f>
        <v>26</v>
      </c>
      <c r="O1099" s="2"/>
    </row>
    <row r="1100" spans="1:15">
      <c r="A1100">
        <v>435</v>
      </c>
      <c r="B1100">
        <v>17</v>
      </c>
      <c r="C1100" t="s">
        <v>7</v>
      </c>
      <c r="D1100" t="s">
        <v>32</v>
      </c>
      <c r="E1100">
        <v>18</v>
      </c>
      <c r="F1100">
        <v>30</v>
      </c>
      <c r="G1100">
        <v>2</v>
      </c>
      <c r="H1100" s="8">
        <v>55</v>
      </c>
      <c r="I1100" t="s">
        <v>8</v>
      </c>
      <c r="J1100">
        <f>Tabla1[[#This Row],[Precio Unitario]]*Tabla1[[#This Row],[Cantidad Ordenada]]</f>
        <v>60</v>
      </c>
      <c r="K1100">
        <f>Tabla1[[#This Row],[Ganancia Bruta]]-(Tabla1[[#This Row],[Costo Unitario]]*Tabla1[[#This Row],[Cantidad Ordenada]])</f>
        <v>24</v>
      </c>
      <c r="L1100">
        <f>Tabla1[[#This Row],[Precio Unitario]]*Tabla1[[#This Row],[Cantidad Ordenada]]</f>
        <v>60</v>
      </c>
      <c r="M1100" s="1">
        <f>Tabla1[[#This Row],[Ganancia Neta ]]/Tabla1[[#This Row],[Total del pedido ]]</f>
        <v>0.4</v>
      </c>
      <c r="N1100" s="2">
        <f>Tabla1[[#This Row],[Costo Unitario]]*Tabla1[[#This Row],[Cantidad Ordenada]]</f>
        <v>36</v>
      </c>
      <c r="O1100" s="2"/>
    </row>
    <row r="1101" spans="1:15">
      <c r="A1101">
        <v>436</v>
      </c>
      <c r="B1101">
        <v>10</v>
      </c>
      <c r="C1101" t="s">
        <v>15</v>
      </c>
      <c r="D1101" t="s">
        <v>39</v>
      </c>
      <c r="E1101">
        <v>16</v>
      </c>
      <c r="F1101">
        <v>28</v>
      </c>
      <c r="G1101">
        <v>2</v>
      </c>
      <c r="H1101" s="8">
        <v>45</v>
      </c>
      <c r="I1101" t="s">
        <v>8</v>
      </c>
      <c r="J1101">
        <f>Tabla1[[#This Row],[Precio Unitario]]*Tabla1[[#This Row],[Cantidad Ordenada]]</f>
        <v>56</v>
      </c>
      <c r="K1101">
        <f>Tabla1[[#This Row],[Ganancia Bruta]]-(Tabla1[[#This Row],[Costo Unitario]]*Tabla1[[#This Row],[Cantidad Ordenada]])</f>
        <v>24</v>
      </c>
      <c r="L1101">
        <f>Tabla1[[#This Row],[Precio Unitario]]*Tabla1[[#This Row],[Cantidad Ordenada]]</f>
        <v>56</v>
      </c>
      <c r="M1101" s="1">
        <f>Tabla1[[#This Row],[Ganancia Neta ]]/Tabla1[[#This Row],[Total del pedido ]]</f>
        <v>0.42857142857142855</v>
      </c>
      <c r="N1101" s="2">
        <f>Tabla1[[#This Row],[Costo Unitario]]*Tabla1[[#This Row],[Cantidad Ordenada]]</f>
        <v>32</v>
      </c>
      <c r="O1101" s="2"/>
    </row>
    <row r="1102" spans="1:15">
      <c r="A1102">
        <v>437</v>
      </c>
      <c r="B1102">
        <v>16</v>
      </c>
      <c r="C1102" t="s">
        <v>17</v>
      </c>
      <c r="D1102" t="s">
        <v>41</v>
      </c>
      <c r="E1102">
        <v>21</v>
      </c>
      <c r="F1102">
        <v>35</v>
      </c>
      <c r="G1102">
        <v>2</v>
      </c>
      <c r="H1102" s="8">
        <v>51</v>
      </c>
      <c r="I1102" t="s">
        <v>8</v>
      </c>
      <c r="J1102">
        <f>Tabla1[[#This Row],[Precio Unitario]]*Tabla1[[#This Row],[Cantidad Ordenada]]</f>
        <v>70</v>
      </c>
      <c r="K1102">
        <f>Tabla1[[#This Row],[Ganancia Bruta]]-(Tabla1[[#This Row],[Costo Unitario]]*Tabla1[[#This Row],[Cantidad Ordenada]])</f>
        <v>28</v>
      </c>
      <c r="L1102">
        <f>Tabla1[[#This Row],[Precio Unitario]]*Tabla1[[#This Row],[Cantidad Ordenada]]</f>
        <v>70</v>
      </c>
      <c r="M1102" s="1">
        <f>Tabla1[[#This Row],[Ganancia Neta ]]/Tabla1[[#This Row],[Total del pedido ]]</f>
        <v>0.4</v>
      </c>
      <c r="N1102" s="2">
        <f>Tabla1[[#This Row],[Costo Unitario]]*Tabla1[[#This Row],[Cantidad Ordenada]]</f>
        <v>42</v>
      </c>
      <c r="O1102" s="2"/>
    </row>
    <row r="1103" spans="1:15">
      <c r="A1103">
        <v>438</v>
      </c>
      <c r="B1103">
        <v>2</v>
      </c>
      <c r="C1103" t="s">
        <v>14</v>
      </c>
      <c r="D1103" t="s">
        <v>38</v>
      </c>
      <c r="E1103">
        <v>20</v>
      </c>
      <c r="F1103">
        <v>33</v>
      </c>
      <c r="G1103">
        <v>1</v>
      </c>
      <c r="H1103" s="8">
        <v>51</v>
      </c>
      <c r="I1103" t="s">
        <v>8</v>
      </c>
      <c r="J1103">
        <f>Tabla1[[#This Row],[Precio Unitario]]*Tabla1[[#This Row],[Cantidad Ordenada]]</f>
        <v>33</v>
      </c>
      <c r="K1103">
        <f>Tabla1[[#This Row],[Ganancia Bruta]]-(Tabla1[[#This Row],[Costo Unitario]]*Tabla1[[#This Row],[Cantidad Ordenada]])</f>
        <v>13</v>
      </c>
      <c r="L1103">
        <f>Tabla1[[#This Row],[Precio Unitario]]*Tabla1[[#This Row],[Cantidad Ordenada]]</f>
        <v>33</v>
      </c>
      <c r="M1103" s="1">
        <f>Tabla1[[#This Row],[Ganancia Neta ]]/Tabla1[[#This Row],[Total del pedido ]]</f>
        <v>0.39393939393939392</v>
      </c>
      <c r="N1103" s="2">
        <f>Tabla1[[#This Row],[Costo Unitario]]*Tabla1[[#This Row],[Cantidad Ordenada]]</f>
        <v>20</v>
      </c>
      <c r="O1103" s="2"/>
    </row>
    <row r="1104" spans="1:15">
      <c r="A1104">
        <v>439</v>
      </c>
      <c r="B1104">
        <v>15</v>
      </c>
      <c r="C1104" t="s">
        <v>14</v>
      </c>
      <c r="D1104" t="s">
        <v>38</v>
      </c>
      <c r="E1104">
        <v>20</v>
      </c>
      <c r="F1104">
        <v>33</v>
      </c>
      <c r="G1104">
        <v>3</v>
      </c>
      <c r="H1104" s="8">
        <v>35</v>
      </c>
      <c r="I1104" t="s">
        <v>6</v>
      </c>
      <c r="J1104">
        <f>Tabla1[[#This Row],[Precio Unitario]]*Tabla1[[#This Row],[Cantidad Ordenada]]</f>
        <v>99</v>
      </c>
      <c r="K1104">
        <f>Tabla1[[#This Row],[Ganancia Bruta]]-(Tabla1[[#This Row],[Costo Unitario]]*Tabla1[[#This Row],[Cantidad Ordenada]])</f>
        <v>39</v>
      </c>
      <c r="L1104">
        <f>Tabla1[[#This Row],[Precio Unitario]]*Tabla1[[#This Row],[Cantidad Ordenada]]</f>
        <v>99</v>
      </c>
      <c r="M1104" s="1">
        <f>Tabla1[[#This Row],[Ganancia Neta ]]/Tabla1[[#This Row],[Total del pedido ]]</f>
        <v>0.39393939393939392</v>
      </c>
      <c r="N1104" s="2">
        <f>Tabla1[[#This Row],[Costo Unitario]]*Tabla1[[#This Row],[Cantidad Ordenada]]</f>
        <v>60</v>
      </c>
      <c r="O1104" s="2"/>
    </row>
    <row r="1105" spans="1:15">
      <c r="A1105">
        <v>439</v>
      </c>
      <c r="B1105">
        <v>15</v>
      </c>
      <c r="C1105" t="s">
        <v>25</v>
      </c>
      <c r="D1105" t="s">
        <v>49</v>
      </c>
      <c r="E1105">
        <v>15</v>
      </c>
      <c r="F1105">
        <v>26</v>
      </c>
      <c r="G1105">
        <v>3</v>
      </c>
      <c r="H1105" s="8">
        <v>29</v>
      </c>
      <c r="I1105" t="s">
        <v>8</v>
      </c>
      <c r="J1105">
        <f>Tabla1[[#This Row],[Precio Unitario]]*Tabla1[[#This Row],[Cantidad Ordenada]]</f>
        <v>78</v>
      </c>
      <c r="K1105">
        <f>Tabla1[[#This Row],[Ganancia Bruta]]-(Tabla1[[#This Row],[Costo Unitario]]*Tabla1[[#This Row],[Cantidad Ordenada]])</f>
        <v>33</v>
      </c>
      <c r="L1105">
        <f>Tabla1[[#This Row],[Precio Unitario]]*Tabla1[[#This Row],[Cantidad Ordenada]]</f>
        <v>78</v>
      </c>
      <c r="M1105" s="1">
        <f>Tabla1[[#This Row],[Ganancia Neta ]]/Tabla1[[#This Row],[Total del pedido ]]</f>
        <v>0.42307692307692307</v>
      </c>
      <c r="N1105" s="2">
        <f>Tabla1[[#This Row],[Costo Unitario]]*Tabla1[[#This Row],[Cantidad Ordenada]]</f>
        <v>45</v>
      </c>
      <c r="O1105" s="2"/>
    </row>
    <row r="1106" spans="1:15">
      <c r="A1106">
        <v>440</v>
      </c>
      <c r="B1106">
        <v>13</v>
      </c>
      <c r="C1106" t="s">
        <v>22</v>
      </c>
      <c r="D1106" t="s">
        <v>46</v>
      </c>
      <c r="E1106">
        <v>14</v>
      </c>
      <c r="F1106">
        <v>23</v>
      </c>
      <c r="G1106">
        <v>2</v>
      </c>
      <c r="H1106" s="8">
        <v>36</v>
      </c>
      <c r="I1106" t="s">
        <v>6</v>
      </c>
      <c r="J1106">
        <f>Tabla1[[#This Row],[Precio Unitario]]*Tabla1[[#This Row],[Cantidad Ordenada]]</f>
        <v>46</v>
      </c>
      <c r="K1106">
        <f>Tabla1[[#This Row],[Ganancia Bruta]]-(Tabla1[[#This Row],[Costo Unitario]]*Tabla1[[#This Row],[Cantidad Ordenada]])</f>
        <v>18</v>
      </c>
      <c r="L1106">
        <f>Tabla1[[#This Row],[Precio Unitario]]*Tabla1[[#This Row],[Cantidad Ordenada]]</f>
        <v>46</v>
      </c>
      <c r="M1106" s="1">
        <f>Tabla1[[#This Row],[Ganancia Neta ]]/Tabla1[[#This Row],[Total del pedido ]]</f>
        <v>0.39130434782608697</v>
      </c>
      <c r="N1106" s="2">
        <f>Tabla1[[#This Row],[Costo Unitario]]*Tabla1[[#This Row],[Cantidad Ordenada]]</f>
        <v>28</v>
      </c>
      <c r="O1106" s="2"/>
    </row>
    <row r="1107" spans="1:15">
      <c r="A1107">
        <v>440</v>
      </c>
      <c r="B1107">
        <v>13</v>
      </c>
      <c r="C1107" t="s">
        <v>16</v>
      </c>
      <c r="D1107" t="s">
        <v>40</v>
      </c>
      <c r="E1107">
        <v>11</v>
      </c>
      <c r="F1107">
        <v>19</v>
      </c>
      <c r="G1107">
        <v>2</v>
      </c>
      <c r="H1107" s="8">
        <v>9</v>
      </c>
      <c r="I1107" t="s">
        <v>6</v>
      </c>
      <c r="J1107">
        <f>Tabla1[[#This Row],[Precio Unitario]]*Tabla1[[#This Row],[Cantidad Ordenada]]</f>
        <v>38</v>
      </c>
      <c r="K1107">
        <f>Tabla1[[#This Row],[Ganancia Bruta]]-(Tabla1[[#This Row],[Costo Unitario]]*Tabla1[[#This Row],[Cantidad Ordenada]])</f>
        <v>16</v>
      </c>
      <c r="L1107">
        <f>Tabla1[[#This Row],[Precio Unitario]]*Tabla1[[#This Row],[Cantidad Ordenada]]</f>
        <v>38</v>
      </c>
      <c r="M1107" s="1">
        <f>Tabla1[[#This Row],[Ganancia Neta ]]/Tabla1[[#This Row],[Total del pedido ]]</f>
        <v>0.42105263157894735</v>
      </c>
      <c r="N1107" s="2">
        <f>Tabla1[[#This Row],[Costo Unitario]]*Tabla1[[#This Row],[Cantidad Ordenada]]</f>
        <v>22</v>
      </c>
      <c r="O1107" s="2"/>
    </row>
    <row r="1108" spans="1:15">
      <c r="A1108">
        <v>441</v>
      </c>
      <c r="B1108">
        <v>13</v>
      </c>
      <c r="C1108" t="s">
        <v>17</v>
      </c>
      <c r="D1108" t="s">
        <v>41</v>
      </c>
      <c r="E1108">
        <v>21</v>
      </c>
      <c r="F1108">
        <v>35</v>
      </c>
      <c r="G1108">
        <v>3</v>
      </c>
      <c r="H1108" s="8">
        <v>54</v>
      </c>
      <c r="I1108" t="s">
        <v>6</v>
      </c>
      <c r="J1108">
        <f>Tabla1[[#This Row],[Precio Unitario]]*Tabla1[[#This Row],[Cantidad Ordenada]]</f>
        <v>105</v>
      </c>
      <c r="K1108">
        <f>Tabla1[[#This Row],[Ganancia Bruta]]-(Tabla1[[#This Row],[Costo Unitario]]*Tabla1[[#This Row],[Cantidad Ordenada]])</f>
        <v>42</v>
      </c>
      <c r="L1108">
        <f>Tabla1[[#This Row],[Precio Unitario]]*Tabla1[[#This Row],[Cantidad Ordenada]]</f>
        <v>105</v>
      </c>
      <c r="M1108" s="1">
        <f>Tabla1[[#This Row],[Ganancia Neta ]]/Tabla1[[#This Row],[Total del pedido ]]</f>
        <v>0.4</v>
      </c>
      <c r="N1108" s="2">
        <f>Tabla1[[#This Row],[Costo Unitario]]*Tabla1[[#This Row],[Cantidad Ordenada]]</f>
        <v>63</v>
      </c>
      <c r="O1108" s="2"/>
    </row>
    <row r="1109" spans="1:15">
      <c r="A1109">
        <v>441</v>
      </c>
      <c r="B1109">
        <v>13</v>
      </c>
      <c r="C1109" t="s">
        <v>25</v>
      </c>
      <c r="D1109" t="s">
        <v>49</v>
      </c>
      <c r="E1109">
        <v>15</v>
      </c>
      <c r="F1109">
        <v>26</v>
      </c>
      <c r="G1109">
        <v>3</v>
      </c>
      <c r="H1109" s="8">
        <v>36</v>
      </c>
      <c r="I1109" t="s">
        <v>8</v>
      </c>
      <c r="J1109">
        <f>Tabla1[[#This Row],[Precio Unitario]]*Tabla1[[#This Row],[Cantidad Ordenada]]</f>
        <v>78</v>
      </c>
      <c r="K1109">
        <f>Tabla1[[#This Row],[Ganancia Bruta]]-(Tabla1[[#This Row],[Costo Unitario]]*Tabla1[[#This Row],[Cantidad Ordenada]])</f>
        <v>33</v>
      </c>
      <c r="L1109">
        <f>Tabla1[[#This Row],[Precio Unitario]]*Tabla1[[#This Row],[Cantidad Ordenada]]</f>
        <v>78</v>
      </c>
      <c r="M1109" s="1">
        <f>Tabla1[[#This Row],[Ganancia Neta ]]/Tabla1[[#This Row],[Total del pedido ]]</f>
        <v>0.42307692307692307</v>
      </c>
      <c r="N1109" s="2">
        <f>Tabla1[[#This Row],[Costo Unitario]]*Tabla1[[#This Row],[Cantidad Ordenada]]</f>
        <v>45</v>
      </c>
      <c r="O1109" s="2"/>
    </row>
    <row r="1110" spans="1:15">
      <c r="A1110">
        <v>442</v>
      </c>
      <c r="B1110">
        <v>15</v>
      </c>
      <c r="C1110" t="s">
        <v>20</v>
      </c>
      <c r="D1110" t="s">
        <v>44</v>
      </c>
      <c r="E1110">
        <v>20</v>
      </c>
      <c r="F1110">
        <v>34</v>
      </c>
      <c r="G1110">
        <v>3</v>
      </c>
      <c r="H1110" s="8">
        <v>29</v>
      </c>
      <c r="I1110" t="s">
        <v>8</v>
      </c>
      <c r="J1110">
        <f>Tabla1[[#This Row],[Precio Unitario]]*Tabla1[[#This Row],[Cantidad Ordenada]]</f>
        <v>102</v>
      </c>
      <c r="K1110">
        <f>Tabla1[[#This Row],[Ganancia Bruta]]-(Tabla1[[#This Row],[Costo Unitario]]*Tabla1[[#This Row],[Cantidad Ordenada]])</f>
        <v>42</v>
      </c>
      <c r="L1110">
        <f>Tabla1[[#This Row],[Precio Unitario]]*Tabla1[[#This Row],[Cantidad Ordenada]]</f>
        <v>102</v>
      </c>
      <c r="M1110" s="1">
        <f>Tabla1[[#This Row],[Ganancia Neta ]]/Tabla1[[#This Row],[Total del pedido ]]</f>
        <v>0.41176470588235292</v>
      </c>
      <c r="N1110" s="2">
        <f>Tabla1[[#This Row],[Costo Unitario]]*Tabla1[[#This Row],[Cantidad Ordenada]]</f>
        <v>60</v>
      </c>
      <c r="O1110" s="2"/>
    </row>
    <row r="1111" spans="1:15">
      <c r="A1111">
        <v>442</v>
      </c>
      <c r="B1111">
        <v>15</v>
      </c>
      <c r="C1111" t="s">
        <v>26</v>
      </c>
      <c r="D1111" t="s">
        <v>50</v>
      </c>
      <c r="E1111">
        <v>15</v>
      </c>
      <c r="F1111">
        <v>25</v>
      </c>
      <c r="G1111">
        <v>1</v>
      </c>
      <c r="H1111" s="8">
        <v>57</v>
      </c>
      <c r="I1111" t="s">
        <v>6</v>
      </c>
      <c r="J1111">
        <f>Tabla1[[#This Row],[Precio Unitario]]*Tabla1[[#This Row],[Cantidad Ordenada]]</f>
        <v>25</v>
      </c>
      <c r="K1111">
        <f>Tabla1[[#This Row],[Ganancia Bruta]]-(Tabla1[[#This Row],[Costo Unitario]]*Tabla1[[#This Row],[Cantidad Ordenada]])</f>
        <v>10</v>
      </c>
      <c r="L1111">
        <f>Tabla1[[#This Row],[Precio Unitario]]*Tabla1[[#This Row],[Cantidad Ordenada]]</f>
        <v>25</v>
      </c>
      <c r="M1111" s="1">
        <f>Tabla1[[#This Row],[Ganancia Neta ]]/Tabla1[[#This Row],[Total del pedido ]]</f>
        <v>0.4</v>
      </c>
      <c r="N1111" s="2">
        <f>Tabla1[[#This Row],[Costo Unitario]]*Tabla1[[#This Row],[Cantidad Ordenada]]</f>
        <v>15</v>
      </c>
      <c r="O1111" s="2"/>
    </row>
    <row r="1112" spans="1:15">
      <c r="A1112">
        <v>442</v>
      </c>
      <c r="B1112">
        <v>15</v>
      </c>
      <c r="C1112" t="s">
        <v>12</v>
      </c>
      <c r="D1112" t="s">
        <v>36</v>
      </c>
      <c r="E1112">
        <v>22</v>
      </c>
      <c r="F1112">
        <v>36</v>
      </c>
      <c r="G1112">
        <v>3</v>
      </c>
      <c r="H1112" s="8">
        <v>45</v>
      </c>
      <c r="I1112" t="s">
        <v>6</v>
      </c>
      <c r="J1112">
        <f>Tabla1[[#This Row],[Precio Unitario]]*Tabla1[[#This Row],[Cantidad Ordenada]]</f>
        <v>108</v>
      </c>
      <c r="K1112">
        <f>Tabla1[[#This Row],[Ganancia Bruta]]-(Tabla1[[#This Row],[Costo Unitario]]*Tabla1[[#This Row],[Cantidad Ordenada]])</f>
        <v>42</v>
      </c>
      <c r="L1112">
        <f>Tabla1[[#This Row],[Precio Unitario]]*Tabla1[[#This Row],[Cantidad Ordenada]]</f>
        <v>108</v>
      </c>
      <c r="M1112" s="1">
        <f>Tabla1[[#This Row],[Ganancia Neta ]]/Tabla1[[#This Row],[Total del pedido ]]</f>
        <v>0.3888888888888889</v>
      </c>
      <c r="N1112" s="2">
        <f>Tabla1[[#This Row],[Costo Unitario]]*Tabla1[[#This Row],[Cantidad Ordenada]]</f>
        <v>66</v>
      </c>
      <c r="O1112" s="2"/>
    </row>
    <row r="1113" spans="1:15">
      <c r="A1113">
        <v>443</v>
      </c>
      <c r="B1113">
        <v>4</v>
      </c>
      <c r="C1113" t="s">
        <v>22</v>
      </c>
      <c r="D1113" t="s">
        <v>46</v>
      </c>
      <c r="E1113">
        <v>14</v>
      </c>
      <c r="F1113">
        <v>23</v>
      </c>
      <c r="G1113">
        <v>1</v>
      </c>
      <c r="H1113" s="8">
        <v>30</v>
      </c>
      <c r="I1113" t="s">
        <v>6</v>
      </c>
      <c r="J1113">
        <f>Tabla1[[#This Row],[Precio Unitario]]*Tabla1[[#This Row],[Cantidad Ordenada]]</f>
        <v>23</v>
      </c>
      <c r="K1113">
        <f>Tabla1[[#This Row],[Ganancia Bruta]]-(Tabla1[[#This Row],[Costo Unitario]]*Tabla1[[#This Row],[Cantidad Ordenada]])</f>
        <v>9</v>
      </c>
      <c r="L1113">
        <f>Tabla1[[#This Row],[Precio Unitario]]*Tabla1[[#This Row],[Cantidad Ordenada]]</f>
        <v>23</v>
      </c>
      <c r="M1113" s="1">
        <f>Tabla1[[#This Row],[Ganancia Neta ]]/Tabla1[[#This Row],[Total del pedido ]]</f>
        <v>0.39130434782608697</v>
      </c>
      <c r="N1113" s="2">
        <f>Tabla1[[#This Row],[Costo Unitario]]*Tabla1[[#This Row],[Cantidad Ordenada]]</f>
        <v>14</v>
      </c>
      <c r="O1113" s="2"/>
    </row>
    <row r="1114" spans="1:15">
      <c r="A1114">
        <v>443</v>
      </c>
      <c r="B1114">
        <v>4</v>
      </c>
      <c r="C1114" t="s">
        <v>18</v>
      </c>
      <c r="D1114" t="s">
        <v>42</v>
      </c>
      <c r="E1114">
        <v>19</v>
      </c>
      <c r="F1114">
        <v>32</v>
      </c>
      <c r="G1114">
        <v>1</v>
      </c>
      <c r="H1114" s="8">
        <v>52</v>
      </c>
      <c r="I1114" t="s">
        <v>6</v>
      </c>
      <c r="J1114">
        <f>Tabla1[[#This Row],[Precio Unitario]]*Tabla1[[#This Row],[Cantidad Ordenada]]</f>
        <v>32</v>
      </c>
      <c r="K1114">
        <f>Tabla1[[#This Row],[Ganancia Bruta]]-(Tabla1[[#This Row],[Costo Unitario]]*Tabla1[[#This Row],[Cantidad Ordenada]])</f>
        <v>13</v>
      </c>
      <c r="L1114">
        <f>Tabla1[[#This Row],[Precio Unitario]]*Tabla1[[#This Row],[Cantidad Ordenada]]</f>
        <v>32</v>
      </c>
      <c r="M1114" s="1">
        <f>Tabla1[[#This Row],[Ganancia Neta ]]/Tabla1[[#This Row],[Total del pedido ]]</f>
        <v>0.40625</v>
      </c>
      <c r="N1114" s="2">
        <f>Tabla1[[#This Row],[Costo Unitario]]*Tabla1[[#This Row],[Cantidad Ordenada]]</f>
        <v>19</v>
      </c>
      <c r="O1114" s="2"/>
    </row>
    <row r="1115" spans="1:15">
      <c r="A1115">
        <v>443</v>
      </c>
      <c r="B1115">
        <v>4</v>
      </c>
      <c r="C1115" t="s">
        <v>25</v>
      </c>
      <c r="D1115" t="s">
        <v>49</v>
      </c>
      <c r="E1115">
        <v>15</v>
      </c>
      <c r="F1115">
        <v>26</v>
      </c>
      <c r="G1115">
        <v>3</v>
      </c>
      <c r="H1115" s="8">
        <v>55</v>
      </c>
      <c r="I1115" t="s">
        <v>6</v>
      </c>
      <c r="J1115">
        <f>Tabla1[[#This Row],[Precio Unitario]]*Tabla1[[#This Row],[Cantidad Ordenada]]</f>
        <v>78</v>
      </c>
      <c r="K1115">
        <f>Tabla1[[#This Row],[Ganancia Bruta]]-(Tabla1[[#This Row],[Costo Unitario]]*Tabla1[[#This Row],[Cantidad Ordenada]])</f>
        <v>33</v>
      </c>
      <c r="L1115">
        <f>Tabla1[[#This Row],[Precio Unitario]]*Tabla1[[#This Row],[Cantidad Ordenada]]</f>
        <v>78</v>
      </c>
      <c r="M1115" s="1">
        <f>Tabla1[[#This Row],[Ganancia Neta ]]/Tabla1[[#This Row],[Total del pedido ]]</f>
        <v>0.42307692307692307</v>
      </c>
      <c r="N1115" s="2">
        <f>Tabla1[[#This Row],[Costo Unitario]]*Tabla1[[#This Row],[Cantidad Ordenada]]</f>
        <v>45</v>
      </c>
      <c r="O1115" s="2"/>
    </row>
    <row r="1116" spans="1:15">
      <c r="A1116">
        <v>443</v>
      </c>
      <c r="B1116">
        <v>4</v>
      </c>
      <c r="C1116" t="s">
        <v>15</v>
      </c>
      <c r="D1116" t="s">
        <v>39</v>
      </c>
      <c r="E1116">
        <v>16</v>
      </c>
      <c r="F1116">
        <v>28</v>
      </c>
      <c r="G1116">
        <v>3</v>
      </c>
      <c r="H1116" s="8">
        <v>18</v>
      </c>
      <c r="I1116" t="s">
        <v>6</v>
      </c>
      <c r="J1116">
        <f>Tabla1[[#This Row],[Precio Unitario]]*Tabla1[[#This Row],[Cantidad Ordenada]]</f>
        <v>84</v>
      </c>
      <c r="K1116">
        <f>Tabla1[[#This Row],[Ganancia Bruta]]-(Tabla1[[#This Row],[Costo Unitario]]*Tabla1[[#This Row],[Cantidad Ordenada]])</f>
        <v>36</v>
      </c>
      <c r="L1116">
        <f>Tabla1[[#This Row],[Precio Unitario]]*Tabla1[[#This Row],[Cantidad Ordenada]]</f>
        <v>84</v>
      </c>
      <c r="M1116" s="1">
        <f>Tabla1[[#This Row],[Ganancia Neta ]]/Tabla1[[#This Row],[Total del pedido ]]</f>
        <v>0.42857142857142855</v>
      </c>
      <c r="N1116" s="2">
        <f>Tabla1[[#This Row],[Costo Unitario]]*Tabla1[[#This Row],[Cantidad Ordenada]]</f>
        <v>48</v>
      </c>
      <c r="O1116" s="2"/>
    </row>
    <row r="1117" spans="1:15">
      <c r="A1117">
        <v>444</v>
      </c>
      <c r="B1117">
        <v>8</v>
      </c>
      <c r="C1117" t="s">
        <v>22</v>
      </c>
      <c r="D1117" t="s">
        <v>46</v>
      </c>
      <c r="E1117">
        <v>14</v>
      </c>
      <c r="F1117">
        <v>23</v>
      </c>
      <c r="G1117">
        <v>1</v>
      </c>
      <c r="H1117" s="8">
        <v>32</v>
      </c>
      <c r="I1117" t="s">
        <v>8</v>
      </c>
      <c r="J1117">
        <f>Tabla1[[#This Row],[Precio Unitario]]*Tabla1[[#This Row],[Cantidad Ordenada]]</f>
        <v>23</v>
      </c>
      <c r="K1117">
        <f>Tabla1[[#This Row],[Ganancia Bruta]]-(Tabla1[[#This Row],[Costo Unitario]]*Tabla1[[#This Row],[Cantidad Ordenada]])</f>
        <v>9</v>
      </c>
      <c r="L1117">
        <f>Tabla1[[#This Row],[Precio Unitario]]*Tabla1[[#This Row],[Cantidad Ordenada]]</f>
        <v>23</v>
      </c>
      <c r="M1117" s="1">
        <f>Tabla1[[#This Row],[Ganancia Neta ]]/Tabla1[[#This Row],[Total del pedido ]]</f>
        <v>0.39130434782608697</v>
      </c>
      <c r="N1117" s="2">
        <f>Tabla1[[#This Row],[Costo Unitario]]*Tabla1[[#This Row],[Cantidad Ordenada]]</f>
        <v>14</v>
      </c>
      <c r="O1117" s="2"/>
    </row>
    <row r="1118" spans="1:15">
      <c r="A1118">
        <v>444</v>
      </c>
      <c r="B1118">
        <v>8</v>
      </c>
      <c r="C1118" t="s">
        <v>5</v>
      </c>
      <c r="D1118" t="s">
        <v>31</v>
      </c>
      <c r="E1118">
        <v>14</v>
      </c>
      <c r="F1118">
        <v>24</v>
      </c>
      <c r="G1118">
        <v>3</v>
      </c>
      <c r="H1118" s="8">
        <v>49</v>
      </c>
      <c r="I1118" t="s">
        <v>8</v>
      </c>
      <c r="J1118">
        <f>Tabla1[[#This Row],[Precio Unitario]]*Tabla1[[#This Row],[Cantidad Ordenada]]</f>
        <v>72</v>
      </c>
      <c r="K1118">
        <f>Tabla1[[#This Row],[Ganancia Bruta]]-(Tabla1[[#This Row],[Costo Unitario]]*Tabla1[[#This Row],[Cantidad Ordenada]])</f>
        <v>30</v>
      </c>
      <c r="L1118">
        <f>Tabla1[[#This Row],[Precio Unitario]]*Tabla1[[#This Row],[Cantidad Ordenada]]</f>
        <v>72</v>
      </c>
      <c r="M1118" s="1">
        <f>Tabla1[[#This Row],[Ganancia Neta ]]/Tabla1[[#This Row],[Total del pedido ]]</f>
        <v>0.41666666666666669</v>
      </c>
      <c r="N1118" s="2">
        <f>Tabla1[[#This Row],[Costo Unitario]]*Tabla1[[#This Row],[Cantidad Ordenada]]</f>
        <v>42</v>
      </c>
      <c r="O1118" s="2"/>
    </row>
    <row r="1119" spans="1:15">
      <c r="A1119">
        <v>445</v>
      </c>
      <c r="B1119">
        <v>6</v>
      </c>
      <c r="C1119" t="s">
        <v>10</v>
      </c>
      <c r="D1119" t="s">
        <v>34</v>
      </c>
      <c r="E1119">
        <v>16</v>
      </c>
      <c r="F1119">
        <v>27</v>
      </c>
      <c r="G1119">
        <v>3</v>
      </c>
      <c r="H1119" s="8">
        <v>26</v>
      </c>
      <c r="I1119" t="s">
        <v>6</v>
      </c>
      <c r="J1119">
        <f>Tabla1[[#This Row],[Precio Unitario]]*Tabla1[[#This Row],[Cantidad Ordenada]]</f>
        <v>81</v>
      </c>
      <c r="K1119">
        <f>Tabla1[[#This Row],[Ganancia Bruta]]-(Tabla1[[#This Row],[Costo Unitario]]*Tabla1[[#This Row],[Cantidad Ordenada]])</f>
        <v>33</v>
      </c>
      <c r="L1119">
        <f>Tabla1[[#This Row],[Precio Unitario]]*Tabla1[[#This Row],[Cantidad Ordenada]]</f>
        <v>81</v>
      </c>
      <c r="M1119" s="1">
        <f>Tabla1[[#This Row],[Ganancia Neta ]]/Tabla1[[#This Row],[Total del pedido ]]</f>
        <v>0.40740740740740738</v>
      </c>
      <c r="N1119" s="2">
        <f>Tabla1[[#This Row],[Costo Unitario]]*Tabla1[[#This Row],[Cantidad Ordenada]]</f>
        <v>48</v>
      </c>
      <c r="O1119" s="2"/>
    </row>
    <row r="1120" spans="1:15">
      <c r="A1120">
        <v>446</v>
      </c>
      <c r="B1120">
        <v>12</v>
      </c>
      <c r="C1120" t="s">
        <v>23</v>
      </c>
      <c r="D1120" t="s">
        <v>47</v>
      </c>
      <c r="E1120">
        <v>13</v>
      </c>
      <c r="F1120">
        <v>21</v>
      </c>
      <c r="G1120">
        <v>1</v>
      </c>
      <c r="H1120" s="8">
        <v>8</v>
      </c>
      <c r="I1120" t="s">
        <v>8</v>
      </c>
      <c r="J1120">
        <f>Tabla1[[#This Row],[Precio Unitario]]*Tabla1[[#This Row],[Cantidad Ordenada]]</f>
        <v>21</v>
      </c>
      <c r="K1120">
        <f>Tabla1[[#This Row],[Ganancia Bruta]]-(Tabla1[[#This Row],[Costo Unitario]]*Tabla1[[#This Row],[Cantidad Ordenada]])</f>
        <v>8</v>
      </c>
      <c r="L1120">
        <f>Tabla1[[#This Row],[Precio Unitario]]*Tabla1[[#This Row],[Cantidad Ordenada]]</f>
        <v>21</v>
      </c>
      <c r="M1120" s="1">
        <f>Tabla1[[#This Row],[Ganancia Neta ]]/Tabla1[[#This Row],[Total del pedido ]]</f>
        <v>0.38095238095238093</v>
      </c>
      <c r="N1120" s="2">
        <f>Tabla1[[#This Row],[Costo Unitario]]*Tabla1[[#This Row],[Cantidad Ordenada]]</f>
        <v>13</v>
      </c>
      <c r="O1120" s="2"/>
    </row>
    <row r="1121" spans="1:15">
      <c r="A1121">
        <v>447</v>
      </c>
      <c r="B1121">
        <v>8</v>
      </c>
      <c r="C1121" t="s">
        <v>21</v>
      </c>
      <c r="D1121" t="s">
        <v>45</v>
      </c>
      <c r="E1121">
        <v>12</v>
      </c>
      <c r="F1121">
        <v>20</v>
      </c>
      <c r="G1121">
        <v>2</v>
      </c>
      <c r="H1121" s="8">
        <v>29</v>
      </c>
      <c r="I1121" t="s">
        <v>8</v>
      </c>
      <c r="J1121">
        <f>Tabla1[[#This Row],[Precio Unitario]]*Tabla1[[#This Row],[Cantidad Ordenada]]</f>
        <v>40</v>
      </c>
      <c r="K1121">
        <f>Tabla1[[#This Row],[Ganancia Bruta]]-(Tabla1[[#This Row],[Costo Unitario]]*Tabla1[[#This Row],[Cantidad Ordenada]])</f>
        <v>16</v>
      </c>
      <c r="L1121">
        <f>Tabla1[[#This Row],[Precio Unitario]]*Tabla1[[#This Row],[Cantidad Ordenada]]</f>
        <v>40</v>
      </c>
      <c r="M1121" s="1">
        <f>Tabla1[[#This Row],[Ganancia Neta ]]/Tabla1[[#This Row],[Total del pedido ]]</f>
        <v>0.4</v>
      </c>
      <c r="N1121" s="2">
        <f>Tabla1[[#This Row],[Costo Unitario]]*Tabla1[[#This Row],[Cantidad Ordenada]]</f>
        <v>24</v>
      </c>
      <c r="O1121" s="2"/>
    </row>
    <row r="1122" spans="1:15">
      <c r="A1122">
        <v>447</v>
      </c>
      <c r="B1122">
        <v>8</v>
      </c>
      <c r="C1122" t="s">
        <v>16</v>
      </c>
      <c r="D1122" t="s">
        <v>40</v>
      </c>
      <c r="E1122">
        <v>11</v>
      </c>
      <c r="F1122">
        <v>19</v>
      </c>
      <c r="G1122">
        <v>3</v>
      </c>
      <c r="H1122" s="8">
        <v>50</v>
      </c>
      <c r="I1122" t="s">
        <v>8</v>
      </c>
      <c r="J1122">
        <f>Tabla1[[#This Row],[Precio Unitario]]*Tabla1[[#This Row],[Cantidad Ordenada]]</f>
        <v>57</v>
      </c>
      <c r="K1122">
        <f>Tabla1[[#This Row],[Ganancia Bruta]]-(Tabla1[[#This Row],[Costo Unitario]]*Tabla1[[#This Row],[Cantidad Ordenada]])</f>
        <v>24</v>
      </c>
      <c r="L1122">
        <f>Tabla1[[#This Row],[Precio Unitario]]*Tabla1[[#This Row],[Cantidad Ordenada]]</f>
        <v>57</v>
      </c>
      <c r="M1122" s="1">
        <f>Tabla1[[#This Row],[Ganancia Neta ]]/Tabla1[[#This Row],[Total del pedido ]]</f>
        <v>0.42105263157894735</v>
      </c>
      <c r="N1122" s="2">
        <f>Tabla1[[#This Row],[Costo Unitario]]*Tabla1[[#This Row],[Cantidad Ordenada]]</f>
        <v>33</v>
      </c>
      <c r="O1122" s="2"/>
    </row>
    <row r="1123" spans="1:15">
      <c r="A1123">
        <v>447</v>
      </c>
      <c r="B1123">
        <v>8</v>
      </c>
      <c r="C1123" t="s">
        <v>15</v>
      </c>
      <c r="D1123" t="s">
        <v>39</v>
      </c>
      <c r="E1123">
        <v>16</v>
      </c>
      <c r="F1123">
        <v>28</v>
      </c>
      <c r="G1123">
        <v>3</v>
      </c>
      <c r="H1123" s="8">
        <v>7</v>
      </c>
      <c r="I1123" t="s">
        <v>6</v>
      </c>
      <c r="J1123">
        <f>Tabla1[[#This Row],[Precio Unitario]]*Tabla1[[#This Row],[Cantidad Ordenada]]</f>
        <v>84</v>
      </c>
      <c r="K1123">
        <f>Tabla1[[#This Row],[Ganancia Bruta]]-(Tabla1[[#This Row],[Costo Unitario]]*Tabla1[[#This Row],[Cantidad Ordenada]])</f>
        <v>36</v>
      </c>
      <c r="L1123">
        <f>Tabla1[[#This Row],[Precio Unitario]]*Tabla1[[#This Row],[Cantidad Ordenada]]</f>
        <v>84</v>
      </c>
      <c r="M1123" s="1">
        <f>Tabla1[[#This Row],[Ganancia Neta ]]/Tabla1[[#This Row],[Total del pedido ]]</f>
        <v>0.42857142857142855</v>
      </c>
      <c r="N1123" s="2">
        <f>Tabla1[[#This Row],[Costo Unitario]]*Tabla1[[#This Row],[Cantidad Ordenada]]</f>
        <v>48</v>
      </c>
      <c r="O1123" s="2"/>
    </row>
    <row r="1124" spans="1:15">
      <c r="A1124">
        <v>448</v>
      </c>
      <c r="B1124">
        <v>4</v>
      </c>
      <c r="C1124" t="s">
        <v>16</v>
      </c>
      <c r="D1124" t="s">
        <v>40</v>
      </c>
      <c r="E1124">
        <v>11</v>
      </c>
      <c r="F1124">
        <v>19</v>
      </c>
      <c r="G1124">
        <v>2</v>
      </c>
      <c r="H1124" s="8">
        <v>26</v>
      </c>
      <c r="I1124" t="s">
        <v>8</v>
      </c>
      <c r="J1124">
        <f>Tabla1[[#This Row],[Precio Unitario]]*Tabla1[[#This Row],[Cantidad Ordenada]]</f>
        <v>38</v>
      </c>
      <c r="K1124">
        <f>Tabla1[[#This Row],[Ganancia Bruta]]-(Tabla1[[#This Row],[Costo Unitario]]*Tabla1[[#This Row],[Cantidad Ordenada]])</f>
        <v>16</v>
      </c>
      <c r="L1124">
        <f>Tabla1[[#This Row],[Precio Unitario]]*Tabla1[[#This Row],[Cantidad Ordenada]]</f>
        <v>38</v>
      </c>
      <c r="M1124" s="1">
        <f>Tabla1[[#This Row],[Ganancia Neta ]]/Tabla1[[#This Row],[Total del pedido ]]</f>
        <v>0.42105263157894735</v>
      </c>
      <c r="N1124" s="2">
        <f>Tabla1[[#This Row],[Costo Unitario]]*Tabla1[[#This Row],[Cantidad Ordenada]]</f>
        <v>22</v>
      </c>
      <c r="O1124" s="2"/>
    </row>
    <row r="1125" spans="1:15">
      <c r="A1125">
        <v>448</v>
      </c>
      <c r="B1125">
        <v>4</v>
      </c>
      <c r="C1125" t="s">
        <v>14</v>
      </c>
      <c r="D1125" t="s">
        <v>38</v>
      </c>
      <c r="E1125">
        <v>20</v>
      </c>
      <c r="F1125">
        <v>33</v>
      </c>
      <c r="G1125">
        <v>3</v>
      </c>
      <c r="H1125" s="8">
        <v>40</v>
      </c>
      <c r="I1125" t="s">
        <v>8</v>
      </c>
      <c r="J1125">
        <f>Tabla1[[#This Row],[Precio Unitario]]*Tabla1[[#This Row],[Cantidad Ordenada]]</f>
        <v>99</v>
      </c>
      <c r="K1125">
        <f>Tabla1[[#This Row],[Ganancia Bruta]]-(Tabla1[[#This Row],[Costo Unitario]]*Tabla1[[#This Row],[Cantidad Ordenada]])</f>
        <v>39</v>
      </c>
      <c r="L1125">
        <f>Tabla1[[#This Row],[Precio Unitario]]*Tabla1[[#This Row],[Cantidad Ordenada]]</f>
        <v>99</v>
      </c>
      <c r="M1125" s="1">
        <f>Tabla1[[#This Row],[Ganancia Neta ]]/Tabla1[[#This Row],[Total del pedido ]]</f>
        <v>0.39393939393939392</v>
      </c>
      <c r="N1125" s="2">
        <f>Tabla1[[#This Row],[Costo Unitario]]*Tabla1[[#This Row],[Cantidad Ordenada]]</f>
        <v>60</v>
      </c>
      <c r="O1125" s="2"/>
    </row>
    <row r="1126" spans="1:15">
      <c r="A1126">
        <v>449</v>
      </c>
      <c r="B1126">
        <v>3</v>
      </c>
      <c r="C1126" t="s">
        <v>18</v>
      </c>
      <c r="D1126" t="s">
        <v>42</v>
      </c>
      <c r="E1126">
        <v>19</v>
      </c>
      <c r="F1126">
        <v>32</v>
      </c>
      <c r="G1126">
        <v>2</v>
      </c>
      <c r="H1126" s="8">
        <v>33</v>
      </c>
      <c r="I1126" t="s">
        <v>8</v>
      </c>
      <c r="J1126">
        <f>Tabla1[[#This Row],[Precio Unitario]]*Tabla1[[#This Row],[Cantidad Ordenada]]</f>
        <v>64</v>
      </c>
      <c r="K1126">
        <f>Tabla1[[#This Row],[Ganancia Bruta]]-(Tabla1[[#This Row],[Costo Unitario]]*Tabla1[[#This Row],[Cantidad Ordenada]])</f>
        <v>26</v>
      </c>
      <c r="L1126">
        <f>Tabla1[[#This Row],[Precio Unitario]]*Tabla1[[#This Row],[Cantidad Ordenada]]</f>
        <v>64</v>
      </c>
      <c r="M1126" s="1">
        <f>Tabla1[[#This Row],[Ganancia Neta ]]/Tabla1[[#This Row],[Total del pedido ]]</f>
        <v>0.40625</v>
      </c>
      <c r="N1126" s="2">
        <f>Tabla1[[#This Row],[Costo Unitario]]*Tabla1[[#This Row],[Cantidad Ordenada]]</f>
        <v>38</v>
      </c>
      <c r="O1126" s="2"/>
    </row>
    <row r="1127" spans="1:15">
      <c r="A1127">
        <v>450</v>
      </c>
      <c r="B1127">
        <v>9</v>
      </c>
      <c r="C1127" t="s">
        <v>24</v>
      </c>
      <c r="D1127" t="s">
        <v>48</v>
      </c>
      <c r="E1127">
        <v>10</v>
      </c>
      <c r="F1127">
        <v>18</v>
      </c>
      <c r="G1127">
        <v>2</v>
      </c>
      <c r="H1127" s="8">
        <v>13</v>
      </c>
      <c r="I1127" t="s">
        <v>8</v>
      </c>
      <c r="J1127">
        <f>Tabla1[[#This Row],[Precio Unitario]]*Tabla1[[#This Row],[Cantidad Ordenada]]</f>
        <v>36</v>
      </c>
      <c r="K1127">
        <f>Tabla1[[#This Row],[Ganancia Bruta]]-(Tabla1[[#This Row],[Costo Unitario]]*Tabla1[[#This Row],[Cantidad Ordenada]])</f>
        <v>16</v>
      </c>
      <c r="L1127">
        <f>Tabla1[[#This Row],[Precio Unitario]]*Tabla1[[#This Row],[Cantidad Ordenada]]</f>
        <v>36</v>
      </c>
      <c r="M1127" s="1">
        <f>Tabla1[[#This Row],[Ganancia Neta ]]/Tabla1[[#This Row],[Total del pedido ]]</f>
        <v>0.44444444444444442</v>
      </c>
      <c r="N1127" s="2">
        <f>Tabla1[[#This Row],[Costo Unitario]]*Tabla1[[#This Row],[Cantidad Ordenada]]</f>
        <v>20</v>
      </c>
      <c r="O1127" s="2"/>
    </row>
    <row r="1128" spans="1:15">
      <c r="A1128">
        <v>450</v>
      </c>
      <c r="B1128">
        <v>9</v>
      </c>
      <c r="C1128" t="s">
        <v>12</v>
      </c>
      <c r="D1128" t="s">
        <v>36</v>
      </c>
      <c r="E1128">
        <v>22</v>
      </c>
      <c r="F1128">
        <v>36</v>
      </c>
      <c r="G1128">
        <v>1</v>
      </c>
      <c r="H1128" s="8">
        <v>21</v>
      </c>
      <c r="I1128" t="s">
        <v>6</v>
      </c>
      <c r="J1128">
        <f>Tabla1[[#This Row],[Precio Unitario]]*Tabla1[[#This Row],[Cantidad Ordenada]]</f>
        <v>36</v>
      </c>
      <c r="K1128">
        <f>Tabla1[[#This Row],[Ganancia Bruta]]-(Tabla1[[#This Row],[Costo Unitario]]*Tabla1[[#This Row],[Cantidad Ordenada]])</f>
        <v>14</v>
      </c>
      <c r="L1128">
        <f>Tabla1[[#This Row],[Precio Unitario]]*Tabla1[[#This Row],[Cantidad Ordenada]]</f>
        <v>36</v>
      </c>
      <c r="M1128" s="1">
        <f>Tabla1[[#This Row],[Ganancia Neta ]]/Tabla1[[#This Row],[Total del pedido ]]</f>
        <v>0.3888888888888889</v>
      </c>
      <c r="N1128" s="2">
        <f>Tabla1[[#This Row],[Costo Unitario]]*Tabla1[[#This Row],[Cantidad Ordenada]]</f>
        <v>22</v>
      </c>
      <c r="O1128" s="2"/>
    </row>
    <row r="1129" spans="1:15">
      <c r="A1129">
        <v>451</v>
      </c>
      <c r="B1129">
        <v>3</v>
      </c>
      <c r="C1129" t="s">
        <v>17</v>
      </c>
      <c r="D1129" t="s">
        <v>41</v>
      </c>
      <c r="E1129">
        <v>21</v>
      </c>
      <c r="F1129">
        <v>35</v>
      </c>
      <c r="G1129">
        <v>1</v>
      </c>
      <c r="H1129" s="8">
        <v>23</v>
      </c>
      <c r="I1129" t="s">
        <v>8</v>
      </c>
      <c r="J1129">
        <f>Tabla1[[#This Row],[Precio Unitario]]*Tabla1[[#This Row],[Cantidad Ordenada]]</f>
        <v>35</v>
      </c>
      <c r="K1129">
        <f>Tabla1[[#This Row],[Ganancia Bruta]]-(Tabla1[[#This Row],[Costo Unitario]]*Tabla1[[#This Row],[Cantidad Ordenada]])</f>
        <v>14</v>
      </c>
      <c r="L1129">
        <f>Tabla1[[#This Row],[Precio Unitario]]*Tabla1[[#This Row],[Cantidad Ordenada]]</f>
        <v>35</v>
      </c>
      <c r="M1129" s="1">
        <f>Tabla1[[#This Row],[Ganancia Neta ]]/Tabla1[[#This Row],[Total del pedido ]]</f>
        <v>0.4</v>
      </c>
      <c r="N1129" s="2">
        <f>Tabla1[[#This Row],[Costo Unitario]]*Tabla1[[#This Row],[Cantidad Ordenada]]</f>
        <v>21</v>
      </c>
      <c r="O1129" s="2"/>
    </row>
    <row r="1130" spans="1:15">
      <c r="A1130">
        <v>451</v>
      </c>
      <c r="B1130">
        <v>3</v>
      </c>
      <c r="C1130" t="s">
        <v>22</v>
      </c>
      <c r="D1130" t="s">
        <v>46</v>
      </c>
      <c r="E1130">
        <v>14</v>
      </c>
      <c r="F1130">
        <v>23</v>
      </c>
      <c r="G1130">
        <v>1</v>
      </c>
      <c r="H1130" s="8">
        <v>41</v>
      </c>
      <c r="I1130" t="s">
        <v>8</v>
      </c>
      <c r="J1130">
        <f>Tabla1[[#This Row],[Precio Unitario]]*Tabla1[[#This Row],[Cantidad Ordenada]]</f>
        <v>23</v>
      </c>
      <c r="K1130">
        <f>Tabla1[[#This Row],[Ganancia Bruta]]-(Tabla1[[#This Row],[Costo Unitario]]*Tabla1[[#This Row],[Cantidad Ordenada]])</f>
        <v>9</v>
      </c>
      <c r="L1130">
        <f>Tabla1[[#This Row],[Precio Unitario]]*Tabla1[[#This Row],[Cantidad Ordenada]]</f>
        <v>23</v>
      </c>
      <c r="M1130" s="1">
        <f>Tabla1[[#This Row],[Ganancia Neta ]]/Tabla1[[#This Row],[Total del pedido ]]</f>
        <v>0.39130434782608697</v>
      </c>
      <c r="N1130" s="2">
        <f>Tabla1[[#This Row],[Costo Unitario]]*Tabla1[[#This Row],[Cantidad Ordenada]]</f>
        <v>14</v>
      </c>
      <c r="O1130" s="2"/>
    </row>
    <row r="1131" spans="1:15">
      <c r="A1131">
        <v>451</v>
      </c>
      <c r="B1131">
        <v>3</v>
      </c>
      <c r="C1131" t="s">
        <v>20</v>
      </c>
      <c r="D1131" t="s">
        <v>44</v>
      </c>
      <c r="E1131">
        <v>20</v>
      </c>
      <c r="F1131">
        <v>34</v>
      </c>
      <c r="G1131">
        <v>1</v>
      </c>
      <c r="H1131" s="8">
        <v>39</v>
      </c>
      <c r="I1131" t="s">
        <v>6</v>
      </c>
      <c r="J1131">
        <f>Tabla1[[#This Row],[Precio Unitario]]*Tabla1[[#This Row],[Cantidad Ordenada]]</f>
        <v>34</v>
      </c>
      <c r="K1131">
        <f>Tabla1[[#This Row],[Ganancia Bruta]]-(Tabla1[[#This Row],[Costo Unitario]]*Tabla1[[#This Row],[Cantidad Ordenada]])</f>
        <v>14</v>
      </c>
      <c r="L1131">
        <f>Tabla1[[#This Row],[Precio Unitario]]*Tabla1[[#This Row],[Cantidad Ordenada]]</f>
        <v>34</v>
      </c>
      <c r="M1131" s="1">
        <f>Tabla1[[#This Row],[Ganancia Neta ]]/Tabla1[[#This Row],[Total del pedido ]]</f>
        <v>0.41176470588235292</v>
      </c>
      <c r="N1131" s="2">
        <f>Tabla1[[#This Row],[Costo Unitario]]*Tabla1[[#This Row],[Cantidad Ordenada]]</f>
        <v>20</v>
      </c>
      <c r="O1131" s="2"/>
    </row>
    <row r="1132" spans="1:15">
      <c r="A1132">
        <v>452</v>
      </c>
      <c r="B1132">
        <v>9</v>
      </c>
      <c r="C1132" t="s">
        <v>9</v>
      </c>
      <c r="D1132" t="s">
        <v>33</v>
      </c>
      <c r="E1132">
        <v>19</v>
      </c>
      <c r="F1132">
        <v>31</v>
      </c>
      <c r="G1132">
        <v>3</v>
      </c>
      <c r="H1132" s="8">
        <v>53</v>
      </c>
      <c r="I1132" t="s">
        <v>6</v>
      </c>
      <c r="J1132">
        <f>Tabla1[[#This Row],[Precio Unitario]]*Tabla1[[#This Row],[Cantidad Ordenada]]</f>
        <v>93</v>
      </c>
      <c r="K1132">
        <f>Tabla1[[#This Row],[Ganancia Bruta]]-(Tabla1[[#This Row],[Costo Unitario]]*Tabla1[[#This Row],[Cantidad Ordenada]])</f>
        <v>36</v>
      </c>
      <c r="L1132">
        <f>Tabla1[[#This Row],[Precio Unitario]]*Tabla1[[#This Row],[Cantidad Ordenada]]</f>
        <v>93</v>
      </c>
      <c r="M1132" s="1">
        <f>Tabla1[[#This Row],[Ganancia Neta ]]/Tabla1[[#This Row],[Total del pedido ]]</f>
        <v>0.38709677419354838</v>
      </c>
      <c r="N1132" s="2">
        <f>Tabla1[[#This Row],[Costo Unitario]]*Tabla1[[#This Row],[Cantidad Ordenada]]</f>
        <v>57</v>
      </c>
      <c r="O1132" s="2"/>
    </row>
    <row r="1133" spans="1:15">
      <c r="A1133">
        <v>452</v>
      </c>
      <c r="B1133">
        <v>9</v>
      </c>
      <c r="C1133" t="s">
        <v>19</v>
      </c>
      <c r="D1133" t="s">
        <v>43</v>
      </c>
      <c r="E1133">
        <v>13</v>
      </c>
      <c r="F1133">
        <v>22</v>
      </c>
      <c r="G1133">
        <v>2</v>
      </c>
      <c r="H1133" s="8">
        <v>28</v>
      </c>
      <c r="I1133" t="s">
        <v>6</v>
      </c>
      <c r="J1133">
        <f>Tabla1[[#This Row],[Precio Unitario]]*Tabla1[[#This Row],[Cantidad Ordenada]]</f>
        <v>44</v>
      </c>
      <c r="K1133">
        <f>Tabla1[[#This Row],[Ganancia Bruta]]-(Tabla1[[#This Row],[Costo Unitario]]*Tabla1[[#This Row],[Cantidad Ordenada]])</f>
        <v>18</v>
      </c>
      <c r="L1133">
        <f>Tabla1[[#This Row],[Precio Unitario]]*Tabla1[[#This Row],[Cantidad Ordenada]]</f>
        <v>44</v>
      </c>
      <c r="M1133" s="1">
        <f>Tabla1[[#This Row],[Ganancia Neta ]]/Tabla1[[#This Row],[Total del pedido ]]</f>
        <v>0.40909090909090912</v>
      </c>
      <c r="N1133" s="2">
        <f>Tabla1[[#This Row],[Costo Unitario]]*Tabla1[[#This Row],[Cantidad Ordenada]]</f>
        <v>26</v>
      </c>
      <c r="O1133" s="2"/>
    </row>
    <row r="1134" spans="1:15">
      <c r="A1134">
        <v>452</v>
      </c>
      <c r="B1134">
        <v>9</v>
      </c>
      <c r="C1134" t="s">
        <v>23</v>
      </c>
      <c r="D1134" t="s">
        <v>47</v>
      </c>
      <c r="E1134">
        <v>13</v>
      </c>
      <c r="F1134">
        <v>21</v>
      </c>
      <c r="G1134">
        <v>1</v>
      </c>
      <c r="H1134" s="8">
        <v>42</v>
      </c>
      <c r="I1134" t="s">
        <v>8</v>
      </c>
      <c r="J1134">
        <f>Tabla1[[#This Row],[Precio Unitario]]*Tabla1[[#This Row],[Cantidad Ordenada]]</f>
        <v>21</v>
      </c>
      <c r="K1134">
        <f>Tabla1[[#This Row],[Ganancia Bruta]]-(Tabla1[[#This Row],[Costo Unitario]]*Tabla1[[#This Row],[Cantidad Ordenada]])</f>
        <v>8</v>
      </c>
      <c r="L1134">
        <f>Tabla1[[#This Row],[Precio Unitario]]*Tabla1[[#This Row],[Cantidad Ordenada]]</f>
        <v>21</v>
      </c>
      <c r="M1134" s="1">
        <f>Tabla1[[#This Row],[Ganancia Neta ]]/Tabla1[[#This Row],[Total del pedido ]]</f>
        <v>0.38095238095238093</v>
      </c>
      <c r="N1134" s="2">
        <f>Tabla1[[#This Row],[Costo Unitario]]*Tabla1[[#This Row],[Cantidad Ordenada]]</f>
        <v>13</v>
      </c>
      <c r="O1134" s="2"/>
    </row>
    <row r="1135" spans="1:15">
      <c r="A1135">
        <v>453</v>
      </c>
      <c r="B1135">
        <v>6</v>
      </c>
      <c r="C1135" t="s">
        <v>20</v>
      </c>
      <c r="D1135" t="s">
        <v>44</v>
      </c>
      <c r="E1135">
        <v>20</v>
      </c>
      <c r="F1135">
        <v>34</v>
      </c>
      <c r="G1135">
        <v>1</v>
      </c>
      <c r="H1135" s="8">
        <v>42</v>
      </c>
      <c r="I1135" t="s">
        <v>6</v>
      </c>
      <c r="J1135">
        <f>Tabla1[[#This Row],[Precio Unitario]]*Tabla1[[#This Row],[Cantidad Ordenada]]</f>
        <v>34</v>
      </c>
      <c r="K1135">
        <f>Tabla1[[#This Row],[Ganancia Bruta]]-(Tabla1[[#This Row],[Costo Unitario]]*Tabla1[[#This Row],[Cantidad Ordenada]])</f>
        <v>14</v>
      </c>
      <c r="L1135">
        <f>Tabla1[[#This Row],[Precio Unitario]]*Tabla1[[#This Row],[Cantidad Ordenada]]</f>
        <v>34</v>
      </c>
      <c r="M1135" s="1">
        <f>Tabla1[[#This Row],[Ganancia Neta ]]/Tabla1[[#This Row],[Total del pedido ]]</f>
        <v>0.41176470588235292</v>
      </c>
      <c r="N1135" s="2">
        <f>Tabla1[[#This Row],[Costo Unitario]]*Tabla1[[#This Row],[Cantidad Ordenada]]</f>
        <v>20</v>
      </c>
      <c r="O1135" s="2"/>
    </row>
    <row r="1136" spans="1:15">
      <c r="A1136">
        <v>453</v>
      </c>
      <c r="B1136">
        <v>6</v>
      </c>
      <c r="C1136" t="s">
        <v>18</v>
      </c>
      <c r="D1136" t="s">
        <v>42</v>
      </c>
      <c r="E1136">
        <v>19</v>
      </c>
      <c r="F1136">
        <v>32</v>
      </c>
      <c r="G1136">
        <v>3</v>
      </c>
      <c r="H1136" s="8">
        <v>58</v>
      </c>
      <c r="I1136" t="s">
        <v>6</v>
      </c>
      <c r="J1136">
        <f>Tabla1[[#This Row],[Precio Unitario]]*Tabla1[[#This Row],[Cantidad Ordenada]]</f>
        <v>96</v>
      </c>
      <c r="K1136">
        <f>Tabla1[[#This Row],[Ganancia Bruta]]-(Tabla1[[#This Row],[Costo Unitario]]*Tabla1[[#This Row],[Cantidad Ordenada]])</f>
        <v>39</v>
      </c>
      <c r="L1136">
        <f>Tabla1[[#This Row],[Precio Unitario]]*Tabla1[[#This Row],[Cantidad Ordenada]]</f>
        <v>96</v>
      </c>
      <c r="M1136" s="1">
        <f>Tabla1[[#This Row],[Ganancia Neta ]]/Tabla1[[#This Row],[Total del pedido ]]</f>
        <v>0.40625</v>
      </c>
      <c r="N1136" s="2">
        <f>Tabla1[[#This Row],[Costo Unitario]]*Tabla1[[#This Row],[Cantidad Ordenada]]</f>
        <v>57</v>
      </c>
      <c r="O1136" s="2"/>
    </row>
    <row r="1137" spans="1:15">
      <c r="A1137">
        <v>454</v>
      </c>
      <c r="B1137">
        <v>1</v>
      </c>
      <c r="C1137" t="s">
        <v>10</v>
      </c>
      <c r="D1137" t="s">
        <v>34</v>
      </c>
      <c r="E1137">
        <v>16</v>
      </c>
      <c r="F1137">
        <v>27</v>
      </c>
      <c r="G1137">
        <v>2</v>
      </c>
      <c r="H1137" s="8">
        <v>49</v>
      </c>
      <c r="I1137" t="s">
        <v>6</v>
      </c>
      <c r="J1137">
        <f>Tabla1[[#This Row],[Precio Unitario]]*Tabla1[[#This Row],[Cantidad Ordenada]]</f>
        <v>54</v>
      </c>
      <c r="K1137">
        <f>Tabla1[[#This Row],[Ganancia Bruta]]-(Tabla1[[#This Row],[Costo Unitario]]*Tabla1[[#This Row],[Cantidad Ordenada]])</f>
        <v>22</v>
      </c>
      <c r="L1137">
        <f>Tabla1[[#This Row],[Precio Unitario]]*Tabla1[[#This Row],[Cantidad Ordenada]]</f>
        <v>54</v>
      </c>
      <c r="M1137" s="1">
        <f>Tabla1[[#This Row],[Ganancia Neta ]]/Tabla1[[#This Row],[Total del pedido ]]</f>
        <v>0.40740740740740738</v>
      </c>
      <c r="N1137" s="2">
        <f>Tabla1[[#This Row],[Costo Unitario]]*Tabla1[[#This Row],[Cantidad Ordenada]]</f>
        <v>32</v>
      </c>
      <c r="O1137" s="2"/>
    </row>
    <row r="1138" spans="1:15">
      <c r="A1138">
        <v>454</v>
      </c>
      <c r="B1138">
        <v>1</v>
      </c>
      <c r="C1138" t="s">
        <v>16</v>
      </c>
      <c r="D1138" t="s">
        <v>40</v>
      </c>
      <c r="E1138">
        <v>11</v>
      </c>
      <c r="F1138">
        <v>19</v>
      </c>
      <c r="G1138">
        <v>3</v>
      </c>
      <c r="H1138" s="8">
        <v>18</v>
      </c>
      <c r="I1138" t="s">
        <v>8</v>
      </c>
      <c r="J1138">
        <f>Tabla1[[#This Row],[Precio Unitario]]*Tabla1[[#This Row],[Cantidad Ordenada]]</f>
        <v>57</v>
      </c>
      <c r="K1138">
        <f>Tabla1[[#This Row],[Ganancia Bruta]]-(Tabla1[[#This Row],[Costo Unitario]]*Tabla1[[#This Row],[Cantidad Ordenada]])</f>
        <v>24</v>
      </c>
      <c r="L1138">
        <f>Tabla1[[#This Row],[Precio Unitario]]*Tabla1[[#This Row],[Cantidad Ordenada]]</f>
        <v>57</v>
      </c>
      <c r="M1138" s="1">
        <f>Tabla1[[#This Row],[Ganancia Neta ]]/Tabla1[[#This Row],[Total del pedido ]]</f>
        <v>0.42105263157894735</v>
      </c>
      <c r="N1138" s="2">
        <f>Tabla1[[#This Row],[Costo Unitario]]*Tabla1[[#This Row],[Cantidad Ordenada]]</f>
        <v>33</v>
      </c>
      <c r="O1138" s="2"/>
    </row>
    <row r="1139" spans="1:15">
      <c r="A1139">
        <v>454</v>
      </c>
      <c r="B1139">
        <v>1</v>
      </c>
      <c r="C1139" t="s">
        <v>12</v>
      </c>
      <c r="D1139" t="s">
        <v>36</v>
      </c>
      <c r="E1139">
        <v>22</v>
      </c>
      <c r="F1139">
        <v>36</v>
      </c>
      <c r="G1139">
        <v>2</v>
      </c>
      <c r="H1139" s="8">
        <v>42</v>
      </c>
      <c r="I1139" t="s">
        <v>8</v>
      </c>
      <c r="J1139">
        <f>Tabla1[[#This Row],[Precio Unitario]]*Tabla1[[#This Row],[Cantidad Ordenada]]</f>
        <v>72</v>
      </c>
      <c r="K1139">
        <f>Tabla1[[#This Row],[Ganancia Bruta]]-(Tabla1[[#This Row],[Costo Unitario]]*Tabla1[[#This Row],[Cantidad Ordenada]])</f>
        <v>28</v>
      </c>
      <c r="L1139">
        <f>Tabla1[[#This Row],[Precio Unitario]]*Tabla1[[#This Row],[Cantidad Ordenada]]</f>
        <v>72</v>
      </c>
      <c r="M1139" s="1">
        <f>Tabla1[[#This Row],[Ganancia Neta ]]/Tabla1[[#This Row],[Total del pedido ]]</f>
        <v>0.3888888888888889</v>
      </c>
      <c r="N1139" s="2">
        <f>Tabla1[[#This Row],[Costo Unitario]]*Tabla1[[#This Row],[Cantidad Ordenada]]</f>
        <v>44</v>
      </c>
      <c r="O1139" s="2"/>
    </row>
    <row r="1140" spans="1:15">
      <c r="A1140">
        <v>454</v>
      </c>
      <c r="B1140">
        <v>1</v>
      </c>
      <c r="C1140" t="s">
        <v>26</v>
      </c>
      <c r="D1140" t="s">
        <v>50</v>
      </c>
      <c r="E1140">
        <v>15</v>
      </c>
      <c r="F1140">
        <v>25</v>
      </c>
      <c r="G1140">
        <v>2</v>
      </c>
      <c r="H1140" s="8">
        <v>44</v>
      </c>
      <c r="I1140" t="s">
        <v>6</v>
      </c>
      <c r="J1140">
        <f>Tabla1[[#This Row],[Precio Unitario]]*Tabla1[[#This Row],[Cantidad Ordenada]]</f>
        <v>50</v>
      </c>
      <c r="K1140">
        <f>Tabla1[[#This Row],[Ganancia Bruta]]-(Tabla1[[#This Row],[Costo Unitario]]*Tabla1[[#This Row],[Cantidad Ordenada]])</f>
        <v>20</v>
      </c>
      <c r="L1140">
        <f>Tabla1[[#This Row],[Precio Unitario]]*Tabla1[[#This Row],[Cantidad Ordenada]]</f>
        <v>50</v>
      </c>
      <c r="M1140" s="1">
        <f>Tabla1[[#This Row],[Ganancia Neta ]]/Tabla1[[#This Row],[Total del pedido ]]</f>
        <v>0.4</v>
      </c>
      <c r="N1140" s="2">
        <f>Tabla1[[#This Row],[Costo Unitario]]*Tabla1[[#This Row],[Cantidad Ordenada]]</f>
        <v>30</v>
      </c>
      <c r="O1140" s="2"/>
    </row>
    <row r="1141" spans="1:15">
      <c r="A1141">
        <v>455</v>
      </c>
      <c r="B1141">
        <v>12</v>
      </c>
      <c r="C1141" t="s">
        <v>5</v>
      </c>
      <c r="D1141" t="s">
        <v>31</v>
      </c>
      <c r="E1141">
        <v>14</v>
      </c>
      <c r="F1141">
        <v>24</v>
      </c>
      <c r="G1141">
        <v>2</v>
      </c>
      <c r="H1141" s="8">
        <v>11</v>
      </c>
      <c r="I1141" t="s">
        <v>6</v>
      </c>
      <c r="J1141">
        <f>Tabla1[[#This Row],[Precio Unitario]]*Tabla1[[#This Row],[Cantidad Ordenada]]</f>
        <v>48</v>
      </c>
      <c r="K1141">
        <f>Tabla1[[#This Row],[Ganancia Bruta]]-(Tabla1[[#This Row],[Costo Unitario]]*Tabla1[[#This Row],[Cantidad Ordenada]])</f>
        <v>20</v>
      </c>
      <c r="L1141">
        <f>Tabla1[[#This Row],[Precio Unitario]]*Tabla1[[#This Row],[Cantidad Ordenada]]</f>
        <v>48</v>
      </c>
      <c r="M1141" s="1">
        <f>Tabla1[[#This Row],[Ganancia Neta ]]/Tabla1[[#This Row],[Total del pedido ]]</f>
        <v>0.41666666666666669</v>
      </c>
      <c r="N1141" s="2">
        <f>Tabla1[[#This Row],[Costo Unitario]]*Tabla1[[#This Row],[Cantidad Ordenada]]</f>
        <v>28</v>
      </c>
      <c r="O1141" s="2"/>
    </row>
    <row r="1142" spans="1:15">
      <c r="A1142">
        <v>456</v>
      </c>
      <c r="B1142">
        <v>13</v>
      </c>
      <c r="C1142" t="s">
        <v>11</v>
      </c>
      <c r="D1142" t="s">
        <v>35</v>
      </c>
      <c r="E1142">
        <v>25</v>
      </c>
      <c r="F1142">
        <v>40</v>
      </c>
      <c r="G1142">
        <v>2</v>
      </c>
      <c r="H1142" s="8">
        <v>47</v>
      </c>
      <c r="I1142" t="s">
        <v>8</v>
      </c>
      <c r="J1142">
        <f>Tabla1[[#This Row],[Precio Unitario]]*Tabla1[[#This Row],[Cantidad Ordenada]]</f>
        <v>80</v>
      </c>
      <c r="K1142">
        <f>Tabla1[[#This Row],[Ganancia Bruta]]-(Tabla1[[#This Row],[Costo Unitario]]*Tabla1[[#This Row],[Cantidad Ordenada]])</f>
        <v>30</v>
      </c>
      <c r="L1142">
        <f>Tabla1[[#This Row],[Precio Unitario]]*Tabla1[[#This Row],[Cantidad Ordenada]]</f>
        <v>80</v>
      </c>
      <c r="M1142" s="1">
        <f>Tabla1[[#This Row],[Ganancia Neta ]]/Tabla1[[#This Row],[Total del pedido ]]</f>
        <v>0.375</v>
      </c>
      <c r="N1142" s="2">
        <f>Tabla1[[#This Row],[Costo Unitario]]*Tabla1[[#This Row],[Cantidad Ordenada]]</f>
        <v>50</v>
      </c>
      <c r="O1142" s="2"/>
    </row>
    <row r="1143" spans="1:15">
      <c r="A1143">
        <v>456</v>
      </c>
      <c r="B1143">
        <v>13</v>
      </c>
      <c r="C1143" t="s">
        <v>20</v>
      </c>
      <c r="D1143" t="s">
        <v>44</v>
      </c>
      <c r="E1143">
        <v>20</v>
      </c>
      <c r="F1143">
        <v>34</v>
      </c>
      <c r="G1143">
        <v>2</v>
      </c>
      <c r="H1143" s="8">
        <v>24</v>
      </c>
      <c r="I1143" t="s">
        <v>6</v>
      </c>
      <c r="J1143">
        <f>Tabla1[[#This Row],[Precio Unitario]]*Tabla1[[#This Row],[Cantidad Ordenada]]</f>
        <v>68</v>
      </c>
      <c r="K1143">
        <f>Tabla1[[#This Row],[Ganancia Bruta]]-(Tabla1[[#This Row],[Costo Unitario]]*Tabla1[[#This Row],[Cantidad Ordenada]])</f>
        <v>28</v>
      </c>
      <c r="L1143">
        <f>Tabla1[[#This Row],[Precio Unitario]]*Tabla1[[#This Row],[Cantidad Ordenada]]</f>
        <v>68</v>
      </c>
      <c r="M1143" s="1">
        <f>Tabla1[[#This Row],[Ganancia Neta ]]/Tabla1[[#This Row],[Total del pedido ]]</f>
        <v>0.41176470588235292</v>
      </c>
      <c r="N1143" s="2">
        <f>Tabla1[[#This Row],[Costo Unitario]]*Tabla1[[#This Row],[Cantidad Ordenada]]</f>
        <v>40</v>
      </c>
      <c r="O1143" s="2"/>
    </row>
    <row r="1144" spans="1:15">
      <c r="A1144">
        <v>457</v>
      </c>
      <c r="B1144">
        <v>18</v>
      </c>
      <c r="C1144" t="s">
        <v>14</v>
      </c>
      <c r="D1144" t="s">
        <v>38</v>
      </c>
      <c r="E1144">
        <v>20</v>
      </c>
      <c r="F1144">
        <v>33</v>
      </c>
      <c r="G1144">
        <v>3</v>
      </c>
      <c r="H1144" s="8">
        <v>43</v>
      </c>
      <c r="I1144" t="s">
        <v>8</v>
      </c>
      <c r="J1144">
        <f>Tabla1[[#This Row],[Precio Unitario]]*Tabla1[[#This Row],[Cantidad Ordenada]]</f>
        <v>99</v>
      </c>
      <c r="K1144">
        <f>Tabla1[[#This Row],[Ganancia Bruta]]-(Tabla1[[#This Row],[Costo Unitario]]*Tabla1[[#This Row],[Cantidad Ordenada]])</f>
        <v>39</v>
      </c>
      <c r="L1144">
        <f>Tabla1[[#This Row],[Precio Unitario]]*Tabla1[[#This Row],[Cantidad Ordenada]]</f>
        <v>99</v>
      </c>
      <c r="M1144" s="1">
        <f>Tabla1[[#This Row],[Ganancia Neta ]]/Tabla1[[#This Row],[Total del pedido ]]</f>
        <v>0.39393939393939392</v>
      </c>
      <c r="N1144" s="2">
        <f>Tabla1[[#This Row],[Costo Unitario]]*Tabla1[[#This Row],[Cantidad Ordenada]]</f>
        <v>60</v>
      </c>
      <c r="O1144" s="2"/>
    </row>
    <row r="1145" spans="1:15">
      <c r="A1145">
        <v>457</v>
      </c>
      <c r="B1145">
        <v>18</v>
      </c>
      <c r="C1145" t="s">
        <v>16</v>
      </c>
      <c r="D1145" t="s">
        <v>40</v>
      </c>
      <c r="E1145">
        <v>11</v>
      </c>
      <c r="F1145">
        <v>19</v>
      </c>
      <c r="G1145">
        <v>2</v>
      </c>
      <c r="H1145" s="8">
        <v>15</v>
      </c>
      <c r="I1145" t="s">
        <v>8</v>
      </c>
      <c r="J1145">
        <f>Tabla1[[#This Row],[Precio Unitario]]*Tabla1[[#This Row],[Cantidad Ordenada]]</f>
        <v>38</v>
      </c>
      <c r="K1145">
        <f>Tabla1[[#This Row],[Ganancia Bruta]]-(Tabla1[[#This Row],[Costo Unitario]]*Tabla1[[#This Row],[Cantidad Ordenada]])</f>
        <v>16</v>
      </c>
      <c r="L1145">
        <f>Tabla1[[#This Row],[Precio Unitario]]*Tabla1[[#This Row],[Cantidad Ordenada]]</f>
        <v>38</v>
      </c>
      <c r="M1145" s="1">
        <f>Tabla1[[#This Row],[Ganancia Neta ]]/Tabla1[[#This Row],[Total del pedido ]]</f>
        <v>0.42105263157894735</v>
      </c>
      <c r="N1145" s="2">
        <f>Tabla1[[#This Row],[Costo Unitario]]*Tabla1[[#This Row],[Cantidad Ordenada]]</f>
        <v>22</v>
      </c>
      <c r="O1145" s="2"/>
    </row>
    <row r="1146" spans="1:15">
      <c r="A1146">
        <v>458</v>
      </c>
      <c r="B1146">
        <v>4</v>
      </c>
      <c r="C1146" t="s">
        <v>15</v>
      </c>
      <c r="D1146" t="s">
        <v>39</v>
      </c>
      <c r="E1146">
        <v>16</v>
      </c>
      <c r="F1146">
        <v>28</v>
      </c>
      <c r="G1146">
        <v>2</v>
      </c>
      <c r="H1146" s="8">
        <v>11</v>
      </c>
      <c r="I1146" t="s">
        <v>8</v>
      </c>
      <c r="J1146">
        <f>Tabla1[[#This Row],[Precio Unitario]]*Tabla1[[#This Row],[Cantidad Ordenada]]</f>
        <v>56</v>
      </c>
      <c r="K1146">
        <f>Tabla1[[#This Row],[Ganancia Bruta]]-(Tabla1[[#This Row],[Costo Unitario]]*Tabla1[[#This Row],[Cantidad Ordenada]])</f>
        <v>24</v>
      </c>
      <c r="L1146">
        <f>Tabla1[[#This Row],[Precio Unitario]]*Tabla1[[#This Row],[Cantidad Ordenada]]</f>
        <v>56</v>
      </c>
      <c r="M1146" s="1">
        <f>Tabla1[[#This Row],[Ganancia Neta ]]/Tabla1[[#This Row],[Total del pedido ]]</f>
        <v>0.42857142857142855</v>
      </c>
      <c r="N1146" s="2">
        <f>Tabla1[[#This Row],[Costo Unitario]]*Tabla1[[#This Row],[Cantidad Ordenada]]</f>
        <v>32</v>
      </c>
      <c r="O1146" s="2"/>
    </row>
    <row r="1147" spans="1:15">
      <c r="A1147">
        <v>458</v>
      </c>
      <c r="B1147">
        <v>4</v>
      </c>
      <c r="C1147" t="s">
        <v>20</v>
      </c>
      <c r="D1147" t="s">
        <v>44</v>
      </c>
      <c r="E1147">
        <v>20</v>
      </c>
      <c r="F1147">
        <v>34</v>
      </c>
      <c r="G1147">
        <v>3</v>
      </c>
      <c r="H1147" s="8">
        <v>28</v>
      </c>
      <c r="I1147" t="s">
        <v>6</v>
      </c>
      <c r="J1147">
        <f>Tabla1[[#This Row],[Precio Unitario]]*Tabla1[[#This Row],[Cantidad Ordenada]]</f>
        <v>102</v>
      </c>
      <c r="K1147">
        <f>Tabla1[[#This Row],[Ganancia Bruta]]-(Tabla1[[#This Row],[Costo Unitario]]*Tabla1[[#This Row],[Cantidad Ordenada]])</f>
        <v>42</v>
      </c>
      <c r="L1147">
        <f>Tabla1[[#This Row],[Precio Unitario]]*Tabla1[[#This Row],[Cantidad Ordenada]]</f>
        <v>102</v>
      </c>
      <c r="M1147" s="1">
        <f>Tabla1[[#This Row],[Ganancia Neta ]]/Tabla1[[#This Row],[Total del pedido ]]</f>
        <v>0.41176470588235292</v>
      </c>
      <c r="N1147" s="2">
        <f>Tabla1[[#This Row],[Costo Unitario]]*Tabla1[[#This Row],[Cantidad Ordenada]]</f>
        <v>60</v>
      </c>
      <c r="O1147" s="2"/>
    </row>
    <row r="1148" spans="1:15">
      <c r="A1148">
        <v>458</v>
      </c>
      <c r="B1148">
        <v>4</v>
      </c>
      <c r="C1148" t="s">
        <v>14</v>
      </c>
      <c r="D1148" t="s">
        <v>38</v>
      </c>
      <c r="E1148">
        <v>20</v>
      </c>
      <c r="F1148">
        <v>33</v>
      </c>
      <c r="G1148">
        <v>2</v>
      </c>
      <c r="H1148" s="8">
        <v>6</v>
      </c>
      <c r="I1148" t="s">
        <v>6</v>
      </c>
      <c r="J1148">
        <f>Tabla1[[#This Row],[Precio Unitario]]*Tabla1[[#This Row],[Cantidad Ordenada]]</f>
        <v>66</v>
      </c>
      <c r="K1148">
        <f>Tabla1[[#This Row],[Ganancia Bruta]]-(Tabla1[[#This Row],[Costo Unitario]]*Tabla1[[#This Row],[Cantidad Ordenada]])</f>
        <v>26</v>
      </c>
      <c r="L1148">
        <f>Tabla1[[#This Row],[Precio Unitario]]*Tabla1[[#This Row],[Cantidad Ordenada]]</f>
        <v>66</v>
      </c>
      <c r="M1148" s="1">
        <f>Tabla1[[#This Row],[Ganancia Neta ]]/Tabla1[[#This Row],[Total del pedido ]]</f>
        <v>0.39393939393939392</v>
      </c>
      <c r="N1148" s="2">
        <f>Tabla1[[#This Row],[Costo Unitario]]*Tabla1[[#This Row],[Cantidad Ordenada]]</f>
        <v>40</v>
      </c>
      <c r="O1148" s="2"/>
    </row>
    <row r="1149" spans="1:15">
      <c r="A1149">
        <v>458</v>
      </c>
      <c r="B1149">
        <v>4</v>
      </c>
      <c r="C1149" t="s">
        <v>19</v>
      </c>
      <c r="D1149" t="s">
        <v>43</v>
      </c>
      <c r="E1149">
        <v>13</v>
      </c>
      <c r="F1149">
        <v>22</v>
      </c>
      <c r="G1149">
        <v>2</v>
      </c>
      <c r="H1149" s="8">
        <v>44</v>
      </c>
      <c r="I1149" t="s">
        <v>6</v>
      </c>
      <c r="J1149">
        <f>Tabla1[[#This Row],[Precio Unitario]]*Tabla1[[#This Row],[Cantidad Ordenada]]</f>
        <v>44</v>
      </c>
      <c r="K1149">
        <f>Tabla1[[#This Row],[Ganancia Bruta]]-(Tabla1[[#This Row],[Costo Unitario]]*Tabla1[[#This Row],[Cantidad Ordenada]])</f>
        <v>18</v>
      </c>
      <c r="L1149">
        <f>Tabla1[[#This Row],[Precio Unitario]]*Tabla1[[#This Row],[Cantidad Ordenada]]</f>
        <v>44</v>
      </c>
      <c r="M1149" s="1">
        <f>Tabla1[[#This Row],[Ganancia Neta ]]/Tabla1[[#This Row],[Total del pedido ]]</f>
        <v>0.40909090909090912</v>
      </c>
      <c r="N1149" s="2">
        <f>Tabla1[[#This Row],[Costo Unitario]]*Tabla1[[#This Row],[Cantidad Ordenada]]</f>
        <v>26</v>
      </c>
      <c r="O1149" s="2"/>
    </row>
    <row r="1150" spans="1:15">
      <c r="A1150">
        <v>459</v>
      </c>
      <c r="B1150">
        <v>20</v>
      </c>
      <c r="C1150" t="s">
        <v>15</v>
      </c>
      <c r="D1150" t="s">
        <v>39</v>
      </c>
      <c r="E1150">
        <v>16</v>
      </c>
      <c r="F1150">
        <v>28</v>
      </c>
      <c r="G1150">
        <v>3</v>
      </c>
      <c r="H1150" s="8">
        <v>30</v>
      </c>
      <c r="I1150" t="s">
        <v>6</v>
      </c>
      <c r="J1150">
        <f>Tabla1[[#This Row],[Precio Unitario]]*Tabla1[[#This Row],[Cantidad Ordenada]]</f>
        <v>84</v>
      </c>
      <c r="K1150">
        <f>Tabla1[[#This Row],[Ganancia Bruta]]-(Tabla1[[#This Row],[Costo Unitario]]*Tabla1[[#This Row],[Cantidad Ordenada]])</f>
        <v>36</v>
      </c>
      <c r="L1150">
        <f>Tabla1[[#This Row],[Precio Unitario]]*Tabla1[[#This Row],[Cantidad Ordenada]]</f>
        <v>84</v>
      </c>
      <c r="M1150" s="1">
        <f>Tabla1[[#This Row],[Ganancia Neta ]]/Tabla1[[#This Row],[Total del pedido ]]</f>
        <v>0.42857142857142855</v>
      </c>
      <c r="N1150" s="2">
        <f>Tabla1[[#This Row],[Costo Unitario]]*Tabla1[[#This Row],[Cantidad Ordenada]]</f>
        <v>48</v>
      </c>
      <c r="O1150" s="2"/>
    </row>
    <row r="1151" spans="1:15">
      <c r="A1151">
        <v>460</v>
      </c>
      <c r="B1151">
        <v>19</v>
      </c>
      <c r="C1151" t="s">
        <v>15</v>
      </c>
      <c r="D1151" t="s">
        <v>39</v>
      </c>
      <c r="E1151">
        <v>16</v>
      </c>
      <c r="F1151">
        <v>28</v>
      </c>
      <c r="G1151">
        <v>1</v>
      </c>
      <c r="H1151" s="8">
        <v>40</v>
      </c>
      <c r="I1151" t="s">
        <v>8</v>
      </c>
      <c r="J1151">
        <f>Tabla1[[#This Row],[Precio Unitario]]*Tabla1[[#This Row],[Cantidad Ordenada]]</f>
        <v>28</v>
      </c>
      <c r="K1151">
        <f>Tabla1[[#This Row],[Ganancia Bruta]]-(Tabla1[[#This Row],[Costo Unitario]]*Tabla1[[#This Row],[Cantidad Ordenada]])</f>
        <v>12</v>
      </c>
      <c r="L1151">
        <f>Tabla1[[#This Row],[Precio Unitario]]*Tabla1[[#This Row],[Cantidad Ordenada]]</f>
        <v>28</v>
      </c>
      <c r="M1151" s="1">
        <f>Tabla1[[#This Row],[Ganancia Neta ]]/Tabla1[[#This Row],[Total del pedido ]]</f>
        <v>0.42857142857142855</v>
      </c>
      <c r="N1151" s="2">
        <f>Tabla1[[#This Row],[Costo Unitario]]*Tabla1[[#This Row],[Cantidad Ordenada]]</f>
        <v>16</v>
      </c>
      <c r="O1151" s="2"/>
    </row>
    <row r="1152" spans="1:15">
      <c r="A1152">
        <v>460</v>
      </c>
      <c r="B1152">
        <v>19</v>
      </c>
      <c r="C1152" t="s">
        <v>25</v>
      </c>
      <c r="D1152" t="s">
        <v>49</v>
      </c>
      <c r="E1152">
        <v>15</v>
      </c>
      <c r="F1152">
        <v>26</v>
      </c>
      <c r="G1152">
        <v>1</v>
      </c>
      <c r="H1152" s="8">
        <v>8</v>
      </c>
      <c r="I1152" t="s">
        <v>8</v>
      </c>
      <c r="J1152">
        <f>Tabla1[[#This Row],[Precio Unitario]]*Tabla1[[#This Row],[Cantidad Ordenada]]</f>
        <v>26</v>
      </c>
      <c r="K1152">
        <f>Tabla1[[#This Row],[Ganancia Bruta]]-(Tabla1[[#This Row],[Costo Unitario]]*Tabla1[[#This Row],[Cantidad Ordenada]])</f>
        <v>11</v>
      </c>
      <c r="L1152">
        <f>Tabla1[[#This Row],[Precio Unitario]]*Tabla1[[#This Row],[Cantidad Ordenada]]</f>
        <v>26</v>
      </c>
      <c r="M1152" s="1">
        <f>Tabla1[[#This Row],[Ganancia Neta ]]/Tabla1[[#This Row],[Total del pedido ]]</f>
        <v>0.42307692307692307</v>
      </c>
      <c r="N1152" s="2">
        <f>Tabla1[[#This Row],[Costo Unitario]]*Tabla1[[#This Row],[Cantidad Ordenada]]</f>
        <v>15</v>
      </c>
      <c r="O1152" s="2"/>
    </row>
    <row r="1153" spans="1:15">
      <c r="A1153">
        <v>460</v>
      </c>
      <c r="B1153">
        <v>19</v>
      </c>
      <c r="C1153" t="s">
        <v>26</v>
      </c>
      <c r="D1153" t="s">
        <v>50</v>
      </c>
      <c r="E1153">
        <v>15</v>
      </c>
      <c r="F1153">
        <v>25</v>
      </c>
      <c r="G1153">
        <v>2</v>
      </c>
      <c r="H1153" s="8">
        <v>43</v>
      </c>
      <c r="I1153" t="s">
        <v>6</v>
      </c>
      <c r="J1153">
        <f>Tabla1[[#This Row],[Precio Unitario]]*Tabla1[[#This Row],[Cantidad Ordenada]]</f>
        <v>50</v>
      </c>
      <c r="K1153">
        <f>Tabla1[[#This Row],[Ganancia Bruta]]-(Tabla1[[#This Row],[Costo Unitario]]*Tabla1[[#This Row],[Cantidad Ordenada]])</f>
        <v>20</v>
      </c>
      <c r="L1153">
        <f>Tabla1[[#This Row],[Precio Unitario]]*Tabla1[[#This Row],[Cantidad Ordenada]]</f>
        <v>50</v>
      </c>
      <c r="M1153" s="1">
        <f>Tabla1[[#This Row],[Ganancia Neta ]]/Tabla1[[#This Row],[Total del pedido ]]</f>
        <v>0.4</v>
      </c>
      <c r="N1153" s="2">
        <f>Tabla1[[#This Row],[Costo Unitario]]*Tabla1[[#This Row],[Cantidad Ordenada]]</f>
        <v>30</v>
      </c>
      <c r="O1153" s="2"/>
    </row>
    <row r="1154" spans="1:15">
      <c r="A1154">
        <v>460</v>
      </c>
      <c r="B1154">
        <v>19</v>
      </c>
      <c r="C1154" t="s">
        <v>5</v>
      </c>
      <c r="D1154" t="s">
        <v>31</v>
      </c>
      <c r="E1154">
        <v>14</v>
      </c>
      <c r="F1154">
        <v>24</v>
      </c>
      <c r="G1154">
        <v>3</v>
      </c>
      <c r="H1154" s="8">
        <v>33</v>
      </c>
      <c r="I1154" t="s">
        <v>6</v>
      </c>
      <c r="J1154">
        <f>Tabla1[[#This Row],[Precio Unitario]]*Tabla1[[#This Row],[Cantidad Ordenada]]</f>
        <v>72</v>
      </c>
      <c r="K1154">
        <f>Tabla1[[#This Row],[Ganancia Bruta]]-(Tabla1[[#This Row],[Costo Unitario]]*Tabla1[[#This Row],[Cantidad Ordenada]])</f>
        <v>30</v>
      </c>
      <c r="L1154">
        <f>Tabla1[[#This Row],[Precio Unitario]]*Tabla1[[#This Row],[Cantidad Ordenada]]</f>
        <v>72</v>
      </c>
      <c r="M1154" s="1">
        <f>Tabla1[[#This Row],[Ganancia Neta ]]/Tabla1[[#This Row],[Total del pedido ]]</f>
        <v>0.41666666666666669</v>
      </c>
      <c r="N1154" s="2">
        <f>Tabla1[[#This Row],[Costo Unitario]]*Tabla1[[#This Row],[Cantidad Ordenada]]</f>
        <v>42</v>
      </c>
      <c r="O1154" s="2"/>
    </row>
    <row r="1155" spans="1:15">
      <c r="A1155">
        <v>461</v>
      </c>
      <c r="B1155">
        <v>4</v>
      </c>
      <c r="C1155" t="s">
        <v>17</v>
      </c>
      <c r="D1155" t="s">
        <v>41</v>
      </c>
      <c r="E1155">
        <v>21</v>
      </c>
      <c r="F1155">
        <v>35</v>
      </c>
      <c r="G1155">
        <v>2</v>
      </c>
      <c r="H1155" s="8">
        <v>38</v>
      </c>
      <c r="I1155" t="s">
        <v>8</v>
      </c>
      <c r="J1155">
        <f>Tabla1[[#This Row],[Precio Unitario]]*Tabla1[[#This Row],[Cantidad Ordenada]]</f>
        <v>70</v>
      </c>
      <c r="K1155">
        <f>Tabla1[[#This Row],[Ganancia Bruta]]-(Tabla1[[#This Row],[Costo Unitario]]*Tabla1[[#This Row],[Cantidad Ordenada]])</f>
        <v>28</v>
      </c>
      <c r="L1155">
        <f>Tabla1[[#This Row],[Precio Unitario]]*Tabla1[[#This Row],[Cantidad Ordenada]]</f>
        <v>70</v>
      </c>
      <c r="M1155" s="1">
        <f>Tabla1[[#This Row],[Ganancia Neta ]]/Tabla1[[#This Row],[Total del pedido ]]</f>
        <v>0.4</v>
      </c>
      <c r="N1155" s="2">
        <f>Tabla1[[#This Row],[Costo Unitario]]*Tabla1[[#This Row],[Cantidad Ordenada]]</f>
        <v>42</v>
      </c>
      <c r="O1155" s="2"/>
    </row>
    <row r="1156" spans="1:15">
      <c r="A1156">
        <v>461</v>
      </c>
      <c r="B1156">
        <v>4</v>
      </c>
      <c r="C1156" t="s">
        <v>13</v>
      </c>
      <c r="D1156" t="s">
        <v>37</v>
      </c>
      <c r="E1156">
        <v>17</v>
      </c>
      <c r="F1156">
        <v>29</v>
      </c>
      <c r="G1156">
        <v>1</v>
      </c>
      <c r="H1156" s="8">
        <v>28</v>
      </c>
      <c r="I1156" t="s">
        <v>6</v>
      </c>
      <c r="J1156">
        <f>Tabla1[[#This Row],[Precio Unitario]]*Tabla1[[#This Row],[Cantidad Ordenada]]</f>
        <v>29</v>
      </c>
      <c r="K1156">
        <f>Tabla1[[#This Row],[Ganancia Bruta]]-(Tabla1[[#This Row],[Costo Unitario]]*Tabla1[[#This Row],[Cantidad Ordenada]])</f>
        <v>12</v>
      </c>
      <c r="L1156">
        <f>Tabla1[[#This Row],[Precio Unitario]]*Tabla1[[#This Row],[Cantidad Ordenada]]</f>
        <v>29</v>
      </c>
      <c r="M1156" s="1">
        <f>Tabla1[[#This Row],[Ganancia Neta ]]/Tabla1[[#This Row],[Total del pedido ]]</f>
        <v>0.41379310344827586</v>
      </c>
      <c r="N1156" s="2">
        <f>Tabla1[[#This Row],[Costo Unitario]]*Tabla1[[#This Row],[Cantidad Ordenada]]</f>
        <v>17</v>
      </c>
      <c r="O1156" s="2"/>
    </row>
    <row r="1157" spans="1:15">
      <c r="A1157">
        <v>462</v>
      </c>
      <c r="B1157">
        <v>9</v>
      </c>
      <c r="C1157" t="s">
        <v>14</v>
      </c>
      <c r="D1157" t="s">
        <v>38</v>
      </c>
      <c r="E1157">
        <v>20</v>
      </c>
      <c r="F1157">
        <v>33</v>
      </c>
      <c r="G1157">
        <v>3</v>
      </c>
      <c r="H1157" s="8">
        <v>11</v>
      </c>
      <c r="I1157" t="s">
        <v>6</v>
      </c>
      <c r="J1157">
        <f>Tabla1[[#This Row],[Precio Unitario]]*Tabla1[[#This Row],[Cantidad Ordenada]]</f>
        <v>99</v>
      </c>
      <c r="K1157">
        <f>Tabla1[[#This Row],[Ganancia Bruta]]-(Tabla1[[#This Row],[Costo Unitario]]*Tabla1[[#This Row],[Cantidad Ordenada]])</f>
        <v>39</v>
      </c>
      <c r="L1157">
        <f>Tabla1[[#This Row],[Precio Unitario]]*Tabla1[[#This Row],[Cantidad Ordenada]]</f>
        <v>99</v>
      </c>
      <c r="M1157" s="1">
        <f>Tabla1[[#This Row],[Ganancia Neta ]]/Tabla1[[#This Row],[Total del pedido ]]</f>
        <v>0.39393939393939392</v>
      </c>
      <c r="N1157" s="2">
        <f>Tabla1[[#This Row],[Costo Unitario]]*Tabla1[[#This Row],[Cantidad Ordenada]]</f>
        <v>60</v>
      </c>
      <c r="O1157" s="2"/>
    </row>
    <row r="1158" spans="1:15">
      <c r="A1158">
        <v>463</v>
      </c>
      <c r="B1158">
        <v>7</v>
      </c>
      <c r="C1158" t="s">
        <v>9</v>
      </c>
      <c r="D1158" t="s">
        <v>33</v>
      </c>
      <c r="E1158">
        <v>19</v>
      </c>
      <c r="F1158">
        <v>31</v>
      </c>
      <c r="G1158">
        <v>3</v>
      </c>
      <c r="H1158" s="8">
        <v>14</v>
      </c>
      <c r="I1158" t="s">
        <v>8</v>
      </c>
      <c r="J1158">
        <f>Tabla1[[#This Row],[Precio Unitario]]*Tabla1[[#This Row],[Cantidad Ordenada]]</f>
        <v>93</v>
      </c>
      <c r="K1158">
        <f>Tabla1[[#This Row],[Ganancia Bruta]]-(Tabla1[[#This Row],[Costo Unitario]]*Tabla1[[#This Row],[Cantidad Ordenada]])</f>
        <v>36</v>
      </c>
      <c r="L1158">
        <f>Tabla1[[#This Row],[Precio Unitario]]*Tabla1[[#This Row],[Cantidad Ordenada]]</f>
        <v>93</v>
      </c>
      <c r="M1158" s="1">
        <f>Tabla1[[#This Row],[Ganancia Neta ]]/Tabla1[[#This Row],[Total del pedido ]]</f>
        <v>0.38709677419354838</v>
      </c>
      <c r="N1158" s="2">
        <f>Tabla1[[#This Row],[Costo Unitario]]*Tabla1[[#This Row],[Cantidad Ordenada]]</f>
        <v>57</v>
      </c>
      <c r="O1158" s="2"/>
    </row>
    <row r="1159" spans="1:15">
      <c r="A1159">
        <v>464</v>
      </c>
      <c r="B1159">
        <v>16</v>
      </c>
      <c r="C1159" t="s">
        <v>25</v>
      </c>
      <c r="D1159" t="s">
        <v>49</v>
      </c>
      <c r="E1159">
        <v>15</v>
      </c>
      <c r="F1159">
        <v>26</v>
      </c>
      <c r="G1159">
        <v>3</v>
      </c>
      <c r="H1159" s="8">
        <v>50</v>
      </c>
      <c r="I1159" t="s">
        <v>8</v>
      </c>
      <c r="J1159">
        <f>Tabla1[[#This Row],[Precio Unitario]]*Tabla1[[#This Row],[Cantidad Ordenada]]</f>
        <v>78</v>
      </c>
      <c r="K1159">
        <f>Tabla1[[#This Row],[Ganancia Bruta]]-(Tabla1[[#This Row],[Costo Unitario]]*Tabla1[[#This Row],[Cantidad Ordenada]])</f>
        <v>33</v>
      </c>
      <c r="L1159">
        <f>Tabla1[[#This Row],[Precio Unitario]]*Tabla1[[#This Row],[Cantidad Ordenada]]</f>
        <v>78</v>
      </c>
      <c r="M1159" s="1">
        <f>Tabla1[[#This Row],[Ganancia Neta ]]/Tabla1[[#This Row],[Total del pedido ]]</f>
        <v>0.42307692307692307</v>
      </c>
      <c r="N1159" s="2">
        <f>Tabla1[[#This Row],[Costo Unitario]]*Tabla1[[#This Row],[Cantidad Ordenada]]</f>
        <v>45</v>
      </c>
      <c r="O1159" s="2"/>
    </row>
    <row r="1160" spans="1:15">
      <c r="A1160">
        <v>464</v>
      </c>
      <c r="B1160">
        <v>16</v>
      </c>
      <c r="C1160" t="s">
        <v>10</v>
      </c>
      <c r="D1160" t="s">
        <v>34</v>
      </c>
      <c r="E1160">
        <v>16</v>
      </c>
      <c r="F1160">
        <v>27</v>
      </c>
      <c r="G1160">
        <v>2</v>
      </c>
      <c r="H1160" s="8">
        <v>24</v>
      </c>
      <c r="I1160" t="s">
        <v>6</v>
      </c>
      <c r="J1160">
        <f>Tabla1[[#This Row],[Precio Unitario]]*Tabla1[[#This Row],[Cantidad Ordenada]]</f>
        <v>54</v>
      </c>
      <c r="K1160">
        <f>Tabla1[[#This Row],[Ganancia Bruta]]-(Tabla1[[#This Row],[Costo Unitario]]*Tabla1[[#This Row],[Cantidad Ordenada]])</f>
        <v>22</v>
      </c>
      <c r="L1160">
        <f>Tabla1[[#This Row],[Precio Unitario]]*Tabla1[[#This Row],[Cantidad Ordenada]]</f>
        <v>54</v>
      </c>
      <c r="M1160" s="1">
        <f>Tabla1[[#This Row],[Ganancia Neta ]]/Tabla1[[#This Row],[Total del pedido ]]</f>
        <v>0.40740740740740738</v>
      </c>
      <c r="N1160" s="2">
        <f>Tabla1[[#This Row],[Costo Unitario]]*Tabla1[[#This Row],[Cantidad Ordenada]]</f>
        <v>32</v>
      </c>
      <c r="O1160" s="2"/>
    </row>
    <row r="1161" spans="1:15">
      <c r="A1161">
        <v>464</v>
      </c>
      <c r="B1161">
        <v>16</v>
      </c>
      <c r="C1161" t="s">
        <v>19</v>
      </c>
      <c r="D1161" t="s">
        <v>43</v>
      </c>
      <c r="E1161">
        <v>13</v>
      </c>
      <c r="F1161">
        <v>22</v>
      </c>
      <c r="G1161">
        <v>1</v>
      </c>
      <c r="H1161" s="8">
        <v>10</v>
      </c>
      <c r="I1161" t="s">
        <v>6</v>
      </c>
      <c r="J1161">
        <f>Tabla1[[#This Row],[Precio Unitario]]*Tabla1[[#This Row],[Cantidad Ordenada]]</f>
        <v>22</v>
      </c>
      <c r="K1161">
        <f>Tabla1[[#This Row],[Ganancia Bruta]]-(Tabla1[[#This Row],[Costo Unitario]]*Tabla1[[#This Row],[Cantidad Ordenada]])</f>
        <v>9</v>
      </c>
      <c r="L1161">
        <f>Tabla1[[#This Row],[Precio Unitario]]*Tabla1[[#This Row],[Cantidad Ordenada]]</f>
        <v>22</v>
      </c>
      <c r="M1161" s="1">
        <f>Tabla1[[#This Row],[Ganancia Neta ]]/Tabla1[[#This Row],[Total del pedido ]]</f>
        <v>0.40909090909090912</v>
      </c>
      <c r="N1161" s="2">
        <f>Tabla1[[#This Row],[Costo Unitario]]*Tabla1[[#This Row],[Cantidad Ordenada]]</f>
        <v>13</v>
      </c>
      <c r="O1161" s="2"/>
    </row>
    <row r="1162" spans="1:15">
      <c r="A1162">
        <v>465</v>
      </c>
      <c r="B1162">
        <v>4</v>
      </c>
      <c r="C1162" t="s">
        <v>26</v>
      </c>
      <c r="D1162" t="s">
        <v>50</v>
      </c>
      <c r="E1162">
        <v>15</v>
      </c>
      <c r="F1162">
        <v>25</v>
      </c>
      <c r="G1162">
        <v>3</v>
      </c>
      <c r="H1162" s="8">
        <v>37</v>
      </c>
      <c r="I1162" t="s">
        <v>6</v>
      </c>
      <c r="J1162">
        <f>Tabla1[[#This Row],[Precio Unitario]]*Tabla1[[#This Row],[Cantidad Ordenada]]</f>
        <v>75</v>
      </c>
      <c r="K1162">
        <f>Tabla1[[#This Row],[Ganancia Bruta]]-(Tabla1[[#This Row],[Costo Unitario]]*Tabla1[[#This Row],[Cantidad Ordenada]])</f>
        <v>30</v>
      </c>
      <c r="L1162">
        <f>Tabla1[[#This Row],[Precio Unitario]]*Tabla1[[#This Row],[Cantidad Ordenada]]</f>
        <v>75</v>
      </c>
      <c r="M1162" s="1">
        <f>Tabla1[[#This Row],[Ganancia Neta ]]/Tabla1[[#This Row],[Total del pedido ]]</f>
        <v>0.4</v>
      </c>
      <c r="N1162" s="2">
        <f>Tabla1[[#This Row],[Costo Unitario]]*Tabla1[[#This Row],[Cantidad Ordenada]]</f>
        <v>45</v>
      </c>
      <c r="O1162" s="2"/>
    </row>
    <row r="1163" spans="1:15">
      <c r="A1163">
        <v>465</v>
      </c>
      <c r="B1163">
        <v>4</v>
      </c>
      <c r="C1163" t="s">
        <v>22</v>
      </c>
      <c r="D1163" t="s">
        <v>46</v>
      </c>
      <c r="E1163">
        <v>14</v>
      </c>
      <c r="F1163">
        <v>23</v>
      </c>
      <c r="G1163">
        <v>2</v>
      </c>
      <c r="H1163" s="8">
        <v>23</v>
      </c>
      <c r="I1163" t="s">
        <v>8</v>
      </c>
      <c r="J1163">
        <f>Tabla1[[#This Row],[Precio Unitario]]*Tabla1[[#This Row],[Cantidad Ordenada]]</f>
        <v>46</v>
      </c>
      <c r="K1163">
        <f>Tabla1[[#This Row],[Ganancia Bruta]]-(Tabla1[[#This Row],[Costo Unitario]]*Tabla1[[#This Row],[Cantidad Ordenada]])</f>
        <v>18</v>
      </c>
      <c r="L1163">
        <f>Tabla1[[#This Row],[Precio Unitario]]*Tabla1[[#This Row],[Cantidad Ordenada]]</f>
        <v>46</v>
      </c>
      <c r="M1163" s="1">
        <f>Tabla1[[#This Row],[Ganancia Neta ]]/Tabla1[[#This Row],[Total del pedido ]]</f>
        <v>0.39130434782608697</v>
      </c>
      <c r="N1163" s="2">
        <f>Tabla1[[#This Row],[Costo Unitario]]*Tabla1[[#This Row],[Cantidad Ordenada]]</f>
        <v>28</v>
      </c>
      <c r="O1163" s="2"/>
    </row>
    <row r="1164" spans="1:15">
      <c r="A1164">
        <v>466</v>
      </c>
      <c r="B1164">
        <v>4</v>
      </c>
      <c r="C1164" t="s">
        <v>19</v>
      </c>
      <c r="D1164" t="s">
        <v>43</v>
      </c>
      <c r="E1164">
        <v>13</v>
      </c>
      <c r="F1164">
        <v>22</v>
      </c>
      <c r="G1164">
        <v>1</v>
      </c>
      <c r="H1164" s="8">
        <v>50</v>
      </c>
      <c r="I1164" t="s">
        <v>8</v>
      </c>
      <c r="J1164">
        <f>Tabla1[[#This Row],[Precio Unitario]]*Tabla1[[#This Row],[Cantidad Ordenada]]</f>
        <v>22</v>
      </c>
      <c r="K1164">
        <f>Tabla1[[#This Row],[Ganancia Bruta]]-(Tabla1[[#This Row],[Costo Unitario]]*Tabla1[[#This Row],[Cantidad Ordenada]])</f>
        <v>9</v>
      </c>
      <c r="L1164">
        <f>Tabla1[[#This Row],[Precio Unitario]]*Tabla1[[#This Row],[Cantidad Ordenada]]</f>
        <v>22</v>
      </c>
      <c r="M1164" s="1">
        <f>Tabla1[[#This Row],[Ganancia Neta ]]/Tabla1[[#This Row],[Total del pedido ]]</f>
        <v>0.40909090909090912</v>
      </c>
      <c r="N1164" s="2">
        <f>Tabla1[[#This Row],[Costo Unitario]]*Tabla1[[#This Row],[Cantidad Ordenada]]</f>
        <v>13</v>
      </c>
      <c r="O1164" s="2"/>
    </row>
    <row r="1165" spans="1:15">
      <c r="A1165">
        <v>466</v>
      </c>
      <c r="B1165">
        <v>4</v>
      </c>
      <c r="C1165" t="s">
        <v>7</v>
      </c>
      <c r="D1165" t="s">
        <v>32</v>
      </c>
      <c r="E1165">
        <v>18</v>
      </c>
      <c r="F1165">
        <v>30</v>
      </c>
      <c r="G1165">
        <v>3</v>
      </c>
      <c r="H1165" s="8">
        <v>52</v>
      </c>
      <c r="I1165" t="s">
        <v>6</v>
      </c>
      <c r="J1165">
        <f>Tabla1[[#This Row],[Precio Unitario]]*Tabla1[[#This Row],[Cantidad Ordenada]]</f>
        <v>90</v>
      </c>
      <c r="K1165">
        <f>Tabla1[[#This Row],[Ganancia Bruta]]-(Tabla1[[#This Row],[Costo Unitario]]*Tabla1[[#This Row],[Cantidad Ordenada]])</f>
        <v>36</v>
      </c>
      <c r="L1165">
        <f>Tabla1[[#This Row],[Precio Unitario]]*Tabla1[[#This Row],[Cantidad Ordenada]]</f>
        <v>90</v>
      </c>
      <c r="M1165" s="1">
        <f>Tabla1[[#This Row],[Ganancia Neta ]]/Tabla1[[#This Row],[Total del pedido ]]</f>
        <v>0.4</v>
      </c>
      <c r="N1165" s="2">
        <f>Tabla1[[#This Row],[Costo Unitario]]*Tabla1[[#This Row],[Cantidad Ordenada]]</f>
        <v>54</v>
      </c>
      <c r="O1165" s="2"/>
    </row>
    <row r="1166" spans="1:15">
      <c r="A1166">
        <v>466</v>
      </c>
      <c r="B1166">
        <v>4</v>
      </c>
      <c r="C1166" t="s">
        <v>15</v>
      </c>
      <c r="D1166" t="s">
        <v>39</v>
      </c>
      <c r="E1166">
        <v>16</v>
      </c>
      <c r="F1166">
        <v>28</v>
      </c>
      <c r="G1166">
        <v>1</v>
      </c>
      <c r="H1166" s="8">
        <v>43</v>
      </c>
      <c r="I1166" t="s">
        <v>6</v>
      </c>
      <c r="J1166">
        <f>Tabla1[[#This Row],[Precio Unitario]]*Tabla1[[#This Row],[Cantidad Ordenada]]</f>
        <v>28</v>
      </c>
      <c r="K1166">
        <f>Tabla1[[#This Row],[Ganancia Bruta]]-(Tabla1[[#This Row],[Costo Unitario]]*Tabla1[[#This Row],[Cantidad Ordenada]])</f>
        <v>12</v>
      </c>
      <c r="L1166">
        <f>Tabla1[[#This Row],[Precio Unitario]]*Tabla1[[#This Row],[Cantidad Ordenada]]</f>
        <v>28</v>
      </c>
      <c r="M1166" s="1">
        <f>Tabla1[[#This Row],[Ganancia Neta ]]/Tabla1[[#This Row],[Total del pedido ]]</f>
        <v>0.42857142857142855</v>
      </c>
      <c r="N1166" s="2">
        <f>Tabla1[[#This Row],[Costo Unitario]]*Tabla1[[#This Row],[Cantidad Ordenada]]</f>
        <v>16</v>
      </c>
      <c r="O1166" s="2"/>
    </row>
    <row r="1167" spans="1:15">
      <c r="A1167">
        <v>467</v>
      </c>
      <c r="B1167">
        <v>15</v>
      </c>
      <c r="C1167" t="s">
        <v>14</v>
      </c>
      <c r="D1167" t="s">
        <v>38</v>
      </c>
      <c r="E1167">
        <v>20</v>
      </c>
      <c r="F1167">
        <v>33</v>
      </c>
      <c r="G1167">
        <v>3</v>
      </c>
      <c r="H1167" s="8">
        <v>13</v>
      </c>
      <c r="I1167" t="s">
        <v>6</v>
      </c>
      <c r="J1167">
        <f>Tabla1[[#This Row],[Precio Unitario]]*Tabla1[[#This Row],[Cantidad Ordenada]]</f>
        <v>99</v>
      </c>
      <c r="K1167">
        <f>Tabla1[[#This Row],[Ganancia Bruta]]-(Tabla1[[#This Row],[Costo Unitario]]*Tabla1[[#This Row],[Cantidad Ordenada]])</f>
        <v>39</v>
      </c>
      <c r="L1167">
        <f>Tabla1[[#This Row],[Precio Unitario]]*Tabla1[[#This Row],[Cantidad Ordenada]]</f>
        <v>99</v>
      </c>
      <c r="M1167" s="1">
        <f>Tabla1[[#This Row],[Ganancia Neta ]]/Tabla1[[#This Row],[Total del pedido ]]</f>
        <v>0.39393939393939392</v>
      </c>
      <c r="N1167" s="2">
        <f>Tabla1[[#This Row],[Costo Unitario]]*Tabla1[[#This Row],[Cantidad Ordenada]]</f>
        <v>60</v>
      </c>
      <c r="O1167" s="2"/>
    </row>
    <row r="1168" spans="1:15">
      <c r="A1168">
        <v>467</v>
      </c>
      <c r="B1168">
        <v>15</v>
      </c>
      <c r="C1168" t="s">
        <v>19</v>
      </c>
      <c r="D1168" t="s">
        <v>43</v>
      </c>
      <c r="E1168">
        <v>13</v>
      </c>
      <c r="F1168">
        <v>22</v>
      </c>
      <c r="G1168">
        <v>2</v>
      </c>
      <c r="H1168" s="8">
        <v>59</v>
      </c>
      <c r="I1168" t="s">
        <v>6</v>
      </c>
      <c r="J1168">
        <f>Tabla1[[#This Row],[Precio Unitario]]*Tabla1[[#This Row],[Cantidad Ordenada]]</f>
        <v>44</v>
      </c>
      <c r="K1168">
        <f>Tabla1[[#This Row],[Ganancia Bruta]]-(Tabla1[[#This Row],[Costo Unitario]]*Tabla1[[#This Row],[Cantidad Ordenada]])</f>
        <v>18</v>
      </c>
      <c r="L1168">
        <f>Tabla1[[#This Row],[Precio Unitario]]*Tabla1[[#This Row],[Cantidad Ordenada]]</f>
        <v>44</v>
      </c>
      <c r="M1168" s="1">
        <f>Tabla1[[#This Row],[Ganancia Neta ]]/Tabla1[[#This Row],[Total del pedido ]]</f>
        <v>0.40909090909090912</v>
      </c>
      <c r="N1168" s="2">
        <f>Tabla1[[#This Row],[Costo Unitario]]*Tabla1[[#This Row],[Cantidad Ordenada]]</f>
        <v>26</v>
      </c>
      <c r="O1168" s="2"/>
    </row>
    <row r="1169" spans="1:15">
      <c r="A1169">
        <v>468</v>
      </c>
      <c r="B1169">
        <v>14</v>
      </c>
      <c r="C1169" t="s">
        <v>16</v>
      </c>
      <c r="D1169" t="s">
        <v>40</v>
      </c>
      <c r="E1169">
        <v>11</v>
      </c>
      <c r="F1169">
        <v>19</v>
      </c>
      <c r="G1169">
        <v>2</v>
      </c>
      <c r="H1169" s="8">
        <v>38</v>
      </c>
      <c r="I1169" t="s">
        <v>8</v>
      </c>
      <c r="J1169">
        <f>Tabla1[[#This Row],[Precio Unitario]]*Tabla1[[#This Row],[Cantidad Ordenada]]</f>
        <v>38</v>
      </c>
      <c r="K1169">
        <f>Tabla1[[#This Row],[Ganancia Bruta]]-(Tabla1[[#This Row],[Costo Unitario]]*Tabla1[[#This Row],[Cantidad Ordenada]])</f>
        <v>16</v>
      </c>
      <c r="L1169">
        <f>Tabla1[[#This Row],[Precio Unitario]]*Tabla1[[#This Row],[Cantidad Ordenada]]</f>
        <v>38</v>
      </c>
      <c r="M1169" s="1">
        <f>Tabla1[[#This Row],[Ganancia Neta ]]/Tabla1[[#This Row],[Total del pedido ]]</f>
        <v>0.42105263157894735</v>
      </c>
      <c r="N1169" s="2">
        <f>Tabla1[[#This Row],[Costo Unitario]]*Tabla1[[#This Row],[Cantidad Ordenada]]</f>
        <v>22</v>
      </c>
      <c r="O1169" s="2"/>
    </row>
    <row r="1170" spans="1:15">
      <c r="A1170">
        <v>468</v>
      </c>
      <c r="B1170">
        <v>14</v>
      </c>
      <c r="C1170" t="s">
        <v>21</v>
      </c>
      <c r="D1170" t="s">
        <v>45</v>
      </c>
      <c r="E1170">
        <v>12</v>
      </c>
      <c r="F1170">
        <v>20</v>
      </c>
      <c r="G1170">
        <v>2</v>
      </c>
      <c r="H1170" s="8">
        <v>16</v>
      </c>
      <c r="I1170" t="s">
        <v>8</v>
      </c>
      <c r="J1170">
        <f>Tabla1[[#This Row],[Precio Unitario]]*Tabla1[[#This Row],[Cantidad Ordenada]]</f>
        <v>40</v>
      </c>
      <c r="K1170">
        <f>Tabla1[[#This Row],[Ganancia Bruta]]-(Tabla1[[#This Row],[Costo Unitario]]*Tabla1[[#This Row],[Cantidad Ordenada]])</f>
        <v>16</v>
      </c>
      <c r="L1170">
        <f>Tabla1[[#This Row],[Precio Unitario]]*Tabla1[[#This Row],[Cantidad Ordenada]]</f>
        <v>40</v>
      </c>
      <c r="M1170" s="1">
        <f>Tabla1[[#This Row],[Ganancia Neta ]]/Tabla1[[#This Row],[Total del pedido ]]</f>
        <v>0.4</v>
      </c>
      <c r="N1170" s="2">
        <f>Tabla1[[#This Row],[Costo Unitario]]*Tabla1[[#This Row],[Cantidad Ordenada]]</f>
        <v>24</v>
      </c>
      <c r="O1170" s="2"/>
    </row>
    <row r="1171" spans="1:15">
      <c r="A1171">
        <v>468</v>
      </c>
      <c r="B1171">
        <v>14</v>
      </c>
      <c r="C1171" t="s">
        <v>15</v>
      </c>
      <c r="D1171" t="s">
        <v>39</v>
      </c>
      <c r="E1171">
        <v>16</v>
      </c>
      <c r="F1171">
        <v>28</v>
      </c>
      <c r="G1171">
        <v>1</v>
      </c>
      <c r="H1171" s="8">
        <v>9</v>
      </c>
      <c r="I1171" t="s">
        <v>8</v>
      </c>
      <c r="J1171">
        <f>Tabla1[[#This Row],[Precio Unitario]]*Tabla1[[#This Row],[Cantidad Ordenada]]</f>
        <v>28</v>
      </c>
      <c r="K1171">
        <f>Tabla1[[#This Row],[Ganancia Bruta]]-(Tabla1[[#This Row],[Costo Unitario]]*Tabla1[[#This Row],[Cantidad Ordenada]])</f>
        <v>12</v>
      </c>
      <c r="L1171">
        <f>Tabla1[[#This Row],[Precio Unitario]]*Tabla1[[#This Row],[Cantidad Ordenada]]</f>
        <v>28</v>
      </c>
      <c r="M1171" s="1">
        <f>Tabla1[[#This Row],[Ganancia Neta ]]/Tabla1[[#This Row],[Total del pedido ]]</f>
        <v>0.42857142857142855</v>
      </c>
      <c r="N1171" s="2">
        <f>Tabla1[[#This Row],[Costo Unitario]]*Tabla1[[#This Row],[Cantidad Ordenada]]</f>
        <v>16</v>
      </c>
      <c r="O1171" s="2"/>
    </row>
    <row r="1172" spans="1:15">
      <c r="A1172">
        <v>469</v>
      </c>
      <c r="B1172">
        <v>1</v>
      </c>
      <c r="C1172" t="s">
        <v>17</v>
      </c>
      <c r="D1172" t="s">
        <v>41</v>
      </c>
      <c r="E1172">
        <v>21</v>
      </c>
      <c r="F1172">
        <v>35</v>
      </c>
      <c r="G1172">
        <v>3</v>
      </c>
      <c r="H1172" s="8">
        <v>22</v>
      </c>
      <c r="I1172" t="s">
        <v>8</v>
      </c>
      <c r="J1172">
        <f>Tabla1[[#This Row],[Precio Unitario]]*Tabla1[[#This Row],[Cantidad Ordenada]]</f>
        <v>105</v>
      </c>
      <c r="K1172">
        <f>Tabla1[[#This Row],[Ganancia Bruta]]-(Tabla1[[#This Row],[Costo Unitario]]*Tabla1[[#This Row],[Cantidad Ordenada]])</f>
        <v>42</v>
      </c>
      <c r="L1172">
        <f>Tabla1[[#This Row],[Precio Unitario]]*Tabla1[[#This Row],[Cantidad Ordenada]]</f>
        <v>105</v>
      </c>
      <c r="M1172" s="1">
        <f>Tabla1[[#This Row],[Ganancia Neta ]]/Tabla1[[#This Row],[Total del pedido ]]</f>
        <v>0.4</v>
      </c>
      <c r="N1172" s="2">
        <f>Tabla1[[#This Row],[Costo Unitario]]*Tabla1[[#This Row],[Cantidad Ordenada]]</f>
        <v>63</v>
      </c>
      <c r="O1172" s="2"/>
    </row>
    <row r="1173" spans="1:15">
      <c r="A1173">
        <v>469</v>
      </c>
      <c r="B1173">
        <v>1</v>
      </c>
      <c r="C1173" t="s">
        <v>18</v>
      </c>
      <c r="D1173" t="s">
        <v>42</v>
      </c>
      <c r="E1173">
        <v>19</v>
      </c>
      <c r="F1173">
        <v>32</v>
      </c>
      <c r="G1173">
        <v>1</v>
      </c>
      <c r="H1173" s="8">
        <v>44</v>
      </c>
      <c r="I1173" t="s">
        <v>6</v>
      </c>
      <c r="J1173">
        <f>Tabla1[[#This Row],[Precio Unitario]]*Tabla1[[#This Row],[Cantidad Ordenada]]</f>
        <v>32</v>
      </c>
      <c r="K1173">
        <f>Tabla1[[#This Row],[Ganancia Bruta]]-(Tabla1[[#This Row],[Costo Unitario]]*Tabla1[[#This Row],[Cantidad Ordenada]])</f>
        <v>13</v>
      </c>
      <c r="L1173">
        <f>Tabla1[[#This Row],[Precio Unitario]]*Tabla1[[#This Row],[Cantidad Ordenada]]</f>
        <v>32</v>
      </c>
      <c r="M1173" s="1">
        <f>Tabla1[[#This Row],[Ganancia Neta ]]/Tabla1[[#This Row],[Total del pedido ]]</f>
        <v>0.40625</v>
      </c>
      <c r="N1173" s="2">
        <f>Tabla1[[#This Row],[Costo Unitario]]*Tabla1[[#This Row],[Cantidad Ordenada]]</f>
        <v>19</v>
      </c>
      <c r="O1173" s="2"/>
    </row>
    <row r="1174" spans="1:15">
      <c r="A1174">
        <v>470</v>
      </c>
      <c r="B1174">
        <v>17</v>
      </c>
      <c r="C1174" t="s">
        <v>5</v>
      </c>
      <c r="D1174" t="s">
        <v>31</v>
      </c>
      <c r="E1174">
        <v>14</v>
      </c>
      <c r="F1174">
        <v>24</v>
      </c>
      <c r="G1174">
        <v>1</v>
      </c>
      <c r="H1174" s="8">
        <v>44</v>
      </c>
      <c r="I1174" t="s">
        <v>6</v>
      </c>
      <c r="J1174">
        <f>Tabla1[[#This Row],[Precio Unitario]]*Tabla1[[#This Row],[Cantidad Ordenada]]</f>
        <v>24</v>
      </c>
      <c r="K1174">
        <f>Tabla1[[#This Row],[Ganancia Bruta]]-(Tabla1[[#This Row],[Costo Unitario]]*Tabla1[[#This Row],[Cantidad Ordenada]])</f>
        <v>10</v>
      </c>
      <c r="L1174">
        <f>Tabla1[[#This Row],[Precio Unitario]]*Tabla1[[#This Row],[Cantidad Ordenada]]</f>
        <v>24</v>
      </c>
      <c r="M1174" s="1">
        <f>Tabla1[[#This Row],[Ganancia Neta ]]/Tabla1[[#This Row],[Total del pedido ]]</f>
        <v>0.41666666666666669</v>
      </c>
      <c r="N1174" s="2">
        <f>Tabla1[[#This Row],[Costo Unitario]]*Tabla1[[#This Row],[Cantidad Ordenada]]</f>
        <v>14</v>
      </c>
      <c r="O1174" s="2"/>
    </row>
    <row r="1175" spans="1:15">
      <c r="A1175">
        <v>470</v>
      </c>
      <c r="B1175">
        <v>17</v>
      </c>
      <c r="C1175" t="s">
        <v>24</v>
      </c>
      <c r="D1175" t="s">
        <v>48</v>
      </c>
      <c r="E1175">
        <v>10</v>
      </c>
      <c r="F1175">
        <v>18</v>
      </c>
      <c r="G1175">
        <v>3</v>
      </c>
      <c r="H1175" s="8">
        <v>28</v>
      </c>
      <c r="I1175" t="s">
        <v>6</v>
      </c>
      <c r="J1175">
        <f>Tabla1[[#This Row],[Precio Unitario]]*Tabla1[[#This Row],[Cantidad Ordenada]]</f>
        <v>54</v>
      </c>
      <c r="K1175">
        <f>Tabla1[[#This Row],[Ganancia Bruta]]-(Tabla1[[#This Row],[Costo Unitario]]*Tabla1[[#This Row],[Cantidad Ordenada]])</f>
        <v>24</v>
      </c>
      <c r="L1175">
        <f>Tabla1[[#This Row],[Precio Unitario]]*Tabla1[[#This Row],[Cantidad Ordenada]]</f>
        <v>54</v>
      </c>
      <c r="M1175" s="1">
        <f>Tabla1[[#This Row],[Ganancia Neta ]]/Tabla1[[#This Row],[Total del pedido ]]</f>
        <v>0.44444444444444442</v>
      </c>
      <c r="N1175" s="2">
        <f>Tabla1[[#This Row],[Costo Unitario]]*Tabla1[[#This Row],[Cantidad Ordenada]]</f>
        <v>30</v>
      </c>
      <c r="O1175" s="2"/>
    </row>
    <row r="1176" spans="1:15">
      <c r="A1176">
        <v>471</v>
      </c>
      <c r="B1176">
        <v>7</v>
      </c>
      <c r="C1176" t="s">
        <v>17</v>
      </c>
      <c r="D1176" t="s">
        <v>41</v>
      </c>
      <c r="E1176">
        <v>21</v>
      </c>
      <c r="F1176">
        <v>35</v>
      </c>
      <c r="G1176">
        <v>3</v>
      </c>
      <c r="H1176" s="8">
        <v>57</v>
      </c>
      <c r="I1176" t="s">
        <v>6</v>
      </c>
      <c r="J1176">
        <f>Tabla1[[#This Row],[Precio Unitario]]*Tabla1[[#This Row],[Cantidad Ordenada]]</f>
        <v>105</v>
      </c>
      <c r="K1176">
        <f>Tabla1[[#This Row],[Ganancia Bruta]]-(Tabla1[[#This Row],[Costo Unitario]]*Tabla1[[#This Row],[Cantidad Ordenada]])</f>
        <v>42</v>
      </c>
      <c r="L1176">
        <f>Tabla1[[#This Row],[Precio Unitario]]*Tabla1[[#This Row],[Cantidad Ordenada]]</f>
        <v>105</v>
      </c>
      <c r="M1176" s="1">
        <f>Tabla1[[#This Row],[Ganancia Neta ]]/Tabla1[[#This Row],[Total del pedido ]]</f>
        <v>0.4</v>
      </c>
      <c r="N1176" s="2">
        <f>Tabla1[[#This Row],[Costo Unitario]]*Tabla1[[#This Row],[Cantidad Ordenada]]</f>
        <v>63</v>
      </c>
      <c r="O1176" s="2"/>
    </row>
    <row r="1177" spans="1:15">
      <c r="A1177">
        <v>472</v>
      </c>
      <c r="B1177">
        <v>20</v>
      </c>
      <c r="C1177" t="s">
        <v>17</v>
      </c>
      <c r="D1177" t="s">
        <v>41</v>
      </c>
      <c r="E1177">
        <v>21</v>
      </c>
      <c r="F1177">
        <v>35</v>
      </c>
      <c r="G1177">
        <v>2</v>
      </c>
      <c r="H1177" s="8">
        <v>42</v>
      </c>
      <c r="I1177" t="s">
        <v>6</v>
      </c>
      <c r="J1177">
        <f>Tabla1[[#This Row],[Precio Unitario]]*Tabla1[[#This Row],[Cantidad Ordenada]]</f>
        <v>70</v>
      </c>
      <c r="K1177">
        <f>Tabla1[[#This Row],[Ganancia Bruta]]-(Tabla1[[#This Row],[Costo Unitario]]*Tabla1[[#This Row],[Cantidad Ordenada]])</f>
        <v>28</v>
      </c>
      <c r="L1177">
        <f>Tabla1[[#This Row],[Precio Unitario]]*Tabla1[[#This Row],[Cantidad Ordenada]]</f>
        <v>70</v>
      </c>
      <c r="M1177" s="1">
        <f>Tabla1[[#This Row],[Ganancia Neta ]]/Tabla1[[#This Row],[Total del pedido ]]</f>
        <v>0.4</v>
      </c>
      <c r="N1177" s="2">
        <f>Tabla1[[#This Row],[Costo Unitario]]*Tabla1[[#This Row],[Cantidad Ordenada]]</f>
        <v>42</v>
      </c>
      <c r="O1177" s="2"/>
    </row>
    <row r="1178" spans="1:15">
      <c r="A1178">
        <v>472</v>
      </c>
      <c r="B1178">
        <v>20</v>
      </c>
      <c r="C1178" t="s">
        <v>19</v>
      </c>
      <c r="D1178" t="s">
        <v>43</v>
      </c>
      <c r="E1178">
        <v>13</v>
      </c>
      <c r="F1178">
        <v>22</v>
      </c>
      <c r="G1178">
        <v>2</v>
      </c>
      <c r="H1178" s="8">
        <v>31</v>
      </c>
      <c r="I1178" t="s">
        <v>8</v>
      </c>
      <c r="J1178">
        <f>Tabla1[[#This Row],[Precio Unitario]]*Tabla1[[#This Row],[Cantidad Ordenada]]</f>
        <v>44</v>
      </c>
      <c r="K1178">
        <f>Tabla1[[#This Row],[Ganancia Bruta]]-(Tabla1[[#This Row],[Costo Unitario]]*Tabla1[[#This Row],[Cantidad Ordenada]])</f>
        <v>18</v>
      </c>
      <c r="L1178">
        <f>Tabla1[[#This Row],[Precio Unitario]]*Tabla1[[#This Row],[Cantidad Ordenada]]</f>
        <v>44</v>
      </c>
      <c r="M1178" s="1">
        <f>Tabla1[[#This Row],[Ganancia Neta ]]/Tabla1[[#This Row],[Total del pedido ]]</f>
        <v>0.40909090909090912</v>
      </c>
      <c r="N1178" s="2">
        <f>Tabla1[[#This Row],[Costo Unitario]]*Tabla1[[#This Row],[Cantidad Ordenada]]</f>
        <v>26</v>
      </c>
      <c r="O1178" s="2"/>
    </row>
    <row r="1179" spans="1:15">
      <c r="A1179">
        <v>473</v>
      </c>
      <c r="B1179">
        <v>13</v>
      </c>
      <c r="C1179" t="s">
        <v>19</v>
      </c>
      <c r="D1179" t="s">
        <v>43</v>
      </c>
      <c r="E1179">
        <v>13</v>
      </c>
      <c r="F1179">
        <v>22</v>
      </c>
      <c r="G1179">
        <v>2</v>
      </c>
      <c r="H1179" s="8">
        <v>51</v>
      </c>
      <c r="I1179" t="s">
        <v>8</v>
      </c>
      <c r="J1179">
        <f>Tabla1[[#This Row],[Precio Unitario]]*Tabla1[[#This Row],[Cantidad Ordenada]]</f>
        <v>44</v>
      </c>
      <c r="K1179">
        <f>Tabla1[[#This Row],[Ganancia Bruta]]-(Tabla1[[#This Row],[Costo Unitario]]*Tabla1[[#This Row],[Cantidad Ordenada]])</f>
        <v>18</v>
      </c>
      <c r="L1179">
        <f>Tabla1[[#This Row],[Precio Unitario]]*Tabla1[[#This Row],[Cantidad Ordenada]]</f>
        <v>44</v>
      </c>
      <c r="M1179" s="1">
        <f>Tabla1[[#This Row],[Ganancia Neta ]]/Tabla1[[#This Row],[Total del pedido ]]</f>
        <v>0.40909090909090912</v>
      </c>
      <c r="N1179" s="2">
        <f>Tabla1[[#This Row],[Costo Unitario]]*Tabla1[[#This Row],[Cantidad Ordenada]]</f>
        <v>26</v>
      </c>
      <c r="O1179" s="2"/>
    </row>
    <row r="1180" spans="1:15">
      <c r="A1180">
        <v>473</v>
      </c>
      <c r="B1180">
        <v>13</v>
      </c>
      <c r="C1180" t="s">
        <v>17</v>
      </c>
      <c r="D1180" t="s">
        <v>41</v>
      </c>
      <c r="E1180">
        <v>21</v>
      </c>
      <c r="F1180">
        <v>35</v>
      </c>
      <c r="G1180">
        <v>1</v>
      </c>
      <c r="H1180" s="8">
        <v>10</v>
      </c>
      <c r="I1180" t="s">
        <v>6</v>
      </c>
      <c r="J1180">
        <f>Tabla1[[#This Row],[Precio Unitario]]*Tabla1[[#This Row],[Cantidad Ordenada]]</f>
        <v>35</v>
      </c>
      <c r="K1180">
        <f>Tabla1[[#This Row],[Ganancia Bruta]]-(Tabla1[[#This Row],[Costo Unitario]]*Tabla1[[#This Row],[Cantidad Ordenada]])</f>
        <v>14</v>
      </c>
      <c r="L1180">
        <f>Tabla1[[#This Row],[Precio Unitario]]*Tabla1[[#This Row],[Cantidad Ordenada]]</f>
        <v>35</v>
      </c>
      <c r="M1180" s="1">
        <f>Tabla1[[#This Row],[Ganancia Neta ]]/Tabla1[[#This Row],[Total del pedido ]]</f>
        <v>0.4</v>
      </c>
      <c r="N1180" s="2">
        <f>Tabla1[[#This Row],[Costo Unitario]]*Tabla1[[#This Row],[Cantidad Ordenada]]</f>
        <v>21</v>
      </c>
      <c r="O1180" s="2"/>
    </row>
    <row r="1181" spans="1:15">
      <c r="A1181">
        <v>474</v>
      </c>
      <c r="B1181">
        <v>2</v>
      </c>
      <c r="C1181" t="s">
        <v>20</v>
      </c>
      <c r="D1181" t="s">
        <v>44</v>
      </c>
      <c r="E1181">
        <v>20</v>
      </c>
      <c r="F1181">
        <v>34</v>
      </c>
      <c r="G1181">
        <v>1</v>
      </c>
      <c r="H1181" s="8">
        <v>55</v>
      </c>
      <c r="I1181" t="s">
        <v>8</v>
      </c>
      <c r="J1181">
        <f>Tabla1[[#This Row],[Precio Unitario]]*Tabla1[[#This Row],[Cantidad Ordenada]]</f>
        <v>34</v>
      </c>
      <c r="K1181">
        <f>Tabla1[[#This Row],[Ganancia Bruta]]-(Tabla1[[#This Row],[Costo Unitario]]*Tabla1[[#This Row],[Cantidad Ordenada]])</f>
        <v>14</v>
      </c>
      <c r="L1181">
        <f>Tabla1[[#This Row],[Precio Unitario]]*Tabla1[[#This Row],[Cantidad Ordenada]]</f>
        <v>34</v>
      </c>
      <c r="M1181" s="1">
        <f>Tabla1[[#This Row],[Ganancia Neta ]]/Tabla1[[#This Row],[Total del pedido ]]</f>
        <v>0.41176470588235292</v>
      </c>
      <c r="N1181" s="2">
        <f>Tabla1[[#This Row],[Costo Unitario]]*Tabla1[[#This Row],[Cantidad Ordenada]]</f>
        <v>20</v>
      </c>
      <c r="O1181" s="2"/>
    </row>
    <row r="1182" spans="1:15">
      <c r="A1182">
        <v>474</v>
      </c>
      <c r="B1182">
        <v>2</v>
      </c>
      <c r="C1182" t="s">
        <v>13</v>
      </c>
      <c r="D1182" t="s">
        <v>37</v>
      </c>
      <c r="E1182">
        <v>17</v>
      </c>
      <c r="F1182">
        <v>29</v>
      </c>
      <c r="G1182">
        <v>1</v>
      </c>
      <c r="H1182" s="8">
        <v>37</v>
      </c>
      <c r="I1182" t="s">
        <v>6</v>
      </c>
      <c r="J1182">
        <f>Tabla1[[#This Row],[Precio Unitario]]*Tabla1[[#This Row],[Cantidad Ordenada]]</f>
        <v>29</v>
      </c>
      <c r="K1182">
        <f>Tabla1[[#This Row],[Ganancia Bruta]]-(Tabla1[[#This Row],[Costo Unitario]]*Tabla1[[#This Row],[Cantidad Ordenada]])</f>
        <v>12</v>
      </c>
      <c r="L1182">
        <f>Tabla1[[#This Row],[Precio Unitario]]*Tabla1[[#This Row],[Cantidad Ordenada]]</f>
        <v>29</v>
      </c>
      <c r="M1182" s="1">
        <f>Tabla1[[#This Row],[Ganancia Neta ]]/Tabla1[[#This Row],[Total del pedido ]]</f>
        <v>0.41379310344827586</v>
      </c>
      <c r="N1182" s="2">
        <f>Tabla1[[#This Row],[Costo Unitario]]*Tabla1[[#This Row],[Cantidad Ordenada]]</f>
        <v>17</v>
      </c>
      <c r="O1182" s="2"/>
    </row>
    <row r="1183" spans="1:15">
      <c r="A1183">
        <v>474</v>
      </c>
      <c r="B1183">
        <v>2</v>
      </c>
      <c r="C1183" t="s">
        <v>9</v>
      </c>
      <c r="D1183" t="s">
        <v>33</v>
      </c>
      <c r="E1183">
        <v>19</v>
      </c>
      <c r="F1183">
        <v>31</v>
      </c>
      <c r="G1183">
        <v>1</v>
      </c>
      <c r="H1183" s="8">
        <v>34</v>
      </c>
      <c r="I1183" t="s">
        <v>8</v>
      </c>
      <c r="J1183">
        <f>Tabla1[[#This Row],[Precio Unitario]]*Tabla1[[#This Row],[Cantidad Ordenada]]</f>
        <v>31</v>
      </c>
      <c r="K1183">
        <f>Tabla1[[#This Row],[Ganancia Bruta]]-(Tabla1[[#This Row],[Costo Unitario]]*Tabla1[[#This Row],[Cantidad Ordenada]])</f>
        <v>12</v>
      </c>
      <c r="L1183">
        <f>Tabla1[[#This Row],[Precio Unitario]]*Tabla1[[#This Row],[Cantidad Ordenada]]</f>
        <v>31</v>
      </c>
      <c r="M1183" s="1">
        <f>Tabla1[[#This Row],[Ganancia Neta ]]/Tabla1[[#This Row],[Total del pedido ]]</f>
        <v>0.38709677419354838</v>
      </c>
      <c r="N1183" s="2">
        <f>Tabla1[[#This Row],[Costo Unitario]]*Tabla1[[#This Row],[Cantidad Ordenada]]</f>
        <v>19</v>
      </c>
      <c r="O1183" s="2"/>
    </row>
    <row r="1184" spans="1:15">
      <c r="A1184">
        <v>474</v>
      </c>
      <c r="B1184">
        <v>2</v>
      </c>
      <c r="C1184" t="s">
        <v>15</v>
      </c>
      <c r="D1184" t="s">
        <v>39</v>
      </c>
      <c r="E1184">
        <v>16</v>
      </c>
      <c r="F1184">
        <v>28</v>
      </c>
      <c r="G1184">
        <v>3</v>
      </c>
      <c r="H1184" s="8">
        <v>35</v>
      </c>
      <c r="I1184" t="s">
        <v>6</v>
      </c>
      <c r="J1184">
        <f>Tabla1[[#This Row],[Precio Unitario]]*Tabla1[[#This Row],[Cantidad Ordenada]]</f>
        <v>84</v>
      </c>
      <c r="K1184">
        <f>Tabla1[[#This Row],[Ganancia Bruta]]-(Tabla1[[#This Row],[Costo Unitario]]*Tabla1[[#This Row],[Cantidad Ordenada]])</f>
        <v>36</v>
      </c>
      <c r="L1184">
        <f>Tabla1[[#This Row],[Precio Unitario]]*Tabla1[[#This Row],[Cantidad Ordenada]]</f>
        <v>84</v>
      </c>
      <c r="M1184" s="1">
        <f>Tabla1[[#This Row],[Ganancia Neta ]]/Tabla1[[#This Row],[Total del pedido ]]</f>
        <v>0.42857142857142855</v>
      </c>
      <c r="N1184" s="2">
        <f>Tabla1[[#This Row],[Costo Unitario]]*Tabla1[[#This Row],[Cantidad Ordenada]]</f>
        <v>48</v>
      </c>
      <c r="O1184" s="2"/>
    </row>
    <row r="1185" spans="1:15">
      <c r="A1185">
        <v>475</v>
      </c>
      <c r="B1185">
        <v>18</v>
      </c>
      <c r="C1185" t="s">
        <v>5</v>
      </c>
      <c r="D1185" t="s">
        <v>31</v>
      </c>
      <c r="E1185">
        <v>14</v>
      </c>
      <c r="F1185">
        <v>24</v>
      </c>
      <c r="G1185">
        <v>3</v>
      </c>
      <c r="H1185" s="8">
        <v>21</v>
      </c>
      <c r="I1185" t="s">
        <v>8</v>
      </c>
      <c r="J1185">
        <f>Tabla1[[#This Row],[Precio Unitario]]*Tabla1[[#This Row],[Cantidad Ordenada]]</f>
        <v>72</v>
      </c>
      <c r="K1185">
        <f>Tabla1[[#This Row],[Ganancia Bruta]]-(Tabla1[[#This Row],[Costo Unitario]]*Tabla1[[#This Row],[Cantidad Ordenada]])</f>
        <v>30</v>
      </c>
      <c r="L1185">
        <f>Tabla1[[#This Row],[Precio Unitario]]*Tabla1[[#This Row],[Cantidad Ordenada]]</f>
        <v>72</v>
      </c>
      <c r="M1185" s="1">
        <f>Tabla1[[#This Row],[Ganancia Neta ]]/Tabla1[[#This Row],[Total del pedido ]]</f>
        <v>0.41666666666666669</v>
      </c>
      <c r="N1185" s="2">
        <f>Tabla1[[#This Row],[Costo Unitario]]*Tabla1[[#This Row],[Cantidad Ordenada]]</f>
        <v>42</v>
      </c>
      <c r="O1185" s="2"/>
    </row>
    <row r="1186" spans="1:15">
      <c r="A1186">
        <v>475</v>
      </c>
      <c r="B1186">
        <v>18</v>
      </c>
      <c r="C1186" t="s">
        <v>20</v>
      </c>
      <c r="D1186" t="s">
        <v>44</v>
      </c>
      <c r="E1186">
        <v>20</v>
      </c>
      <c r="F1186">
        <v>34</v>
      </c>
      <c r="G1186">
        <v>3</v>
      </c>
      <c r="H1186" s="8">
        <v>14</v>
      </c>
      <c r="I1186" t="s">
        <v>8</v>
      </c>
      <c r="J1186">
        <f>Tabla1[[#This Row],[Precio Unitario]]*Tabla1[[#This Row],[Cantidad Ordenada]]</f>
        <v>102</v>
      </c>
      <c r="K1186">
        <f>Tabla1[[#This Row],[Ganancia Bruta]]-(Tabla1[[#This Row],[Costo Unitario]]*Tabla1[[#This Row],[Cantidad Ordenada]])</f>
        <v>42</v>
      </c>
      <c r="L1186">
        <f>Tabla1[[#This Row],[Precio Unitario]]*Tabla1[[#This Row],[Cantidad Ordenada]]</f>
        <v>102</v>
      </c>
      <c r="M1186" s="1">
        <f>Tabla1[[#This Row],[Ganancia Neta ]]/Tabla1[[#This Row],[Total del pedido ]]</f>
        <v>0.41176470588235292</v>
      </c>
      <c r="N1186" s="2">
        <f>Tabla1[[#This Row],[Costo Unitario]]*Tabla1[[#This Row],[Cantidad Ordenada]]</f>
        <v>60</v>
      </c>
      <c r="O1186" s="2"/>
    </row>
    <row r="1187" spans="1:15">
      <c r="A1187">
        <v>476</v>
      </c>
      <c r="B1187">
        <v>13</v>
      </c>
      <c r="C1187" t="s">
        <v>5</v>
      </c>
      <c r="D1187" t="s">
        <v>31</v>
      </c>
      <c r="E1187">
        <v>14</v>
      </c>
      <c r="F1187">
        <v>24</v>
      </c>
      <c r="G1187">
        <v>2</v>
      </c>
      <c r="H1187" s="8">
        <v>55</v>
      </c>
      <c r="I1187" t="s">
        <v>8</v>
      </c>
      <c r="J1187">
        <f>Tabla1[[#This Row],[Precio Unitario]]*Tabla1[[#This Row],[Cantidad Ordenada]]</f>
        <v>48</v>
      </c>
      <c r="K1187">
        <f>Tabla1[[#This Row],[Ganancia Bruta]]-(Tabla1[[#This Row],[Costo Unitario]]*Tabla1[[#This Row],[Cantidad Ordenada]])</f>
        <v>20</v>
      </c>
      <c r="L1187">
        <f>Tabla1[[#This Row],[Precio Unitario]]*Tabla1[[#This Row],[Cantidad Ordenada]]</f>
        <v>48</v>
      </c>
      <c r="M1187" s="1">
        <f>Tabla1[[#This Row],[Ganancia Neta ]]/Tabla1[[#This Row],[Total del pedido ]]</f>
        <v>0.41666666666666669</v>
      </c>
      <c r="N1187" s="2">
        <f>Tabla1[[#This Row],[Costo Unitario]]*Tabla1[[#This Row],[Cantidad Ordenada]]</f>
        <v>28</v>
      </c>
      <c r="O1187" s="2"/>
    </row>
    <row r="1188" spans="1:15">
      <c r="A1188">
        <v>476</v>
      </c>
      <c r="B1188">
        <v>13</v>
      </c>
      <c r="C1188" t="s">
        <v>20</v>
      </c>
      <c r="D1188" t="s">
        <v>44</v>
      </c>
      <c r="E1188">
        <v>20</v>
      </c>
      <c r="F1188">
        <v>34</v>
      </c>
      <c r="G1188">
        <v>1</v>
      </c>
      <c r="H1188" s="8">
        <v>34</v>
      </c>
      <c r="I1188" t="s">
        <v>6</v>
      </c>
      <c r="J1188">
        <f>Tabla1[[#This Row],[Precio Unitario]]*Tabla1[[#This Row],[Cantidad Ordenada]]</f>
        <v>34</v>
      </c>
      <c r="K1188">
        <f>Tabla1[[#This Row],[Ganancia Bruta]]-(Tabla1[[#This Row],[Costo Unitario]]*Tabla1[[#This Row],[Cantidad Ordenada]])</f>
        <v>14</v>
      </c>
      <c r="L1188">
        <f>Tabla1[[#This Row],[Precio Unitario]]*Tabla1[[#This Row],[Cantidad Ordenada]]</f>
        <v>34</v>
      </c>
      <c r="M1188" s="1">
        <f>Tabla1[[#This Row],[Ganancia Neta ]]/Tabla1[[#This Row],[Total del pedido ]]</f>
        <v>0.41176470588235292</v>
      </c>
      <c r="N1188" s="2">
        <f>Tabla1[[#This Row],[Costo Unitario]]*Tabla1[[#This Row],[Cantidad Ordenada]]</f>
        <v>20</v>
      </c>
      <c r="O1188" s="2"/>
    </row>
    <row r="1189" spans="1:15">
      <c r="A1189">
        <v>476</v>
      </c>
      <c r="B1189">
        <v>13</v>
      </c>
      <c r="C1189" t="s">
        <v>18</v>
      </c>
      <c r="D1189" t="s">
        <v>42</v>
      </c>
      <c r="E1189">
        <v>19</v>
      </c>
      <c r="F1189">
        <v>32</v>
      </c>
      <c r="G1189">
        <v>3</v>
      </c>
      <c r="H1189" s="8">
        <v>5</v>
      </c>
      <c r="I1189" t="s">
        <v>8</v>
      </c>
      <c r="J1189">
        <f>Tabla1[[#This Row],[Precio Unitario]]*Tabla1[[#This Row],[Cantidad Ordenada]]</f>
        <v>96</v>
      </c>
      <c r="K1189">
        <f>Tabla1[[#This Row],[Ganancia Bruta]]-(Tabla1[[#This Row],[Costo Unitario]]*Tabla1[[#This Row],[Cantidad Ordenada]])</f>
        <v>39</v>
      </c>
      <c r="L1189">
        <f>Tabla1[[#This Row],[Precio Unitario]]*Tabla1[[#This Row],[Cantidad Ordenada]]</f>
        <v>96</v>
      </c>
      <c r="M1189" s="1">
        <f>Tabla1[[#This Row],[Ganancia Neta ]]/Tabla1[[#This Row],[Total del pedido ]]</f>
        <v>0.40625</v>
      </c>
      <c r="N1189" s="2">
        <f>Tabla1[[#This Row],[Costo Unitario]]*Tabla1[[#This Row],[Cantidad Ordenada]]</f>
        <v>57</v>
      </c>
      <c r="O1189" s="2"/>
    </row>
    <row r="1190" spans="1:15">
      <c r="A1190">
        <v>476</v>
      </c>
      <c r="B1190">
        <v>13</v>
      </c>
      <c r="C1190" t="s">
        <v>11</v>
      </c>
      <c r="D1190" t="s">
        <v>35</v>
      </c>
      <c r="E1190">
        <v>25</v>
      </c>
      <c r="F1190">
        <v>40</v>
      </c>
      <c r="G1190">
        <v>1</v>
      </c>
      <c r="H1190" s="8">
        <v>21</v>
      </c>
      <c r="I1190" t="s">
        <v>6</v>
      </c>
      <c r="J1190">
        <f>Tabla1[[#This Row],[Precio Unitario]]*Tabla1[[#This Row],[Cantidad Ordenada]]</f>
        <v>40</v>
      </c>
      <c r="K1190">
        <f>Tabla1[[#This Row],[Ganancia Bruta]]-(Tabla1[[#This Row],[Costo Unitario]]*Tabla1[[#This Row],[Cantidad Ordenada]])</f>
        <v>15</v>
      </c>
      <c r="L1190">
        <f>Tabla1[[#This Row],[Precio Unitario]]*Tabla1[[#This Row],[Cantidad Ordenada]]</f>
        <v>40</v>
      </c>
      <c r="M1190" s="1">
        <f>Tabla1[[#This Row],[Ganancia Neta ]]/Tabla1[[#This Row],[Total del pedido ]]</f>
        <v>0.375</v>
      </c>
      <c r="N1190" s="2">
        <f>Tabla1[[#This Row],[Costo Unitario]]*Tabla1[[#This Row],[Cantidad Ordenada]]</f>
        <v>25</v>
      </c>
      <c r="O1190" s="2"/>
    </row>
    <row r="1191" spans="1:15">
      <c r="A1191">
        <v>477</v>
      </c>
      <c r="B1191">
        <v>8</v>
      </c>
      <c r="C1191" t="s">
        <v>20</v>
      </c>
      <c r="D1191" t="s">
        <v>44</v>
      </c>
      <c r="E1191">
        <v>20</v>
      </c>
      <c r="F1191">
        <v>34</v>
      </c>
      <c r="G1191">
        <v>2</v>
      </c>
      <c r="H1191" s="8">
        <v>34</v>
      </c>
      <c r="I1191" t="s">
        <v>8</v>
      </c>
      <c r="J1191">
        <f>Tabla1[[#This Row],[Precio Unitario]]*Tabla1[[#This Row],[Cantidad Ordenada]]</f>
        <v>68</v>
      </c>
      <c r="K1191">
        <f>Tabla1[[#This Row],[Ganancia Bruta]]-(Tabla1[[#This Row],[Costo Unitario]]*Tabla1[[#This Row],[Cantidad Ordenada]])</f>
        <v>28</v>
      </c>
      <c r="L1191">
        <f>Tabla1[[#This Row],[Precio Unitario]]*Tabla1[[#This Row],[Cantidad Ordenada]]</f>
        <v>68</v>
      </c>
      <c r="M1191" s="1">
        <f>Tabla1[[#This Row],[Ganancia Neta ]]/Tabla1[[#This Row],[Total del pedido ]]</f>
        <v>0.41176470588235292</v>
      </c>
      <c r="N1191" s="2">
        <f>Tabla1[[#This Row],[Costo Unitario]]*Tabla1[[#This Row],[Cantidad Ordenada]]</f>
        <v>40</v>
      </c>
      <c r="O1191" s="2"/>
    </row>
    <row r="1192" spans="1:15">
      <c r="A1192">
        <v>477</v>
      </c>
      <c r="B1192">
        <v>8</v>
      </c>
      <c r="C1192" t="s">
        <v>22</v>
      </c>
      <c r="D1192" t="s">
        <v>46</v>
      </c>
      <c r="E1192">
        <v>14</v>
      </c>
      <c r="F1192">
        <v>23</v>
      </c>
      <c r="G1192">
        <v>2</v>
      </c>
      <c r="H1192" s="8">
        <v>13</v>
      </c>
      <c r="I1192" t="s">
        <v>8</v>
      </c>
      <c r="J1192">
        <f>Tabla1[[#This Row],[Precio Unitario]]*Tabla1[[#This Row],[Cantidad Ordenada]]</f>
        <v>46</v>
      </c>
      <c r="K1192">
        <f>Tabla1[[#This Row],[Ganancia Bruta]]-(Tabla1[[#This Row],[Costo Unitario]]*Tabla1[[#This Row],[Cantidad Ordenada]])</f>
        <v>18</v>
      </c>
      <c r="L1192">
        <f>Tabla1[[#This Row],[Precio Unitario]]*Tabla1[[#This Row],[Cantidad Ordenada]]</f>
        <v>46</v>
      </c>
      <c r="M1192" s="1">
        <f>Tabla1[[#This Row],[Ganancia Neta ]]/Tabla1[[#This Row],[Total del pedido ]]</f>
        <v>0.39130434782608697</v>
      </c>
      <c r="N1192" s="2">
        <f>Tabla1[[#This Row],[Costo Unitario]]*Tabla1[[#This Row],[Cantidad Ordenada]]</f>
        <v>28</v>
      </c>
      <c r="O1192" s="2"/>
    </row>
    <row r="1193" spans="1:15">
      <c r="A1193">
        <v>477</v>
      </c>
      <c r="B1193">
        <v>8</v>
      </c>
      <c r="C1193" t="s">
        <v>5</v>
      </c>
      <c r="D1193" t="s">
        <v>31</v>
      </c>
      <c r="E1193">
        <v>14</v>
      </c>
      <c r="F1193">
        <v>24</v>
      </c>
      <c r="G1193">
        <v>2</v>
      </c>
      <c r="H1193" s="8">
        <v>47</v>
      </c>
      <c r="I1193" t="s">
        <v>8</v>
      </c>
      <c r="J1193">
        <f>Tabla1[[#This Row],[Precio Unitario]]*Tabla1[[#This Row],[Cantidad Ordenada]]</f>
        <v>48</v>
      </c>
      <c r="K1193">
        <f>Tabla1[[#This Row],[Ganancia Bruta]]-(Tabla1[[#This Row],[Costo Unitario]]*Tabla1[[#This Row],[Cantidad Ordenada]])</f>
        <v>20</v>
      </c>
      <c r="L1193">
        <f>Tabla1[[#This Row],[Precio Unitario]]*Tabla1[[#This Row],[Cantidad Ordenada]]</f>
        <v>48</v>
      </c>
      <c r="M1193" s="1">
        <f>Tabla1[[#This Row],[Ganancia Neta ]]/Tabla1[[#This Row],[Total del pedido ]]</f>
        <v>0.41666666666666669</v>
      </c>
      <c r="N1193" s="2">
        <f>Tabla1[[#This Row],[Costo Unitario]]*Tabla1[[#This Row],[Cantidad Ordenada]]</f>
        <v>28</v>
      </c>
      <c r="O1193" s="2"/>
    </row>
    <row r="1194" spans="1:15">
      <c r="A1194">
        <v>477</v>
      </c>
      <c r="B1194">
        <v>8</v>
      </c>
      <c r="C1194" t="s">
        <v>23</v>
      </c>
      <c r="D1194" t="s">
        <v>47</v>
      </c>
      <c r="E1194">
        <v>13</v>
      </c>
      <c r="F1194">
        <v>21</v>
      </c>
      <c r="G1194">
        <v>2</v>
      </c>
      <c r="H1194" s="8">
        <v>21</v>
      </c>
      <c r="I1194" t="s">
        <v>6</v>
      </c>
      <c r="J1194">
        <f>Tabla1[[#This Row],[Precio Unitario]]*Tabla1[[#This Row],[Cantidad Ordenada]]</f>
        <v>42</v>
      </c>
      <c r="K1194">
        <f>Tabla1[[#This Row],[Ganancia Bruta]]-(Tabla1[[#This Row],[Costo Unitario]]*Tabla1[[#This Row],[Cantidad Ordenada]])</f>
        <v>16</v>
      </c>
      <c r="L1194">
        <f>Tabla1[[#This Row],[Precio Unitario]]*Tabla1[[#This Row],[Cantidad Ordenada]]</f>
        <v>42</v>
      </c>
      <c r="M1194" s="1">
        <f>Tabla1[[#This Row],[Ganancia Neta ]]/Tabla1[[#This Row],[Total del pedido ]]</f>
        <v>0.38095238095238093</v>
      </c>
      <c r="N1194" s="2">
        <f>Tabla1[[#This Row],[Costo Unitario]]*Tabla1[[#This Row],[Cantidad Ordenada]]</f>
        <v>26</v>
      </c>
      <c r="O1194" s="2"/>
    </row>
    <row r="1195" spans="1:15">
      <c r="A1195">
        <v>478</v>
      </c>
      <c r="B1195">
        <v>7</v>
      </c>
      <c r="C1195" t="s">
        <v>7</v>
      </c>
      <c r="D1195" t="s">
        <v>32</v>
      </c>
      <c r="E1195">
        <v>18</v>
      </c>
      <c r="F1195">
        <v>30</v>
      </c>
      <c r="G1195">
        <v>2</v>
      </c>
      <c r="H1195" s="8">
        <v>54</v>
      </c>
      <c r="I1195" t="s">
        <v>8</v>
      </c>
      <c r="J1195">
        <f>Tabla1[[#This Row],[Precio Unitario]]*Tabla1[[#This Row],[Cantidad Ordenada]]</f>
        <v>60</v>
      </c>
      <c r="K1195">
        <f>Tabla1[[#This Row],[Ganancia Bruta]]-(Tabla1[[#This Row],[Costo Unitario]]*Tabla1[[#This Row],[Cantidad Ordenada]])</f>
        <v>24</v>
      </c>
      <c r="L1195">
        <f>Tabla1[[#This Row],[Precio Unitario]]*Tabla1[[#This Row],[Cantidad Ordenada]]</f>
        <v>60</v>
      </c>
      <c r="M1195" s="1">
        <f>Tabla1[[#This Row],[Ganancia Neta ]]/Tabla1[[#This Row],[Total del pedido ]]</f>
        <v>0.4</v>
      </c>
      <c r="N1195" s="2">
        <f>Tabla1[[#This Row],[Costo Unitario]]*Tabla1[[#This Row],[Cantidad Ordenada]]</f>
        <v>36</v>
      </c>
      <c r="O1195" s="2"/>
    </row>
    <row r="1196" spans="1:15">
      <c r="A1196">
        <v>478</v>
      </c>
      <c r="B1196">
        <v>7</v>
      </c>
      <c r="C1196" t="s">
        <v>13</v>
      </c>
      <c r="D1196" t="s">
        <v>37</v>
      </c>
      <c r="E1196">
        <v>17</v>
      </c>
      <c r="F1196">
        <v>29</v>
      </c>
      <c r="G1196">
        <v>2</v>
      </c>
      <c r="H1196" s="8">
        <v>36</v>
      </c>
      <c r="I1196" t="s">
        <v>8</v>
      </c>
      <c r="J1196">
        <f>Tabla1[[#This Row],[Precio Unitario]]*Tabla1[[#This Row],[Cantidad Ordenada]]</f>
        <v>58</v>
      </c>
      <c r="K1196">
        <f>Tabla1[[#This Row],[Ganancia Bruta]]-(Tabla1[[#This Row],[Costo Unitario]]*Tabla1[[#This Row],[Cantidad Ordenada]])</f>
        <v>24</v>
      </c>
      <c r="L1196">
        <f>Tabla1[[#This Row],[Precio Unitario]]*Tabla1[[#This Row],[Cantidad Ordenada]]</f>
        <v>58</v>
      </c>
      <c r="M1196" s="1">
        <f>Tabla1[[#This Row],[Ganancia Neta ]]/Tabla1[[#This Row],[Total del pedido ]]</f>
        <v>0.41379310344827586</v>
      </c>
      <c r="N1196" s="2">
        <f>Tabla1[[#This Row],[Costo Unitario]]*Tabla1[[#This Row],[Cantidad Ordenada]]</f>
        <v>34</v>
      </c>
      <c r="O1196" s="2"/>
    </row>
    <row r="1197" spans="1:15">
      <c r="A1197">
        <v>479</v>
      </c>
      <c r="B1197">
        <v>1</v>
      </c>
      <c r="C1197" t="s">
        <v>24</v>
      </c>
      <c r="D1197" t="s">
        <v>48</v>
      </c>
      <c r="E1197">
        <v>10</v>
      </c>
      <c r="F1197">
        <v>18</v>
      </c>
      <c r="G1197">
        <v>1</v>
      </c>
      <c r="H1197" s="8">
        <v>45</v>
      </c>
      <c r="I1197" t="s">
        <v>6</v>
      </c>
      <c r="J1197">
        <f>Tabla1[[#This Row],[Precio Unitario]]*Tabla1[[#This Row],[Cantidad Ordenada]]</f>
        <v>18</v>
      </c>
      <c r="K1197">
        <f>Tabla1[[#This Row],[Ganancia Bruta]]-(Tabla1[[#This Row],[Costo Unitario]]*Tabla1[[#This Row],[Cantidad Ordenada]])</f>
        <v>8</v>
      </c>
      <c r="L1197">
        <f>Tabla1[[#This Row],[Precio Unitario]]*Tabla1[[#This Row],[Cantidad Ordenada]]</f>
        <v>18</v>
      </c>
      <c r="M1197" s="1">
        <f>Tabla1[[#This Row],[Ganancia Neta ]]/Tabla1[[#This Row],[Total del pedido ]]</f>
        <v>0.44444444444444442</v>
      </c>
      <c r="N1197" s="2">
        <f>Tabla1[[#This Row],[Costo Unitario]]*Tabla1[[#This Row],[Cantidad Ordenada]]</f>
        <v>10</v>
      </c>
      <c r="O1197" s="2"/>
    </row>
    <row r="1198" spans="1:15">
      <c r="A1198">
        <v>479</v>
      </c>
      <c r="B1198">
        <v>1</v>
      </c>
      <c r="C1198" t="s">
        <v>20</v>
      </c>
      <c r="D1198" t="s">
        <v>44</v>
      </c>
      <c r="E1198">
        <v>20</v>
      </c>
      <c r="F1198">
        <v>34</v>
      </c>
      <c r="G1198">
        <v>1</v>
      </c>
      <c r="H1198" s="8">
        <v>38</v>
      </c>
      <c r="I1198" t="s">
        <v>8</v>
      </c>
      <c r="J1198">
        <f>Tabla1[[#This Row],[Precio Unitario]]*Tabla1[[#This Row],[Cantidad Ordenada]]</f>
        <v>34</v>
      </c>
      <c r="K1198">
        <f>Tabla1[[#This Row],[Ganancia Bruta]]-(Tabla1[[#This Row],[Costo Unitario]]*Tabla1[[#This Row],[Cantidad Ordenada]])</f>
        <v>14</v>
      </c>
      <c r="L1198">
        <f>Tabla1[[#This Row],[Precio Unitario]]*Tabla1[[#This Row],[Cantidad Ordenada]]</f>
        <v>34</v>
      </c>
      <c r="M1198" s="1">
        <f>Tabla1[[#This Row],[Ganancia Neta ]]/Tabla1[[#This Row],[Total del pedido ]]</f>
        <v>0.41176470588235292</v>
      </c>
      <c r="N1198" s="2">
        <f>Tabla1[[#This Row],[Costo Unitario]]*Tabla1[[#This Row],[Cantidad Ordenada]]</f>
        <v>20</v>
      </c>
      <c r="O1198" s="2"/>
    </row>
    <row r="1199" spans="1:15">
      <c r="A1199">
        <v>480</v>
      </c>
      <c r="B1199">
        <v>1</v>
      </c>
      <c r="C1199" t="s">
        <v>17</v>
      </c>
      <c r="D1199" t="s">
        <v>41</v>
      </c>
      <c r="E1199">
        <v>21</v>
      </c>
      <c r="F1199">
        <v>35</v>
      </c>
      <c r="G1199">
        <v>3</v>
      </c>
      <c r="H1199" s="8">
        <v>57</v>
      </c>
      <c r="I1199" t="s">
        <v>8</v>
      </c>
      <c r="J1199">
        <f>Tabla1[[#This Row],[Precio Unitario]]*Tabla1[[#This Row],[Cantidad Ordenada]]</f>
        <v>105</v>
      </c>
      <c r="K1199">
        <f>Tabla1[[#This Row],[Ganancia Bruta]]-(Tabla1[[#This Row],[Costo Unitario]]*Tabla1[[#This Row],[Cantidad Ordenada]])</f>
        <v>42</v>
      </c>
      <c r="L1199">
        <f>Tabla1[[#This Row],[Precio Unitario]]*Tabla1[[#This Row],[Cantidad Ordenada]]</f>
        <v>105</v>
      </c>
      <c r="M1199" s="1">
        <f>Tabla1[[#This Row],[Ganancia Neta ]]/Tabla1[[#This Row],[Total del pedido ]]</f>
        <v>0.4</v>
      </c>
      <c r="N1199" s="2">
        <f>Tabla1[[#This Row],[Costo Unitario]]*Tabla1[[#This Row],[Cantidad Ordenada]]</f>
        <v>63</v>
      </c>
      <c r="O1199" s="2"/>
    </row>
    <row r="1200" spans="1:15">
      <c r="A1200">
        <v>480</v>
      </c>
      <c r="B1200">
        <v>1</v>
      </c>
      <c r="C1200" t="s">
        <v>10</v>
      </c>
      <c r="D1200" t="s">
        <v>34</v>
      </c>
      <c r="E1200">
        <v>16</v>
      </c>
      <c r="F1200">
        <v>27</v>
      </c>
      <c r="G1200">
        <v>2</v>
      </c>
      <c r="H1200" s="8">
        <v>8</v>
      </c>
      <c r="I1200" t="s">
        <v>6</v>
      </c>
      <c r="J1200">
        <f>Tabla1[[#This Row],[Precio Unitario]]*Tabla1[[#This Row],[Cantidad Ordenada]]</f>
        <v>54</v>
      </c>
      <c r="K1200">
        <f>Tabla1[[#This Row],[Ganancia Bruta]]-(Tabla1[[#This Row],[Costo Unitario]]*Tabla1[[#This Row],[Cantidad Ordenada]])</f>
        <v>22</v>
      </c>
      <c r="L1200">
        <f>Tabla1[[#This Row],[Precio Unitario]]*Tabla1[[#This Row],[Cantidad Ordenada]]</f>
        <v>54</v>
      </c>
      <c r="M1200" s="1">
        <f>Tabla1[[#This Row],[Ganancia Neta ]]/Tabla1[[#This Row],[Total del pedido ]]</f>
        <v>0.40740740740740738</v>
      </c>
      <c r="N1200" s="2">
        <f>Tabla1[[#This Row],[Costo Unitario]]*Tabla1[[#This Row],[Cantidad Ordenada]]</f>
        <v>32</v>
      </c>
      <c r="O1200" s="2"/>
    </row>
    <row r="1201" spans="1:15">
      <c r="A1201">
        <v>481</v>
      </c>
      <c r="B1201">
        <v>9</v>
      </c>
      <c r="C1201" t="s">
        <v>25</v>
      </c>
      <c r="D1201" t="s">
        <v>49</v>
      </c>
      <c r="E1201">
        <v>15</v>
      </c>
      <c r="F1201">
        <v>26</v>
      </c>
      <c r="G1201">
        <v>2</v>
      </c>
      <c r="H1201" s="8">
        <v>58</v>
      </c>
      <c r="I1201" t="s">
        <v>8</v>
      </c>
      <c r="J1201">
        <f>Tabla1[[#This Row],[Precio Unitario]]*Tabla1[[#This Row],[Cantidad Ordenada]]</f>
        <v>52</v>
      </c>
      <c r="K1201">
        <f>Tabla1[[#This Row],[Ganancia Bruta]]-(Tabla1[[#This Row],[Costo Unitario]]*Tabla1[[#This Row],[Cantidad Ordenada]])</f>
        <v>22</v>
      </c>
      <c r="L1201">
        <f>Tabla1[[#This Row],[Precio Unitario]]*Tabla1[[#This Row],[Cantidad Ordenada]]</f>
        <v>52</v>
      </c>
      <c r="M1201" s="1">
        <f>Tabla1[[#This Row],[Ganancia Neta ]]/Tabla1[[#This Row],[Total del pedido ]]</f>
        <v>0.42307692307692307</v>
      </c>
      <c r="N1201" s="2">
        <f>Tabla1[[#This Row],[Costo Unitario]]*Tabla1[[#This Row],[Cantidad Ordenada]]</f>
        <v>30</v>
      </c>
      <c r="O1201" s="2"/>
    </row>
    <row r="1202" spans="1:15">
      <c r="A1202">
        <v>482</v>
      </c>
      <c r="B1202">
        <v>9</v>
      </c>
      <c r="C1202" t="s">
        <v>23</v>
      </c>
      <c r="D1202" t="s">
        <v>47</v>
      </c>
      <c r="E1202">
        <v>13</v>
      </c>
      <c r="F1202">
        <v>21</v>
      </c>
      <c r="G1202">
        <v>3</v>
      </c>
      <c r="H1202" s="8">
        <v>21</v>
      </c>
      <c r="I1202" t="s">
        <v>8</v>
      </c>
      <c r="J1202">
        <f>Tabla1[[#This Row],[Precio Unitario]]*Tabla1[[#This Row],[Cantidad Ordenada]]</f>
        <v>63</v>
      </c>
      <c r="K1202">
        <f>Tabla1[[#This Row],[Ganancia Bruta]]-(Tabla1[[#This Row],[Costo Unitario]]*Tabla1[[#This Row],[Cantidad Ordenada]])</f>
        <v>24</v>
      </c>
      <c r="L1202">
        <f>Tabla1[[#This Row],[Precio Unitario]]*Tabla1[[#This Row],[Cantidad Ordenada]]</f>
        <v>63</v>
      </c>
      <c r="M1202" s="1">
        <f>Tabla1[[#This Row],[Ganancia Neta ]]/Tabla1[[#This Row],[Total del pedido ]]</f>
        <v>0.38095238095238093</v>
      </c>
      <c r="N1202" s="2">
        <f>Tabla1[[#This Row],[Costo Unitario]]*Tabla1[[#This Row],[Cantidad Ordenada]]</f>
        <v>39</v>
      </c>
      <c r="O1202" s="2"/>
    </row>
    <row r="1203" spans="1:15">
      <c r="A1203">
        <v>483</v>
      </c>
      <c r="B1203">
        <v>2</v>
      </c>
      <c r="C1203" t="s">
        <v>10</v>
      </c>
      <c r="D1203" t="s">
        <v>34</v>
      </c>
      <c r="E1203">
        <v>16</v>
      </c>
      <c r="F1203">
        <v>27</v>
      </c>
      <c r="G1203">
        <v>3</v>
      </c>
      <c r="H1203" s="8">
        <v>53</v>
      </c>
      <c r="I1203" t="s">
        <v>6</v>
      </c>
      <c r="J1203">
        <f>Tabla1[[#This Row],[Precio Unitario]]*Tabla1[[#This Row],[Cantidad Ordenada]]</f>
        <v>81</v>
      </c>
      <c r="K1203">
        <f>Tabla1[[#This Row],[Ganancia Bruta]]-(Tabla1[[#This Row],[Costo Unitario]]*Tabla1[[#This Row],[Cantidad Ordenada]])</f>
        <v>33</v>
      </c>
      <c r="L1203">
        <f>Tabla1[[#This Row],[Precio Unitario]]*Tabla1[[#This Row],[Cantidad Ordenada]]</f>
        <v>81</v>
      </c>
      <c r="M1203" s="1">
        <f>Tabla1[[#This Row],[Ganancia Neta ]]/Tabla1[[#This Row],[Total del pedido ]]</f>
        <v>0.40740740740740738</v>
      </c>
      <c r="N1203" s="2">
        <f>Tabla1[[#This Row],[Costo Unitario]]*Tabla1[[#This Row],[Cantidad Ordenada]]</f>
        <v>48</v>
      </c>
      <c r="O1203" s="2"/>
    </row>
    <row r="1204" spans="1:15">
      <c r="A1204">
        <v>484</v>
      </c>
      <c r="B1204">
        <v>18</v>
      </c>
      <c r="C1204" t="s">
        <v>26</v>
      </c>
      <c r="D1204" t="s">
        <v>50</v>
      </c>
      <c r="E1204">
        <v>15</v>
      </c>
      <c r="F1204">
        <v>25</v>
      </c>
      <c r="G1204">
        <v>3</v>
      </c>
      <c r="H1204" s="8">
        <v>34</v>
      </c>
      <c r="I1204" t="s">
        <v>8</v>
      </c>
      <c r="J1204">
        <f>Tabla1[[#This Row],[Precio Unitario]]*Tabla1[[#This Row],[Cantidad Ordenada]]</f>
        <v>75</v>
      </c>
      <c r="K1204">
        <f>Tabla1[[#This Row],[Ganancia Bruta]]-(Tabla1[[#This Row],[Costo Unitario]]*Tabla1[[#This Row],[Cantidad Ordenada]])</f>
        <v>30</v>
      </c>
      <c r="L1204">
        <f>Tabla1[[#This Row],[Precio Unitario]]*Tabla1[[#This Row],[Cantidad Ordenada]]</f>
        <v>75</v>
      </c>
      <c r="M1204" s="1">
        <f>Tabla1[[#This Row],[Ganancia Neta ]]/Tabla1[[#This Row],[Total del pedido ]]</f>
        <v>0.4</v>
      </c>
      <c r="N1204" s="2">
        <f>Tabla1[[#This Row],[Costo Unitario]]*Tabla1[[#This Row],[Cantidad Ordenada]]</f>
        <v>45</v>
      </c>
      <c r="O1204" s="2"/>
    </row>
    <row r="1205" spans="1:15">
      <c r="A1205">
        <v>485</v>
      </c>
      <c r="B1205">
        <v>6</v>
      </c>
      <c r="C1205" t="s">
        <v>5</v>
      </c>
      <c r="D1205" t="s">
        <v>31</v>
      </c>
      <c r="E1205">
        <v>14</v>
      </c>
      <c r="F1205">
        <v>24</v>
      </c>
      <c r="G1205">
        <v>3</v>
      </c>
      <c r="H1205" s="8">
        <v>23</v>
      </c>
      <c r="I1205" t="s">
        <v>6</v>
      </c>
      <c r="J1205">
        <f>Tabla1[[#This Row],[Precio Unitario]]*Tabla1[[#This Row],[Cantidad Ordenada]]</f>
        <v>72</v>
      </c>
      <c r="K1205">
        <f>Tabla1[[#This Row],[Ganancia Bruta]]-(Tabla1[[#This Row],[Costo Unitario]]*Tabla1[[#This Row],[Cantidad Ordenada]])</f>
        <v>30</v>
      </c>
      <c r="L1205">
        <f>Tabla1[[#This Row],[Precio Unitario]]*Tabla1[[#This Row],[Cantidad Ordenada]]</f>
        <v>72</v>
      </c>
      <c r="M1205" s="1">
        <f>Tabla1[[#This Row],[Ganancia Neta ]]/Tabla1[[#This Row],[Total del pedido ]]</f>
        <v>0.41666666666666669</v>
      </c>
      <c r="N1205" s="2">
        <f>Tabla1[[#This Row],[Costo Unitario]]*Tabla1[[#This Row],[Cantidad Ordenada]]</f>
        <v>42</v>
      </c>
      <c r="O1205" s="2"/>
    </row>
    <row r="1206" spans="1:15">
      <c r="A1206">
        <v>485</v>
      </c>
      <c r="B1206">
        <v>6</v>
      </c>
      <c r="C1206" t="s">
        <v>12</v>
      </c>
      <c r="D1206" t="s">
        <v>36</v>
      </c>
      <c r="E1206">
        <v>22</v>
      </c>
      <c r="F1206">
        <v>36</v>
      </c>
      <c r="G1206">
        <v>2</v>
      </c>
      <c r="H1206" s="8">
        <v>56</v>
      </c>
      <c r="I1206" t="s">
        <v>6</v>
      </c>
      <c r="J1206">
        <f>Tabla1[[#This Row],[Precio Unitario]]*Tabla1[[#This Row],[Cantidad Ordenada]]</f>
        <v>72</v>
      </c>
      <c r="K1206">
        <f>Tabla1[[#This Row],[Ganancia Bruta]]-(Tabla1[[#This Row],[Costo Unitario]]*Tabla1[[#This Row],[Cantidad Ordenada]])</f>
        <v>28</v>
      </c>
      <c r="L1206">
        <f>Tabla1[[#This Row],[Precio Unitario]]*Tabla1[[#This Row],[Cantidad Ordenada]]</f>
        <v>72</v>
      </c>
      <c r="M1206" s="1">
        <f>Tabla1[[#This Row],[Ganancia Neta ]]/Tabla1[[#This Row],[Total del pedido ]]</f>
        <v>0.3888888888888889</v>
      </c>
      <c r="N1206" s="2">
        <f>Tabla1[[#This Row],[Costo Unitario]]*Tabla1[[#This Row],[Cantidad Ordenada]]</f>
        <v>44</v>
      </c>
      <c r="O1206" s="2"/>
    </row>
    <row r="1207" spans="1:15">
      <c r="A1207">
        <v>486</v>
      </c>
      <c r="B1207">
        <v>15</v>
      </c>
      <c r="C1207" t="s">
        <v>12</v>
      </c>
      <c r="D1207" t="s">
        <v>36</v>
      </c>
      <c r="E1207">
        <v>22</v>
      </c>
      <c r="F1207">
        <v>36</v>
      </c>
      <c r="G1207">
        <v>2</v>
      </c>
      <c r="H1207" s="8">
        <v>7</v>
      </c>
      <c r="I1207" t="s">
        <v>6</v>
      </c>
      <c r="J1207">
        <f>Tabla1[[#This Row],[Precio Unitario]]*Tabla1[[#This Row],[Cantidad Ordenada]]</f>
        <v>72</v>
      </c>
      <c r="K1207">
        <f>Tabla1[[#This Row],[Ganancia Bruta]]-(Tabla1[[#This Row],[Costo Unitario]]*Tabla1[[#This Row],[Cantidad Ordenada]])</f>
        <v>28</v>
      </c>
      <c r="L1207">
        <f>Tabla1[[#This Row],[Precio Unitario]]*Tabla1[[#This Row],[Cantidad Ordenada]]</f>
        <v>72</v>
      </c>
      <c r="M1207" s="1">
        <f>Tabla1[[#This Row],[Ganancia Neta ]]/Tabla1[[#This Row],[Total del pedido ]]</f>
        <v>0.3888888888888889</v>
      </c>
      <c r="N1207" s="2">
        <f>Tabla1[[#This Row],[Costo Unitario]]*Tabla1[[#This Row],[Cantidad Ordenada]]</f>
        <v>44</v>
      </c>
      <c r="O1207" s="2"/>
    </row>
    <row r="1208" spans="1:15">
      <c r="A1208">
        <v>486</v>
      </c>
      <c r="B1208">
        <v>15</v>
      </c>
      <c r="C1208" t="s">
        <v>21</v>
      </c>
      <c r="D1208" t="s">
        <v>45</v>
      </c>
      <c r="E1208">
        <v>12</v>
      </c>
      <c r="F1208">
        <v>20</v>
      </c>
      <c r="G1208">
        <v>1</v>
      </c>
      <c r="H1208" s="8">
        <v>19</v>
      </c>
      <c r="I1208" t="s">
        <v>6</v>
      </c>
      <c r="J1208">
        <f>Tabla1[[#This Row],[Precio Unitario]]*Tabla1[[#This Row],[Cantidad Ordenada]]</f>
        <v>20</v>
      </c>
      <c r="K1208">
        <f>Tabla1[[#This Row],[Ganancia Bruta]]-(Tabla1[[#This Row],[Costo Unitario]]*Tabla1[[#This Row],[Cantidad Ordenada]])</f>
        <v>8</v>
      </c>
      <c r="L1208">
        <f>Tabla1[[#This Row],[Precio Unitario]]*Tabla1[[#This Row],[Cantidad Ordenada]]</f>
        <v>20</v>
      </c>
      <c r="M1208" s="1">
        <f>Tabla1[[#This Row],[Ganancia Neta ]]/Tabla1[[#This Row],[Total del pedido ]]</f>
        <v>0.4</v>
      </c>
      <c r="N1208" s="2">
        <f>Tabla1[[#This Row],[Costo Unitario]]*Tabla1[[#This Row],[Cantidad Ordenada]]</f>
        <v>12</v>
      </c>
      <c r="O1208" s="2"/>
    </row>
    <row r="1209" spans="1:15">
      <c r="A1209">
        <v>486</v>
      </c>
      <c r="B1209">
        <v>15</v>
      </c>
      <c r="C1209" t="s">
        <v>20</v>
      </c>
      <c r="D1209" t="s">
        <v>44</v>
      </c>
      <c r="E1209">
        <v>20</v>
      </c>
      <c r="F1209">
        <v>34</v>
      </c>
      <c r="G1209">
        <v>1</v>
      </c>
      <c r="H1209" s="8">
        <v>9</v>
      </c>
      <c r="I1209" t="s">
        <v>6</v>
      </c>
      <c r="J1209">
        <f>Tabla1[[#This Row],[Precio Unitario]]*Tabla1[[#This Row],[Cantidad Ordenada]]</f>
        <v>34</v>
      </c>
      <c r="K1209">
        <f>Tabla1[[#This Row],[Ganancia Bruta]]-(Tabla1[[#This Row],[Costo Unitario]]*Tabla1[[#This Row],[Cantidad Ordenada]])</f>
        <v>14</v>
      </c>
      <c r="L1209">
        <f>Tabla1[[#This Row],[Precio Unitario]]*Tabla1[[#This Row],[Cantidad Ordenada]]</f>
        <v>34</v>
      </c>
      <c r="M1209" s="1">
        <f>Tabla1[[#This Row],[Ganancia Neta ]]/Tabla1[[#This Row],[Total del pedido ]]</f>
        <v>0.41176470588235292</v>
      </c>
      <c r="N1209" s="2">
        <f>Tabla1[[#This Row],[Costo Unitario]]*Tabla1[[#This Row],[Cantidad Ordenada]]</f>
        <v>20</v>
      </c>
      <c r="O1209" s="2"/>
    </row>
    <row r="1210" spans="1:15">
      <c r="A1210">
        <v>486</v>
      </c>
      <c r="B1210">
        <v>15</v>
      </c>
      <c r="C1210" t="s">
        <v>5</v>
      </c>
      <c r="D1210" t="s">
        <v>31</v>
      </c>
      <c r="E1210">
        <v>14</v>
      </c>
      <c r="F1210">
        <v>24</v>
      </c>
      <c r="G1210">
        <v>1</v>
      </c>
      <c r="H1210" s="8">
        <v>24</v>
      </c>
      <c r="I1210" t="s">
        <v>6</v>
      </c>
      <c r="J1210">
        <f>Tabla1[[#This Row],[Precio Unitario]]*Tabla1[[#This Row],[Cantidad Ordenada]]</f>
        <v>24</v>
      </c>
      <c r="K1210">
        <f>Tabla1[[#This Row],[Ganancia Bruta]]-(Tabla1[[#This Row],[Costo Unitario]]*Tabla1[[#This Row],[Cantidad Ordenada]])</f>
        <v>10</v>
      </c>
      <c r="L1210">
        <f>Tabla1[[#This Row],[Precio Unitario]]*Tabla1[[#This Row],[Cantidad Ordenada]]</f>
        <v>24</v>
      </c>
      <c r="M1210" s="1">
        <f>Tabla1[[#This Row],[Ganancia Neta ]]/Tabla1[[#This Row],[Total del pedido ]]</f>
        <v>0.41666666666666669</v>
      </c>
      <c r="N1210" s="2">
        <f>Tabla1[[#This Row],[Costo Unitario]]*Tabla1[[#This Row],[Cantidad Ordenada]]</f>
        <v>14</v>
      </c>
      <c r="O1210" s="2"/>
    </row>
    <row r="1211" spans="1:15">
      <c r="A1211">
        <v>487</v>
      </c>
      <c r="B1211">
        <v>17</v>
      </c>
      <c r="C1211" t="s">
        <v>20</v>
      </c>
      <c r="D1211" t="s">
        <v>44</v>
      </c>
      <c r="E1211">
        <v>20</v>
      </c>
      <c r="F1211">
        <v>34</v>
      </c>
      <c r="G1211">
        <v>2</v>
      </c>
      <c r="H1211" s="8">
        <v>58</v>
      </c>
      <c r="I1211" t="s">
        <v>8</v>
      </c>
      <c r="J1211">
        <f>Tabla1[[#This Row],[Precio Unitario]]*Tabla1[[#This Row],[Cantidad Ordenada]]</f>
        <v>68</v>
      </c>
      <c r="K1211">
        <f>Tabla1[[#This Row],[Ganancia Bruta]]-(Tabla1[[#This Row],[Costo Unitario]]*Tabla1[[#This Row],[Cantidad Ordenada]])</f>
        <v>28</v>
      </c>
      <c r="L1211">
        <f>Tabla1[[#This Row],[Precio Unitario]]*Tabla1[[#This Row],[Cantidad Ordenada]]</f>
        <v>68</v>
      </c>
      <c r="M1211" s="1">
        <f>Tabla1[[#This Row],[Ganancia Neta ]]/Tabla1[[#This Row],[Total del pedido ]]</f>
        <v>0.41176470588235292</v>
      </c>
      <c r="N1211" s="2">
        <f>Tabla1[[#This Row],[Costo Unitario]]*Tabla1[[#This Row],[Cantidad Ordenada]]</f>
        <v>40</v>
      </c>
      <c r="O1211" s="2"/>
    </row>
    <row r="1212" spans="1:15">
      <c r="A1212">
        <v>487</v>
      </c>
      <c r="B1212">
        <v>17</v>
      </c>
      <c r="C1212" t="s">
        <v>9</v>
      </c>
      <c r="D1212" t="s">
        <v>33</v>
      </c>
      <c r="E1212">
        <v>19</v>
      </c>
      <c r="F1212">
        <v>31</v>
      </c>
      <c r="G1212">
        <v>2</v>
      </c>
      <c r="H1212" s="8">
        <v>29</v>
      </c>
      <c r="I1212" t="s">
        <v>8</v>
      </c>
      <c r="J1212">
        <f>Tabla1[[#This Row],[Precio Unitario]]*Tabla1[[#This Row],[Cantidad Ordenada]]</f>
        <v>62</v>
      </c>
      <c r="K1212">
        <f>Tabla1[[#This Row],[Ganancia Bruta]]-(Tabla1[[#This Row],[Costo Unitario]]*Tabla1[[#This Row],[Cantidad Ordenada]])</f>
        <v>24</v>
      </c>
      <c r="L1212">
        <f>Tabla1[[#This Row],[Precio Unitario]]*Tabla1[[#This Row],[Cantidad Ordenada]]</f>
        <v>62</v>
      </c>
      <c r="M1212" s="1">
        <f>Tabla1[[#This Row],[Ganancia Neta ]]/Tabla1[[#This Row],[Total del pedido ]]</f>
        <v>0.38709677419354838</v>
      </c>
      <c r="N1212" s="2">
        <f>Tabla1[[#This Row],[Costo Unitario]]*Tabla1[[#This Row],[Cantidad Ordenada]]</f>
        <v>38</v>
      </c>
      <c r="O1212" s="2"/>
    </row>
    <row r="1213" spans="1:15">
      <c r="A1213">
        <v>487</v>
      </c>
      <c r="B1213">
        <v>17</v>
      </c>
      <c r="C1213" t="s">
        <v>19</v>
      </c>
      <c r="D1213" t="s">
        <v>43</v>
      </c>
      <c r="E1213">
        <v>13</v>
      </c>
      <c r="F1213">
        <v>22</v>
      </c>
      <c r="G1213">
        <v>1</v>
      </c>
      <c r="H1213" s="8">
        <v>5</v>
      </c>
      <c r="I1213" t="s">
        <v>8</v>
      </c>
      <c r="J1213">
        <f>Tabla1[[#This Row],[Precio Unitario]]*Tabla1[[#This Row],[Cantidad Ordenada]]</f>
        <v>22</v>
      </c>
      <c r="K1213">
        <f>Tabla1[[#This Row],[Ganancia Bruta]]-(Tabla1[[#This Row],[Costo Unitario]]*Tabla1[[#This Row],[Cantidad Ordenada]])</f>
        <v>9</v>
      </c>
      <c r="L1213">
        <f>Tabla1[[#This Row],[Precio Unitario]]*Tabla1[[#This Row],[Cantidad Ordenada]]</f>
        <v>22</v>
      </c>
      <c r="M1213" s="1">
        <f>Tabla1[[#This Row],[Ganancia Neta ]]/Tabla1[[#This Row],[Total del pedido ]]</f>
        <v>0.40909090909090912</v>
      </c>
      <c r="N1213" s="2">
        <f>Tabla1[[#This Row],[Costo Unitario]]*Tabla1[[#This Row],[Cantidad Ordenada]]</f>
        <v>13</v>
      </c>
      <c r="O1213" s="2"/>
    </row>
    <row r="1214" spans="1:15">
      <c r="A1214">
        <v>488</v>
      </c>
      <c r="B1214">
        <v>10</v>
      </c>
      <c r="C1214" t="s">
        <v>24</v>
      </c>
      <c r="D1214" t="s">
        <v>48</v>
      </c>
      <c r="E1214">
        <v>10</v>
      </c>
      <c r="F1214">
        <v>18</v>
      </c>
      <c r="G1214">
        <v>3</v>
      </c>
      <c r="H1214" s="8">
        <v>54</v>
      </c>
      <c r="I1214" t="s">
        <v>6</v>
      </c>
      <c r="J1214">
        <f>Tabla1[[#This Row],[Precio Unitario]]*Tabla1[[#This Row],[Cantidad Ordenada]]</f>
        <v>54</v>
      </c>
      <c r="K1214">
        <f>Tabla1[[#This Row],[Ganancia Bruta]]-(Tabla1[[#This Row],[Costo Unitario]]*Tabla1[[#This Row],[Cantidad Ordenada]])</f>
        <v>24</v>
      </c>
      <c r="L1214">
        <f>Tabla1[[#This Row],[Precio Unitario]]*Tabla1[[#This Row],[Cantidad Ordenada]]</f>
        <v>54</v>
      </c>
      <c r="M1214" s="1">
        <f>Tabla1[[#This Row],[Ganancia Neta ]]/Tabla1[[#This Row],[Total del pedido ]]</f>
        <v>0.44444444444444442</v>
      </c>
      <c r="N1214" s="2">
        <f>Tabla1[[#This Row],[Costo Unitario]]*Tabla1[[#This Row],[Cantidad Ordenada]]</f>
        <v>30</v>
      </c>
      <c r="O1214" s="2"/>
    </row>
    <row r="1215" spans="1:15">
      <c r="A1215">
        <v>488</v>
      </c>
      <c r="B1215">
        <v>10</v>
      </c>
      <c r="C1215" t="s">
        <v>22</v>
      </c>
      <c r="D1215" t="s">
        <v>46</v>
      </c>
      <c r="E1215">
        <v>14</v>
      </c>
      <c r="F1215">
        <v>23</v>
      </c>
      <c r="G1215">
        <v>3</v>
      </c>
      <c r="H1215" s="8">
        <v>52</v>
      </c>
      <c r="I1215" t="s">
        <v>6</v>
      </c>
      <c r="J1215">
        <f>Tabla1[[#This Row],[Precio Unitario]]*Tabla1[[#This Row],[Cantidad Ordenada]]</f>
        <v>69</v>
      </c>
      <c r="K1215">
        <f>Tabla1[[#This Row],[Ganancia Bruta]]-(Tabla1[[#This Row],[Costo Unitario]]*Tabla1[[#This Row],[Cantidad Ordenada]])</f>
        <v>27</v>
      </c>
      <c r="L1215">
        <f>Tabla1[[#This Row],[Precio Unitario]]*Tabla1[[#This Row],[Cantidad Ordenada]]</f>
        <v>69</v>
      </c>
      <c r="M1215" s="1">
        <f>Tabla1[[#This Row],[Ganancia Neta ]]/Tabla1[[#This Row],[Total del pedido ]]</f>
        <v>0.39130434782608697</v>
      </c>
      <c r="N1215" s="2">
        <f>Tabla1[[#This Row],[Costo Unitario]]*Tabla1[[#This Row],[Cantidad Ordenada]]</f>
        <v>42</v>
      </c>
      <c r="O1215" s="2"/>
    </row>
    <row r="1216" spans="1:15">
      <c r="A1216">
        <v>488</v>
      </c>
      <c r="B1216">
        <v>10</v>
      </c>
      <c r="C1216" t="s">
        <v>9</v>
      </c>
      <c r="D1216" t="s">
        <v>33</v>
      </c>
      <c r="E1216">
        <v>19</v>
      </c>
      <c r="F1216">
        <v>31</v>
      </c>
      <c r="G1216">
        <v>2</v>
      </c>
      <c r="H1216" s="8">
        <v>18</v>
      </c>
      <c r="I1216" t="s">
        <v>8</v>
      </c>
      <c r="J1216">
        <f>Tabla1[[#This Row],[Precio Unitario]]*Tabla1[[#This Row],[Cantidad Ordenada]]</f>
        <v>62</v>
      </c>
      <c r="K1216">
        <f>Tabla1[[#This Row],[Ganancia Bruta]]-(Tabla1[[#This Row],[Costo Unitario]]*Tabla1[[#This Row],[Cantidad Ordenada]])</f>
        <v>24</v>
      </c>
      <c r="L1216">
        <f>Tabla1[[#This Row],[Precio Unitario]]*Tabla1[[#This Row],[Cantidad Ordenada]]</f>
        <v>62</v>
      </c>
      <c r="M1216" s="1">
        <f>Tabla1[[#This Row],[Ganancia Neta ]]/Tabla1[[#This Row],[Total del pedido ]]</f>
        <v>0.38709677419354838</v>
      </c>
      <c r="N1216" s="2">
        <f>Tabla1[[#This Row],[Costo Unitario]]*Tabla1[[#This Row],[Cantidad Ordenada]]</f>
        <v>38</v>
      </c>
      <c r="O1216" s="2"/>
    </row>
    <row r="1217" spans="1:15">
      <c r="A1217">
        <v>489</v>
      </c>
      <c r="B1217">
        <v>3</v>
      </c>
      <c r="C1217" t="s">
        <v>11</v>
      </c>
      <c r="D1217" t="s">
        <v>35</v>
      </c>
      <c r="E1217">
        <v>25</v>
      </c>
      <c r="F1217">
        <v>40</v>
      </c>
      <c r="G1217">
        <v>2</v>
      </c>
      <c r="H1217" s="8">
        <v>28</v>
      </c>
      <c r="I1217" t="s">
        <v>8</v>
      </c>
      <c r="J1217">
        <f>Tabla1[[#This Row],[Precio Unitario]]*Tabla1[[#This Row],[Cantidad Ordenada]]</f>
        <v>80</v>
      </c>
      <c r="K1217">
        <f>Tabla1[[#This Row],[Ganancia Bruta]]-(Tabla1[[#This Row],[Costo Unitario]]*Tabla1[[#This Row],[Cantidad Ordenada]])</f>
        <v>30</v>
      </c>
      <c r="L1217">
        <f>Tabla1[[#This Row],[Precio Unitario]]*Tabla1[[#This Row],[Cantidad Ordenada]]</f>
        <v>80</v>
      </c>
      <c r="M1217" s="1">
        <f>Tabla1[[#This Row],[Ganancia Neta ]]/Tabla1[[#This Row],[Total del pedido ]]</f>
        <v>0.375</v>
      </c>
      <c r="N1217" s="2">
        <f>Tabla1[[#This Row],[Costo Unitario]]*Tabla1[[#This Row],[Cantidad Ordenada]]</f>
        <v>50</v>
      </c>
      <c r="O1217" s="2"/>
    </row>
    <row r="1218" spans="1:15">
      <c r="A1218">
        <v>489</v>
      </c>
      <c r="B1218">
        <v>3</v>
      </c>
      <c r="C1218" t="s">
        <v>22</v>
      </c>
      <c r="D1218" t="s">
        <v>46</v>
      </c>
      <c r="E1218">
        <v>14</v>
      </c>
      <c r="F1218">
        <v>23</v>
      </c>
      <c r="G1218">
        <v>3</v>
      </c>
      <c r="H1218" s="8">
        <v>6</v>
      </c>
      <c r="I1218" t="s">
        <v>8</v>
      </c>
      <c r="J1218">
        <f>Tabla1[[#This Row],[Precio Unitario]]*Tabla1[[#This Row],[Cantidad Ordenada]]</f>
        <v>69</v>
      </c>
      <c r="K1218">
        <f>Tabla1[[#This Row],[Ganancia Bruta]]-(Tabla1[[#This Row],[Costo Unitario]]*Tabla1[[#This Row],[Cantidad Ordenada]])</f>
        <v>27</v>
      </c>
      <c r="L1218">
        <f>Tabla1[[#This Row],[Precio Unitario]]*Tabla1[[#This Row],[Cantidad Ordenada]]</f>
        <v>69</v>
      </c>
      <c r="M1218" s="1">
        <f>Tabla1[[#This Row],[Ganancia Neta ]]/Tabla1[[#This Row],[Total del pedido ]]</f>
        <v>0.39130434782608697</v>
      </c>
      <c r="N1218" s="2">
        <f>Tabla1[[#This Row],[Costo Unitario]]*Tabla1[[#This Row],[Cantidad Ordenada]]</f>
        <v>42</v>
      </c>
      <c r="O1218" s="2"/>
    </row>
    <row r="1219" spans="1:15">
      <c r="A1219">
        <v>490</v>
      </c>
      <c r="B1219">
        <v>1</v>
      </c>
      <c r="C1219" t="s">
        <v>25</v>
      </c>
      <c r="D1219" t="s">
        <v>49</v>
      </c>
      <c r="E1219">
        <v>15</v>
      </c>
      <c r="F1219">
        <v>26</v>
      </c>
      <c r="G1219">
        <v>3</v>
      </c>
      <c r="H1219" s="8">
        <v>34</v>
      </c>
      <c r="I1219" t="s">
        <v>6</v>
      </c>
      <c r="J1219">
        <f>Tabla1[[#This Row],[Precio Unitario]]*Tabla1[[#This Row],[Cantidad Ordenada]]</f>
        <v>78</v>
      </c>
      <c r="K1219">
        <f>Tabla1[[#This Row],[Ganancia Bruta]]-(Tabla1[[#This Row],[Costo Unitario]]*Tabla1[[#This Row],[Cantidad Ordenada]])</f>
        <v>33</v>
      </c>
      <c r="L1219">
        <f>Tabla1[[#This Row],[Precio Unitario]]*Tabla1[[#This Row],[Cantidad Ordenada]]</f>
        <v>78</v>
      </c>
      <c r="M1219" s="1">
        <f>Tabla1[[#This Row],[Ganancia Neta ]]/Tabla1[[#This Row],[Total del pedido ]]</f>
        <v>0.42307692307692307</v>
      </c>
      <c r="N1219" s="2">
        <f>Tabla1[[#This Row],[Costo Unitario]]*Tabla1[[#This Row],[Cantidad Ordenada]]</f>
        <v>45</v>
      </c>
      <c r="O1219" s="2"/>
    </row>
    <row r="1220" spans="1:15">
      <c r="A1220">
        <v>490</v>
      </c>
      <c r="B1220">
        <v>1</v>
      </c>
      <c r="C1220" t="s">
        <v>18</v>
      </c>
      <c r="D1220" t="s">
        <v>42</v>
      </c>
      <c r="E1220">
        <v>19</v>
      </c>
      <c r="F1220">
        <v>32</v>
      </c>
      <c r="G1220">
        <v>1</v>
      </c>
      <c r="H1220" s="8">
        <v>55</v>
      </c>
      <c r="I1220" t="s">
        <v>6</v>
      </c>
      <c r="J1220">
        <f>Tabla1[[#This Row],[Precio Unitario]]*Tabla1[[#This Row],[Cantidad Ordenada]]</f>
        <v>32</v>
      </c>
      <c r="K1220">
        <f>Tabla1[[#This Row],[Ganancia Bruta]]-(Tabla1[[#This Row],[Costo Unitario]]*Tabla1[[#This Row],[Cantidad Ordenada]])</f>
        <v>13</v>
      </c>
      <c r="L1220">
        <f>Tabla1[[#This Row],[Precio Unitario]]*Tabla1[[#This Row],[Cantidad Ordenada]]</f>
        <v>32</v>
      </c>
      <c r="M1220" s="1">
        <f>Tabla1[[#This Row],[Ganancia Neta ]]/Tabla1[[#This Row],[Total del pedido ]]</f>
        <v>0.40625</v>
      </c>
      <c r="N1220" s="2">
        <f>Tabla1[[#This Row],[Costo Unitario]]*Tabla1[[#This Row],[Cantidad Ordenada]]</f>
        <v>19</v>
      </c>
      <c r="O1220" s="2"/>
    </row>
    <row r="1221" spans="1:15">
      <c r="A1221">
        <v>490</v>
      </c>
      <c r="B1221">
        <v>1</v>
      </c>
      <c r="C1221" t="s">
        <v>20</v>
      </c>
      <c r="D1221" t="s">
        <v>44</v>
      </c>
      <c r="E1221">
        <v>20</v>
      </c>
      <c r="F1221">
        <v>34</v>
      </c>
      <c r="G1221">
        <v>3</v>
      </c>
      <c r="H1221" s="8">
        <v>42</v>
      </c>
      <c r="I1221" t="s">
        <v>6</v>
      </c>
      <c r="J1221">
        <f>Tabla1[[#This Row],[Precio Unitario]]*Tabla1[[#This Row],[Cantidad Ordenada]]</f>
        <v>102</v>
      </c>
      <c r="K1221">
        <f>Tabla1[[#This Row],[Ganancia Bruta]]-(Tabla1[[#This Row],[Costo Unitario]]*Tabla1[[#This Row],[Cantidad Ordenada]])</f>
        <v>42</v>
      </c>
      <c r="L1221">
        <f>Tabla1[[#This Row],[Precio Unitario]]*Tabla1[[#This Row],[Cantidad Ordenada]]</f>
        <v>102</v>
      </c>
      <c r="M1221" s="1">
        <f>Tabla1[[#This Row],[Ganancia Neta ]]/Tabla1[[#This Row],[Total del pedido ]]</f>
        <v>0.41176470588235292</v>
      </c>
      <c r="N1221" s="2">
        <f>Tabla1[[#This Row],[Costo Unitario]]*Tabla1[[#This Row],[Cantidad Ordenada]]</f>
        <v>60</v>
      </c>
      <c r="O1221" s="2"/>
    </row>
    <row r="1222" spans="1:15">
      <c r="A1222">
        <v>491</v>
      </c>
      <c r="B1222">
        <v>7</v>
      </c>
      <c r="C1222" t="s">
        <v>13</v>
      </c>
      <c r="D1222" t="s">
        <v>37</v>
      </c>
      <c r="E1222">
        <v>17</v>
      </c>
      <c r="F1222">
        <v>29</v>
      </c>
      <c r="G1222">
        <v>2</v>
      </c>
      <c r="H1222" s="8">
        <v>30</v>
      </c>
      <c r="I1222" t="s">
        <v>6</v>
      </c>
      <c r="J1222">
        <f>Tabla1[[#This Row],[Precio Unitario]]*Tabla1[[#This Row],[Cantidad Ordenada]]</f>
        <v>58</v>
      </c>
      <c r="K1222">
        <f>Tabla1[[#This Row],[Ganancia Bruta]]-(Tabla1[[#This Row],[Costo Unitario]]*Tabla1[[#This Row],[Cantidad Ordenada]])</f>
        <v>24</v>
      </c>
      <c r="L1222">
        <f>Tabla1[[#This Row],[Precio Unitario]]*Tabla1[[#This Row],[Cantidad Ordenada]]</f>
        <v>58</v>
      </c>
      <c r="M1222" s="1">
        <f>Tabla1[[#This Row],[Ganancia Neta ]]/Tabla1[[#This Row],[Total del pedido ]]</f>
        <v>0.41379310344827586</v>
      </c>
      <c r="N1222" s="2">
        <f>Tabla1[[#This Row],[Costo Unitario]]*Tabla1[[#This Row],[Cantidad Ordenada]]</f>
        <v>34</v>
      </c>
      <c r="O1222" s="2"/>
    </row>
    <row r="1223" spans="1:15">
      <c r="A1223">
        <v>491</v>
      </c>
      <c r="B1223">
        <v>7</v>
      </c>
      <c r="C1223" t="s">
        <v>7</v>
      </c>
      <c r="D1223" t="s">
        <v>32</v>
      </c>
      <c r="E1223">
        <v>18</v>
      </c>
      <c r="F1223">
        <v>30</v>
      </c>
      <c r="G1223">
        <v>2</v>
      </c>
      <c r="H1223" s="8">
        <v>11</v>
      </c>
      <c r="I1223" t="s">
        <v>6</v>
      </c>
      <c r="J1223">
        <f>Tabla1[[#This Row],[Precio Unitario]]*Tabla1[[#This Row],[Cantidad Ordenada]]</f>
        <v>60</v>
      </c>
      <c r="K1223">
        <f>Tabla1[[#This Row],[Ganancia Bruta]]-(Tabla1[[#This Row],[Costo Unitario]]*Tabla1[[#This Row],[Cantidad Ordenada]])</f>
        <v>24</v>
      </c>
      <c r="L1223">
        <f>Tabla1[[#This Row],[Precio Unitario]]*Tabla1[[#This Row],[Cantidad Ordenada]]</f>
        <v>60</v>
      </c>
      <c r="M1223" s="1">
        <f>Tabla1[[#This Row],[Ganancia Neta ]]/Tabla1[[#This Row],[Total del pedido ]]</f>
        <v>0.4</v>
      </c>
      <c r="N1223" s="2">
        <f>Tabla1[[#This Row],[Costo Unitario]]*Tabla1[[#This Row],[Cantidad Ordenada]]</f>
        <v>36</v>
      </c>
      <c r="O1223" s="2"/>
    </row>
    <row r="1224" spans="1:15">
      <c r="A1224">
        <v>492</v>
      </c>
      <c r="B1224">
        <v>4</v>
      </c>
      <c r="C1224" t="s">
        <v>14</v>
      </c>
      <c r="D1224" t="s">
        <v>38</v>
      </c>
      <c r="E1224">
        <v>20</v>
      </c>
      <c r="F1224">
        <v>33</v>
      </c>
      <c r="G1224">
        <v>3</v>
      </c>
      <c r="H1224" s="8">
        <v>15</v>
      </c>
      <c r="I1224" t="s">
        <v>6</v>
      </c>
      <c r="J1224">
        <f>Tabla1[[#This Row],[Precio Unitario]]*Tabla1[[#This Row],[Cantidad Ordenada]]</f>
        <v>99</v>
      </c>
      <c r="K1224">
        <f>Tabla1[[#This Row],[Ganancia Bruta]]-(Tabla1[[#This Row],[Costo Unitario]]*Tabla1[[#This Row],[Cantidad Ordenada]])</f>
        <v>39</v>
      </c>
      <c r="L1224">
        <f>Tabla1[[#This Row],[Precio Unitario]]*Tabla1[[#This Row],[Cantidad Ordenada]]</f>
        <v>99</v>
      </c>
      <c r="M1224" s="1">
        <f>Tabla1[[#This Row],[Ganancia Neta ]]/Tabla1[[#This Row],[Total del pedido ]]</f>
        <v>0.39393939393939392</v>
      </c>
      <c r="N1224" s="2">
        <f>Tabla1[[#This Row],[Costo Unitario]]*Tabla1[[#This Row],[Cantidad Ordenada]]</f>
        <v>60</v>
      </c>
      <c r="O1224" s="2"/>
    </row>
    <row r="1225" spans="1:15">
      <c r="A1225">
        <v>492</v>
      </c>
      <c r="B1225">
        <v>4</v>
      </c>
      <c r="C1225" t="s">
        <v>23</v>
      </c>
      <c r="D1225" t="s">
        <v>47</v>
      </c>
      <c r="E1225">
        <v>13</v>
      </c>
      <c r="F1225">
        <v>21</v>
      </c>
      <c r="G1225">
        <v>3</v>
      </c>
      <c r="H1225" s="8">
        <v>8</v>
      </c>
      <c r="I1225" t="s">
        <v>6</v>
      </c>
      <c r="J1225">
        <f>Tabla1[[#This Row],[Precio Unitario]]*Tabla1[[#This Row],[Cantidad Ordenada]]</f>
        <v>63</v>
      </c>
      <c r="K1225">
        <f>Tabla1[[#This Row],[Ganancia Bruta]]-(Tabla1[[#This Row],[Costo Unitario]]*Tabla1[[#This Row],[Cantidad Ordenada]])</f>
        <v>24</v>
      </c>
      <c r="L1225">
        <f>Tabla1[[#This Row],[Precio Unitario]]*Tabla1[[#This Row],[Cantidad Ordenada]]</f>
        <v>63</v>
      </c>
      <c r="M1225" s="1">
        <f>Tabla1[[#This Row],[Ganancia Neta ]]/Tabla1[[#This Row],[Total del pedido ]]</f>
        <v>0.38095238095238093</v>
      </c>
      <c r="N1225" s="2">
        <f>Tabla1[[#This Row],[Costo Unitario]]*Tabla1[[#This Row],[Cantidad Ordenada]]</f>
        <v>39</v>
      </c>
      <c r="O1225" s="2"/>
    </row>
    <row r="1226" spans="1:15">
      <c r="A1226">
        <v>492</v>
      </c>
      <c r="B1226">
        <v>4</v>
      </c>
      <c r="C1226" t="s">
        <v>5</v>
      </c>
      <c r="D1226" t="s">
        <v>31</v>
      </c>
      <c r="E1226">
        <v>14</v>
      </c>
      <c r="F1226">
        <v>24</v>
      </c>
      <c r="G1226">
        <v>2</v>
      </c>
      <c r="H1226" s="8">
        <v>26</v>
      </c>
      <c r="I1226" t="s">
        <v>6</v>
      </c>
      <c r="J1226">
        <f>Tabla1[[#This Row],[Precio Unitario]]*Tabla1[[#This Row],[Cantidad Ordenada]]</f>
        <v>48</v>
      </c>
      <c r="K1226">
        <f>Tabla1[[#This Row],[Ganancia Bruta]]-(Tabla1[[#This Row],[Costo Unitario]]*Tabla1[[#This Row],[Cantidad Ordenada]])</f>
        <v>20</v>
      </c>
      <c r="L1226">
        <f>Tabla1[[#This Row],[Precio Unitario]]*Tabla1[[#This Row],[Cantidad Ordenada]]</f>
        <v>48</v>
      </c>
      <c r="M1226" s="1">
        <f>Tabla1[[#This Row],[Ganancia Neta ]]/Tabla1[[#This Row],[Total del pedido ]]</f>
        <v>0.41666666666666669</v>
      </c>
      <c r="N1226" s="2">
        <f>Tabla1[[#This Row],[Costo Unitario]]*Tabla1[[#This Row],[Cantidad Ordenada]]</f>
        <v>28</v>
      </c>
      <c r="O1226" s="2"/>
    </row>
    <row r="1227" spans="1:15">
      <c r="A1227">
        <v>493</v>
      </c>
      <c r="B1227">
        <v>2</v>
      </c>
      <c r="C1227" t="s">
        <v>24</v>
      </c>
      <c r="D1227" t="s">
        <v>48</v>
      </c>
      <c r="E1227">
        <v>10</v>
      </c>
      <c r="F1227">
        <v>18</v>
      </c>
      <c r="G1227">
        <v>3</v>
      </c>
      <c r="H1227" s="8">
        <v>8</v>
      </c>
      <c r="I1227" t="s">
        <v>8</v>
      </c>
      <c r="J1227">
        <f>Tabla1[[#This Row],[Precio Unitario]]*Tabla1[[#This Row],[Cantidad Ordenada]]</f>
        <v>54</v>
      </c>
      <c r="K1227">
        <f>Tabla1[[#This Row],[Ganancia Bruta]]-(Tabla1[[#This Row],[Costo Unitario]]*Tabla1[[#This Row],[Cantidad Ordenada]])</f>
        <v>24</v>
      </c>
      <c r="L1227">
        <f>Tabla1[[#This Row],[Precio Unitario]]*Tabla1[[#This Row],[Cantidad Ordenada]]</f>
        <v>54</v>
      </c>
      <c r="M1227" s="1">
        <f>Tabla1[[#This Row],[Ganancia Neta ]]/Tabla1[[#This Row],[Total del pedido ]]</f>
        <v>0.44444444444444442</v>
      </c>
      <c r="N1227" s="2">
        <f>Tabla1[[#This Row],[Costo Unitario]]*Tabla1[[#This Row],[Cantidad Ordenada]]</f>
        <v>30</v>
      </c>
      <c r="O1227" s="2"/>
    </row>
    <row r="1228" spans="1:15">
      <c r="A1228">
        <v>494</v>
      </c>
      <c r="B1228">
        <v>20</v>
      </c>
      <c r="C1228" t="s">
        <v>18</v>
      </c>
      <c r="D1228" t="s">
        <v>42</v>
      </c>
      <c r="E1228">
        <v>19</v>
      </c>
      <c r="F1228">
        <v>32</v>
      </c>
      <c r="G1228">
        <v>2</v>
      </c>
      <c r="H1228" s="8">
        <v>9</v>
      </c>
      <c r="I1228" t="s">
        <v>6</v>
      </c>
      <c r="J1228">
        <f>Tabla1[[#This Row],[Precio Unitario]]*Tabla1[[#This Row],[Cantidad Ordenada]]</f>
        <v>64</v>
      </c>
      <c r="K1228">
        <f>Tabla1[[#This Row],[Ganancia Bruta]]-(Tabla1[[#This Row],[Costo Unitario]]*Tabla1[[#This Row],[Cantidad Ordenada]])</f>
        <v>26</v>
      </c>
      <c r="L1228">
        <f>Tabla1[[#This Row],[Precio Unitario]]*Tabla1[[#This Row],[Cantidad Ordenada]]</f>
        <v>64</v>
      </c>
      <c r="M1228" s="1">
        <f>Tabla1[[#This Row],[Ganancia Neta ]]/Tabla1[[#This Row],[Total del pedido ]]</f>
        <v>0.40625</v>
      </c>
      <c r="N1228" s="2">
        <f>Tabla1[[#This Row],[Costo Unitario]]*Tabla1[[#This Row],[Cantidad Ordenada]]</f>
        <v>38</v>
      </c>
      <c r="O1228" s="2"/>
    </row>
    <row r="1229" spans="1:15">
      <c r="A1229">
        <v>494</v>
      </c>
      <c r="B1229">
        <v>20</v>
      </c>
      <c r="C1229" t="s">
        <v>12</v>
      </c>
      <c r="D1229" t="s">
        <v>36</v>
      </c>
      <c r="E1229">
        <v>22</v>
      </c>
      <c r="F1229">
        <v>36</v>
      </c>
      <c r="G1229">
        <v>3</v>
      </c>
      <c r="H1229" s="8">
        <v>22</v>
      </c>
      <c r="I1229" t="s">
        <v>6</v>
      </c>
      <c r="J1229">
        <f>Tabla1[[#This Row],[Precio Unitario]]*Tabla1[[#This Row],[Cantidad Ordenada]]</f>
        <v>108</v>
      </c>
      <c r="K1229">
        <f>Tabla1[[#This Row],[Ganancia Bruta]]-(Tabla1[[#This Row],[Costo Unitario]]*Tabla1[[#This Row],[Cantidad Ordenada]])</f>
        <v>42</v>
      </c>
      <c r="L1229">
        <f>Tabla1[[#This Row],[Precio Unitario]]*Tabla1[[#This Row],[Cantidad Ordenada]]</f>
        <v>108</v>
      </c>
      <c r="M1229" s="1">
        <f>Tabla1[[#This Row],[Ganancia Neta ]]/Tabla1[[#This Row],[Total del pedido ]]</f>
        <v>0.3888888888888889</v>
      </c>
      <c r="N1229" s="2">
        <f>Tabla1[[#This Row],[Costo Unitario]]*Tabla1[[#This Row],[Cantidad Ordenada]]</f>
        <v>66</v>
      </c>
      <c r="O1229" s="2"/>
    </row>
    <row r="1230" spans="1:15">
      <c r="A1230">
        <v>495</v>
      </c>
      <c r="B1230">
        <v>11</v>
      </c>
      <c r="C1230" t="s">
        <v>11</v>
      </c>
      <c r="D1230" t="s">
        <v>35</v>
      </c>
      <c r="E1230">
        <v>25</v>
      </c>
      <c r="F1230">
        <v>40</v>
      </c>
      <c r="G1230">
        <v>3</v>
      </c>
      <c r="H1230" s="8">
        <v>13</v>
      </c>
      <c r="I1230" t="s">
        <v>8</v>
      </c>
      <c r="J1230">
        <f>Tabla1[[#This Row],[Precio Unitario]]*Tabla1[[#This Row],[Cantidad Ordenada]]</f>
        <v>120</v>
      </c>
      <c r="K1230">
        <f>Tabla1[[#This Row],[Ganancia Bruta]]-(Tabla1[[#This Row],[Costo Unitario]]*Tabla1[[#This Row],[Cantidad Ordenada]])</f>
        <v>45</v>
      </c>
      <c r="L1230">
        <f>Tabla1[[#This Row],[Precio Unitario]]*Tabla1[[#This Row],[Cantidad Ordenada]]</f>
        <v>120</v>
      </c>
      <c r="M1230" s="1">
        <f>Tabla1[[#This Row],[Ganancia Neta ]]/Tabla1[[#This Row],[Total del pedido ]]</f>
        <v>0.375</v>
      </c>
      <c r="N1230" s="2">
        <f>Tabla1[[#This Row],[Costo Unitario]]*Tabla1[[#This Row],[Cantidad Ordenada]]</f>
        <v>75</v>
      </c>
      <c r="O1230" s="2"/>
    </row>
    <row r="1231" spans="1:15">
      <c r="A1231">
        <v>495</v>
      </c>
      <c r="B1231">
        <v>11</v>
      </c>
      <c r="C1231" t="s">
        <v>10</v>
      </c>
      <c r="D1231" t="s">
        <v>34</v>
      </c>
      <c r="E1231">
        <v>16</v>
      </c>
      <c r="F1231">
        <v>27</v>
      </c>
      <c r="G1231">
        <v>2</v>
      </c>
      <c r="H1231" s="8">
        <v>9</v>
      </c>
      <c r="I1231" t="s">
        <v>8</v>
      </c>
      <c r="J1231">
        <f>Tabla1[[#This Row],[Precio Unitario]]*Tabla1[[#This Row],[Cantidad Ordenada]]</f>
        <v>54</v>
      </c>
      <c r="K1231">
        <f>Tabla1[[#This Row],[Ganancia Bruta]]-(Tabla1[[#This Row],[Costo Unitario]]*Tabla1[[#This Row],[Cantidad Ordenada]])</f>
        <v>22</v>
      </c>
      <c r="L1231">
        <f>Tabla1[[#This Row],[Precio Unitario]]*Tabla1[[#This Row],[Cantidad Ordenada]]</f>
        <v>54</v>
      </c>
      <c r="M1231" s="1">
        <f>Tabla1[[#This Row],[Ganancia Neta ]]/Tabla1[[#This Row],[Total del pedido ]]</f>
        <v>0.40740740740740738</v>
      </c>
      <c r="N1231" s="2">
        <f>Tabla1[[#This Row],[Costo Unitario]]*Tabla1[[#This Row],[Cantidad Ordenada]]</f>
        <v>32</v>
      </c>
      <c r="O1231" s="2"/>
    </row>
    <row r="1232" spans="1:15">
      <c r="A1232">
        <v>495</v>
      </c>
      <c r="B1232">
        <v>11</v>
      </c>
      <c r="C1232" t="s">
        <v>15</v>
      </c>
      <c r="D1232" t="s">
        <v>39</v>
      </c>
      <c r="E1232">
        <v>16</v>
      </c>
      <c r="F1232">
        <v>28</v>
      </c>
      <c r="G1232">
        <v>2</v>
      </c>
      <c r="H1232" s="8">
        <v>44</v>
      </c>
      <c r="I1232" t="s">
        <v>6</v>
      </c>
      <c r="J1232">
        <f>Tabla1[[#This Row],[Precio Unitario]]*Tabla1[[#This Row],[Cantidad Ordenada]]</f>
        <v>56</v>
      </c>
      <c r="K1232">
        <f>Tabla1[[#This Row],[Ganancia Bruta]]-(Tabla1[[#This Row],[Costo Unitario]]*Tabla1[[#This Row],[Cantidad Ordenada]])</f>
        <v>24</v>
      </c>
      <c r="L1232">
        <f>Tabla1[[#This Row],[Precio Unitario]]*Tabla1[[#This Row],[Cantidad Ordenada]]</f>
        <v>56</v>
      </c>
      <c r="M1232" s="1">
        <f>Tabla1[[#This Row],[Ganancia Neta ]]/Tabla1[[#This Row],[Total del pedido ]]</f>
        <v>0.42857142857142855</v>
      </c>
      <c r="N1232" s="2">
        <f>Tabla1[[#This Row],[Costo Unitario]]*Tabla1[[#This Row],[Cantidad Ordenada]]</f>
        <v>32</v>
      </c>
      <c r="O1232" s="2"/>
    </row>
    <row r="1233" spans="1:15">
      <c r="A1233">
        <v>495</v>
      </c>
      <c r="B1233">
        <v>11</v>
      </c>
      <c r="C1233" t="s">
        <v>14</v>
      </c>
      <c r="D1233" t="s">
        <v>38</v>
      </c>
      <c r="E1233">
        <v>20</v>
      </c>
      <c r="F1233">
        <v>33</v>
      </c>
      <c r="G1233">
        <v>1</v>
      </c>
      <c r="H1233" s="8">
        <v>36</v>
      </c>
      <c r="I1233" t="s">
        <v>8</v>
      </c>
      <c r="J1233">
        <f>Tabla1[[#This Row],[Precio Unitario]]*Tabla1[[#This Row],[Cantidad Ordenada]]</f>
        <v>33</v>
      </c>
      <c r="K1233">
        <f>Tabla1[[#This Row],[Ganancia Bruta]]-(Tabla1[[#This Row],[Costo Unitario]]*Tabla1[[#This Row],[Cantidad Ordenada]])</f>
        <v>13</v>
      </c>
      <c r="L1233">
        <f>Tabla1[[#This Row],[Precio Unitario]]*Tabla1[[#This Row],[Cantidad Ordenada]]</f>
        <v>33</v>
      </c>
      <c r="M1233" s="1">
        <f>Tabla1[[#This Row],[Ganancia Neta ]]/Tabla1[[#This Row],[Total del pedido ]]</f>
        <v>0.39393939393939392</v>
      </c>
      <c r="N1233" s="2">
        <f>Tabla1[[#This Row],[Costo Unitario]]*Tabla1[[#This Row],[Cantidad Ordenada]]</f>
        <v>20</v>
      </c>
      <c r="O1233" s="2"/>
    </row>
    <row r="1234" spans="1:15">
      <c r="A1234">
        <v>496</v>
      </c>
      <c r="B1234">
        <v>1</v>
      </c>
      <c r="C1234" t="s">
        <v>14</v>
      </c>
      <c r="D1234" t="s">
        <v>38</v>
      </c>
      <c r="E1234">
        <v>20</v>
      </c>
      <c r="F1234">
        <v>33</v>
      </c>
      <c r="G1234">
        <v>1</v>
      </c>
      <c r="H1234" s="8">
        <v>28</v>
      </c>
      <c r="I1234" t="s">
        <v>6</v>
      </c>
      <c r="J1234">
        <f>Tabla1[[#This Row],[Precio Unitario]]*Tabla1[[#This Row],[Cantidad Ordenada]]</f>
        <v>33</v>
      </c>
      <c r="K1234">
        <f>Tabla1[[#This Row],[Ganancia Bruta]]-(Tabla1[[#This Row],[Costo Unitario]]*Tabla1[[#This Row],[Cantidad Ordenada]])</f>
        <v>13</v>
      </c>
      <c r="L1234">
        <f>Tabla1[[#This Row],[Precio Unitario]]*Tabla1[[#This Row],[Cantidad Ordenada]]</f>
        <v>33</v>
      </c>
      <c r="M1234" s="1">
        <f>Tabla1[[#This Row],[Ganancia Neta ]]/Tabla1[[#This Row],[Total del pedido ]]</f>
        <v>0.39393939393939392</v>
      </c>
      <c r="N1234" s="2">
        <f>Tabla1[[#This Row],[Costo Unitario]]*Tabla1[[#This Row],[Cantidad Ordenada]]</f>
        <v>20</v>
      </c>
      <c r="O1234" s="2"/>
    </row>
    <row r="1235" spans="1:15">
      <c r="A1235">
        <v>496</v>
      </c>
      <c r="B1235">
        <v>1</v>
      </c>
      <c r="C1235" t="s">
        <v>20</v>
      </c>
      <c r="D1235" t="s">
        <v>44</v>
      </c>
      <c r="E1235">
        <v>20</v>
      </c>
      <c r="F1235">
        <v>34</v>
      </c>
      <c r="G1235">
        <v>3</v>
      </c>
      <c r="H1235" s="8">
        <v>23</v>
      </c>
      <c r="I1235" t="s">
        <v>6</v>
      </c>
      <c r="J1235">
        <f>Tabla1[[#This Row],[Precio Unitario]]*Tabla1[[#This Row],[Cantidad Ordenada]]</f>
        <v>102</v>
      </c>
      <c r="K1235">
        <f>Tabla1[[#This Row],[Ganancia Bruta]]-(Tabla1[[#This Row],[Costo Unitario]]*Tabla1[[#This Row],[Cantidad Ordenada]])</f>
        <v>42</v>
      </c>
      <c r="L1235">
        <f>Tabla1[[#This Row],[Precio Unitario]]*Tabla1[[#This Row],[Cantidad Ordenada]]</f>
        <v>102</v>
      </c>
      <c r="M1235" s="1">
        <f>Tabla1[[#This Row],[Ganancia Neta ]]/Tabla1[[#This Row],[Total del pedido ]]</f>
        <v>0.41176470588235292</v>
      </c>
      <c r="N1235" s="2">
        <f>Tabla1[[#This Row],[Costo Unitario]]*Tabla1[[#This Row],[Cantidad Ordenada]]</f>
        <v>60</v>
      </c>
      <c r="O1235" s="2"/>
    </row>
    <row r="1236" spans="1:15">
      <c r="A1236">
        <v>496</v>
      </c>
      <c r="B1236">
        <v>1</v>
      </c>
      <c r="C1236" t="s">
        <v>16</v>
      </c>
      <c r="D1236" t="s">
        <v>40</v>
      </c>
      <c r="E1236">
        <v>11</v>
      </c>
      <c r="F1236">
        <v>19</v>
      </c>
      <c r="G1236">
        <v>3</v>
      </c>
      <c r="H1236" s="8">
        <v>41</v>
      </c>
      <c r="I1236" t="s">
        <v>8</v>
      </c>
      <c r="J1236">
        <f>Tabla1[[#This Row],[Precio Unitario]]*Tabla1[[#This Row],[Cantidad Ordenada]]</f>
        <v>57</v>
      </c>
      <c r="K1236">
        <f>Tabla1[[#This Row],[Ganancia Bruta]]-(Tabla1[[#This Row],[Costo Unitario]]*Tabla1[[#This Row],[Cantidad Ordenada]])</f>
        <v>24</v>
      </c>
      <c r="L1236">
        <f>Tabla1[[#This Row],[Precio Unitario]]*Tabla1[[#This Row],[Cantidad Ordenada]]</f>
        <v>57</v>
      </c>
      <c r="M1236" s="1">
        <f>Tabla1[[#This Row],[Ganancia Neta ]]/Tabla1[[#This Row],[Total del pedido ]]</f>
        <v>0.42105263157894735</v>
      </c>
      <c r="N1236" s="2">
        <f>Tabla1[[#This Row],[Costo Unitario]]*Tabla1[[#This Row],[Cantidad Ordenada]]</f>
        <v>33</v>
      </c>
      <c r="O1236" s="2"/>
    </row>
    <row r="1237" spans="1:15">
      <c r="A1237">
        <v>496</v>
      </c>
      <c r="B1237">
        <v>1</v>
      </c>
      <c r="C1237" t="s">
        <v>9</v>
      </c>
      <c r="D1237" t="s">
        <v>33</v>
      </c>
      <c r="E1237">
        <v>19</v>
      </c>
      <c r="F1237">
        <v>31</v>
      </c>
      <c r="G1237">
        <v>1</v>
      </c>
      <c r="H1237" s="8">
        <v>41</v>
      </c>
      <c r="I1237" t="s">
        <v>8</v>
      </c>
      <c r="J1237">
        <f>Tabla1[[#This Row],[Precio Unitario]]*Tabla1[[#This Row],[Cantidad Ordenada]]</f>
        <v>31</v>
      </c>
      <c r="K1237">
        <f>Tabla1[[#This Row],[Ganancia Bruta]]-(Tabla1[[#This Row],[Costo Unitario]]*Tabla1[[#This Row],[Cantidad Ordenada]])</f>
        <v>12</v>
      </c>
      <c r="L1237">
        <f>Tabla1[[#This Row],[Precio Unitario]]*Tabla1[[#This Row],[Cantidad Ordenada]]</f>
        <v>31</v>
      </c>
      <c r="M1237" s="1">
        <f>Tabla1[[#This Row],[Ganancia Neta ]]/Tabla1[[#This Row],[Total del pedido ]]</f>
        <v>0.38709677419354838</v>
      </c>
      <c r="N1237" s="2">
        <f>Tabla1[[#This Row],[Costo Unitario]]*Tabla1[[#This Row],[Cantidad Ordenada]]</f>
        <v>19</v>
      </c>
      <c r="O1237" s="2"/>
    </row>
    <row r="1238" spans="1:15">
      <c r="A1238">
        <v>497</v>
      </c>
      <c r="B1238">
        <v>13</v>
      </c>
      <c r="C1238" t="s">
        <v>7</v>
      </c>
      <c r="D1238" t="s">
        <v>32</v>
      </c>
      <c r="E1238">
        <v>18</v>
      </c>
      <c r="F1238">
        <v>30</v>
      </c>
      <c r="G1238">
        <v>1</v>
      </c>
      <c r="H1238" s="8">
        <v>6</v>
      </c>
      <c r="I1238" t="s">
        <v>8</v>
      </c>
      <c r="J1238">
        <f>Tabla1[[#This Row],[Precio Unitario]]*Tabla1[[#This Row],[Cantidad Ordenada]]</f>
        <v>30</v>
      </c>
      <c r="K1238">
        <f>Tabla1[[#This Row],[Ganancia Bruta]]-(Tabla1[[#This Row],[Costo Unitario]]*Tabla1[[#This Row],[Cantidad Ordenada]])</f>
        <v>12</v>
      </c>
      <c r="L1238">
        <f>Tabla1[[#This Row],[Precio Unitario]]*Tabla1[[#This Row],[Cantidad Ordenada]]</f>
        <v>30</v>
      </c>
      <c r="M1238" s="1">
        <f>Tabla1[[#This Row],[Ganancia Neta ]]/Tabla1[[#This Row],[Total del pedido ]]</f>
        <v>0.4</v>
      </c>
      <c r="N1238" s="2">
        <f>Tabla1[[#This Row],[Costo Unitario]]*Tabla1[[#This Row],[Cantidad Ordenada]]</f>
        <v>18</v>
      </c>
      <c r="O1238" s="2"/>
    </row>
    <row r="1239" spans="1:15">
      <c r="A1239">
        <v>497</v>
      </c>
      <c r="B1239">
        <v>13</v>
      </c>
      <c r="C1239" t="s">
        <v>11</v>
      </c>
      <c r="D1239" t="s">
        <v>35</v>
      </c>
      <c r="E1239">
        <v>25</v>
      </c>
      <c r="F1239">
        <v>40</v>
      </c>
      <c r="G1239">
        <v>3</v>
      </c>
      <c r="H1239" s="8">
        <v>32</v>
      </c>
      <c r="I1239" t="s">
        <v>8</v>
      </c>
      <c r="J1239">
        <f>Tabla1[[#This Row],[Precio Unitario]]*Tabla1[[#This Row],[Cantidad Ordenada]]</f>
        <v>120</v>
      </c>
      <c r="K1239">
        <f>Tabla1[[#This Row],[Ganancia Bruta]]-(Tabla1[[#This Row],[Costo Unitario]]*Tabla1[[#This Row],[Cantidad Ordenada]])</f>
        <v>45</v>
      </c>
      <c r="L1239">
        <f>Tabla1[[#This Row],[Precio Unitario]]*Tabla1[[#This Row],[Cantidad Ordenada]]</f>
        <v>120</v>
      </c>
      <c r="M1239" s="1">
        <f>Tabla1[[#This Row],[Ganancia Neta ]]/Tabla1[[#This Row],[Total del pedido ]]</f>
        <v>0.375</v>
      </c>
      <c r="N1239" s="2">
        <f>Tabla1[[#This Row],[Costo Unitario]]*Tabla1[[#This Row],[Cantidad Ordenada]]</f>
        <v>75</v>
      </c>
      <c r="O1239" s="2"/>
    </row>
    <row r="1240" spans="1:15">
      <c r="A1240">
        <v>498</v>
      </c>
      <c r="B1240">
        <v>20</v>
      </c>
      <c r="C1240" t="s">
        <v>16</v>
      </c>
      <c r="D1240" t="s">
        <v>40</v>
      </c>
      <c r="E1240">
        <v>11</v>
      </c>
      <c r="F1240">
        <v>19</v>
      </c>
      <c r="G1240">
        <v>1</v>
      </c>
      <c r="H1240" s="8">
        <v>32</v>
      </c>
      <c r="I1240" t="s">
        <v>6</v>
      </c>
      <c r="J1240">
        <f>Tabla1[[#This Row],[Precio Unitario]]*Tabla1[[#This Row],[Cantidad Ordenada]]</f>
        <v>19</v>
      </c>
      <c r="K1240">
        <f>Tabla1[[#This Row],[Ganancia Bruta]]-(Tabla1[[#This Row],[Costo Unitario]]*Tabla1[[#This Row],[Cantidad Ordenada]])</f>
        <v>8</v>
      </c>
      <c r="L1240">
        <f>Tabla1[[#This Row],[Precio Unitario]]*Tabla1[[#This Row],[Cantidad Ordenada]]</f>
        <v>19</v>
      </c>
      <c r="M1240" s="1">
        <f>Tabla1[[#This Row],[Ganancia Neta ]]/Tabla1[[#This Row],[Total del pedido ]]</f>
        <v>0.42105263157894735</v>
      </c>
      <c r="N1240" s="2">
        <f>Tabla1[[#This Row],[Costo Unitario]]*Tabla1[[#This Row],[Cantidad Ordenada]]</f>
        <v>11</v>
      </c>
      <c r="O1240" s="2"/>
    </row>
    <row r="1241" spans="1:15">
      <c r="A1241">
        <v>499</v>
      </c>
      <c r="B1241">
        <v>5</v>
      </c>
      <c r="C1241" t="s">
        <v>25</v>
      </c>
      <c r="D1241" t="s">
        <v>49</v>
      </c>
      <c r="E1241">
        <v>15</v>
      </c>
      <c r="F1241">
        <v>26</v>
      </c>
      <c r="G1241">
        <v>3</v>
      </c>
      <c r="H1241" s="8">
        <v>52</v>
      </c>
      <c r="I1241" t="s">
        <v>6</v>
      </c>
      <c r="J1241">
        <f>Tabla1[[#This Row],[Precio Unitario]]*Tabla1[[#This Row],[Cantidad Ordenada]]</f>
        <v>78</v>
      </c>
      <c r="K1241">
        <f>Tabla1[[#This Row],[Ganancia Bruta]]-(Tabla1[[#This Row],[Costo Unitario]]*Tabla1[[#This Row],[Cantidad Ordenada]])</f>
        <v>33</v>
      </c>
      <c r="L1241">
        <f>Tabla1[[#This Row],[Precio Unitario]]*Tabla1[[#This Row],[Cantidad Ordenada]]</f>
        <v>78</v>
      </c>
      <c r="M1241" s="1">
        <f>Tabla1[[#This Row],[Ganancia Neta ]]/Tabla1[[#This Row],[Total del pedido ]]</f>
        <v>0.42307692307692307</v>
      </c>
      <c r="N1241" s="2">
        <f>Tabla1[[#This Row],[Costo Unitario]]*Tabla1[[#This Row],[Cantidad Ordenada]]</f>
        <v>45</v>
      </c>
      <c r="O1241" s="2"/>
    </row>
    <row r="1242" spans="1:15">
      <c r="A1242">
        <v>499</v>
      </c>
      <c r="B1242">
        <v>5</v>
      </c>
      <c r="C1242" t="s">
        <v>7</v>
      </c>
      <c r="D1242" t="s">
        <v>32</v>
      </c>
      <c r="E1242">
        <v>18</v>
      </c>
      <c r="F1242">
        <v>30</v>
      </c>
      <c r="G1242">
        <v>1</v>
      </c>
      <c r="H1242" s="8">
        <v>36</v>
      </c>
      <c r="I1242" t="s">
        <v>8</v>
      </c>
      <c r="J1242">
        <f>Tabla1[[#This Row],[Precio Unitario]]*Tabla1[[#This Row],[Cantidad Ordenada]]</f>
        <v>30</v>
      </c>
      <c r="K1242">
        <f>Tabla1[[#This Row],[Ganancia Bruta]]-(Tabla1[[#This Row],[Costo Unitario]]*Tabla1[[#This Row],[Cantidad Ordenada]])</f>
        <v>12</v>
      </c>
      <c r="L1242">
        <f>Tabla1[[#This Row],[Precio Unitario]]*Tabla1[[#This Row],[Cantidad Ordenada]]</f>
        <v>30</v>
      </c>
      <c r="M1242" s="1">
        <f>Tabla1[[#This Row],[Ganancia Neta ]]/Tabla1[[#This Row],[Total del pedido ]]</f>
        <v>0.4</v>
      </c>
      <c r="N1242" s="2">
        <f>Tabla1[[#This Row],[Costo Unitario]]*Tabla1[[#This Row],[Cantidad Ordenada]]</f>
        <v>18</v>
      </c>
      <c r="O1242" s="2"/>
    </row>
    <row r="1243" spans="1:15">
      <c r="A1243">
        <v>499</v>
      </c>
      <c r="B1243">
        <v>5</v>
      </c>
      <c r="C1243" t="s">
        <v>26</v>
      </c>
      <c r="D1243" t="s">
        <v>50</v>
      </c>
      <c r="E1243">
        <v>15</v>
      </c>
      <c r="F1243">
        <v>25</v>
      </c>
      <c r="G1243">
        <v>2</v>
      </c>
      <c r="H1243" s="8">
        <v>42</v>
      </c>
      <c r="I1243" t="s">
        <v>8</v>
      </c>
      <c r="J1243">
        <f>Tabla1[[#This Row],[Precio Unitario]]*Tabla1[[#This Row],[Cantidad Ordenada]]</f>
        <v>50</v>
      </c>
      <c r="K1243">
        <f>Tabla1[[#This Row],[Ganancia Bruta]]-(Tabla1[[#This Row],[Costo Unitario]]*Tabla1[[#This Row],[Cantidad Ordenada]])</f>
        <v>20</v>
      </c>
      <c r="L1243">
        <f>Tabla1[[#This Row],[Precio Unitario]]*Tabla1[[#This Row],[Cantidad Ordenada]]</f>
        <v>50</v>
      </c>
      <c r="M1243" s="1">
        <f>Tabla1[[#This Row],[Ganancia Neta ]]/Tabla1[[#This Row],[Total del pedido ]]</f>
        <v>0.4</v>
      </c>
      <c r="N1243" s="2">
        <f>Tabla1[[#This Row],[Costo Unitario]]*Tabla1[[#This Row],[Cantidad Ordenada]]</f>
        <v>30</v>
      </c>
      <c r="O1243" s="2"/>
    </row>
    <row r="1244" spans="1:15">
      <c r="A1244">
        <v>500</v>
      </c>
      <c r="B1244">
        <v>4</v>
      </c>
      <c r="C1244" t="s">
        <v>10</v>
      </c>
      <c r="D1244" t="s">
        <v>34</v>
      </c>
      <c r="E1244">
        <v>16</v>
      </c>
      <c r="F1244">
        <v>27</v>
      </c>
      <c r="G1244">
        <v>1</v>
      </c>
      <c r="H1244" s="8">
        <v>22</v>
      </c>
      <c r="I1244" t="s">
        <v>8</v>
      </c>
      <c r="J1244">
        <f>Tabla1[[#This Row],[Precio Unitario]]*Tabla1[[#This Row],[Cantidad Ordenada]]</f>
        <v>27</v>
      </c>
      <c r="K1244">
        <f>Tabla1[[#This Row],[Ganancia Bruta]]-(Tabla1[[#This Row],[Costo Unitario]]*Tabla1[[#This Row],[Cantidad Ordenada]])</f>
        <v>11</v>
      </c>
      <c r="L1244">
        <f>Tabla1[[#This Row],[Precio Unitario]]*Tabla1[[#This Row],[Cantidad Ordenada]]</f>
        <v>27</v>
      </c>
      <c r="M1244" s="1">
        <f>Tabla1[[#This Row],[Ganancia Neta ]]/Tabla1[[#This Row],[Total del pedido ]]</f>
        <v>0.40740740740740738</v>
      </c>
      <c r="N1244" s="2">
        <f>Tabla1[[#This Row],[Costo Unitario]]*Tabla1[[#This Row],[Cantidad Ordenada]]</f>
        <v>16</v>
      </c>
      <c r="O1244" s="2"/>
    </row>
    <row r="1245" spans="1:15">
      <c r="A1245">
        <v>500</v>
      </c>
      <c r="B1245">
        <v>4</v>
      </c>
      <c r="C1245" t="s">
        <v>19</v>
      </c>
      <c r="D1245" t="s">
        <v>43</v>
      </c>
      <c r="E1245">
        <v>13</v>
      </c>
      <c r="F1245">
        <v>22</v>
      </c>
      <c r="G1245">
        <v>3</v>
      </c>
      <c r="H1245" s="8">
        <v>20</v>
      </c>
      <c r="I1245" t="s">
        <v>6</v>
      </c>
      <c r="J1245">
        <f>Tabla1[[#This Row],[Precio Unitario]]*Tabla1[[#This Row],[Cantidad Ordenada]]</f>
        <v>66</v>
      </c>
      <c r="K1245">
        <f>Tabla1[[#This Row],[Ganancia Bruta]]-(Tabla1[[#This Row],[Costo Unitario]]*Tabla1[[#This Row],[Cantidad Ordenada]])</f>
        <v>27</v>
      </c>
      <c r="L1245">
        <f>Tabla1[[#This Row],[Precio Unitario]]*Tabla1[[#This Row],[Cantidad Ordenada]]</f>
        <v>66</v>
      </c>
      <c r="M1245" s="1">
        <f>Tabla1[[#This Row],[Ganancia Neta ]]/Tabla1[[#This Row],[Total del pedido ]]</f>
        <v>0.40909090909090912</v>
      </c>
      <c r="N1245" s="2">
        <f>Tabla1[[#This Row],[Costo Unitario]]*Tabla1[[#This Row],[Cantidad Ordenada]]</f>
        <v>39</v>
      </c>
      <c r="O1245" s="2"/>
    </row>
    <row r="1246" spans="1:15">
      <c r="A1246">
        <v>501</v>
      </c>
      <c r="B1246">
        <v>7</v>
      </c>
      <c r="C1246" t="s">
        <v>11</v>
      </c>
      <c r="D1246" t="s">
        <v>35</v>
      </c>
      <c r="E1246">
        <v>25</v>
      </c>
      <c r="F1246">
        <v>40</v>
      </c>
      <c r="G1246">
        <v>1</v>
      </c>
      <c r="H1246" s="8">
        <v>18</v>
      </c>
      <c r="I1246" t="s">
        <v>8</v>
      </c>
      <c r="J1246">
        <f>Tabla1[[#This Row],[Precio Unitario]]*Tabla1[[#This Row],[Cantidad Ordenada]]</f>
        <v>40</v>
      </c>
      <c r="K1246">
        <f>Tabla1[[#This Row],[Ganancia Bruta]]-(Tabla1[[#This Row],[Costo Unitario]]*Tabla1[[#This Row],[Cantidad Ordenada]])</f>
        <v>15</v>
      </c>
      <c r="L1246">
        <f>Tabla1[[#This Row],[Precio Unitario]]*Tabla1[[#This Row],[Cantidad Ordenada]]</f>
        <v>40</v>
      </c>
      <c r="M1246" s="1">
        <f>Tabla1[[#This Row],[Ganancia Neta ]]/Tabla1[[#This Row],[Total del pedido ]]</f>
        <v>0.375</v>
      </c>
      <c r="N1246" s="2">
        <f>Tabla1[[#This Row],[Costo Unitario]]*Tabla1[[#This Row],[Cantidad Ordenada]]</f>
        <v>25</v>
      </c>
      <c r="O1246" s="2"/>
    </row>
    <row r="1247" spans="1:15">
      <c r="A1247">
        <v>501</v>
      </c>
      <c r="B1247">
        <v>7</v>
      </c>
      <c r="C1247" t="s">
        <v>23</v>
      </c>
      <c r="D1247" t="s">
        <v>47</v>
      </c>
      <c r="E1247">
        <v>13</v>
      </c>
      <c r="F1247">
        <v>21</v>
      </c>
      <c r="G1247">
        <v>2</v>
      </c>
      <c r="H1247" s="8">
        <v>15</v>
      </c>
      <c r="I1247" t="s">
        <v>8</v>
      </c>
      <c r="J1247">
        <f>Tabla1[[#This Row],[Precio Unitario]]*Tabla1[[#This Row],[Cantidad Ordenada]]</f>
        <v>42</v>
      </c>
      <c r="K1247">
        <f>Tabla1[[#This Row],[Ganancia Bruta]]-(Tabla1[[#This Row],[Costo Unitario]]*Tabla1[[#This Row],[Cantidad Ordenada]])</f>
        <v>16</v>
      </c>
      <c r="L1247">
        <f>Tabla1[[#This Row],[Precio Unitario]]*Tabla1[[#This Row],[Cantidad Ordenada]]</f>
        <v>42</v>
      </c>
      <c r="M1247" s="1">
        <f>Tabla1[[#This Row],[Ganancia Neta ]]/Tabla1[[#This Row],[Total del pedido ]]</f>
        <v>0.38095238095238093</v>
      </c>
      <c r="N1247" s="2">
        <f>Tabla1[[#This Row],[Costo Unitario]]*Tabla1[[#This Row],[Cantidad Ordenada]]</f>
        <v>26</v>
      </c>
      <c r="O1247" s="2"/>
    </row>
    <row r="1248" spans="1:15">
      <c r="A1248">
        <v>501</v>
      </c>
      <c r="B1248">
        <v>7</v>
      </c>
      <c r="C1248" t="s">
        <v>15</v>
      </c>
      <c r="D1248" t="s">
        <v>39</v>
      </c>
      <c r="E1248">
        <v>16</v>
      </c>
      <c r="F1248">
        <v>28</v>
      </c>
      <c r="G1248">
        <v>2</v>
      </c>
      <c r="H1248" s="8">
        <v>6</v>
      </c>
      <c r="I1248" t="s">
        <v>6</v>
      </c>
      <c r="J1248">
        <f>Tabla1[[#This Row],[Precio Unitario]]*Tabla1[[#This Row],[Cantidad Ordenada]]</f>
        <v>56</v>
      </c>
      <c r="K1248">
        <f>Tabla1[[#This Row],[Ganancia Bruta]]-(Tabla1[[#This Row],[Costo Unitario]]*Tabla1[[#This Row],[Cantidad Ordenada]])</f>
        <v>24</v>
      </c>
      <c r="L1248">
        <f>Tabla1[[#This Row],[Precio Unitario]]*Tabla1[[#This Row],[Cantidad Ordenada]]</f>
        <v>56</v>
      </c>
      <c r="M1248" s="1">
        <f>Tabla1[[#This Row],[Ganancia Neta ]]/Tabla1[[#This Row],[Total del pedido ]]</f>
        <v>0.42857142857142855</v>
      </c>
      <c r="N1248" s="2">
        <f>Tabla1[[#This Row],[Costo Unitario]]*Tabla1[[#This Row],[Cantidad Ordenada]]</f>
        <v>32</v>
      </c>
      <c r="O1248" s="2"/>
    </row>
    <row r="1249" spans="1:15">
      <c r="A1249">
        <v>502</v>
      </c>
      <c r="B1249">
        <v>5</v>
      </c>
      <c r="C1249" t="s">
        <v>19</v>
      </c>
      <c r="D1249" t="s">
        <v>43</v>
      </c>
      <c r="E1249">
        <v>13</v>
      </c>
      <c r="F1249">
        <v>22</v>
      </c>
      <c r="G1249">
        <v>1</v>
      </c>
      <c r="H1249" s="8">
        <v>33</v>
      </c>
      <c r="I1249" t="s">
        <v>6</v>
      </c>
      <c r="J1249">
        <f>Tabla1[[#This Row],[Precio Unitario]]*Tabla1[[#This Row],[Cantidad Ordenada]]</f>
        <v>22</v>
      </c>
      <c r="K1249">
        <f>Tabla1[[#This Row],[Ganancia Bruta]]-(Tabla1[[#This Row],[Costo Unitario]]*Tabla1[[#This Row],[Cantidad Ordenada]])</f>
        <v>9</v>
      </c>
      <c r="L1249">
        <f>Tabla1[[#This Row],[Precio Unitario]]*Tabla1[[#This Row],[Cantidad Ordenada]]</f>
        <v>22</v>
      </c>
      <c r="M1249" s="1">
        <f>Tabla1[[#This Row],[Ganancia Neta ]]/Tabla1[[#This Row],[Total del pedido ]]</f>
        <v>0.40909090909090912</v>
      </c>
      <c r="N1249" s="2">
        <f>Tabla1[[#This Row],[Costo Unitario]]*Tabla1[[#This Row],[Cantidad Ordenada]]</f>
        <v>13</v>
      </c>
      <c r="O1249" s="2"/>
    </row>
    <row r="1250" spans="1:15">
      <c r="A1250">
        <v>502</v>
      </c>
      <c r="B1250">
        <v>5</v>
      </c>
      <c r="C1250" t="s">
        <v>24</v>
      </c>
      <c r="D1250" t="s">
        <v>48</v>
      </c>
      <c r="E1250">
        <v>10</v>
      </c>
      <c r="F1250">
        <v>18</v>
      </c>
      <c r="G1250">
        <v>1</v>
      </c>
      <c r="H1250" s="8">
        <v>5</v>
      </c>
      <c r="I1250" t="s">
        <v>6</v>
      </c>
      <c r="J1250">
        <f>Tabla1[[#This Row],[Precio Unitario]]*Tabla1[[#This Row],[Cantidad Ordenada]]</f>
        <v>18</v>
      </c>
      <c r="K1250">
        <f>Tabla1[[#This Row],[Ganancia Bruta]]-(Tabla1[[#This Row],[Costo Unitario]]*Tabla1[[#This Row],[Cantidad Ordenada]])</f>
        <v>8</v>
      </c>
      <c r="L1250">
        <f>Tabla1[[#This Row],[Precio Unitario]]*Tabla1[[#This Row],[Cantidad Ordenada]]</f>
        <v>18</v>
      </c>
      <c r="M1250" s="1">
        <f>Tabla1[[#This Row],[Ganancia Neta ]]/Tabla1[[#This Row],[Total del pedido ]]</f>
        <v>0.44444444444444442</v>
      </c>
      <c r="N1250" s="2">
        <f>Tabla1[[#This Row],[Costo Unitario]]*Tabla1[[#This Row],[Cantidad Ordenada]]</f>
        <v>10</v>
      </c>
      <c r="O1250" s="2"/>
    </row>
    <row r="1251" spans="1:15">
      <c r="A1251">
        <v>502</v>
      </c>
      <c r="B1251">
        <v>5</v>
      </c>
      <c r="C1251" t="s">
        <v>14</v>
      </c>
      <c r="D1251" t="s">
        <v>38</v>
      </c>
      <c r="E1251">
        <v>20</v>
      </c>
      <c r="F1251">
        <v>33</v>
      </c>
      <c r="G1251">
        <v>3</v>
      </c>
      <c r="H1251" s="8">
        <v>35</v>
      </c>
      <c r="I1251" t="s">
        <v>8</v>
      </c>
      <c r="J1251">
        <f>Tabla1[[#This Row],[Precio Unitario]]*Tabla1[[#This Row],[Cantidad Ordenada]]</f>
        <v>99</v>
      </c>
      <c r="K1251">
        <f>Tabla1[[#This Row],[Ganancia Bruta]]-(Tabla1[[#This Row],[Costo Unitario]]*Tabla1[[#This Row],[Cantidad Ordenada]])</f>
        <v>39</v>
      </c>
      <c r="L1251">
        <f>Tabla1[[#This Row],[Precio Unitario]]*Tabla1[[#This Row],[Cantidad Ordenada]]</f>
        <v>99</v>
      </c>
      <c r="M1251" s="1">
        <f>Tabla1[[#This Row],[Ganancia Neta ]]/Tabla1[[#This Row],[Total del pedido ]]</f>
        <v>0.39393939393939392</v>
      </c>
      <c r="N1251" s="2">
        <f>Tabla1[[#This Row],[Costo Unitario]]*Tabla1[[#This Row],[Cantidad Ordenada]]</f>
        <v>60</v>
      </c>
      <c r="O1251" s="2"/>
    </row>
    <row r="1252" spans="1:15">
      <c r="A1252">
        <v>503</v>
      </c>
      <c r="B1252">
        <v>3</v>
      </c>
      <c r="C1252" t="s">
        <v>11</v>
      </c>
      <c r="D1252" t="s">
        <v>35</v>
      </c>
      <c r="E1252">
        <v>25</v>
      </c>
      <c r="F1252">
        <v>40</v>
      </c>
      <c r="G1252">
        <v>2</v>
      </c>
      <c r="H1252" s="8">
        <v>52</v>
      </c>
      <c r="I1252" t="s">
        <v>6</v>
      </c>
      <c r="J1252">
        <f>Tabla1[[#This Row],[Precio Unitario]]*Tabla1[[#This Row],[Cantidad Ordenada]]</f>
        <v>80</v>
      </c>
      <c r="K1252">
        <f>Tabla1[[#This Row],[Ganancia Bruta]]-(Tabla1[[#This Row],[Costo Unitario]]*Tabla1[[#This Row],[Cantidad Ordenada]])</f>
        <v>30</v>
      </c>
      <c r="L1252">
        <f>Tabla1[[#This Row],[Precio Unitario]]*Tabla1[[#This Row],[Cantidad Ordenada]]</f>
        <v>80</v>
      </c>
      <c r="M1252" s="1">
        <f>Tabla1[[#This Row],[Ganancia Neta ]]/Tabla1[[#This Row],[Total del pedido ]]</f>
        <v>0.375</v>
      </c>
      <c r="N1252" s="2">
        <f>Tabla1[[#This Row],[Costo Unitario]]*Tabla1[[#This Row],[Cantidad Ordenada]]</f>
        <v>50</v>
      </c>
      <c r="O1252" s="2"/>
    </row>
    <row r="1253" spans="1:15">
      <c r="A1253">
        <v>503</v>
      </c>
      <c r="B1253">
        <v>3</v>
      </c>
      <c r="C1253" t="s">
        <v>16</v>
      </c>
      <c r="D1253" t="s">
        <v>40</v>
      </c>
      <c r="E1253">
        <v>11</v>
      </c>
      <c r="F1253">
        <v>19</v>
      </c>
      <c r="G1253">
        <v>3</v>
      </c>
      <c r="H1253" s="8">
        <v>33</v>
      </c>
      <c r="I1253" t="s">
        <v>8</v>
      </c>
      <c r="J1253">
        <f>Tabla1[[#This Row],[Precio Unitario]]*Tabla1[[#This Row],[Cantidad Ordenada]]</f>
        <v>57</v>
      </c>
      <c r="K1253">
        <f>Tabla1[[#This Row],[Ganancia Bruta]]-(Tabla1[[#This Row],[Costo Unitario]]*Tabla1[[#This Row],[Cantidad Ordenada]])</f>
        <v>24</v>
      </c>
      <c r="L1253">
        <f>Tabla1[[#This Row],[Precio Unitario]]*Tabla1[[#This Row],[Cantidad Ordenada]]</f>
        <v>57</v>
      </c>
      <c r="M1253" s="1">
        <f>Tabla1[[#This Row],[Ganancia Neta ]]/Tabla1[[#This Row],[Total del pedido ]]</f>
        <v>0.42105263157894735</v>
      </c>
      <c r="N1253" s="2">
        <f>Tabla1[[#This Row],[Costo Unitario]]*Tabla1[[#This Row],[Cantidad Ordenada]]</f>
        <v>33</v>
      </c>
      <c r="O1253" s="2"/>
    </row>
    <row r="1254" spans="1:15">
      <c r="A1254">
        <v>504</v>
      </c>
      <c r="B1254">
        <v>2</v>
      </c>
      <c r="C1254" t="s">
        <v>10</v>
      </c>
      <c r="D1254" t="s">
        <v>34</v>
      </c>
      <c r="E1254">
        <v>16</v>
      </c>
      <c r="F1254">
        <v>27</v>
      </c>
      <c r="G1254">
        <v>2</v>
      </c>
      <c r="H1254" s="8">
        <v>19</v>
      </c>
      <c r="I1254" t="s">
        <v>6</v>
      </c>
      <c r="J1254">
        <f>Tabla1[[#This Row],[Precio Unitario]]*Tabla1[[#This Row],[Cantidad Ordenada]]</f>
        <v>54</v>
      </c>
      <c r="K1254">
        <f>Tabla1[[#This Row],[Ganancia Bruta]]-(Tabla1[[#This Row],[Costo Unitario]]*Tabla1[[#This Row],[Cantidad Ordenada]])</f>
        <v>22</v>
      </c>
      <c r="L1254">
        <f>Tabla1[[#This Row],[Precio Unitario]]*Tabla1[[#This Row],[Cantidad Ordenada]]</f>
        <v>54</v>
      </c>
      <c r="M1254" s="1">
        <f>Tabla1[[#This Row],[Ganancia Neta ]]/Tabla1[[#This Row],[Total del pedido ]]</f>
        <v>0.40740740740740738</v>
      </c>
      <c r="N1254" s="2">
        <f>Tabla1[[#This Row],[Costo Unitario]]*Tabla1[[#This Row],[Cantidad Ordenada]]</f>
        <v>32</v>
      </c>
      <c r="O1254" s="2"/>
    </row>
    <row r="1255" spans="1:15">
      <c r="A1255">
        <v>505</v>
      </c>
      <c r="B1255">
        <v>5</v>
      </c>
      <c r="C1255" t="s">
        <v>11</v>
      </c>
      <c r="D1255" t="s">
        <v>35</v>
      </c>
      <c r="E1255">
        <v>25</v>
      </c>
      <c r="F1255">
        <v>40</v>
      </c>
      <c r="G1255">
        <v>2</v>
      </c>
      <c r="H1255" s="8">
        <v>56</v>
      </c>
      <c r="I1255" t="s">
        <v>6</v>
      </c>
      <c r="J1255">
        <f>Tabla1[[#This Row],[Precio Unitario]]*Tabla1[[#This Row],[Cantidad Ordenada]]</f>
        <v>80</v>
      </c>
      <c r="K1255">
        <f>Tabla1[[#This Row],[Ganancia Bruta]]-(Tabla1[[#This Row],[Costo Unitario]]*Tabla1[[#This Row],[Cantidad Ordenada]])</f>
        <v>30</v>
      </c>
      <c r="L1255">
        <f>Tabla1[[#This Row],[Precio Unitario]]*Tabla1[[#This Row],[Cantidad Ordenada]]</f>
        <v>80</v>
      </c>
      <c r="M1255" s="1">
        <f>Tabla1[[#This Row],[Ganancia Neta ]]/Tabla1[[#This Row],[Total del pedido ]]</f>
        <v>0.375</v>
      </c>
      <c r="N1255" s="2">
        <f>Tabla1[[#This Row],[Costo Unitario]]*Tabla1[[#This Row],[Cantidad Ordenada]]</f>
        <v>50</v>
      </c>
      <c r="O1255" s="2"/>
    </row>
    <row r="1256" spans="1:15">
      <c r="A1256">
        <v>505</v>
      </c>
      <c r="B1256">
        <v>5</v>
      </c>
      <c r="C1256" t="s">
        <v>26</v>
      </c>
      <c r="D1256" t="s">
        <v>50</v>
      </c>
      <c r="E1256">
        <v>15</v>
      </c>
      <c r="F1256">
        <v>25</v>
      </c>
      <c r="G1256">
        <v>3</v>
      </c>
      <c r="H1256" s="8">
        <v>59</v>
      </c>
      <c r="I1256" t="s">
        <v>6</v>
      </c>
      <c r="J1256">
        <f>Tabla1[[#This Row],[Precio Unitario]]*Tabla1[[#This Row],[Cantidad Ordenada]]</f>
        <v>75</v>
      </c>
      <c r="K1256">
        <f>Tabla1[[#This Row],[Ganancia Bruta]]-(Tabla1[[#This Row],[Costo Unitario]]*Tabla1[[#This Row],[Cantidad Ordenada]])</f>
        <v>30</v>
      </c>
      <c r="L1256">
        <f>Tabla1[[#This Row],[Precio Unitario]]*Tabla1[[#This Row],[Cantidad Ordenada]]</f>
        <v>75</v>
      </c>
      <c r="M1256" s="1">
        <f>Tabla1[[#This Row],[Ganancia Neta ]]/Tabla1[[#This Row],[Total del pedido ]]</f>
        <v>0.4</v>
      </c>
      <c r="N1256" s="2">
        <f>Tabla1[[#This Row],[Costo Unitario]]*Tabla1[[#This Row],[Cantidad Ordenada]]</f>
        <v>45</v>
      </c>
      <c r="O1256" s="2"/>
    </row>
    <row r="1257" spans="1:15">
      <c r="A1257">
        <v>506</v>
      </c>
      <c r="B1257">
        <v>18</v>
      </c>
      <c r="C1257" t="s">
        <v>17</v>
      </c>
      <c r="D1257" t="s">
        <v>41</v>
      </c>
      <c r="E1257">
        <v>21</v>
      </c>
      <c r="F1257">
        <v>35</v>
      </c>
      <c r="G1257">
        <v>2</v>
      </c>
      <c r="H1257" s="8">
        <v>5</v>
      </c>
      <c r="I1257" t="s">
        <v>8</v>
      </c>
      <c r="J1257">
        <f>Tabla1[[#This Row],[Precio Unitario]]*Tabla1[[#This Row],[Cantidad Ordenada]]</f>
        <v>70</v>
      </c>
      <c r="K1257">
        <f>Tabla1[[#This Row],[Ganancia Bruta]]-(Tabla1[[#This Row],[Costo Unitario]]*Tabla1[[#This Row],[Cantidad Ordenada]])</f>
        <v>28</v>
      </c>
      <c r="L1257">
        <f>Tabla1[[#This Row],[Precio Unitario]]*Tabla1[[#This Row],[Cantidad Ordenada]]</f>
        <v>70</v>
      </c>
      <c r="M1257" s="1">
        <f>Tabla1[[#This Row],[Ganancia Neta ]]/Tabla1[[#This Row],[Total del pedido ]]</f>
        <v>0.4</v>
      </c>
      <c r="N1257" s="2">
        <f>Tabla1[[#This Row],[Costo Unitario]]*Tabla1[[#This Row],[Cantidad Ordenada]]</f>
        <v>42</v>
      </c>
      <c r="O1257" s="2"/>
    </row>
    <row r="1258" spans="1:15">
      <c r="A1258">
        <v>507</v>
      </c>
      <c r="B1258">
        <v>18</v>
      </c>
      <c r="C1258" t="s">
        <v>20</v>
      </c>
      <c r="D1258" t="s">
        <v>44</v>
      </c>
      <c r="E1258">
        <v>20</v>
      </c>
      <c r="F1258">
        <v>34</v>
      </c>
      <c r="G1258">
        <v>3</v>
      </c>
      <c r="H1258" s="8">
        <v>53</v>
      </c>
      <c r="I1258" t="s">
        <v>6</v>
      </c>
      <c r="J1258">
        <f>Tabla1[[#This Row],[Precio Unitario]]*Tabla1[[#This Row],[Cantidad Ordenada]]</f>
        <v>102</v>
      </c>
      <c r="K1258">
        <f>Tabla1[[#This Row],[Ganancia Bruta]]-(Tabla1[[#This Row],[Costo Unitario]]*Tabla1[[#This Row],[Cantidad Ordenada]])</f>
        <v>42</v>
      </c>
      <c r="L1258">
        <f>Tabla1[[#This Row],[Precio Unitario]]*Tabla1[[#This Row],[Cantidad Ordenada]]</f>
        <v>102</v>
      </c>
      <c r="M1258" s="1">
        <f>Tabla1[[#This Row],[Ganancia Neta ]]/Tabla1[[#This Row],[Total del pedido ]]</f>
        <v>0.41176470588235292</v>
      </c>
      <c r="N1258" s="2">
        <f>Tabla1[[#This Row],[Costo Unitario]]*Tabla1[[#This Row],[Cantidad Ordenada]]</f>
        <v>60</v>
      </c>
      <c r="O1258" s="2"/>
    </row>
    <row r="1259" spans="1:15">
      <c r="A1259">
        <v>507</v>
      </c>
      <c r="B1259">
        <v>18</v>
      </c>
      <c r="C1259" t="s">
        <v>12</v>
      </c>
      <c r="D1259" t="s">
        <v>36</v>
      </c>
      <c r="E1259">
        <v>22</v>
      </c>
      <c r="F1259">
        <v>36</v>
      </c>
      <c r="G1259">
        <v>3</v>
      </c>
      <c r="H1259" s="8">
        <v>16</v>
      </c>
      <c r="I1259" t="s">
        <v>8</v>
      </c>
      <c r="J1259">
        <f>Tabla1[[#This Row],[Precio Unitario]]*Tabla1[[#This Row],[Cantidad Ordenada]]</f>
        <v>108</v>
      </c>
      <c r="K1259">
        <f>Tabla1[[#This Row],[Ganancia Bruta]]-(Tabla1[[#This Row],[Costo Unitario]]*Tabla1[[#This Row],[Cantidad Ordenada]])</f>
        <v>42</v>
      </c>
      <c r="L1259">
        <f>Tabla1[[#This Row],[Precio Unitario]]*Tabla1[[#This Row],[Cantidad Ordenada]]</f>
        <v>108</v>
      </c>
      <c r="M1259" s="1">
        <f>Tabla1[[#This Row],[Ganancia Neta ]]/Tabla1[[#This Row],[Total del pedido ]]</f>
        <v>0.3888888888888889</v>
      </c>
      <c r="N1259" s="2">
        <f>Tabla1[[#This Row],[Costo Unitario]]*Tabla1[[#This Row],[Cantidad Ordenada]]</f>
        <v>66</v>
      </c>
      <c r="O1259" s="2"/>
    </row>
    <row r="1260" spans="1:15">
      <c r="A1260">
        <v>508</v>
      </c>
      <c r="B1260">
        <v>6</v>
      </c>
      <c r="C1260" t="s">
        <v>18</v>
      </c>
      <c r="D1260" t="s">
        <v>42</v>
      </c>
      <c r="E1260">
        <v>19</v>
      </c>
      <c r="F1260">
        <v>32</v>
      </c>
      <c r="G1260">
        <v>1</v>
      </c>
      <c r="H1260" s="8">
        <v>34</v>
      </c>
      <c r="I1260" t="s">
        <v>8</v>
      </c>
      <c r="J1260">
        <f>Tabla1[[#This Row],[Precio Unitario]]*Tabla1[[#This Row],[Cantidad Ordenada]]</f>
        <v>32</v>
      </c>
      <c r="K1260">
        <f>Tabla1[[#This Row],[Ganancia Bruta]]-(Tabla1[[#This Row],[Costo Unitario]]*Tabla1[[#This Row],[Cantidad Ordenada]])</f>
        <v>13</v>
      </c>
      <c r="L1260">
        <f>Tabla1[[#This Row],[Precio Unitario]]*Tabla1[[#This Row],[Cantidad Ordenada]]</f>
        <v>32</v>
      </c>
      <c r="M1260" s="1">
        <f>Tabla1[[#This Row],[Ganancia Neta ]]/Tabla1[[#This Row],[Total del pedido ]]</f>
        <v>0.40625</v>
      </c>
      <c r="N1260" s="2">
        <f>Tabla1[[#This Row],[Costo Unitario]]*Tabla1[[#This Row],[Cantidad Ordenada]]</f>
        <v>19</v>
      </c>
      <c r="O1260" s="2"/>
    </row>
    <row r="1261" spans="1:15">
      <c r="A1261">
        <v>509</v>
      </c>
      <c r="B1261">
        <v>5</v>
      </c>
      <c r="C1261" t="s">
        <v>11</v>
      </c>
      <c r="D1261" t="s">
        <v>35</v>
      </c>
      <c r="E1261">
        <v>25</v>
      </c>
      <c r="F1261">
        <v>40</v>
      </c>
      <c r="G1261">
        <v>2</v>
      </c>
      <c r="H1261" s="8">
        <v>47</v>
      </c>
      <c r="I1261" t="s">
        <v>6</v>
      </c>
      <c r="J1261">
        <f>Tabla1[[#This Row],[Precio Unitario]]*Tabla1[[#This Row],[Cantidad Ordenada]]</f>
        <v>80</v>
      </c>
      <c r="K1261">
        <f>Tabla1[[#This Row],[Ganancia Bruta]]-(Tabla1[[#This Row],[Costo Unitario]]*Tabla1[[#This Row],[Cantidad Ordenada]])</f>
        <v>30</v>
      </c>
      <c r="L1261">
        <f>Tabla1[[#This Row],[Precio Unitario]]*Tabla1[[#This Row],[Cantidad Ordenada]]</f>
        <v>80</v>
      </c>
      <c r="M1261" s="1">
        <f>Tabla1[[#This Row],[Ganancia Neta ]]/Tabla1[[#This Row],[Total del pedido ]]</f>
        <v>0.375</v>
      </c>
      <c r="N1261" s="2">
        <f>Tabla1[[#This Row],[Costo Unitario]]*Tabla1[[#This Row],[Cantidad Ordenada]]</f>
        <v>50</v>
      </c>
      <c r="O1261" s="2"/>
    </row>
    <row r="1262" spans="1:15">
      <c r="A1262">
        <v>510</v>
      </c>
      <c r="B1262">
        <v>6</v>
      </c>
      <c r="C1262" t="s">
        <v>12</v>
      </c>
      <c r="D1262" t="s">
        <v>36</v>
      </c>
      <c r="E1262">
        <v>22</v>
      </c>
      <c r="F1262">
        <v>36</v>
      </c>
      <c r="G1262">
        <v>1</v>
      </c>
      <c r="H1262" s="8">
        <v>48</v>
      </c>
      <c r="I1262" t="s">
        <v>6</v>
      </c>
      <c r="J1262">
        <f>Tabla1[[#This Row],[Precio Unitario]]*Tabla1[[#This Row],[Cantidad Ordenada]]</f>
        <v>36</v>
      </c>
      <c r="K1262">
        <f>Tabla1[[#This Row],[Ganancia Bruta]]-(Tabla1[[#This Row],[Costo Unitario]]*Tabla1[[#This Row],[Cantidad Ordenada]])</f>
        <v>14</v>
      </c>
      <c r="L1262">
        <f>Tabla1[[#This Row],[Precio Unitario]]*Tabla1[[#This Row],[Cantidad Ordenada]]</f>
        <v>36</v>
      </c>
      <c r="M1262" s="1">
        <f>Tabla1[[#This Row],[Ganancia Neta ]]/Tabla1[[#This Row],[Total del pedido ]]</f>
        <v>0.3888888888888889</v>
      </c>
      <c r="N1262" s="2">
        <f>Tabla1[[#This Row],[Costo Unitario]]*Tabla1[[#This Row],[Cantidad Ordenada]]</f>
        <v>22</v>
      </c>
      <c r="O1262" s="2"/>
    </row>
    <row r="1263" spans="1:15">
      <c r="A1263">
        <v>511</v>
      </c>
      <c r="B1263">
        <v>2</v>
      </c>
      <c r="C1263" t="s">
        <v>22</v>
      </c>
      <c r="D1263" t="s">
        <v>46</v>
      </c>
      <c r="E1263">
        <v>14</v>
      </c>
      <c r="F1263">
        <v>23</v>
      </c>
      <c r="G1263">
        <v>3</v>
      </c>
      <c r="H1263" s="8">
        <v>14</v>
      </c>
      <c r="I1263" t="s">
        <v>6</v>
      </c>
      <c r="J1263">
        <f>Tabla1[[#This Row],[Precio Unitario]]*Tabla1[[#This Row],[Cantidad Ordenada]]</f>
        <v>69</v>
      </c>
      <c r="K1263">
        <f>Tabla1[[#This Row],[Ganancia Bruta]]-(Tabla1[[#This Row],[Costo Unitario]]*Tabla1[[#This Row],[Cantidad Ordenada]])</f>
        <v>27</v>
      </c>
      <c r="L1263">
        <f>Tabla1[[#This Row],[Precio Unitario]]*Tabla1[[#This Row],[Cantidad Ordenada]]</f>
        <v>69</v>
      </c>
      <c r="M1263" s="1">
        <f>Tabla1[[#This Row],[Ganancia Neta ]]/Tabla1[[#This Row],[Total del pedido ]]</f>
        <v>0.39130434782608697</v>
      </c>
      <c r="N1263" s="2">
        <f>Tabla1[[#This Row],[Costo Unitario]]*Tabla1[[#This Row],[Cantidad Ordenada]]</f>
        <v>42</v>
      </c>
      <c r="O1263" s="2"/>
    </row>
    <row r="1264" spans="1:15">
      <c r="A1264">
        <v>511</v>
      </c>
      <c r="B1264">
        <v>2</v>
      </c>
      <c r="C1264" t="s">
        <v>20</v>
      </c>
      <c r="D1264" t="s">
        <v>44</v>
      </c>
      <c r="E1264">
        <v>20</v>
      </c>
      <c r="F1264">
        <v>34</v>
      </c>
      <c r="G1264">
        <v>2</v>
      </c>
      <c r="H1264" s="8">
        <v>24</v>
      </c>
      <c r="I1264" t="s">
        <v>6</v>
      </c>
      <c r="J1264">
        <f>Tabla1[[#This Row],[Precio Unitario]]*Tabla1[[#This Row],[Cantidad Ordenada]]</f>
        <v>68</v>
      </c>
      <c r="K1264">
        <f>Tabla1[[#This Row],[Ganancia Bruta]]-(Tabla1[[#This Row],[Costo Unitario]]*Tabla1[[#This Row],[Cantidad Ordenada]])</f>
        <v>28</v>
      </c>
      <c r="L1264">
        <f>Tabla1[[#This Row],[Precio Unitario]]*Tabla1[[#This Row],[Cantidad Ordenada]]</f>
        <v>68</v>
      </c>
      <c r="M1264" s="1">
        <f>Tabla1[[#This Row],[Ganancia Neta ]]/Tabla1[[#This Row],[Total del pedido ]]</f>
        <v>0.41176470588235292</v>
      </c>
      <c r="N1264" s="2">
        <f>Tabla1[[#This Row],[Costo Unitario]]*Tabla1[[#This Row],[Cantidad Ordenada]]</f>
        <v>40</v>
      </c>
      <c r="O1264" s="2"/>
    </row>
    <row r="1265" spans="1:15">
      <c r="A1265">
        <v>512</v>
      </c>
      <c r="B1265">
        <v>2</v>
      </c>
      <c r="C1265" t="s">
        <v>21</v>
      </c>
      <c r="D1265" t="s">
        <v>45</v>
      </c>
      <c r="E1265">
        <v>12</v>
      </c>
      <c r="F1265">
        <v>20</v>
      </c>
      <c r="G1265">
        <v>1</v>
      </c>
      <c r="H1265" s="8">
        <v>6</v>
      </c>
      <c r="I1265" t="s">
        <v>8</v>
      </c>
      <c r="J1265">
        <f>Tabla1[[#This Row],[Precio Unitario]]*Tabla1[[#This Row],[Cantidad Ordenada]]</f>
        <v>20</v>
      </c>
      <c r="K1265">
        <f>Tabla1[[#This Row],[Ganancia Bruta]]-(Tabla1[[#This Row],[Costo Unitario]]*Tabla1[[#This Row],[Cantidad Ordenada]])</f>
        <v>8</v>
      </c>
      <c r="L1265">
        <f>Tabla1[[#This Row],[Precio Unitario]]*Tabla1[[#This Row],[Cantidad Ordenada]]</f>
        <v>20</v>
      </c>
      <c r="M1265" s="1">
        <f>Tabla1[[#This Row],[Ganancia Neta ]]/Tabla1[[#This Row],[Total del pedido ]]</f>
        <v>0.4</v>
      </c>
      <c r="N1265" s="2">
        <f>Tabla1[[#This Row],[Costo Unitario]]*Tabla1[[#This Row],[Cantidad Ordenada]]</f>
        <v>12</v>
      </c>
      <c r="O1265" s="2"/>
    </row>
    <row r="1266" spans="1:15">
      <c r="A1266">
        <v>512</v>
      </c>
      <c r="B1266">
        <v>2</v>
      </c>
      <c r="C1266" t="s">
        <v>12</v>
      </c>
      <c r="D1266" t="s">
        <v>36</v>
      </c>
      <c r="E1266">
        <v>22</v>
      </c>
      <c r="F1266">
        <v>36</v>
      </c>
      <c r="G1266">
        <v>3</v>
      </c>
      <c r="H1266" s="8">
        <v>53</v>
      </c>
      <c r="I1266" t="s">
        <v>8</v>
      </c>
      <c r="J1266">
        <f>Tabla1[[#This Row],[Precio Unitario]]*Tabla1[[#This Row],[Cantidad Ordenada]]</f>
        <v>108</v>
      </c>
      <c r="K1266">
        <f>Tabla1[[#This Row],[Ganancia Bruta]]-(Tabla1[[#This Row],[Costo Unitario]]*Tabla1[[#This Row],[Cantidad Ordenada]])</f>
        <v>42</v>
      </c>
      <c r="L1266">
        <f>Tabla1[[#This Row],[Precio Unitario]]*Tabla1[[#This Row],[Cantidad Ordenada]]</f>
        <v>108</v>
      </c>
      <c r="M1266" s="1">
        <f>Tabla1[[#This Row],[Ganancia Neta ]]/Tabla1[[#This Row],[Total del pedido ]]</f>
        <v>0.3888888888888889</v>
      </c>
      <c r="N1266" s="2">
        <f>Tabla1[[#This Row],[Costo Unitario]]*Tabla1[[#This Row],[Cantidad Ordenada]]</f>
        <v>66</v>
      </c>
      <c r="O1266" s="2"/>
    </row>
    <row r="1267" spans="1:15">
      <c r="A1267">
        <v>513</v>
      </c>
      <c r="B1267">
        <v>8</v>
      </c>
      <c r="C1267" t="s">
        <v>24</v>
      </c>
      <c r="D1267" t="s">
        <v>48</v>
      </c>
      <c r="E1267">
        <v>10</v>
      </c>
      <c r="F1267">
        <v>18</v>
      </c>
      <c r="G1267">
        <v>3</v>
      </c>
      <c r="H1267" s="8">
        <v>56</v>
      </c>
      <c r="I1267" t="s">
        <v>8</v>
      </c>
      <c r="J1267">
        <f>Tabla1[[#This Row],[Precio Unitario]]*Tabla1[[#This Row],[Cantidad Ordenada]]</f>
        <v>54</v>
      </c>
      <c r="K1267">
        <f>Tabla1[[#This Row],[Ganancia Bruta]]-(Tabla1[[#This Row],[Costo Unitario]]*Tabla1[[#This Row],[Cantidad Ordenada]])</f>
        <v>24</v>
      </c>
      <c r="L1267">
        <f>Tabla1[[#This Row],[Precio Unitario]]*Tabla1[[#This Row],[Cantidad Ordenada]]</f>
        <v>54</v>
      </c>
      <c r="M1267" s="1">
        <f>Tabla1[[#This Row],[Ganancia Neta ]]/Tabla1[[#This Row],[Total del pedido ]]</f>
        <v>0.44444444444444442</v>
      </c>
      <c r="N1267" s="2">
        <f>Tabla1[[#This Row],[Costo Unitario]]*Tabla1[[#This Row],[Cantidad Ordenada]]</f>
        <v>30</v>
      </c>
      <c r="O1267" s="2"/>
    </row>
    <row r="1268" spans="1:15">
      <c r="A1268">
        <v>514</v>
      </c>
      <c r="B1268">
        <v>18</v>
      </c>
      <c r="C1268" t="s">
        <v>25</v>
      </c>
      <c r="D1268" t="s">
        <v>49</v>
      </c>
      <c r="E1268">
        <v>15</v>
      </c>
      <c r="F1268">
        <v>26</v>
      </c>
      <c r="G1268">
        <v>2</v>
      </c>
      <c r="H1268" s="8">
        <v>21</v>
      </c>
      <c r="I1268" t="s">
        <v>6</v>
      </c>
      <c r="J1268">
        <f>Tabla1[[#This Row],[Precio Unitario]]*Tabla1[[#This Row],[Cantidad Ordenada]]</f>
        <v>52</v>
      </c>
      <c r="K1268">
        <f>Tabla1[[#This Row],[Ganancia Bruta]]-(Tabla1[[#This Row],[Costo Unitario]]*Tabla1[[#This Row],[Cantidad Ordenada]])</f>
        <v>22</v>
      </c>
      <c r="L1268">
        <f>Tabla1[[#This Row],[Precio Unitario]]*Tabla1[[#This Row],[Cantidad Ordenada]]</f>
        <v>52</v>
      </c>
      <c r="M1268" s="1">
        <f>Tabla1[[#This Row],[Ganancia Neta ]]/Tabla1[[#This Row],[Total del pedido ]]</f>
        <v>0.42307692307692307</v>
      </c>
      <c r="N1268" s="2">
        <f>Tabla1[[#This Row],[Costo Unitario]]*Tabla1[[#This Row],[Cantidad Ordenada]]</f>
        <v>30</v>
      </c>
      <c r="O1268" s="2"/>
    </row>
    <row r="1269" spans="1:15">
      <c r="A1269">
        <v>514</v>
      </c>
      <c r="B1269">
        <v>18</v>
      </c>
      <c r="C1269" t="s">
        <v>16</v>
      </c>
      <c r="D1269" t="s">
        <v>40</v>
      </c>
      <c r="E1269">
        <v>11</v>
      </c>
      <c r="F1269">
        <v>19</v>
      </c>
      <c r="G1269">
        <v>2</v>
      </c>
      <c r="H1269" s="8">
        <v>56</v>
      </c>
      <c r="I1269" t="s">
        <v>8</v>
      </c>
      <c r="J1269">
        <f>Tabla1[[#This Row],[Precio Unitario]]*Tabla1[[#This Row],[Cantidad Ordenada]]</f>
        <v>38</v>
      </c>
      <c r="K1269">
        <f>Tabla1[[#This Row],[Ganancia Bruta]]-(Tabla1[[#This Row],[Costo Unitario]]*Tabla1[[#This Row],[Cantidad Ordenada]])</f>
        <v>16</v>
      </c>
      <c r="L1269">
        <f>Tabla1[[#This Row],[Precio Unitario]]*Tabla1[[#This Row],[Cantidad Ordenada]]</f>
        <v>38</v>
      </c>
      <c r="M1269" s="1">
        <f>Tabla1[[#This Row],[Ganancia Neta ]]/Tabla1[[#This Row],[Total del pedido ]]</f>
        <v>0.42105263157894735</v>
      </c>
      <c r="N1269" s="2">
        <f>Tabla1[[#This Row],[Costo Unitario]]*Tabla1[[#This Row],[Cantidad Ordenada]]</f>
        <v>22</v>
      </c>
      <c r="O1269" s="2"/>
    </row>
    <row r="1270" spans="1:15">
      <c r="A1270">
        <v>514</v>
      </c>
      <c r="B1270">
        <v>18</v>
      </c>
      <c r="C1270" t="s">
        <v>21</v>
      </c>
      <c r="D1270" t="s">
        <v>45</v>
      </c>
      <c r="E1270">
        <v>12</v>
      </c>
      <c r="F1270">
        <v>20</v>
      </c>
      <c r="G1270">
        <v>1</v>
      </c>
      <c r="H1270" s="8">
        <v>25</v>
      </c>
      <c r="I1270" t="s">
        <v>8</v>
      </c>
      <c r="J1270">
        <f>Tabla1[[#This Row],[Precio Unitario]]*Tabla1[[#This Row],[Cantidad Ordenada]]</f>
        <v>20</v>
      </c>
      <c r="K1270">
        <f>Tabla1[[#This Row],[Ganancia Bruta]]-(Tabla1[[#This Row],[Costo Unitario]]*Tabla1[[#This Row],[Cantidad Ordenada]])</f>
        <v>8</v>
      </c>
      <c r="L1270">
        <f>Tabla1[[#This Row],[Precio Unitario]]*Tabla1[[#This Row],[Cantidad Ordenada]]</f>
        <v>20</v>
      </c>
      <c r="M1270" s="1">
        <f>Tabla1[[#This Row],[Ganancia Neta ]]/Tabla1[[#This Row],[Total del pedido ]]</f>
        <v>0.4</v>
      </c>
      <c r="N1270" s="2">
        <f>Tabla1[[#This Row],[Costo Unitario]]*Tabla1[[#This Row],[Cantidad Ordenada]]</f>
        <v>12</v>
      </c>
      <c r="O1270" s="2"/>
    </row>
    <row r="1271" spans="1:15">
      <c r="A1271">
        <v>514</v>
      </c>
      <c r="B1271">
        <v>18</v>
      </c>
      <c r="C1271" t="s">
        <v>18</v>
      </c>
      <c r="D1271" t="s">
        <v>42</v>
      </c>
      <c r="E1271">
        <v>19</v>
      </c>
      <c r="F1271">
        <v>32</v>
      </c>
      <c r="G1271">
        <v>2</v>
      </c>
      <c r="H1271" s="8">
        <v>10</v>
      </c>
      <c r="I1271" t="s">
        <v>6</v>
      </c>
      <c r="J1271">
        <f>Tabla1[[#This Row],[Precio Unitario]]*Tabla1[[#This Row],[Cantidad Ordenada]]</f>
        <v>64</v>
      </c>
      <c r="K1271">
        <f>Tabla1[[#This Row],[Ganancia Bruta]]-(Tabla1[[#This Row],[Costo Unitario]]*Tabla1[[#This Row],[Cantidad Ordenada]])</f>
        <v>26</v>
      </c>
      <c r="L1271">
        <f>Tabla1[[#This Row],[Precio Unitario]]*Tabla1[[#This Row],[Cantidad Ordenada]]</f>
        <v>64</v>
      </c>
      <c r="M1271" s="1">
        <f>Tabla1[[#This Row],[Ganancia Neta ]]/Tabla1[[#This Row],[Total del pedido ]]</f>
        <v>0.40625</v>
      </c>
      <c r="N1271" s="2">
        <f>Tabla1[[#This Row],[Costo Unitario]]*Tabla1[[#This Row],[Cantidad Ordenada]]</f>
        <v>38</v>
      </c>
      <c r="O1271" s="2"/>
    </row>
    <row r="1272" spans="1:15">
      <c r="A1272">
        <v>515</v>
      </c>
      <c r="B1272">
        <v>19</v>
      </c>
      <c r="C1272" t="s">
        <v>24</v>
      </c>
      <c r="D1272" t="s">
        <v>48</v>
      </c>
      <c r="E1272">
        <v>10</v>
      </c>
      <c r="F1272">
        <v>18</v>
      </c>
      <c r="G1272">
        <v>1</v>
      </c>
      <c r="H1272" s="8">
        <v>13</v>
      </c>
      <c r="I1272" t="s">
        <v>8</v>
      </c>
      <c r="J1272">
        <f>Tabla1[[#This Row],[Precio Unitario]]*Tabla1[[#This Row],[Cantidad Ordenada]]</f>
        <v>18</v>
      </c>
      <c r="K1272">
        <f>Tabla1[[#This Row],[Ganancia Bruta]]-(Tabla1[[#This Row],[Costo Unitario]]*Tabla1[[#This Row],[Cantidad Ordenada]])</f>
        <v>8</v>
      </c>
      <c r="L1272">
        <f>Tabla1[[#This Row],[Precio Unitario]]*Tabla1[[#This Row],[Cantidad Ordenada]]</f>
        <v>18</v>
      </c>
      <c r="M1272" s="1">
        <f>Tabla1[[#This Row],[Ganancia Neta ]]/Tabla1[[#This Row],[Total del pedido ]]</f>
        <v>0.44444444444444442</v>
      </c>
      <c r="N1272" s="2">
        <f>Tabla1[[#This Row],[Costo Unitario]]*Tabla1[[#This Row],[Cantidad Ordenada]]</f>
        <v>10</v>
      </c>
      <c r="O1272" s="2"/>
    </row>
    <row r="1273" spans="1:15">
      <c r="A1273">
        <v>516</v>
      </c>
      <c r="B1273">
        <v>7</v>
      </c>
      <c r="C1273" t="s">
        <v>16</v>
      </c>
      <c r="D1273" t="s">
        <v>40</v>
      </c>
      <c r="E1273">
        <v>11</v>
      </c>
      <c r="F1273">
        <v>19</v>
      </c>
      <c r="G1273">
        <v>3</v>
      </c>
      <c r="H1273" s="8">
        <v>43</v>
      </c>
      <c r="I1273" t="s">
        <v>6</v>
      </c>
      <c r="J1273">
        <f>Tabla1[[#This Row],[Precio Unitario]]*Tabla1[[#This Row],[Cantidad Ordenada]]</f>
        <v>57</v>
      </c>
      <c r="K1273">
        <f>Tabla1[[#This Row],[Ganancia Bruta]]-(Tabla1[[#This Row],[Costo Unitario]]*Tabla1[[#This Row],[Cantidad Ordenada]])</f>
        <v>24</v>
      </c>
      <c r="L1273">
        <f>Tabla1[[#This Row],[Precio Unitario]]*Tabla1[[#This Row],[Cantidad Ordenada]]</f>
        <v>57</v>
      </c>
      <c r="M1273" s="1">
        <f>Tabla1[[#This Row],[Ganancia Neta ]]/Tabla1[[#This Row],[Total del pedido ]]</f>
        <v>0.42105263157894735</v>
      </c>
      <c r="N1273" s="2">
        <f>Tabla1[[#This Row],[Costo Unitario]]*Tabla1[[#This Row],[Cantidad Ordenada]]</f>
        <v>33</v>
      </c>
      <c r="O1273" s="2"/>
    </row>
    <row r="1274" spans="1:15">
      <c r="A1274">
        <v>516</v>
      </c>
      <c r="B1274">
        <v>7</v>
      </c>
      <c r="C1274" t="s">
        <v>22</v>
      </c>
      <c r="D1274" t="s">
        <v>46</v>
      </c>
      <c r="E1274">
        <v>14</v>
      </c>
      <c r="F1274">
        <v>23</v>
      </c>
      <c r="G1274">
        <v>3</v>
      </c>
      <c r="H1274" s="8">
        <v>40</v>
      </c>
      <c r="I1274" t="s">
        <v>6</v>
      </c>
      <c r="J1274">
        <f>Tabla1[[#This Row],[Precio Unitario]]*Tabla1[[#This Row],[Cantidad Ordenada]]</f>
        <v>69</v>
      </c>
      <c r="K1274">
        <f>Tabla1[[#This Row],[Ganancia Bruta]]-(Tabla1[[#This Row],[Costo Unitario]]*Tabla1[[#This Row],[Cantidad Ordenada]])</f>
        <v>27</v>
      </c>
      <c r="L1274">
        <f>Tabla1[[#This Row],[Precio Unitario]]*Tabla1[[#This Row],[Cantidad Ordenada]]</f>
        <v>69</v>
      </c>
      <c r="M1274" s="1">
        <f>Tabla1[[#This Row],[Ganancia Neta ]]/Tabla1[[#This Row],[Total del pedido ]]</f>
        <v>0.39130434782608697</v>
      </c>
      <c r="N1274" s="2">
        <f>Tabla1[[#This Row],[Costo Unitario]]*Tabla1[[#This Row],[Cantidad Ordenada]]</f>
        <v>42</v>
      </c>
      <c r="O1274" s="2"/>
    </row>
    <row r="1275" spans="1:15">
      <c r="A1275">
        <v>516</v>
      </c>
      <c r="B1275">
        <v>7</v>
      </c>
      <c r="C1275" t="s">
        <v>21</v>
      </c>
      <c r="D1275" t="s">
        <v>45</v>
      </c>
      <c r="E1275">
        <v>12</v>
      </c>
      <c r="F1275">
        <v>20</v>
      </c>
      <c r="G1275">
        <v>1</v>
      </c>
      <c r="H1275" s="8">
        <v>14</v>
      </c>
      <c r="I1275" t="s">
        <v>6</v>
      </c>
      <c r="J1275">
        <f>Tabla1[[#This Row],[Precio Unitario]]*Tabla1[[#This Row],[Cantidad Ordenada]]</f>
        <v>20</v>
      </c>
      <c r="K1275">
        <f>Tabla1[[#This Row],[Ganancia Bruta]]-(Tabla1[[#This Row],[Costo Unitario]]*Tabla1[[#This Row],[Cantidad Ordenada]])</f>
        <v>8</v>
      </c>
      <c r="L1275">
        <f>Tabla1[[#This Row],[Precio Unitario]]*Tabla1[[#This Row],[Cantidad Ordenada]]</f>
        <v>20</v>
      </c>
      <c r="M1275" s="1">
        <f>Tabla1[[#This Row],[Ganancia Neta ]]/Tabla1[[#This Row],[Total del pedido ]]</f>
        <v>0.4</v>
      </c>
      <c r="N1275" s="2">
        <f>Tabla1[[#This Row],[Costo Unitario]]*Tabla1[[#This Row],[Cantidad Ordenada]]</f>
        <v>12</v>
      </c>
      <c r="O1275" s="2"/>
    </row>
    <row r="1276" spans="1:15">
      <c r="A1276">
        <v>517</v>
      </c>
      <c r="B1276">
        <v>4</v>
      </c>
      <c r="C1276" t="s">
        <v>5</v>
      </c>
      <c r="D1276" t="s">
        <v>31</v>
      </c>
      <c r="E1276">
        <v>14</v>
      </c>
      <c r="F1276">
        <v>24</v>
      </c>
      <c r="G1276">
        <v>1</v>
      </c>
      <c r="H1276" s="8">
        <v>6</v>
      </c>
      <c r="I1276" t="s">
        <v>6</v>
      </c>
      <c r="J1276">
        <f>Tabla1[[#This Row],[Precio Unitario]]*Tabla1[[#This Row],[Cantidad Ordenada]]</f>
        <v>24</v>
      </c>
      <c r="K1276">
        <f>Tabla1[[#This Row],[Ganancia Bruta]]-(Tabla1[[#This Row],[Costo Unitario]]*Tabla1[[#This Row],[Cantidad Ordenada]])</f>
        <v>10</v>
      </c>
      <c r="L1276">
        <f>Tabla1[[#This Row],[Precio Unitario]]*Tabla1[[#This Row],[Cantidad Ordenada]]</f>
        <v>24</v>
      </c>
      <c r="M1276" s="1">
        <f>Tabla1[[#This Row],[Ganancia Neta ]]/Tabla1[[#This Row],[Total del pedido ]]</f>
        <v>0.41666666666666669</v>
      </c>
      <c r="N1276" s="2">
        <f>Tabla1[[#This Row],[Costo Unitario]]*Tabla1[[#This Row],[Cantidad Ordenada]]</f>
        <v>14</v>
      </c>
      <c r="O1276" s="2"/>
    </row>
    <row r="1277" spans="1:15">
      <c r="A1277">
        <v>517</v>
      </c>
      <c r="B1277">
        <v>4</v>
      </c>
      <c r="C1277" t="s">
        <v>16</v>
      </c>
      <c r="D1277" t="s">
        <v>40</v>
      </c>
      <c r="E1277">
        <v>11</v>
      </c>
      <c r="F1277">
        <v>19</v>
      </c>
      <c r="G1277">
        <v>3</v>
      </c>
      <c r="H1277" s="8">
        <v>44</v>
      </c>
      <c r="I1277" t="s">
        <v>6</v>
      </c>
      <c r="J1277">
        <f>Tabla1[[#This Row],[Precio Unitario]]*Tabla1[[#This Row],[Cantidad Ordenada]]</f>
        <v>57</v>
      </c>
      <c r="K1277">
        <f>Tabla1[[#This Row],[Ganancia Bruta]]-(Tabla1[[#This Row],[Costo Unitario]]*Tabla1[[#This Row],[Cantidad Ordenada]])</f>
        <v>24</v>
      </c>
      <c r="L1277">
        <f>Tabla1[[#This Row],[Precio Unitario]]*Tabla1[[#This Row],[Cantidad Ordenada]]</f>
        <v>57</v>
      </c>
      <c r="M1277" s="1">
        <f>Tabla1[[#This Row],[Ganancia Neta ]]/Tabla1[[#This Row],[Total del pedido ]]</f>
        <v>0.42105263157894735</v>
      </c>
      <c r="N1277" s="2">
        <f>Tabla1[[#This Row],[Costo Unitario]]*Tabla1[[#This Row],[Cantidad Ordenada]]</f>
        <v>33</v>
      </c>
      <c r="O1277" s="2"/>
    </row>
    <row r="1278" spans="1:15">
      <c r="A1278">
        <v>517</v>
      </c>
      <c r="B1278">
        <v>4</v>
      </c>
      <c r="C1278" t="s">
        <v>19</v>
      </c>
      <c r="D1278" t="s">
        <v>43</v>
      </c>
      <c r="E1278">
        <v>13</v>
      </c>
      <c r="F1278">
        <v>22</v>
      </c>
      <c r="G1278">
        <v>1</v>
      </c>
      <c r="H1278" s="8">
        <v>15</v>
      </c>
      <c r="I1278" t="s">
        <v>8</v>
      </c>
      <c r="J1278">
        <f>Tabla1[[#This Row],[Precio Unitario]]*Tabla1[[#This Row],[Cantidad Ordenada]]</f>
        <v>22</v>
      </c>
      <c r="K1278">
        <f>Tabla1[[#This Row],[Ganancia Bruta]]-(Tabla1[[#This Row],[Costo Unitario]]*Tabla1[[#This Row],[Cantidad Ordenada]])</f>
        <v>9</v>
      </c>
      <c r="L1278">
        <f>Tabla1[[#This Row],[Precio Unitario]]*Tabla1[[#This Row],[Cantidad Ordenada]]</f>
        <v>22</v>
      </c>
      <c r="M1278" s="1">
        <f>Tabla1[[#This Row],[Ganancia Neta ]]/Tabla1[[#This Row],[Total del pedido ]]</f>
        <v>0.40909090909090912</v>
      </c>
      <c r="N1278" s="2">
        <f>Tabla1[[#This Row],[Costo Unitario]]*Tabla1[[#This Row],[Cantidad Ordenada]]</f>
        <v>13</v>
      </c>
      <c r="O1278" s="2"/>
    </row>
    <row r="1279" spans="1:15">
      <c r="A1279">
        <v>518</v>
      </c>
      <c r="B1279">
        <v>5</v>
      </c>
      <c r="C1279" t="s">
        <v>14</v>
      </c>
      <c r="D1279" t="s">
        <v>38</v>
      </c>
      <c r="E1279">
        <v>20</v>
      </c>
      <c r="F1279">
        <v>33</v>
      </c>
      <c r="G1279">
        <v>1</v>
      </c>
      <c r="H1279" s="8">
        <v>48</v>
      </c>
      <c r="I1279" t="s">
        <v>6</v>
      </c>
      <c r="J1279">
        <f>Tabla1[[#This Row],[Precio Unitario]]*Tabla1[[#This Row],[Cantidad Ordenada]]</f>
        <v>33</v>
      </c>
      <c r="K1279">
        <f>Tabla1[[#This Row],[Ganancia Bruta]]-(Tabla1[[#This Row],[Costo Unitario]]*Tabla1[[#This Row],[Cantidad Ordenada]])</f>
        <v>13</v>
      </c>
      <c r="L1279">
        <f>Tabla1[[#This Row],[Precio Unitario]]*Tabla1[[#This Row],[Cantidad Ordenada]]</f>
        <v>33</v>
      </c>
      <c r="M1279" s="1">
        <f>Tabla1[[#This Row],[Ganancia Neta ]]/Tabla1[[#This Row],[Total del pedido ]]</f>
        <v>0.39393939393939392</v>
      </c>
      <c r="N1279" s="2">
        <f>Tabla1[[#This Row],[Costo Unitario]]*Tabla1[[#This Row],[Cantidad Ordenada]]</f>
        <v>20</v>
      </c>
      <c r="O1279" s="2"/>
    </row>
    <row r="1280" spans="1:15">
      <c r="A1280">
        <v>518</v>
      </c>
      <c r="B1280">
        <v>5</v>
      </c>
      <c r="C1280" t="s">
        <v>19</v>
      </c>
      <c r="D1280" t="s">
        <v>43</v>
      </c>
      <c r="E1280">
        <v>13</v>
      </c>
      <c r="F1280">
        <v>22</v>
      </c>
      <c r="G1280">
        <v>2</v>
      </c>
      <c r="H1280" s="8">
        <v>5</v>
      </c>
      <c r="I1280" t="s">
        <v>8</v>
      </c>
      <c r="J1280">
        <f>Tabla1[[#This Row],[Precio Unitario]]*Tabla1[[#This Row],[Cantidad Ordenada]]</f>
        <v>44</v>
      </c>
      <c r="K1280">
        <f>Tabla1[[#This Row],[Ganancia Bruta]]-(Tabla1[[#This Row],[Costo Unitario]]*Tabla1[[#This Row],[Cantidad Ordenada]])</f>
        <v>18</v>
      </c>
      <c r="L1280">
        <f>Tabla1[[#This Row],[Precio Unitario]]*Tabla1[[#This Row],[Cantidad Ordenada]]</f>
        <v>44</v>
      </c>
      <c r="M1280" s="1">
        <f>Tabla1[[#This Row],[Ganancia Neta ]]/Tabla1[[#This Row],[Total del pedido ]]</f>
        <v>0.40909090909090912</v>
      </c>
      <c r="N1280" s="2">
        <f>Tabla1[[#This Row],[Costo Unitario]]*Tabla1[[#This Row],[Cantidad Ordenada]]</f>
        <v>26</v>
      </c>
      <c r="O1280" s="2"/>
    </row>
    <row r="1281" spans="1:15">
      <c r="A1281">
        <v>519</v>
      </c>
      <c r="B1281">
        <v>6</v>
      </c>
      <c r="C1281" t="s">
        <v>10</v>
      </c>
      <c r="D1281" t="s">
        <v>34</v>
      </c>
      <c r="E1281">
        <v>16</v>
      </c>
      <c r="F1281">
        <v>27</v>
      </c>
      <c r="G1281">
        <v>3</v>
      </c>
      <c r="H1281" s="8">
        <v>49</v>
      </c>
      <c r="I1281" t="s">
        <v>6</v>
      </c>
      <c r="J1281">
        <f>Tabla1[[#This Row],[Precio Unitario]]*Tabla1[[#This Row],[Cantidad Ordenada]]</f>
        <v>81</v>
      </c>
      <c r="K1281">
        <f>Tabla1[[#This Row],[Ganancia Bruta]]-(Tabla1[[#This Row],[Costo Unitario]]*Tabla1[[#This Row],[Cantidad Ordenada]])</f>
        <v>33</v>
      </c>
      <c r="L1281">
        <f>Tabla1[[#This Row],[Precio Unitario]]*Tabla1[[#This Row],[Cantidad Ordenada]]</f>
        <v>81</v>
      </c>
      <c r="M1281" s="1">
        <f>Tabla1[[#This Row],[Ganancia Neta ]]/Tabla1[[#This Row],[Total del pedido ]]</f>
        <v>0.40740740740740738</v>
      </c>
      <c r="N1281" s="2">
        <f>Tabla1[[#This Row],[Costo Unitario]]*Tabla1[[#This Row],[Cantidad Ordenada]]</f>
        <v>48</v>
      </c>
      <c r="O1281" s="2"/>
    </row>
    <row r="1282" spans="1:15">
      <c r="A1282">
        <v>519</v>
      </c>
      <c r="B1282">
        <v>6</v>
      </c>
      <c r="C1282" t="s">
        <v>11</v>
      </c>
      <c r="D1282" t="s">
        <v>35</v>
      </c>
      <c r="E1282">
        <v>25</v>
      </c>
      <c r="F1282">
        <v>40</v>
      </c>
      <c r="G1282">
        <v>3</v>
      </c>
      <c r="H1282" s="8">
        <v>51</v>
      </c>
      <c r="I1282" t="s">
        <v>8</v>
      </c>
      <c r="J1282">
        <f>Tabla1[[#This Row],[Precio Unitario]]*Tabla1[[#This Row],[Cantidad Ordenada]]</f>
        <v>120</v>
      </c>
      <c r="K1282">
        <f>Tabla1[[#This Row],[Ganancia Bruta]]-(Tabla1[[#This Row],[Costo Unitario]]*Tabla1[[#This Row],[Cantidad Ordenada]])</f>
        <v>45</v>
      </c>
      <c r="L1282">
        <f>Tabla1[[#This Row],[Precio Unitario]]*Tabla1[[#This Row],[Cantidad Ordenada]]</f>
        <v>120</v>
      </c>
      <c r="M1282" s="1">
        <f>Tabla1[[#This Row],[Ganancia Neta ]]/Tabla1[[#This Row],[Total del pedido ]]</f>
        <v>0.375</v>
      </c>
      <c r="N1282" s="2">
        <f>Tabla1[[#This Row],[Costo Unitario]]*Tabla1[[#This Row],[Cantidad Ordenada]]</f>
        <v>75</v>
      </c>
      <c r="O1282" s="2"/>
    </row>
    <row r="1283" spans="1:15">
      <c r="A1283">
        <v>519</v>
      </c>
      <c r="B1283">
        <v>6</v>
      </c>
      <c r="C1283" t="s">
        <v>19</v>
      </c>
      <c r="D1283" t="s">
        <v>43</v>
      </c>
      <c r="E1283">
        <v>13</v>
      </c>
      <c r="F1283">
        <v>22</v>
      </c>
      <c r="G1283">
        <v>2</v>
      </c>
      <c r="H1283" s="8">
        <v>56</v>
      </c>
      <c r="I1283" t="s">
        <v>6</v>
      </c>
      <c r="J1283">
        <f>Tabla1[[#This Row],[Precio Unitario]]*Tabla1[[#This Row],[Cantidad Ordenada]]</f>
        <v>44</v>
      </c>
      <c r="K1283">
        <f>Tabla1[[#This Row],[Ganancia Bruta]]-(Tabla1[[#This Row],[Costo Unitario]]*Tabla1[[#This Row],[Cantidad Ordenada]])</f>
        <v>18</v>
      </c>
      <c r="L1283">
        <f>Tabla1[[#This Row],[Precio Unitario]]*Tabla1[[#This Row],[Cantidad Ordenada]]</f>
        <v>44</v>
      </c>
      <c r="M1283" s="1">
        <f>Tabla1[[#This Row],[Ganancia Neta ]]/Tabla1[[#This Row],[Total del pedido ]]</f>
        <v>0.40909090909090912</v>
      </c>
      <c r="N1283" s="2">
        <f>Tabla1[[#This Row],[Costo Unitario]]*Tabla1[[#This Row],[Cantidad Ordenada]]</f>
        <v>26</v>
      </c>
      <c r="O1283" s="2"/>
    </row>
    <row r="1284" spans="1:15">
      <c r="A1284">
        <v>520</v>
      </c>
      <c r="B1284">
        <v>4</v>
      </c>
      <c r="C1284" t="s">
        <v>13</v>
      </c>
      <c r="D1284" t="s">
        <v>37</v>
      </c>
      <c r="E1284">
        <v>17</v>
      </c>
      <c r="F1284">
        <v>29</v>
      </c>
      <c r="G1284">
        <v>1</v>
      </c>
      <c r="H1284" s="8">
        <v>46</v>
      </c>
      <c r="I1284" t="s">
        <v>6</v>
      </c>
      <c r="J1284">
        <f>Tabla1[[#This Row],[Precio Unitario]]*Tabla1[[#This Row],[Cantidad Ordenada]]</f>
        <v>29</v>
      </c>
      <c r="K1284">
        <f>Tabla1[[#This Row],[Ganancia Bruta]]-(Tabla1[[#This Row],[Costo Unitario]]*Tabla1[[#This Row],[Cantidad Ordenada]])</f>
        <v>12</v>
      </c>
      <c r="L1284">
        <f>Tabla1[[#This Row],[Precio Unitario]]*Tabla1[[#This Row],[Cantidad Ordenada]]</f>
        <v>29</v>
      </c>
      <c r="M1284" s="1">
        <f>Tabla1[[#This Row],[Ganancia Neta ]]/Tabla1[[#This Row],[Total del pedido ]]</f>
        <v>0.41379310344827586</v>
      </c>
      <c r="N1284" s="2">
        <f>Tabla1[[#This Row],[Costo Unitario]]*Tabla1[[#This Row],[Cantidad Ordenada]]</f>
        <v>17</v>
      </c>
      <c r="O1284" s="2"/>
    </row>
    <row r="1285" spans="1:15">
      <c r="A1285">
        <v>520</v>
      </c>
      <c r="B1285">
        <v>4</v>
      </c>
      <c r="C1285" t="s">
        <v>20</v>
      </c>
      <c r="D1285" t="s">
        <v>44</v>
      </c>
      <c r="E1285">
        <v>20</v>
      </c>
      <c r="F1285">
        <v>34</v>
      </c>
      <c r="G1285">
        <v>2</v>
      </c>
      <c r="H1285" s="8">
        <v>21</v>
      </c>
      <c r="I1285" t="s">
        <v>6</v>
      </c>
      <c r="J1285">
        <f>Tabla1[[#This Row],[Precio Unitario]]*Tabla1[[#This Row],[Cantidad Ordenada]]</f>
        <v>68</v>
      </c>
      <c r="K1285">
        <f>Tabla1[[#This Row],[Ganancia Bruta]]-(Tabla1[[#This Row],[Costo Unitario]]*Tabla1[[#This Row],[Cantidad Ordenada]])</f>
        <v>28</v>
      </c>
      <c r="L1285">
        <f>Tabla1[[#This Row],[Precio Unitario]]*Tabla1[[#This Row],[Cantidad Ordenada]]</f>
        <v>68</v>
      </c>
      <c r="M1285" s="1">
        <f>Tabla1[[#This Row],[Ganancia Neta ]]/Tabla1[[#This Row],[Total del pedido ]]</f>
        <v>0.41176470588235292</v>
      </c>
      <c r="N1285" s="2">
        <f>Tabla1[[#This Row],[Costo Unitario]]*Tabla1[[#This Row],[Cantidad Ordenada]]</f>
        <v>40</v>
      </c>
      <c r="O1285" s="2"/>
    </row>
    <row r="1286" spans="1:15">
      <c r="A1286">
        <v>520</v>
      </c>
      <c r="B1286">
        <v>4</v>
      </c>
      <c r="C1286" t="s">
        <v>9</v>
      </c>
      <c r="D1286" t="s">
        <v>33</v>
      </c>
      <c r="E1286">
        <v>19</v>
      </c>
      <c r="F1286">
        <v>31</v>
      </c>
      <c r="G1286">
        <v>3</v>
      </c>
      <c r="H1286" s="8">
        <v>22</v>
      </c>
      <c r="I1286" t="s">
        <v>8</v>
      </c>
      <c r="J1286">
        <f>Tabla1[[#This Row],[Precio Unitario]]*Tabla1[[#This Row],[Cantidad Ordenada]]</f>
        <v>93</v>
      </c>
      <c r="K1286">
        <f>Tabla1[[#This Row],[Ganancia Bruta]]-(Tabla1[[#This Row],[Costo Unitario]]*Tabla1[[#This Row],[Cantidad Ordenada]])</f>
        <v>36</v>
      </c>
      <c r="L1286">
        <f>Tabla1[[#This Row],[Precio Unitario]]*Tabla1[[#This Row],[Cantidad Ordenada]]</f>
        <v>93</v>
      </c>
      <c r="M1286" s="1">
        <f>Tabla1[[#This Row],[Ganancia Neta ]]/Tabla1[[#This Row],[Total del pedido ]]</f>
        <v>0.38709677419354838</v>
      </c>
      <c r="N1286" s="2">
        <f>Tabla1[[#This Row],[Costo Unitario]]*Tabla1[[#This Row],[Cantidad Ordenada]]</f>
        <v>57</v>
      </c>
      <c r="O1286" s="2"/>
    </row>
    <row r="1287" spans="1:15">
      <c r="A1287">
        <v>520</v>
      </c>
      <c r="B1287">
        <v>4</v>
      </c>
      <c r="C1287" t="s">
        <v>7</v>
      </c>
      <c r="D1287" t="s">
        <v>32</v>
      </c>
      <c r="E1287">
        <v>18</v>
      </c>
      <c r="F1287">
        <v>30</v>
      </c>
      <c r="G1287">
        <v>3</v>
      </c>
      <c r="H1287" s="8">
        <v>32</v>
      </c>
      <c r="I1287" t="s">
        <v>6</v>
      </c>
      <c r="J1287">
        <f>Tabla1[[#This Row],[Precio Unitario]]*Tabla1[[#This Row],[Cantidad Ordenada]]</f>
        <v>90</v>
      </c>
      <c r="K1287">
        <f>Tabla1[[#This Row],[Ganancia Bruta]]-(Tabla1[[#This Row],[Costo Unitario]]*Tabla1[[#This Row],[Cantidad Ordenada]])</f>
        <v>36</v>
      </c>
      <c r="L1287">
        <f>Tabla1[[#This Row],[Precio Unitario]]*Tabla1[[#This Row],[Cantidad Ordenada]]</f>
        <v>90</v>
      </c>
      <c r="M1287" s="1">
        <f>Tabla1[[#This Row],[Ganancia Neta ]]/Tabla1[[#This Row],[Total del pedido ]]</f>
        <v>0.4</v>
      </c>
      <c r="N1287" s="2">
        <f>Tabla1[[#This Row],[Costo Unitario]]*Tabla1[[#This Row],[Cantidad Ordenada]]</f>
        <v>54</v>
      </c>
      <c r="O1287" s="2"/>
    </row>
    <row r="1288" spans="1:15">
      <c r="A1288">
        <v>521</v>
      </c>
      <c r="B1288">
        <v>18</v>
      </c>
      <c r="C1288" t="s">
        <v>26</v>
      </c>
      <c r="D1288" t="s">
        <v>50</v>
      </c>
      <c r="E1288">
        <v>15</v>
      </c>
      <c r="F1288">
        <v>25</v>
      </c>
      <c r="G1288">
        <v>2</v>
      </c>
      <c r="H1288" s="8">
        <v>52</v>
      </c>
      <c r="I1288" t="s">
        <v>8</v>
      </c>
      <c r="J1288">
        <f>Tabla1[[#This Row],[Precio Unitario]]*Tabla1[[#This Row],[Cantidad Ordenada]]</f>
        <v>50</v>
      </c>
      <c r="K1288">
        <f>Tabla1[[#This Row],[Ganancia Bruta]]-(Tabla1[[#This Row],[Costo Unitario]]*Tabla1[[#This Row],[Cantidad Ordenada]])</f>
        <v>20</v>
      </c>
      <c r="L1288">
        <f>Tabla1[[#This Row],[Precio Unitario]]*Tabla1[[#This Row],[Cantidad Ordenada]]</f>
        <v>50</v>
      </c>
      <c r="M1288" s="1">
        <f>Tabla1[[#This Row],[Ganancia Neta ]]/Tabla1[[#This Row],[Total del pedido ]]</f>
        <v>0.4</v>
      </c>
      <c r="N1288" s="2">
        <f>Tabla1[[#This Row],[Costo Unitario]]*Tabla1[[#This Row],[Cantidad Ordenada]]</f>
        <v>30</v>
      </c>
      <c r="O1288" s="2"/>
    </row>
    <row r="1289" spans="1:15">
      <c r="A1289">
        <v>521</v>
      </c>
      <c r="B1289">
        <v>18</v>
      </c>
      <c r="C1289" t="s">
        <v>13</v>
      </c>
      <c r="D1289" t="s">
        <v>37</v>
      </c>
      <c r="E1289">
        <v>17</v>
      </c>
      <c r="F1289">
        <v>29</v>
      </c>
      <c r="G1289">
        <v>2</v>
      </c>
      <c r="H1289" s="8">
        <v>18</v>
      </c>
      <c r="I1289" t="s">
        <v>6</v>
      </c>
      <c r="J1289">
        <f>Tabla1[[#This Row],[Precio Unitario]]*Tabla1[[#This Row],[Cantidad Ordenada]]</f>
        <v>58</v>
      </c>
      <c r="K1289">
        <f>Tabla1[[#This Row],[Ganancia Bruta]]-(Tabla1[[#This Row],[Costo Unitario]]*Tabla1[[#This Row],[Cantidad Ordenada]])</f>
        <v>24</v>
      </c>
      <c r="L1289">
        <f>Tabla1[[#This Row],[Precio Unitario]]*Tabla1[[#This Row],[Cantidad Ordenada]]</f>
        <v>58</v>
      </c>
      <c r="M1289" s="1">
        <f>Tabla1[[#This Row],[Ganancia Neta ]]/Tabla1[[#This Row],[Total del pedido ]]</f>
        <v>0.41379310344827586</v>
      </c>
      <c r="N1289" s="2">
        <f>Tabla1[[#This Row],[Costo Unitario]]*Tabla1[[#This Row],[Cantidad Ordenada]]</f>
        <v>34</v>
      </c>
      <c r="O1289" s="2"/>
    </row>
    <row r="1290" spans="1:15">
      <c r="A1290">
        <v>521</v>
      </c>
      <c r="B1290">
        <v>18</v>
      </c>
      <c r="C1290" t="s">
        <v>20</v>
      </c>
      <c r="D1290" t="s">
        <v>44</v>
      </c>
      <c r="E1290">
        <v>20</v>
      </c>
      <c r="F1290">
        <v>34</v>
      </c>
      <c r="G1290">
        <v>3</v>
      </c>
      <c r="H1290" s="8">
        <v>21</v>
      </c>
      <c r="I1290" t="s">
        <v>8</v>
      </c>
      <c r="J1290">
        <f>Tabla1[[#This Row],[Precio Unitario]]*Tabla1[[#This Row],[Cantidad Ordenada]]</f>
        <v>102</v>
      </c>
      <c r="K1290">
        <f>Tabla1[[#This Row],[Ganancia Bruta]]-(Tabla1[[#This Row],[Costo Unitario]]*Tabla1[[#This Row],[Cantidad Ordenada]])</f>
        <v>42</v>
      </c>
      <c r="L1290">
        <f>Tabla1[[#This Row],[Precio Unitario]]*Tabla1[[#This Row],[Cantidad Ordenada]]</f>
        <v>102</v>
      </c>
      <c r="M1290" s="1">
        <f>Tabla1[[#This Row],[Ganancia Neta ]]/Tabla1[[#This Row],[Total del pedido ]]</f>
        <v>0.41176470588235292</v>
      </c>
      <c r="N1290" s="2">
        <f>Tabla1[[#This Row],[Costo Unitario]]*Tabla1[[#This Row],[Cantidad Ordenada]]</f>
        <v>60</v>
      </c>
      <c r="O1290" s="2"/>
    </row>
    <row r="1291" spans="1:15">
      <c r="A1291">
        <v>522</v>
      </c>
      <c r="B1291">
        <v>2</v>
      </c>
      <c r="C1291" t="s">
        <v>15</v>
      </c>
      <c r="D1291" t="s">
        <v>39</v>
      </c>
      <c r="E1291">
        <v>16</v>
      </c>
      <c r="F1291">
        <v>28</v>
      </c>
      <c r="G1291">
        <v>3</v>
      </c>
      <c r="H1291" s="8">
        <v>47</v>
      </c>
      <c r="I1291" t="s">
        <v>8</v>
      </c>
      <c r="J1291">
        <f>Tabla1[[#This Row],[Precio Unitario]]*Tabla1[[#This Row],[Cantidad Ordenada]]</f>
        <v>84</v>
      </c>
      <c r="K1291">
        <f>Tabla1[[#This Row],[Ganancia Bruta]]-(Tabla1[[#This Row],[Costo Unitario]]*Tabla1[[#This Row],[Cantidad Ordenada]])</f>
        <v>36</v>
      </c>
      <c r="L1291">
        <f>Tabla1[[#This Row],[Precio Unitario]]*Tabla1[[#This Row],[Cantidad Ordenada]]</f>
        <v>84</v>
      </c>
      <c r="M1291" s="1">
        <f>Tabla1[[#This Row],[Ganancia Neta ]]/Tabla1[[#This Row],[Total del pedido ]]</f>
        <v>0.42857142857142855</v>
      </c>
      <c r="N1291" s="2">
        <f>Tabla1[[#This Row],[Costo Unitario]]*Tabla1[[#This Row],[Cantidad Ordenada]]</f>
        <v>48</v>
      </c>
      <c r="O1291" s="2"/>
    </row>
    <row r="1292" spans="1:15">
      <c r="A1292">
        <v>523</v>
      </c>
      <c r="B1292">
        <v>4</v>
      </c>
      <c r="C1292" t="s">
        <v>10</v>
      </c>
      <c r="D1292" t="s">
        <v>34</v>
      </c>
      <c r="E1292">
        <v>16</v>
      </c>
      <c r="F1292">
        <v>27</v>
      </c>
      <c r="G1292">
        <v>3</v>
      </c>
      <c r="H1292" s="8">
        <v>51</v>
      </c>
      <c r="I1292" t="s">
        <v>6</v>
      </c>
      <c r="J1292">
        <f>Tabla1[[#This Row],[Precio Unitario]]*Tabla1[[#This Row],[Cantidad Ordenada]]</f>
        <v>81</v>
      </c>
      <c r="K1292">
        <f>Tabla1[[#This Row],[Ganancia Bruta]]-(Tabla1[[#This Row],[Costo Unitario]]*Tabla1[[#This Row],[Cantidad Ordenada]])</f>
        <v>33</v>
      </c>
      <c r="L1292">
        <f>Tabla1[[#This Row],[Precio Unitario]]*Tabla1[[#This Row],[Cantidad Ordenada]]</f>
        <v>81</v>
      </c>
      <c r="M1292" s="1">
        <f>Tabla1[[#This Row],[Ganancia Neta ]]/Tabla1[[#This Row],[Total del pedido ]]</f>
        <v>0.40740740740740738</v>
      </c>
      <c r="N1292" s="2">
        <f>Tabla1[[#This Row],[Costo Unitario]]*Tabla1[[#This Row],[Cantidad Ordenada]]</f>
        <v>48</v>
      </c>
      <c r="O1292" s="2"/>
    </row>
    <row r="1293" spans="1:15">
      <c r="A1293">
        <v>524</v>
      </c>
      <c r="B1293">
        <v>16</v>
      </c>
      <c r="C1293" t="s">
        <v>19</v>
      </c>
      <c r="D1293" t="s">
        <v>43</v>
      </c>
      <c r="E1293">
        <v>13</v>
      </c>
      <c r="F1293">
        <v>22</v>
      </c>
      <c r="G1293">
        <v>1</v>
      </c>
      <c r="H1293" s="8">
        <v>46</v>
      </c>
      <c r="I1293" t="s">
        <v>8</v>
      </c>
      <c r="J1293">
        <f>Tabla1[[#This Row],[Precio Unitario]]*Tabla1[[#This Row],[Cantidad Ordenada]]</f>
        <v>22</v>
      </c>
      <c r="K1293">
        <f>Tabla1[[#This Row],[Ganancia Bruta]]-(Tabla1[[#This Row],[Costo Unitario]]*Tabla1[[#This Row],[Cantidad Ordenada]])</f>
        <v>9</v>
      </c>
      <c r="L1293">
        <f>Tabla1[[#This Row],[Precio Unitario]]*Tabla1[[#This Row],[Cantidad Ordenada]]</f>
        <v>22</v>
      </c>
      <c r="M1293" s="1">
        <f>Tabla1[[#This Row],[Ganancia Neta ]]/Tabla1[[#This Row],[Total del pedido ]]</f>
        <v>0.40909090909090912</v>
      </c>
      <c r="N1293" s="2">
        <f>Tabla1[[#This Row],[Costo Unitario]]*Tabla1[[#This Row],[Cantidad Ordenada]]</f>
        <v>13</v>
      </c>
      <c r="O1293" s="2"/>
    </row>
    <row r="1294" spans="1:15">
      <c r="A1294">
        <v>524</v>
      </c>
      <c r="B1294">
        <v>16</v>
      </c>
      <c r="C1294" t="s">
        <v>10</v>
      </c>
      <c r="D1294" t="s">
        <v>34</v>
      </c>
      <c r="E1294">
        <v>16</v>
      </c>
      <c r="F1294">
        <v>27</v>
      </c>
      <c r="G1294">
        <v>2</v>
      </c>
      <c r="H1294" s="8">
        <v>15</v>
      </c>
      <c r="I1294" t="s">
        <v>6</v>
      </c>
      <c r="J1294">
        <f>Tabla1[[#This Row],[Precio Unitario]]*Tabla1[[#This Row],[Cantidad Ordenada]]</f>
        <v>54</v>
      </c>
      <c r="K1294">
        <f>Tabla1[[#This Row],[Ganancia Bruta]]-(Tabla1[[#This Row],[Costo Unitario]]*Tabla1[[#This Row],[Cantidad Ordenada]])</f>
        <v>22</v>
      </c>
      <c r="L1294">
        <f>Tabla1[[#This Row],[Precio Unitario]]*Tabla1[[#This Row],[Cantidad Ordenada]]</f>
        <v>54</v>
      </c>
      <c r="M1294" s="1">
        <f>Tabla1[[#This Row],[Ganancia Neta ]]/Tabla1[[#This Row],[Total del pedido ]]</f>
        <v>0.40740740740740738</v>
      </c>
      <c r="N1294" s="2">
        <f>Tabla1[[#This Row],[Costo Unitario]]*Tabla1[[#This Row],[Cantidad Ordenada]]</f>
        <v>32</v>
      </c>
      <c r="O1294" s="2"/>
    </row>
    <row r="1295" spans="1:15">
      <c r="A1295">
        <v>525</v>
      </c>
      <c r="B1295">
        <v>16</v>
      </c>
      <c r="C1295" t="s">
        <v>22</v>
      </c>
      <c r="D1295" t="s">
        <v>46</v>
      </c>
      <c r="E1295">
        <v>14</v>
      </c>
      <c r="F1295">
        <v>23</v>
      </c>
      <c r="G1295">
        <v>3</v>
      </c>
      <c r="H1295" s="8">
        <v>23</v>
      </c>
      <c r="I1295" t="s">
        <v>8</v>
      </c>
      <c r="J1295">
        <f>Tabla1[[#This Row],[Precio Unitario]]*Tabla1[[#This Row],[Cantidad Ordenada]]</f>
        <v>69</v>
      </c>
      <c r="K1295">
        <f>Tabla1[[#This Row],[Ganancia Bruta]]-(Tabla1[[#This Row],[Costo Unitario]]*Tabla1[[#This Row],[Cantidad Ordenada]])</f>
        <v>27</v>
      </c>
      <c r="L1295">
        <f>Tabla1[[#This Row],[Precio Unitario]]*Tabla1[[#This Row],[Cantidad Ordenada]]</f>
        <v>69</v>
      </c>
      <c r="M1295" s="1">
        <f>Tabla1[[#This Row],[Ganancia Neta ]]/Tabla1[[#This Row],[Total del pedido ]]</f>
        <v>0.39130434782608697</v>
      </c>
      <c r="N1295" s="2">
        <f>Tabla1[[#This Row],[Costo Unitario]]*Tabla1[[#This Row],[Cantidad Ordenada]]</f>
        <v>42</v>
      </c>
      <c r="O1295" s="2"/>
    </row>
    <row r="1296" spans="1:15">
      <c r="A1296">
        <v>525</v>
      </c>
      <c r="B1296">
        <v>16</v>
      </c>
      <c r="C1296" t="s">
        <v>17</v>
      </c>
      <c r="D1296" t="s">
        <v>41</v>
      </c>
      <c r="E1296">
        <v>21</v>
      </c>
      <c r="F1296">
        <v>35</v>
      </c>
      <c r="G1296">
        <v>1</v>
      </c>
      <c r="H1296" s="8">
        <v>14</v>
      </c>
      <c r="I1296" t="s">
        <v>6</v>
      </c>
      <c r="J1296">
        <f>Tabla1[[#This Row],[Precio Unitario]]*Tabla1[[#This Row],[Cantidad Ordenada]]</f>
        <v>35</v>
      </c>
      <c r="K1296">
        <f>Tabla1[[#This Row],[Ganancia Bruta]]-(Tabla1[[#This Row],[Costo Unitario]]*Tabla1[[#This Row],[Cantidad Ordenada]])</f>
        <v>14</v>
      </c>
      <c r="L1296">
        <f>Tabla1[[#This Row],[Precio Unitario]]*Tabla1[[#This Row],[Cantidad Ordenada]]</f>
        <v>35</v>
      </c>
      <c r="M1296" s="1">
        <f>Tabla1[[#This Row],[Ganancia Neta ]]/Tabla1[[#This Row],[Total del pedido ]]</f>
        <v>0.4</v>
      </c>
      <c r="N1296" s="2">
        <f>Tabla1[[#This Row],[Costo Unitario]]*Tabla1[[#This Row],[Cantidad Ordenada]]</f>
        <v>21</v>
      </c>
      <c r="O1296" s="2"/>
    </row>
    <row r="1297" spans="1:15">
      <c r="A1297">
        <v>525</v>
      </c>
      <c r="B1297">
        <v>16</v>
      </c>
      <c r="C1297" t="s">
        <v>9</v>
      </c>
      <c r="D1297" t="s">
        <v>33</v>
      </c>
      <c r="E1297">
        <v>19</v>
      </c>
      <c r="F1297">
        <v>31</v>
      </c>
      <c r="G1297">
        <v>3</v>
      </c>
      <c r="H1297" s="8">
        <v>40</v>
      </c>
      <c r="I1297" t="s">
        <v>8</v>
      </c>
      <c r="J1297">
        <f>Tabla1[[#This Row],[Precio Unitario]]*Tabla1[[#This Row],[Cantidad Ordenada]]</f>
        <v>93</v>
      </c>
      <c r="K1297">
        <f>Tabla1[[#This Row],[Ganancia Bruta]]-(Tabla1[[#This Row],[Costo Unitario]]*Tabla1[[#This Row],[Cantidad Ordenada]])</f>
        <v>36</v>
      </c>
      <c r="L1297">
        <f>Tabla1[[#This Row],[Precio Unitario]]*Tabla1[[#This Row],[Cantidad Ordenada]]</f>
        <v>93</v>
      </c>
      <c r="M1297" s="1">
        <f>Tabla1[[#This Row],[Ganancia Neta ]]/Tabla1[[#This Row],[Total del pedido ]]</f>
        <v>0.38709677419354838</v>
      </c>
      <c r="N1297" s="2">
        <f>Tabla1[[#This Row],[Costo Unitario]]*Tabla1[[#This Row],[Cantidad Ordenada]]</f>
        <v>57</v>
      </c>
      <c r="O1297" s="2"/>
    </row>
    <row r="1298" spans="1:15">
      <c r="A1298">
        <v>526</v>
      </c>
      <c r="B1298">
        <v>4</v>
      </c>
      <c r="C1298" t="s">
        <v>14</v>
      </c>
      <c r="D1298" t="s">
        <v>38</v>
      </c>
      <c r="E1298">
        <v>20</v>
      </c>
      <c r="F1298">
        <v>33</v>
      </c>
      <c r="G1298">
        <v>1</v>
      </c>
      <c r="H1298" s="8">
        <v>22</v>
      </c>
      <c r="I1298" t="s">
        <v>6</v>
      </c>
      <c r="J1298">
        <f>Tabla1[[#This Row],[Precio Unitario]]*Tabla1[[#This Row],[Cantidad Ordenada]]</f>
        <v>33</v>
      </c>
      <c r="K1298">
        <f>Tabla1[[#This Row],[Ganancia Bruta]]-(Tabla1[[#This Row],[Costo Unitario]]*Tabla1[[#This Row],[Cantidad Ordenada]])</f>
        <v>13</v>
      </c>
      <c r="L1298">
        <f>Tabla1[[#This Row],[Precio Unitario]]*Tabla1[[#This Row],[Cantidad Ordenada]]</f>
        <v>33</v>
      </c>
      <c r="M1298" s="1">
        <f>Tabla1[[#This Row],[Ganancia Neta ]]/Tabla1[[#This Row],[Total del pedido ]]</f>
        <v>0.39393939393939392</v>
      </c>
      <c r="N1298" s="2">
        <f>Tabla1[[#This Row],[Costo Unitario]]*Tabla1[[#This Row],[Cantidad Ordenada]]</f>
        <v>20</v>
      </c>
      <c r="O1298" s="2"/>
    </row>
    <row r="1299" spans="1:15">
      <c r="A1299">
        <v>527</v>
      </c>
      <c r="B1299">
        <v>19</v>
      </c>
      <c r="C1299" t="s">
        <v>10</v>
      </c>
      <c r="D1299" t="s">
        <v>34</v>
      </c>
      <c r="E1299">
        <v>16</v>
      </c>
      <c r="F1299">
        <v>27</v>
      </c>
      <c r="G1299">
        <v>2</v>
      </c>
      <c r="H1299" s="8">
        <v>31</v>
      </c>
      <c r="I1299" t="s">
        <v>6</v>
      </c>
      <c r="J1299">
        <f>Tabla1[[#This Row],[Precio Unitario]]*Tabla1[[#This Row],[Cantidad Ordenada]]</f>
        <v>54</v>
      </c>
      <c r="K1299">
        <f>Tabla1[[#This Row],[Ganancia Bruta]]-(Tabla1[[#This Row],[Costo Unitario]]*Tabla1[[#This Row],[Cantidad Ordenada]])</f>
        <v>22</v>
      </c>
      <c r="L1299">
        <f>Tabla1[[#This Row],[Precio Unitario]]*Tabla1[[#This Row],[Cantidad Ordenada]]</f>
        <v>54</v>
      </c>
      <c r="M1299" s="1">
        <f>Tabla1[[#This Row],[Ganancia Neta ]]/Tabla1[[#This Row],[Total del pedido ]]</f>
        <v>0.40740740740740738</v>
      </c>
      <c r="N1299" s="2">
        <f>Tabla1[[#This Row],[Costo Unitario]]*Tabla1[[#This Row],[Cantidad Ordenada]]</f>
        <v>32</v>
      </c>
      <c r="O1299" s="2"/>
    </row>
    <row r="1300" spans="1:15">
      <c r="A1300">
        <v>528</v>
      </c>
      <c r="B1300">
        <v>14</v>
      </c>
      <c r="C1300" t="s">
        <v>21</v>
      </c>
      <c r="D1300" t="s">
        <v>45</v>
      </c>
      <c r="E1300">
        <v>12</v>
      </c>
      <c r="F1300">
        <v>20</v>
      </c>
      <c r="G1300">
        <v>1</v>
      </c>
      <c r="H1300" s="8">
        <v>29</v>
      </c>
      <c r="I1300" t="s">
        <v>6</v>
      </c>
      <c r="J1300">
        <f>Tabla1[[#This Row],[Precio Unitario]]*Tabla1[[#This Row],[Cantidad Ordenada]]</f>
        <v>20</v>
      </c>
      <c r="K1300">
        <f>Tabla1[[#This Row],[Ganancia Bruta]]-(Tabla1[[#This Row],[Costo Unitario]]*Tabla1[[#This Row],[Cantidad Ordenada]])</f>
        <v>8</v>
      </c>
      <c r="L1300">
        <f>Tabla1[[#This Row],[Precio Unitario]]*Tabla1[[#This Row],[Cantidad Ordenada]]</f>
        <v>20</v>
      </c>
      <c r="M1300" s="1">
        <f>Tabla1[[#This Row],[Ganancia Neta ]]/Tabla1[[#This Row],[Total del pedido ]]</f>
        <v>0.4</v>
      </c>
      <c r="N1300" s="2">
        <f>Tabla1[[#This Row],[Costo Unitario]]*Tabla1[[#This Row],[Cantidad Ordenada]]</f>
        <v>12</v>
      </c>
      <c r="O1300" s="2"/>
    </row>
    <row r="1301" spans="1:15">
      <c r="A1301">
        <v>528</v>
      </c>
      <c r="B1301">
        <v>14</v>
      </c>
      <c r="C1301" t="s">
        <v>11</v>
      </c>
      <c r="D1301" t="s">
        <v>35</v>
      </c>
      <c r="E1301">
        <v>25</v>
      </c>
      <c r="F1301">
        <v>40</v>
      </c>
      <c r="G1301">
        <v>1</v>
      </c>
      <c r="H1301" s="8">
        <v>47</v>
      </c>
      <c r="I1301" t="s">
        <v>6</v>
      </c>
      <c r="J1301">
        <f>Tabla1[[#This Row],[Precio Unitario]]*Tabla1[[#This Row],[Cantidad Ordenada]]</f>
        <v>40</v>
      </c>
      <c r="K1301">
        <f>Tabla1[[#This Row],[Ganancia Bruta]]-(Tabla1[[#This Row],[Costo Unitario]]*Tabla1[[#This Row],[Cantidad Ordenada]])</f>
        <v>15</v>
      </c>
      <c r="L1301">
        <f>Tabla1[[#This Row],[Precio Unitario]]*Tabla1[[#This Row],[Cantidad Ordenada]]</f>
        <v>40</v>
      </c>
      <c r="M1301" s="1">
        <f>Tabla1[[#This Row],[Ganancia Neta ]]/Tabla1[[#This Row],[Total del pedido ]]</f>
        <v>0.375</v>
      </c>
      <c r="N1301" s="2">
        <f>Tabla1[[#This Row],[Costo Unitario]]*Tabla1[[#This Row],[Cantidad Ordenada]]</f>
        <v>25</v>
      </c>
      <c r="O1301" s="2"/>
    </row>
    <row r="1302" spans="1:15">
      <c r="A1302">
        <v>528</v>
      </c>
      <c r="B1302">
        <v>14</v>
      </c>
      <c r="C1302" t="s">
        <v>24</v>
      </c>
      <c r="D1302" t="s">
        <v>48</v>
      </c>
      <c r="E1302">
        <v>10</v>
      </c>
      <c r="F1302">
        <v>18</v>
      </c>
      <c r="G1302">
        <v>1</v>
      </c>
      <c r="H1302" s="8">
        <v>45</v>
      </c>
      <c r="I1302" t="s">
        <v>8</v>
      </c>
      <c r="J1302">
        <f>Tabla1[[#This Row],[Precio Unitario]]*Tabla1[[#This Row],[Cantidad Ordenada]]</f>
        <v>18</v>
      </c>
      <c r="K1302">
        <f>Tabla1[[#This Row],[Ganancia Bruta]]-(Tabla1[[#This Row],[Costo Unitario]]*Tabla1[[#This Row],[Cantidad Ordenada]])</f>
        <v>8</v>
      </c>
      <c r="L1302">
        <f>Tabla1[[#This Row],[Precio Unitario]]*Tabla1[[#This Row],[Cantidad Ordenada]]</f>
        <v>18</v>
      </c>
      <c r="M1302" s="1">
        <f>Tabla1[[#This Row],[Ganancia Neta ]]/Tabla1[[#This Row],[Total del pedido ]]</f>
        <v>0.44444444444444442</v>
      </c>
      <c r="N1302" s="2">
        <f>Tabla1[[#This Row],[Costo Unitario]]*Tabla1[[#This Row],[Cantidad Ordenada]]</f>
        <v>10</v>
      </c>
      <c r="O1302" s="2"/>
    </row>
    <row r="1303" spans="1:15">
      <c r="A1303">
        <v>529</v>
      </c>
      <c r="B1303">
        <v>1</v>
      </c>
      <c r="C1303" t="s">
        <v>20</v>
      </c>
      <c r="D1303" t="s">
        <v>44</v>
      </c>
      <c r="E1303">
        <v>20</v>
      </c>
      <c r="F1303">
        <v>34</v>
      </c>
      <c r="G1303">
        <v>1</v>
      </c>
      <c r="H1303" s="8">
        <v>24</v>
      </c>
      <c r="I1303" t="s">
        <v>8</v>
      </c>
      <c r="J1303">
        <f>Tabla1[[#This Row],[Precio Unitario]]*Tabla1[[#This Row],[Cantidad Ordenada]]</f>
        <v>34</v>
      </c>
      <c r="K1303">
        <f>Tabla1[[#This Row],[Ganancia Bruta]]-(Tabla1[[#This Row],[Costo Unitario]]*Tabla1[[#This Row],[Cantidad Ordenada]])</f>
        <v>14</v>
      </c>
      <c r="L1303">
        <f>Tabla1[[#This Row],[Precio Unitario]]*Tabla1[[#This Row],[Cantidad Ordenada]]</f>
        <v>34</v>
      </c>
      <c r="M1303" s="1">
        <f>Tabla1[[#This Row],[Ganancia Neta ]]/Tabla1[[#This Row],[Total del pedido ]]</f>
        <v>0.41176470588235292</v>
      </c>
      <c r="N1303" s="2">
        <f>Tabla1[[#This Row],[Costo Unitario]]*Tabla1[[#This Row],[Cantidad Ordenada]]</f>
        <v>20</v>
      </c>
      <c r="O1303" s="2"/>
    </row>
    <row r="1304" spans="1:15">
      <c r="A1304">
        <v>529</v>
      </c>
      <c r="B1304">
        <v>1</v>
      </c>
      <c r="C1304" t="s">
        <v>12</v>
      </c>
      <c r="D1304" t="s">
        <v>36</v>
      </c>
      <c r="E1304">
        <v>22</v>
      </c>
      <c r="F1304">
        <v>36</v>
      </c>
      <c r="G1304">
        <v>2</v>
      </c>
      <c r="H1304" s="8">
        <v>51</v>
      </c>
      <c r="I1304" t="s">
        <v>6</v>
      </c>
      <c r="J1304">
        <f>Tabla1[[#This Row],[Precio Unitario]]*Tabla1[[#This Row],[Cantidad Ordenada]]</f>
        <v>72</v>
      </c>
      <c r="K1304">
        <f>Tabla1[[#This Row],[Ganancia Bruta]]-(Tabla1[[#This Row],[Costo Unitario]]*Tabla1[[#This Row],[Cantidad Ordenada]])</f>
        <v>28</v>
      </c>
      <c r="L1304">
        <f>Tabla1[[#This Row],[Precio Unitario]]*Tabla1[[#This Row],[Cantidad Ordenada]]</f>
        <v>72</v>
      </c>
      <c r="M1304" s="1">
        <f>Tabla1[[#This Row],[Ganancia Neta ]]/Tabla1[[#This Row],[Total del pedido ]]</f>
        <v>0.3888888888888889</v>
      </c>
      <c r="N1304" s="2">
        <f>Tabla1[[#This Row],[Costo Unitario]]*Tabla1[[#This Row],[Cantidad Ordenada]]</f>
        <v>44</v>
      </c>
      <c r="O1304" s="2"/>
    </row>
    <row r="1305" spans="1:15">
      <c r="A1305">
        <v>529</v>
      </c>
      <c r="B1305">
        <v>1</v>
      </c>
      <c r="C1305" t="s">
        <v>22</v>
      </c>
      <c r="D1305" t="s">
        <v>46</v>
      </c>
      <c r="E1305">
        <v>14</v>
      </c>
      <c r="F1305">
        <v>23</v>
      </c>
      <c r="G1305">
        <v>2</v>
      </c>
      <c r="H1305" s="8">
        <v>27</v>
      </c>
      <c r="I1305" t="s">
        <v>8</v>
      </c>
      <c r="J1305">
        <f>Tabla1[[#This Row],[Precio Unitario]]*Tabla1[[#This Row],[Cantidad Ordenada]]</f>
        <v>46</v>
      </c>
      <c r="K1305">
        <f>Tabla1[[#This Row],[Ganancia Bruta]]-(Tabla1[[#This Row],[Costo Unitario]]*Tabla1[[#This Row],[Cantidad Ordenada]])</f>
        <v>18</v>
      </c>
      <c r="L1305">
        <f>Tabla1[[#This Row],[Precio Unitario]]*Tabla1[[#This Row],[Cantidad Ordenada]]</f>
        <v>46</v>
      </c>
      <c r="M1305" s="1">
        <f>Tabla1[[#This Row],[Ganancia Neta ]]/Tabla1[[#This Row],[Total del pedido ]]</f>
        <v>0.39130434782608697</v>
      </c>
      <c r="N1305" s="2">
        <f>Tabla1[[#This Row],[Costo Unitario]]*Tabla1[[#This Row],[Cantidad Ordenada]]</f>
        <v>28</v>
      </c>
      <c r="O1305" s="2"/>
    </row>
    <row r="1306" spans="1:15">
      <c r="A1306">
        <v>529</v>
      </c>
      <c r="B1306">
        <v>1</v>
      </c>
      <c r="C1306" t="s">
        <v>15</v>
      </c>
      <c r="D1306" t="s">
        <v>39</v>
      </c>
      <c r="E1306">
        <v>16</v>
      </c>
      <c r="F1306">
        <v>28</v>
      </c>
      <c r="G1306">
        <v>2</v>
      </c>
      <c r="H1306" s="8">
        <v>55</v>
      </c>
      <c r="I1306" t="s">
        <v>6</v>
      </c>
      <c r="J1306">
        <f>Tabla1[[#This Row],[Precio Unitario]]*Tabla1[[#This Row],[Cantidad Ordenada]]</f>
        <v>56</v>
      </c>
      <c r="K1306">
        <f>Tabla1[[#This Row],[Ganancia Bruta]]-(Tabla1[[#This Row],[Costo Unitario]]*Tabla1[[#This Row],[Cantidad Ordenada]])</f>
        <v>24</v>
      </c>
      <c r="L1306">
        <f>Tabla1[[#This Row],[Precio Unitario]]*Tabla1[[#This Row],[Cantidad Ordenada]]</f>
        <v>56</v>
      </c>
      <c r="M1306" s="1">
        <f>Tabla1[[#This Row],[Ganancia Neta ]]/Tabla1[[#This Row],[Total del pedido ]]</f>
        <v>0.42857142857142855</v>
      </c>
      <c r="N1306" s="2">
        <f>Tabla1[[#This Row],[Costo Unitario]]*Tabla1[[#This Row],[Cantidad Ordenada]]</f>
        <v>32</v>
      </c>
      <c r="O1306" s="2"/>
    </row>
    <row r="1307" spans="1:15">
      <c r="A1307">
        <v>530</v>
      </c>
      <c r="B1307">
        <v>7</v>
      </c>
      <c r="C1307" t="s">
        <v>24</v>
      </c>
      <c r="D1307" t="s">
        <v>48</v>
      </c>
      <c r="E1307">
        <v>10</v>
      </c>
      <c r="F1307">
        <v>18</v>
      </c>
      <c r="G1307">
        <v>3</v>
      </c>
      <c r="H1307" s="8">
        <v>37</v>
      </c>
      <c r="I1307" t="s">
        <v>8</v>
      </c>
      <c r="J1307">
        <f>Tabla1[[#This Row],[Precio Unitario]]*Tabla1[[#This Row],[Cantidad Ordenada]]</f>
        <v>54</v>
      </c>
      <c r="K1307">
        <f>Tabla1[[#This Row],[Ganancia Bruta]]-(Tabla1[[#This Row],[Costo Unitario]]*Tabla1[[#This Row],[Cantidad Ordenada]])</f>
        <v>24</v>
      </c>
      <c r="L1307">
        <f>Tabla1[[#This Row],[Precio Unitario]]*Tabla1[[#This Row],[Cantidad Ordenada]]</f>
        <v>54</v>
      </c>
      <c r="M1307" s="1">
        <f>Tabla1[[#This Row],[Ganancia Neta ]]/Tabla1[[#This Row],[Total del pedido ]]</f>
        <v>0.44444444444444442</v>
      </c>
      <c r="N1307" s="2">
        <f>Tabla1[[#This Row],[Costo Unitario]]*Tabla1[[#This Row],[Cantidad Ordenada]]</f>
        <v>30</v>
      </c>
      <c r="O1307" s="2"/>
    </row>
    <row r="1308" spans="1:15">
      <c r="A1308">
        <v>530</v>
      </c>
      <c r="B1308">
        <v>7</v>
      </c>
      <c r="C1308" t="s">
        <v>15</v>
      </c>
      <c r="D1308" t="s">
        <v>39</v>
      </c>
      <c r="E1308">
        <v>16</v>
      </c>
      <c r="F1308">
        <v>28</v>
      </c>
      <c r="G1308">
        <v>2</v>
      </c>
      <c r="H1308" s="8">
        <v>50</v>
      </c>
      <c r="I1308" t="s">
        <v>8</v>
      </c>
      <c r="J1308">
        <f>Tabla1[[#This Row],[Precio Unitario]]*Tabla1[[#This Row],[Cantidad Ordenada]]</f>
        <v>56</v>
      </c>
      <c r="K1308">
        <f>Tabla1[[#This Row],[Ganancia Bruta]]-(Tabla1[[#This Row],[Costo Unitario]]*Tabla1[[#This Row],[Cantidad Ordenada]])</f>
        <v>24</v>
      </c>
      <c r="L1308">
        <f>Tabla1[[#This Row],[Precio Unitario]]*Tabla1[[#This Row],[Cantidad Ordenada]]</f>
        <v>56</v>
      </c>
      <c r="M1308" s="1">
        <f>Tabla1[[#This Row],[Ganancia Neta ]]/Tabla1[[#This Row],[Total del pedido ]]</f>
        <v>0.42857142857142855</v>
      </c>
      <c r="N1308" s="2">
        <f>Tabla1[[#This Row],[Costo Unitario]]*Tabla1[[#This Row],[Cantidad Ordenada]]</f>
        <v>32</v>
      </c>
      <c r="O1308" s="2"/>
    </row>
    <row r="1309" spans="1:15">
      <c r="A1309">
        <v>530</v>
      </c>
      <c r="B1309">
        <v>7</v>
      </c>
      <c r="C1309" t="s">
        <v>26</v>
      </c>
      <c r="D1309" t="s">
        <v>50</v>
      </c>
      <c r="E1309">
        <v>15</v>
      </c>
      <c r="F1309">
        <v>25</v>
      </c>
      <c r="G1309">
        <v>2</v>
      </c>
      <c r="H1309" s="8">
        <v>19</v>
      </c>
      <c r="I1309" t="s">
        <v>6</v>
      </c>
      <c r="J1309">
        <f>Tabla1[[#This Row],[Precio Unitario]]*Tabla1[[#This Row],[Cantidad Ordenada]]</f>
        <v>50</v>
      </c>
      <c r="K1309">
        <f>Tabla1[[#This Row],[Ganancia Bruta]]-(Tabla1[[#This Row],[Costo Unitario]]*Tabla1[[#This Row],[Cantidad Ordenada]])</f>
        <v>20</v>
      </c>
      <c r="L1309">
        <f>Tabla1[[#This Row],[Precio Unitario]]*Tabla1[[#This Row],[Cantidad Ordenada]]</f>
        <v>50</v>
      </c>
      <c r="M1309" s="1">
        <f>Tabla1[[#This Row],[Ganancia Neta ]]/Tabla1[[#This Row],[Total del pedido ]]</f>
        <v>0.4</v>
      </c>
      <c r="N1309" s="2">
        <f>Tabla1[[#This Row],[Costo Unitario]]*Tabla1[[#This Row],[Cantidad Ordenada]]</f>
        <v>30</v>
      </c>
      <c r="O1309" s="2"/>
    </row>
    <row r="1310" spans="1:15">
      <c r="A1310">
        <v>531</v>
      </c>
      <c r="B1310">
        <v>9</v>
      </c>
      <c r="C1310" t="s">
        <v>23</v>
      </c>
      <c r="D1310" t="s">
        <v>47</v>
      </c>
      <c r="E1310">
        <v>13</v>
      </c>
      <c r="F1310">
        <v>21</v>
      </c>
      <c r="G1310">
        <v>3</v>
      </c>
      <c r="H1310" s="8">
        <v>41</v>
      </c>
      <c r="I1310" t="s">
        <v>6</v>
      </c>
      <c r="J1310">
        <f>Tabla1[[#This Row],[Precio Unitario]]*Tabla1[[#This Row],[Cantidad Ordenada]]</f>
        <v>63</v>
      </c>
      <c r="K1310">
        <f>Tabla1[[#This Row],[Ganancia Bruta]]-(Tabla1[[#This Row],[Costo Unitario]]*Tabla1[[#This Row],[Cantidad Ordenada]])</f>
        <v>24</v>
      </c>
      <c r="L1310">
        <f>Tabla1[[#This Row],[Precio Unitario]]*Tabla1[[#This Row],[Cantidad Ordenada]]</f>
        <v>63</v>
      </c>
      <c r="M1310" s="1">
        <f>Tabla1[[#This Row],[Ganancia Neta ]]/Tabla1[[#This Row],[Total del pedido ]]</f>
        <v>0.38095238095238093</v>
      </c>
      <c r="N1310" s="2">
        <f>Tabla1[[#This Row],[Costo Unitario]]*Tabla1[[#This Row],[Cantidad Ordenada]]</f>
        <v>39</v>
      </c>
      <c r="O1310" s="2"/>
    </row>
    <row r="1311" spans="1:15">
      <c r="A1311">
        <v>531</v>
      </c>
      <c r="B1311">
        <v>9</v>
      </c>
      <c r="C1311" t="s">
        <v>11</v>
      </c>
      <c r="D1311" t="s">
        <v>35</v>
      </c>
      <c r="E1311">
        <v>25</v>
      </c>
      <c r="F1311">
        <v>40</v>
      </c>
      <c r="G1311">
        <v>1</v>
      </c>
      <c r="H1311" s="8">
        <v>43</v>
      </c>
      <c r="I1311" t="s">
        <v>6</v>
      </c>
      <c r="J1311">
        <f>Tabla1[[#This Row],[Precio Unitario]]*Tabla1[[#This Row],[Cantidad Ordenada]]</f>
        <v>40</v>
      </c>
      <c r="K1311">
        <f>Tabla1[[#This Row],[Ganancia Bruta]]-(Tabla1[[#This Row],[Costo Unitario]]*Tabla1[[#This Row],[Cantidad Ordenada]])</f>
        <v>15</v>
      </c>
      <c r="L1311">
        <f>Tabla1[[#This Row],[Precio Unitario]]*Tabla1[[#This Row],[Cantidad Ordenada]]</f>
        <v>40</v>
      </c>
      <c r="M1311" s="1">
        <f>Tabla1[[#This Row],[Ganancia Neta ]]/Tabla1[[#This Row],[Total del pedido ]]</f>
        <v>0.375</v>
      </c>
      <c r="N1311" s="2">
        <f>Tabla1[[#This Row],[Costo Unitario]]*Tabla1[[#This Row],[Cantidad Ordenada]]</f>
        <v>25</v>
      </c>
      <c r="O1311" s="2"/>
    </row>
    <row r="1312" spans="1:15">
      <c r="A1312">
        <v>531</v>
      </c>
      <c r="B1312">
        <v>9</v>
      </c>
      <c r="C1312" t="s">
        <v>24</v>
      </c>
      <c r="D1312" t="s">
        <v>48</v>
      </c>
      <c r="E1312">
        <v>10</v>
      </c>
      <c r="F1312">
        <v>18</v>
      </c>
      <c r="G1312">
        <v>3</v>
      </c>
      <c r="H1312" s="8">
        <v>56</v>
      </c>
      <c r="I1312" t="s">
        <v>8</v>
      </c>
      <c r="J1312">
        <f>Tabla1[[#This Row],[Precio Unitario]]*Tabla1[[#This Row],[Cantidad Ordenada]]</f>
        <v>54</v>
      </c>
      <c r="K1312">
        <f>Tabla1[[#This Row],[Ganancia Bruta]]-(Tabla1[[#This Row],[Costo Unitario]]*Tabla1[[#This Row],[Cantidad Ordenada]])</f>
        <v>24</v>
      </c>
      <c r="L1312">
        <f>Tabla1[[#This Row],[Precio Unitario]]*Tabla1[[#This Row],[Cantidad Ordenada]]</f>
        <v>54</v>
      </c>
      <c r="M1312" s="1">
        <f>Tabla1[[#This Row],[Ganancia Neta ]]/Tabla1[[#This Row],[Total del pedido ]]</f>
        <v>0.44444444444444442</v>
      </c>
      <c r="N1312" s="2">
        <f>Tabla1[[#This Row],[Costo Unitario]]*Tabla1[[#This Row],[Cantidad Ordenada]]</f>
        <v>30</v>
      </c>
      <c r="O1312" s="2"/>
    </row>
    <row r="1313" spans="1:15">
      <c r="A1313">
        <v>531</v>
      </c>
      <c r="B1313">
        <v>9</v>
      </c>
      <c r="C1313" t="s">
        <v>13</v>
      </c>
      <c r="D1313" t="s">
        <v>37</v>
      </c>
      <c r="E1313">
        <v>17</v>
      </c>
      <c r="F1313">
        <v>29</v>
      </c>
      <c r="G1313">
        <v>3</v>
      </c>
      <c r="H1313" s="8">
        <v>59</v>
      </c>
      <c r="I1313" t="s">
        <v>8</v>
      </c>
      <c r="J1313">
        <f>Tabla1[[#This Row],[Precio Unitario]]*Tabla1[[#This Row],[Cantidad Ordenada]]</f>
        <v>87</v>
      </c>
      <c r="K1313">
        <f>Tabla1[[#This Row],[Ganancia Bruta]]-(Tabla1[[#This Row],[Costo Unitario]]*Tabla1[[#This Row],[Cantidad Ordenada]])</f>
        <v>36</v>
      </c>
      <c r="L1313">
        <f>Tabla1[[#This Row],[Precio Unitario]]*Tabla1[[#This Row],[Cantidad Ordenada]]</f>
        <v>87</v>
      </c>
      <c r="M1313" s="1">
        <f>Tabla1[[#This Row],[Ganancia Neta ]]/Tabla1[[#This Row],[Total del pedido ]]</f>
        <v>0.41379310344827586</v>
      </c>
      <c r="N1313" s="2">
        <f>Tabla1[[#This Row],[Costo Unitario]]*Tabla1[[#This Row],[Cantidad Ordenada]]</f>
        <v>51</v>
      </c>
      <c r="O1313" s="2"/>
    </row>
    <row r="1314" spans="1:15">
      <c r="A1314">
        <v>532</v>
      </c>
      <c r="B1314">
        <v>13</v>
      </c>
      <c r="C1314" t="s">
        <v>23</v>
      </c>
      <c r="D1314" t="s">
        <v>47</v>
      </c>
      <c r="E1314">
        <v>13</v>
      </c>
      <c r="F1314">
        <v>21</v>
      </c>
      <c r="G1314">
        <v>1</v>
      </c>
      <c r="H1314" s="8">
        <v>24</v>
      </c>
      <c r="I1314" t="s">
        <v>8</v>
      </c>
      <c r="J1314">
        <f>Tabla1[[#This Row],[Precio Unitario]]*Tabla1[[#This Row],[Cantidad Ordenada]]</f>
        <v>21</v>
      </c>
      <c r="K1314">
        <f>Tabla1[[#This Row],[Ganancia Bruta]]-(Tabla1[[#This Row],[Costo Unitario]]*Tabla1[[#This Row],[Cantidad Ordenada]])</f>
        <v>8</v>
      </c>
      <c r="L1314">
        <f>Tabla1[[#This Row],[Precio Unitario]]*Tabla1[[#This Row],[Cantidad Ordenada]]</f>
        <v>21</v>
      </c>
      <c r="M1314" s="1">
        <f>Tabla1[[#This Row],[Ganancia Neta ]]/Tabla1[[#This Row],[Total del pedido ]]</f>
        <v>0.38095238095238093</v>
      </c>
      <c r="N1314" s="2">
        <f>Tabla1[[#This Row],[Costo Unitario]]*Tabla1[[#This Row],[Cantidad Ordenada]]</f>
        <v>13</v>
      </c>
      <c r="O1314" s="2"/>
    </row>
    <row r="1315" spans="1:15">
      <c r="A1315">
        <v>532</v>
      </c>
      <c r="B1315">
        <v>13</v>
      </c>
      <c r="C1315" t="s">
        <v>25</v>
      </c>
      <c r="D1315" t="s">
        <v>49</v>
      </c>
      <c r="E1315">
        <v>15</v>
      </c>
      <c r="F1315">
        <v>26</v>
      </c>
      <c r="G1315">
        <v>2</v>
      </c>
      <c r="H1315" s="8">
        <v>28</v>
      </c>
      <c r="I1315" t="s">
        <v>6</v>
      </c>
      <c r="J1315">
        <f>Tabla1[[#This Row],[Precio Unitario]]*Tabla1[[#This Row],[Cantidad Ordenada]]</f>
        <v>52</v>
      </c>
      <c r="K1315">
        <f>Tabla1[[#This Row],[Ganancia Bruta]]-(Tabla1[[#This Row],[Costo Unitario]]*Tabla1[[#This Row],[Cantidad Ordenada]])</f>
        <v>22</v>
      </c>
      <c r="L1315">
        <f>Tabla1[[#This Row],[Precio Unitario]]*Tabla1[[#This Row],[Cantidad Ordenada]]</f>
        <v>52</v>
      </c>
      <c r="M1315" s="1">
        <f>Tabla1[[#This Row],[Ganancia Neta ]]/Tabla1[[#This Row],[Total del pedido ]]</f>
        <v>0.42307692307692307</v>
      </c>
      <c r="N1315" s="2">
        <f>Tabla1[[#This Row],[Costo Unitario]]*Tabla1[[#This Row],[Cantidad Ordenada]]</f>
        <v>30</v>
      </c>
      <c r="O1315" s="2"/>
    </row>
    <row r="1316" spans="1:15">
      <c r="A1316">
        <v>532</v>
      </c>
      <c r="B1316">
        <v>13</v>
      </c>
      <c r="C1316" t="s">
        <v>18</v>
      </c>
      <c r="D1316" t="s">
        <v>42</v>
      </c>
      <c r="E1316">
        <v>19</v>
      </c>
      <c r="F1316">
        <v>32</v>
      </c>
      <c r="G1316">
        <v>2</v>
      </c>
      <c r="H1316" s="8">
        <v>7</v>
      </c>
      <c r="I1316" t="s">
        <v>8</v>
      </c>
      <c r="J1316">
        <f>Tabla1[[#This Row],[Precio Unitario]]*Tabla1[[#This Row],[Cantidad Ordenada]]</f>
        <v>64</v>
      </c>
      <c r="K1316">
        <f>Tabla1[[#This Row],[Ganancia Bruta]]-(Tabla1[[#This Row],[Costo Unitario]]*Tabla1[[#This Row],[Cantidad Ordenada]])</f>
        <v>26</v>
      </c>
      <c r="L1316">
        <f>Tabla1[[#This Row],[Precio Unitario]]*Tabla1[[#This Row],[Cantidad Ordenada]]</f>
        <v>64</v>
      </c>
      <c r="M1316" s="1">
        <f>Tabla1[[#This Row],[Ganancia Neta ]]/Tabla1[[#This Row],[Total del pedido ]]</f>
        <v>0.40625</v>
      </c>
      <c r="N1316" s="2">
        <f>Tabla1[[#This Row],[Costo Unitario]]*Tabla1[[#This Row],[Cantidad Ordenada]]</f>
        <v>38</v>
      </c>
      <c r="O1316" s="2"/>
    </row>
    <row r="1317" spans="1:15">
      <c r="A1317">
        <v>533</v>
      </c>
      <c r="B1317">
        <v>1</v>
      </c>
      <c r="C1317" t="s">
        <v>21</v>
      </c>
      <c r="D1317" t="s">
        <v>45</v>
      </c>
      <c r="E1317">
        <v>12</v>
      </c>
      <c r="F1317">
        <v>20</v>
      </c>
      <c r="G1317">
        <v>1</v>
      </c>
      <c r="H1317" s="8">
        <v>34</v>
      </c>
      <c r="I1317" t="s">
        <v>6</v>
      </c>
      <c r="J1317">
        <f>Tabla1[[#This Row],[Precio Unitario]]*Tabla1[[#This Row],[Cantidad Ordenada]]</f>
        <v>20</v>
      </c>
      <c r="K1317">
        <f>Tabla1[[#This Row],[Ganancia Bruta]]-(Tabla1[[#This Row],[Costo Unitario]]*Tabla1[[#This Row],[Cantidad Ordenada]])</f>
        <v>8</v>
      </c>
      <c r="L1317">
        <f>Tabla1[[#This Row],[Precio Unitario]]*Tabla1[[#This Row],[Cantidad Ordenada]]</f>
        <v>20</v>
      </c>
      <c r="M1317" s="1">
        <f>Tabla1[[#This Row],[Ganancia Neta ]]/Tabla1[[#This Row],[Total del pedido ]]</f>
        <v>0.4</v>
      </c>
      <c r="N1317" s="2">
        <f>Tabla1[[#This Row],[Costo Unitario]]*Tabla1[[#This Row],[Cantidad Ordenada]]</f>
        <v>12</v>
      </c>
      <c r="O1317" s="2"/>
    </row>
    <row r="1318" spans="1:15">
      <c r="A1318">
        <v>533</v>
      </c>
      <c r="B1318">
        <v>1</v>
      </c>
      <c r="C1318" t="s">
        <v>23</v>
      </c>
      <c r="D1318" t="s">
        <v>47</v>
      </c>
      <c r="E1318">
        <v>13</v>
      </c>
      <c r="F1318">
        <v>21</v>
      </c>
      <c r="G1318">
        <v>1</v>
      </c>
      <c r="H1318" s="8">
        <v>14</v>
      </c>
      <c r="I1318" t="s">
        <v>8</v>
      </c>
      <c r="J1318">
        <f>Tabla1[[#This Row],[Precio Unitario]]*Tabla1[[#This Row],[Cantidad Ordenada]]</f>
        <v>21</v>
      </c>
      <c r="K1318">
        <f>Tabla1[[#This Row],[Ganancia Bruta]]-(Tabla1[[#This Row],[Costo Unitario]]*Tabla1[[#This Row],[Cantidad Ordenada]])</f>
        <v>8</v>
      </c>
      <c r="L1318">
        <f>Tabla1[[#This Row],[Precio Unitario]]*Tabla1[[#This Row],[Cantidad Ordenada]]</f>
        <v>21</v>
      </c>
      <c r="M1318" s="1">
        <f>Tabla1[[#This Row],[Ganancia Neta ]]/Tabla1[[#This Row],[Total del pedido ]]</f>
        <v>0.38095238095238093</v>
      </c>
      <c r="N1318" s="2">
        <f>Tabla1[[#This Row],[Costo Unitario]]*Tabla1[[#This Row],[Cantidad Ordenada]]</f>
        <v>13</v>
      </c>
      <c r="O1318" s="2"/>
    </row>
    <row r="1319" spans="1:15">
      <c r="A1319">
        <v>534</v>
      </c>
      <c r="B1319">
        <v>1</v>
      </c>
      <c r="C1319" t="s">
        <v>5</v>
      </c>
      <c r="D1319" t="s">
        <v>31</v>
      </c>
      <c r="E1319">
        <v>14</v>
      </c>
      <c r="F1319">
        <v>24</v>
      </c>
      <c r="G1319">
        <v>2</v>
      </c>
      <c r="H1319" s="8">
        <v>56</v>
      </c>
      <c r="I1319" t="s">
        <v>8</v>
      </c>
      <c r="J1319">
        <f>Tabla1[[#This Row],[Precio Unitario]]*Tabla1[[#This Row],[Cantidad Ordenada]]</f>
        <v>48</v>
      </c>
      <c r="K1319">
        <f>Tabla1[[#This Row],[Ganancia Bruta]]-(Tabla1[[#This Row],[Costo Unitario]]*Tabla1[[#This Row],[Cantidad Ordenada]])</f>
        <v>20</v>
      </c>
      <c r="L1319">
        <f>Tabla1[[#This Row],[Precio Unitario]]*Tabla1[[#This Row],[Cantidad Ordenada]]</f>
        <v>48</v>
      </c>
      <c r="M1319" s="1">
        <f>Tabla1[[#This Row],[Ganancia Neta ]]/Tabla1[[#This Row],[Total del pedido ]]</f>
        <v>0.41666666666666669</v>
      </c>
      <c r="N1319" s="2">
        <f>Tabla1[[#This Row],[Costo Unitario]]*Tabla1[[#This Row],[Cantidad Ordenada]]</f>
        <v>28</v>
      </c>
      <c r="O1319" s="2"/>
    </row>
    <row r="1320" spans="1:15">
      <c r="A1320">
        <v>534</v>
      </c>
      <c r="B1320">
        <v>1</v>
      </c>
      <c r="C1320" t="s">
        <v>13</v>
      </c>
      <c r="D1320" t="s">
        <v>37</v>
      </c>
      <c r="E1320">
        <v>17</v>
      </c>
      <c r="F1320">
        <v>29</v>
      </c>
      <c r="G1320">
        <v>1</v>
      </c>
      <c r="H1320" s="8">
        <v>10</v>
      </c>
      <c r="I1320" t="s">
        <v>8</v>
      </c>
      <c r="J1320">
        <f>Tabla1[[#This Row],[Precio Unitario]]*Tabla1[[#This Row],[Cantidad Ordenada]]</f>
        <v>29</v>
      </c>
      <c r="K1320">
        <f>Tabla1[[#This Row],[Ganancia Bruta]]-(Tabla1[[#This Row],[Costo Unitario]]*Tabla1[[#This Row],[Cantidad Ordenada]])</f>
        <v>12</v>
      </c>
      <c r="L1320">
        <f>Tabla1[[#This Row],[Precio Unitario]]*Tabla1[[#This Row],[Cantidad Ordenada]]</f>
        <v>29</v>
      </c>
      <c r="M1320" s="1">
        <f>Tabla1[[#This Row],[Ganancia Neta ]]/Tabla1[[#This Row],[Total del pedido ]]</f>
        <v>0.41379310344827586</v>
      </c>
      <c r="N1320" s="2">
        <f>Tabla1[[#This Row],[Costo Unitario]]*Tabla1[[#This Row],[Cantidad Ordenada]]</f>
        <v>17</v>
      </c>
      <c r="O1320" s="2"/>
    </row>
    <row r="1321" spans="1:15">
      <c r="A1321">
        <v>534</v>
      </c>
      <c r="B1321">
        <v>1</v>
      </c>
      <c r="C1321" t="s">
        <v>17</v>
      </c>
      <c r="D1321" t="s">
        <v>41</v>
      </c>
      <c r="E1321">
        <v>21</v>
      </c>
      <c r="F1321">
        <v>35</v>
      </c>
      <c r="G1321">
        <v>2</v>
      </c>
      <c r="H1321" s="8">
        <v>10</v>
      </c>
      <c r="I1321" t="s">
        <v>6</v>
      </c>
      <c r="J1321">
        <f>Tabla1[[#This Row],[Precio Unitario]]*Tabla1[[#This Row],[Cantidad Ordenada]]</f>
        <v>70</v>
      </c>
      <c r="K1321">
        <f>Tabla1[[#This Row],[Ganancia Bruta]]-(Tabla1[[#This Row],[Costo Unitario]]*Tabla1[[#This Row],[Cantidad Ordenada]])</f>
        <v>28</v>
      </c>
      <c r="L1321">
        <f>Tabla1[[#This Row],[Precio Unitario]]*Tabla1[[#This Row],[Cantidad Ordenada]]</f>
        <v>70</v>
      </c>
      <c r="M1321" s="1">
        <f>Tabla1[[#This Row],[Ganancia Neta ]]/Tabla1[[#This Row],[Total del pedido ]]</f>
        <v>0.4</v>
      </c>
      <c r="N1321" s="2">
        <f>Tabla1[[#This Row],[Costo Unitario]]*Tabla1[[#This Row],[Cantidad Ordenada]]</f>
        <v>42</v>
      </c>
      <c r="O1321" s="2"/>
    </row>
    <row r="1322" spans="1:15">
      <c r="A1322">
        <v>535</v>
      </c>
      <c r="B1322">
        <v>15</v>
      </c>
      <c r="C1322" t="s">
        <v>11</v>
      </c>
      <c r="D1322" t="s">
        <v>35</v>
      </c>
      <c r="E1322">
        <v>25</v>
      </c>
      <c r="F1322">
        <v>40</v>
      </c>
      <c r="G1322">
        <v>3</v>
      </c>
      <c r="H1322" s="8">
        <v>48</v>
      </c>
      <c r="I1322" t="s">
        <v>8</v>
      </c>
      <c r="J1322">
        <f>Tabla1[[#This Row],[Precio Unitario]]*Tabla1[[#This Row],[Cantidad Ordenada]]</f>
        <v>120</v>
      </c>
      <c r="K1322">
        <f>Tabla1[[#This Row],[Ganancia Bruta]]-(Tabla1[[#This Row],[Costo Unitario]]*Tabla1[[#This Row],[Cantidad Ordenada]])</f>
        <v>45</v>
      </c>
      <c r="L1322">
        <f>Tabla1[[#This Row],[Precio Unitario]]*Tabla1[[#This Row],[Cantidad Ordenada]]</f>
        <v>120</v>
      </c>
      <c r="M1322" s="1">
        <f>Tabla1[[#This Row],[Ganancia Neta ]]/Tabla1[[#This Row],[Total del pedido ]]</f>
        <v>0.375</v>
      </c>
      <c r="N1322" s="2">
        <f>Tabla1[[#This Row],[Costo Unitario]]*Tabla1[[#This Row],[Cantidad Ordenada]]</f>
        <v>75</v>
      </c>
      <c r="O1322" s="2"/>
    </row>
    <row r="1323" spans="1:15">
      <c r="A1323">
        <v>535</v>
      </c>
      <c r="B1323">
        <v>15</v>
      </c>
      <c r="C1323" t="s">
        <v>13</v>
      </c>
      <c r="D1323" t="s">
        <v>37</v>
      </c>
      <c r="E1323">
        <v>17</v>
      </c>
      <c r="F1323">
        <v>29</v>
      </c>
      <c r="G1323">
        <v>3</v>
      </c>
      <c r="H1323" s="8">
        <v>9</v>
      </c>
      <c r="I1323" t="s">
        <v>6</v>
      </c>
      <c r="J1323">
        <f>Tabla1[[#This Row],[Precio Unitario]]*Tabla1[[#This Row],[Cantidad Ordenada]]</f>
        <v>87</v>
      </c>
      <c r="K1323">
        <f>Tabla1[[#This Row],[Ganancia Bruta]]-(Tabla1[[#This Row],[Costo Unitario]]*Tabla1[[#This Row],[Cantidad Ordenada]])</f>
        <v>36</v>
      </c>
      <c r="L1323">
        <f>Tabla1[[#This Row],[Precio Unitario]]*Tabla1[[#This Row],[Cantidad Ordenada]]</f>
        <v>87</v>
      </c>
      <c r="M1323" s="1">
        <f>Tabla1[[#This Row],[Ganancia Neta ]]/Tabla1[[#This Row],[Total del pedido ]]</f>
        <v>0.41379310344827586</v>
      </c>
      <c r="N1323" s="2">
        <f>Tabla1[[#This Row],[Costo Unitario]]*Tabla1[[#This Row],[Cantidad Ordenada]]</f>
        <v>51</v>
      </c>
      <c r="O1323" s="2"/>
    </row>
    <row r="1324" spans="1:15">
      <c r="A1324">
        <v>535</v>
      </c>
      <c r="B1324">
        <v>15</v>
      </c>
      <c r="C1324" t="s">
        <v>5</v>
      </c>
      <c r="D1324" t="s">
        <v>31</v>
      </c>
      <c r="E1324">
        <v>14</v>
      </c>
      <c r="F1324">
        <v>24</v>
      </c>
      <c r="G1324">
        <v>2</v>
      </c>
      <c r="H1324" s="8">
        <v>42</v>
      </c>
      <c r="I1324" t="s">
        <v>6</v>
      </c>
      <c r="J1324">
        <f>Tabla1[[#This Row],[Precio Unitario]]*Tabla1[[#This Row],[Cantidad Ordenada]]</f>
        <v>48</v>
      </c>
      <c r="K1324">
        <f>Tabla1[[#This Row],[Ganancia Bruta]]-(Tabla1[[#This Row],[Costo Unitario]]*Tabla1[[#This Row],[Cantidad Ordenada]])</f>
        <v>20</v>
      </c>
      <c r="L1324">
        <f>Tabla1[[#This Row],[Precio Unitario]]*Tabla1[[#This Row],[Cantidad Ordenada]]</f>
        <v>48</v>
      </c>
      <c r="M1324" s="1">
        <f>Tabla1[[#This Row],[Ganancia Neta ]]/Tabla1[[#This Row],[Total del pedido ]]</f>
        <v>0.41666666666666669</v>
      </c>
      <c r="N1324" s="2">
        <f>Tabla1[[#This Row],[Costo Unitario]]*Tabla1[[#This Row],[Cantidad Ordenada]]</f>
        <v>28</v>
      </c>
      <c r="O1324" s="2"/>
    </row>
    <row r="1325" spans="1:15">
      <c r="A1325">
        <v>535</v>
      </c>
      <c r="B1325">
        <v>15</v>
      </c>
      <c r="C1325" t="s">
        <v>23</v>
      </c>
      <c r="D1325" t="s">
        <v>47</v>
      </c>
      <c r="E1325">
        <v>13</v>
      </c>
      <c r="F1325">
        <v>21</v>
      </c>
      <c r="G1325">
        <v>1</v>
      </c>
      <c r="H1325" s="8">
        <v>14</v>
      </c>
      <c r="I1325" t="s">
        <v>6</v>
      </c>
      <c r="J1325">
        <f>Tabla1[[#This Row],[Precio Unitario]]*Tabla1[[#This Row],[Cantidad Ordenada]]</f>
        <v>21</v>
      </c>
      <c r="K1325">
        <f>Tabla1[[#This Row],[Ganancia Bruta]]-(Tabla1[[#This Row],[Costo Unitario]]*Tabla1[[#This Row],[Cantidad Ordenada]])</f>
        <v>8</v>
      </c>
      <c r="L1325">
        <f>Tabla1[[#This Row],[Precio Unitario]]*Tabla1[[#This Row],[Cantidad Ordenada]]</f>
        <v>21</v>
      </c>
      <c r="M1325" s="1">
        <f>Tabla1[[#This Row],[Ganancia Neta ]]/Tabla1[[#This Row],[Total del pedido ]]</f>
        <v>0.38095238095238093</v>
      </c>
      <c r="N1325" s="2">
        <f>Tabla1[[#This Row],[Costo Unitario]]*Tabla1[[#This Row],[Cantidad Ordenada]]</f>
        <v>13</v>
      </c>
      <c r="O1325" s="2"/>
    </row>
    <row r="1326" spans="1:15">
      <c r="A1326">
        <v>536</v>
      </c>
      <c r="B1326">
        <v>9</v>
      </c>
      <c r="C1326" t="s">
        <v>24</v>
      </c>
      <c r="D1326" t="s">
        <v>48</v>
      </c>
      <c r="E1326">
        <v>10</v>
      </c>
      <c r="F1326">
        <v>18</v>
      </c>
      <c r="G1326">
        <v>1</v>
      </c>
      <c r="H1326" s="8">
        <v>29</v>
      </c>
      <c r="I1326" t="s">
        <v>8</v>
      </c>
      <c r="J1326">
        <f>Tabla1[[#This Row],[Precio Unitario]]*Tabla1[[#This Row],[Cantidad Ordenada]]</f>
        <v>18</v>
      </c>
      <c r="K1326">
        <f>Tabla1[[#This Row],[Ganancia Bruta]]-(Tabla1[[#This Row],[Costo Unitario]]*Tabla1[[#This Row],[Cantidad Ordenada]])</f>
        <v>8</v>
      </c>
      <c r="L1326">
        <f>Tabla1[[#This Row],[Precio Unitario]]*Tabla1[[#This Row],[Cantidad Ordenada]]</f>
        <v>18</v>
      </c>
      <c r="M1326" s="1">
        <f>Tabla1[[#This Row],[Ganancia Neta ]]/Tabla1[[#This Row],[Total del pedido ]]</f>
        <v>0.44444444444444442</v>
      </c>
      <c r="N1326" s="2">
        <f>Tabla1[[#This Row],[Costo Unitario]]*Tabla1[[#This Row],[Cantidad Ordenada]]</f>
        <v>10</v>
      </c>
      <c r="O1326" s="2"/>
    </row>
    <row r="1327" spans="1:15">
      <c r="A1327">
        <v>536</v>
      </c>
      <c r="B1327">
        <v>9</v>
      </c>
      <c r="C1327" t="s">
        <v>13</v>
      </c>
      <c r="D1327" t="s">
        <v>37</v>
      </c>
      <c r="E1327">
        <v>17</v>
      </c>
      <c r="F1327">
        <v>29</v>
      </c>
      <c r="G1327">
        <v>2</v>
      </c>
      <c r="H1327" s="8">
        <v>52</v>
      </c>
      <c r="I1327" t="s">
        <v>6</v>
      </c>
      <c r="J1327">
        <f>Tabla1[[#This Row],[Precio Unitario]]*Tabla1[[#This Row],[Cantidad Ordenada]]</f>
        <v>58</v>
      </c>
      <c r="K1327">
        <f>Tabla1[[#This Row],[Ganancia Bruta]]-(Tabla1[[#This Row],[Costo Unitario]]*Tabla1[[#This Row],[Cantidad Ordenada]])</f>
        <v>24</v>
      </c>
      <c r="L1327">
        <f>Tabla1[[#This Row],[Precio Unitario]]*Tabla1[[#This Row],[Cantidad Ordenada]]</f>
        <v>58</v>
      </c>
      <c r="M1327" s="1">
        <f>Tabla1[[#This Row],[Ganancia Neta ]]/Tabla1[[#This Row],[Total del pedido ]]</f>
        <v>0.41379310344827586</v>
      </c>
      <c r="N1327" s="2">
        <f>Tabla1[[#This Row],[Costo Unitario]]*Tabla1[[#This Row],[Cantidad Ordenada]]</f>
        <v>34</v>
      </c>
      <c r="O1327" s="2"/>
    </row>
    <row r="1328" spans="1:15">
      <c r="A1328">
        <v>536</v>
      </c>
      <c r="B1328">
        <v>9</v>
      </c>
      <c r="C1328" t="s">
        <v>22</v>
      </c>
      <c r="D1328" t="s">
        <v>46</v>
      </c>
      <c r="E1328">
        <v>14</v>
      </c>
      <c r="F1328">
        <v>23</v>
      </c>
      <c r="G1328">
        <v>2</v>
      </c>
      <c r="H1328" s="8">
        <v>38</v>
      </c>
      <c r="I1328" t="s">
        <v>6</v>
      </c>
      <c r="J1328">
        <f>Tabla1[[#This Row],[Precio Unitario]]*Tabla1[[#This Row],[Cantidad Ordenada]]</f>
        <v>46</v>
      </c>
      <c r="K1328">
        <f>Tabla1[[#This Row],[Ganancia Bruta]]-(Tabla1[[#This Row],[Costo Unitario]]*Tabla1[[#This Row],[Cantidad Ordenada]])</f>
        <v>18</v>
      </c>
      <c r="L1328">
        <f>Tabla1[[#This Row],[Precio Unitario]]*Tabla1[[#This Row],[Cantidad Ordenada]]</f>
        <v>46</v>
      </c>
      <c r="M1328" s="1">
        <f>Tabla1[[#This Row],[Ganancia Neta ]]/Tabla1[[#This Row],[Total del pedido ]]</f>
        <v>0.39130434782608697</v>
      </c>
      <c r="N1328" s="2">
        <f>Tabla1[[#This Row],[Costo Unitario]]*Tabla1[[#This Row],[Cantidad Ordenada]]</f>
        <v>28</v>
      </c>
      <c r="O1328" s="2"/>
    </row>
    <row r="1329" spans="1:15">
      <c r="A1329">
        <v>536</v>
      </c>
      <c r="B1329">
        <v>9</v>
      </c>
      <c r="C1329" t="s">
        <v>7</v>
      </c>
      <c r="D1329" t="s">
        <v>32</v>
      </c>
      <c r="E1329">
        <v>18</v>
      </c>
      <c r="F1329">
        <v>30</v>
      </c>
      <c r="G1329">
        <v>3</v>
      </c>
      <c r="H1329" s="8">
        <v>33</v>
      </c>
      <c r="I1329" t="s">
        <v>6</v>
      </c>
      <c r="J1329">
        <f>Tabla1[[#This Row],[Precio Unitario]]*Tabla1[[#This Row],[Cantidad Ordenada]]</f>
        <v>90</v>
      </c>
      <c r="K1329">
        <f>Tabla1[[#This Row],[Ganancia Bruta]]-(Tabla1[[#This Row],[Costo Unitario]]*Tabla1[[#This Row],[Cantidad Ordenada]])</f>
        <v>36</v>
      </c>
      <c r="L1329">
        <f>Tabla1[[#This Row],[Precio Unitario]]*Tabla1[[#This Row],[Cantidad Ordenada]]</f>
        <v>90</v>
      </c>
      <c r="M1329" s="1">
        <f>Tabla1[[#This Row],[Ganancia Neta ]]/Tabla1[[#This Row],[Total del pedido ]]</f>
        <v>0.4</v>
      </c>
      <c r="N1329" s="2">
        <f>Tabla1[[#This Row],[Costo Unitario]]*Tabla1[[#This Row],[Cantidad Ordenada]]</f>
        <v>54</v>
      </c>
      <c r="O1329" s="2"/>
    </row>
    <row r="1330" spans="1:15">
      <c r="A1330">
        <v>537</v>
      </c>
      <c r="B1330">
        <v>18</v>
      </c>
      <c r="C1330" t="s">
        <v>23</v>
      </c>
      <c r="D1330" t="s">
        <v>47</v>
      </c>
      <c r="E1330">
        <v>13</v>
      </c>
      <c r="F1330">
        <v>21</v>
      </c>
      <c r="G1330">
        <v>3</v>
      </c>
      <c r="H1330" s="8">
        <v>21</v>
      </c>
      <c r="I1330" t="s">
        <v>8</v>
      </c>
      <c r="J1330">
        <f>Tabla1[[#This Row],[Precio Unitario]]*Tabla1[[#This Row],[Cantidad Ordenada]]</f>
        <v>63</v>
      </c>
      <c r="K1330">
        <f>Tabla1[[#This Row],[Ganancia Bruta]]-(Tabla1[[#This Row],[Costo Unitario]]*Tabla1[[#This Row],[Cantidad Ordenada]])</f>
        <v>24</v>
      </c>
      <c r="L1330">
        <f>Tabla1[[#This Row],[Precio Unitario]]*Tabla1[[#This Row],[Cantidad Ordenada]]</f>
        <v>63</v>
      </c>
      <c r="M1330" s="1">
        <f>Tabla1[[#This Row],[Ganancia Neta ]]/Tabla1[[#This Row],[Total del pedido ]]</f>
        <v>0.38095238095238093</v>
      </c>
      <c r="N1330" s="2">
        <f>Tabla1[[#This Row],[Costo Unitario]]*Tabla1[[#This Row],[Cantidad Ordenada]]</f>
        <v>39</v>
      </c>
      <c r="O1330" s="2"/>
    </row>
    <row r="1331" spans="1:15">
      <c r="A1331">
        <v>538</v>
      </c>
      <c r="B1331">
        <v>14</v>
      </c>
      <c r="C1331" t="s">
        <v>7</v>
      </c>
      <c r="D1331" t="s">
        <v>32</v>
      </c>
      <c r="E1331">
        <v>18</v>
      </c>
      <c r="F1331">
        <v>30</v>
      </c>
      <c r="G1331">
        <v>1</v>
      </c>
      <c r="H1331" s="8">
        <v>55</v>
      </c>
      <c r="I1331" t="s">
        <v>8</v>
      </c>
      <c r="J1331">
        <f>Tabla1[[#This Row],[Precio Unitario]]*Tabla1[[#This Row],[Cantidad Ordenada]]</f>
        <v>30</v>
      </c>
      <c r="K1331">
        <f>Tabla1[[#This Row],[Ganancia Bruta]]-(Tabla1[[#This Row],[Costo Unitario]]*Tabla1[[#This Row],[Cantidad Ordenada]])</f>
        <v>12</v>
      </c>
      <c r="L1331">
        <f>Tabla1[[#This Row],[Precio Unitario]]*Tabla1[[#This Row],[Cantidad Ordenada]]</f>
        <v>30</v>
      </c>
      <c r="M1331" s="1">
        <f>Tabla1[[#This Row],[Ganancia Neta ]]/Tabla1[[#This Row],[Total del pedido ]]</f>
        <v>0.4</v>
      </c>
      <c r="N1331" s="2">
        <f>Tabla1[[#This Row],[Costo Unitario]]*Tabla1[[#This Row],[Cantidad Ordenada]]</f>
        <v>18</v>
      </c>
      <c r="O1331" s="2"/>
    </row>
    <row r="1332" spans="1:15">
      <c r="A1332">
        <v>538</v>
      </c>
      <c r="B1332">
        <v>14</v>
      </c>
      <c r="C1332" t="s">
        <v>22</v>
      </c>
      <c r="D1332" t="s">
        <v>46</v>
      </c>
      <c r="E1332">
        <v>14</v>
      </c>
      <c r="F1332">
        <v>23</v>
      </c>
      <c r="G1332">
        <v>1</v>
      </c>
      <c r="H1332" s="8">
        <v>39</v>
      </c>
      <c r="I1332" t="s">
        <v>6</v>
      </c>
      <c r="J1332">
        <f>Tabla1[[#This Row],[Precio Unitario]]*Tabla1[[#This Row],[Cantidad Ordenada]]</f>
        <v>23</v>
      </c>
      <c r="K1332">
        <f>Tabla1[[#This Row],[Ganancia Bruta]]-(Tabla1[[#This Row],[Costo Unitario]]*Tabla1[[#This Row],[Cantidad Ordenada]])</f>
        <v>9</v>
      </c>
      <c r="L1332">
        <f>Tabla1[[#This Row],[Precio Unitario]]*Tabla1[[#This Row],[Cantidad Ordenada]]</f>
        <v>23</v>
      </c>
      <c r="M1332" s="1">
        <f>Tabla1[[#This Row],[Ganancia Neta ]]/Tabla1[[#This Row],[Total del pedido ]]</f>
        <v>0.39130434782608697</v>
      </c>
      <c r="N1332" s="2">
        <f>Tabla1[[#This Row],[Costo Unitario]]*Tabla1[[#This Row],[Cantidad Ordenada]]</f>
        <v>14</v>
      </c>
      <c r="O1332" s="2"/>
    </row>
    <row r="1333" spans="1:15">
      <c r="A1333">
        <v>538</v>
      </c>
      <c r="B1333">
        <v>14</v>
      </c>
      <c r="C1333" t="s">
        <v>14</v>
      </c>
      <c r="D1333" t="s">
        <v>38</v>
      </c>
      <c r="E1333">
        <v>20</v>
      </c>
      <c r="F1333">
        <v>33</v>
      </c>
      <c r="G1333">
        <v>1</v>
      </c>
      <c r="H1333" s="8">
        <v>58</v>
      </c>
      <c r="I1333" t="s">
        <v>8</v>
      </c>
      <c r="J1333">
        <f>Tabla1[[#This Row],[Precio Unitario]]*Tabla1[[#This Row],[Cantidad Ordenada]]</f>
        <v>33</v>
      </c>
      <c r="K1333">
        <f>Tabla1[[#This Row],[Ganancia Bruta]]-(Tabla1[[#This Row],[Costo Unitario]]*Tabla1[[#This Row],[Cantidad Ordenada]])</f>
        <v>13</v>
      </c>
      <c r="L1333">
        <f>Tabla1[[#This Row],[Precio Unitario]]*Tabla1[[#This Row],[Cantidad Ordenada]]</f>
        <v>33</v>
      </c>
      <c r="M1333" s="1">
        <f>Tabla1[[#This Row],[Ganancia Neta ]]/Tabla1[[#This Row],[Total del pedido ]]</f>
        <v>0.39393939393939392</v>
      </c>
      <c r="N1333" s="2">
        <f>Tabla1[[#This Row],[Costo Unitario]]*Tabla1[[#This Row],[Cantidad Ordenada]]</f>
        <v>20</v>
      </c>
      <c r="O1333" s="2"/>
    </row>
    <row r="1334" spans="1:15">
      <c r="A1334">
        <v>538</v>
      </c>
      <c r="B1334">
        <v>14</v>
      </c>
      <c r="C1334" t="s">
        <v>15</v>
      </c>
      <c r="D1334" t="s">
        <v>39</v>
      </c>
      <c r="E1334">
        <v>16</v>
      </c>
      <c r="F1334">
        <v>28</v>
      </c>
      <c r="G1334">
        <v>2</v>
      </c>
      <c r="H1334" s="8">
        <v>46</v>
      </c>
      <c r="I1334" t="s">
        <v>6</v>
      </c>
      <c r="J1334">
        <f>Tabla1[[#This Row],[Precio Unitario]]*Tabla1[[#This Row],[Cantidad Ordenada]]</f>
        <v>56</v>
      </c>
      <c r="K1334">
        <f>Tabla1[[#This Row],[Ganancia Bruta]]-(Tabla1[[#This Row],[Costo Unitario]]*Tabla1[[#This Row],[Cantidad Ordenada]])</f>
        <v>24</v>
      </c>
      <c r="L1334">
        <f>Tabla1[[#This Row],[Precio Unitario]]*Tabla1[[#This Row],[Cantidad Ordenada]]</f>
        <v>56</v>
      </c>
      <c r="M1334" s="1">
        <f>Tabla1[[#This Row],[Ganancia Neta ]]/Tabla1[[#This Row],[Total del pedido ]]</f>
        <v>0.42857142857142855</v>
      </c>
      <c r="N1334" s="2">
        <f>Tabla1[[#This Row],[Costo Unitario]]*Tabla1[[#This Row],[Cantidad Ordenada]]</f>
        <v>32</v>
      </c>
      <c r="O1334" s="2"/>
    </row>
    <row r="1335" spans="1:15">
      <c r="A1335">
        <v>539</v>
      </c>
      <c r="B1335">
        <v>18</v>
      </c>
      <c r="C1335" t="s">
        <v>7</v>
      </c>
      <c r="D1335" t="s">
        <v>32</v>
      </c>
      <c r="E1335">
        <v>18</v>
      </c>
      <c r="F1335">
        <v>30</v>
      </c>
      <c r="G1335">
        <v>3</v>
      </c>
      <c r="H1335" s="8">
        <v>43</v>
      </c>
      <c r="I1335" t="s">
        <v>8</v>
      </c>
      <c r="J1335">
        <f>Tabla1[[#This Row],[Precio Unitario]]*Tabla1[[#This Row],[Cantidad Ordenada]]</f>
        <v>90</v>
      </c>
      <c r="K1335">
        <f>Tabla1[[#This Row],[Ganancia Bruta]]-(Tabla1[[#This Row],[Costo Unitario]]*Tabla1[[#This Row],[Cantidad Ordenada]])</f>
        <v>36</v>
      </c>
      <c r="L1335">
        <f>Tabla1[[#This Row],[Precio Unitario]]*Tabla1[[#This Row],[Cantidad Ordenada]]</f>
        <v>90</v>
      </c>
      <c r="M1335" s="1">
        <f>Tabla1[[#This Row],[Ganancia Neta ]]/Tabla1[[#This Row],[Total del pedido ]]</f>
        <v>0.4</v>
      </c>
      <c r="N1335" s="2">
        <f>Tabla1[[#This Row],[Costo Unitario]]*Tabla1[[#This Row],[Cantidad Ordenada]]</f>
        <v>54</v>
      </c>
      <c r="O1335" s="2"/>
    </row>
    <row r="1336" spans="1:15">
      <c r="A1336">
        <v>539</v>
      </c>
      <c r="B1336">
        <v>18</v>
      </c>
      <c r="C1336" t="s">
        <v>10</v>
      </c>
      <c r="D1336" t="s">
        <v>34</v>
      </c>
      <c r="E1336">
        <v>16</v>
      </c>
      <c r="F1336">
        <v>27</v>
      </c>
      <c r="G1336">
        <v>1</v>
      </c>
      <c r="H1336" s="8">
        <v>40</v>
      </c>
      <c r="I1336" t="s">
        <v>8</v>
      </c>
      <c r="J1336">
        <f>Tabla1[[#This Row],[Precio Unitario]]*Tabla1[[#This Row],[Cantidad Ordenada]]</f>
        <v>27</v>
      </c>
      <c r="K1336">
        <f>Tabla1[[#This Row],[Ganancia Bruta]]-(Tabla1[[#This Row],[Costo Unitario]]*Tabla1[[#This Row],[Cantidad Ordenada]])</f>
        <v>11</v>
      </c>
      <c r="L1336">
        <f>Tabla1[[#This Row],[Precio Unitario]]*Tabla1[[#This Row],[Cantidad Ordenada]]</f>
        <v>27</v>
      </c>
      <c r="M1336" s="1">
        <f>Tabla1[[#This Row],[Ganancia Neta ]]/Tabla1[[#This Row],[Total del pedido ]]</f>
        <v>0.40740740740740738</v>
      </c>
      <c r="N1336" s="2">
        <f>Tabla1[[#This Row],[Costo Unitario]]*Tabla1[[#This Row],[Cantidad Ordenada]]</f>
        <v>16</v>
      </c>
      <c r="O1336" s="2"/>
    </row>
    <row r="1337" spans="1:15">
      <c r="A1337">
        <v>539</v>
      </c>
      <c r="B1337">
        <v>18</v>
      </c>
      <c r="C1337" t="s">
        <v>13</v>
      </c>
      <c r="D1337" t="s">
        <v>37</v>
      </c>
      <c r="E1337">
        <v>17</v>
      </c>
      <c r="F1337">
        <v>29</v>
      </c>
      <c r="G1337">
        <v>3</v>
      </c>
      <c r="H1337" s="8">
        <v>18</v>
      </c>
      <c r="I1337" t="s">
        <v>6</v>
      </c>
      <c r="J1337">
        <f>Tabla1[[#This Row],[Precio Unitario]]*Tabla1[[#This Row],[Cantidad Ordenada]]</f>
        <v>87</v>
      </c>
      <c r="K1337">
        <f>Tabla1[[#This Row],[Ganancia Bruta]]-(Tabla1[[#This Row],[Costo Unitario]]*Tabla1[[#This Row],[Cantidad Ordenada]])</f>
        <v>36</v>
      </c>
      <c r="L1337">
        <f>Tabla1[[#This Row],[Precio Unitario]]*Tabla1[[#This Row],[Cantidad Ordenada]]</f>
        <v>87</v>
      </c>
      <c r="M1337" s="1">
        <f>Tabla1[[#This Row],[Ganancia Neta ]]/Tabla1[[#This Row],[Total del pedido ]]</f>
        <v>0.41379310344827586</v>
      </c>
      <c r="N1337" s="2">
        <f>Tabla1[[#This Row],[Costo Unitario]]*Tabla1[[#This Row],[Cantidad Ordenada]]</f>
        <v>51</v>
      </c>
      <c r="O1337" s="2"/>
    </row>
    <row r="1338" spans="1:15">
      <c r="A1338">
        <v>539</v>
      </c>
      <c r="B1338">
        <v>18</v>
      </c>
      <c r="C1338" t="s">
        <v>24</v>
      </c>
      <c r="D1338" t="s">
        <v>48</v>
      </c>
      <c r="E1338">
        <v>10</v>
      </c>
      <c r="F1338">
        <v>18</v>
      </c>
      <c r="G1338">
        <v>2</v>
      </c>
      <c r="H1338" s="8">
        <v>28</v>
      </c>
      <c r="I1338" t="s">
        <v>6</v>
      </c>
      <c r="J1338">
        <f>Tabla1[[#This Row],[Precio Unitario]]*Tabla1[[#This Row],[Cantidad Ordenada]]</f>
        <v>36</v>
      </c>
      <c r="K1338">
        <f>Tabla1[[#This Row],[Ganancia Bruta]]-(Tabla1[[#This Row],[Costo Unitario]]*Tabla1[[#This Row],[Cantidad Ordenada]])</f>
        <v>16</v>
      </c>
      <c r="L1338">
        <f>Tabla1[[#This Row],[Precio Unitario]]*Tabla1[[#This Row],[Cantidad Ordenada]]</f>
        <v>36</v>
      </c>
      <c r="M1338" s="1">
        <f>Tabla1[[#This Row],[Ganancia Neta ]]/Tabla1[[#This Row],[Total del pedido ]]</f>
        <v>0.44444444444444442</v>
      </c>
      <c r="N1338" s="2">
        <f>Tabla1[[#This Row],[Costo Unitario]]*Tabla1[[#This Row],[Cantidad Ordenada]]</f>
        <v>20</v>
      </c>
      <c r="O1338" s="2"/>
    </row>
    <row r="1339" spans="1:15">
      <c r="A1339">
        <v>540</v>
      </c>
      <c r="B1339">
        <v>6</v>
      </c>
      <c r="C1339" t="s">
        <v>24</v>
      </c>
      <c r="D1339" t="s">
        <v>48</v>
      </c>
      <c r="E1339">
        <v>10</v>
      </c>
      <c r="F1339">
        <v>18</v>
      </c>
      <c r="G1339">
        <v>3</v>
      </c>
      <c r="H1339" s="8">
        <v>47</v>
      </c>
      <c r="I1339" t="s">
        <v>6</v>
      </c>
      <c r="J1339">
        <f>Tabla1[[#This Row],[Precio Unitario]]*Tabla1[[#This Row],[Cantidad Ordenada]]</f>
        <v>54</v>
      </c>
      <c r="K1339">
        <f>Tabla1[[#This Row],[Ganancia Bruta]]-(Tabla1[[#This Row],[Costo Unitario]]*Tabla1[[#This Row],[Cantidad Ordenada]])</f>
        <v>24</v>
      </c>
      <c r="L1339">
        <f>Tabla1[[#This Row],[Precio Unitario]]*Tabla1[[#This Row],[Cantidad Ordenada]]</f>
        <v>54</v>
      </c>
      <c r="M1339" s="1">
        <f>Tabla1[[#This Row],[Ganancia Neta ]]/Tabla1[[#This Row],[Total del pedido ]]</f>
        <v>0.44444444444444442</v>
      </c>
      <c r="N1339" s="2">
        <f>Tabla1[[#This Row],[Costo Unitario]]*Tabla1[[#This Row],[Cantidad Ordenada]]</f>
        <v>30</v>
      </c>
      <c r="O1339" s="2"/>
    </row>
    <row r="1340" spans="1:15">
      <c r="A1340">
        <v>540</v>
      </c>
      <c r="B1340">
        <v>6</v>
      </c>
      <c r="C1340" t="s">
        <v>17</v>
      </c>
      <c r="D1340" t="s">
        <v>41</v>
      </c>
      <c r="E1340">
        <v>21</v>
      </c>
      <c r="F1340">
        <v>35</v>
      </c>
      <c r="G1340">
        <v>2</v>
      </c>
      <c r="H1340" s="8">
        <v>35</v>
      </c>
      <c r="I1340" t="s">
        <v>6</v>
      </c>
      <c r="J1340">
        <f>Tabla1[[#This Row],[Precio Unitario]]*Tabla1[[#This Row],[Cantidad Ordenada]]</f>
        <v>70</v>
      </c>
      <c r="K1340">
        <f>Tabla1[[#This Row],[Ganancia Bruta]]-(Tabla1[[#This Row],[Costo Unitario]]*Tabla1[[#This Row],[Cantidad Ordenada]])</f>
        <v>28</v>
      </c>
      <c r="L1340">
        <f>Tabla1[[#This Row],[Precio Unitario]]*Tabla1[[#This Row],[Cantidad Ordenada]]</f>
        <v>70</v>
      </c>
      <c r="M1340" s="1">
        <f>Tabla1[[#This Row],[Ganancia Neta ]]/Tabla1[[#This Row],[Total del pedido ]]</f>
        <v>0.4</v>
      </c>
      <c r="N1340" s="2">
        <f>Tabla1[[#This Row],[Costo Unitario]]*Tabla1[[#This Row],[Cantidad Ordenada]]</f>
        <v>42</v>
      </c>
      <c r="O1340" s="2"/>
    </row>
    <row r="1341" spans="1:15">
      <c r="A1341">
        <v>541</v>
      </c>
      <c r="B1341">
        <v>19</v>
      </c>
      <c r="C1341" t="s">
        <v>16</v>
      </c>
      <c r="D1341" t="s">
        <v>40</v>
      </c>
      <c r="E1341">
        <v>11</v>
      </c>
      <c r="F1341">
        <v>19</v>
      </c>
      <c r="G1341">
        <v>2</v>
      </c>
      <c r="H1341" s="8">
        <v>31</v>
      </c>
      <c r="I1341" t="s">
        <v>6</v>
      </c>
      <c r="J1341">
        <f>Tabla1[[#This Row],[Precio Unitario]]*Tabla1[[#This Row],[Cantidad Ordenada]]</f>
        <v>38</v>
      </c>
      <c r="K1341">
        <f>Tabla1[[#This Row],[Ganancia Bruta]]-(Tabla1[[#This Row],[Costo Unitario]]*Tabla1[[#This Row],[Cantidad Ordenada]])</f>
        <v>16</v>
      </c>
      <c r="L1341">
        <f>Tabla1[[#This Row],[Precio Unitario]]*Tabla1[[#This Row],[Cantidad Ordenada]]</f>
        <v>38</v>
      </c>
      <c r="M1341" s="1">
        <f>Tabla1[[#This Row],[Ganancia Neta ]]/Tabla1[[#This Row],[Total del pedido ]]</f>
        <v>0.42105263157894735</v>
      </c>
      <c r="N1341" s="2">
        <f>Tabla1[[#This Row],[Costo Unitario]]*Tabla1[[#This Row],[Cantidad Ordenada]]</f>
        <v>22</v>
      </c>
      <c r="O1341" s="2"/>
    </row>
    <row r="1342" spans="1:15">
      <c r="A1342">
        <v>541</v>
      </c>
      <c r="B1342">
        <v>19</v>
      </c>
      <c r="C1342" t="s">
        <v>14</v>
      </c>
      <c r="D1342" t="s">
        <v>38</v>
      </c>
      <c r="E1342">
        <v>20</v>
      </c>
      <c r="F1342">
        <v>33</v>
      </c>
      <c r="G1342">
        <v>2</v>
      </c>
      <c r="H1342" s="8">
        <v>21</v>
      </c>
      <c r="I1342" t="s">
        <v>6</v>
      </c>
      <c r="J1342">
        <f>Tabla1[[#This Row],[Precio Unitario]]*Tabla1[[#This Row],[Cantidad Ordenada]]</f>
        <v>66</v>
      </c>
      <c r="K1342">
        <f>Tabla1[[#This Row],[Ganancia Bruta]]-(Tabla1[[#This Row],[Costo Unitario]]*Tabla1[[#This Row],[Cantidad Ordenada]])</f>
        <v>26</v>
      </c>
      <c r="L1342">
        <f>Tabla1[[#This Row],[Precio Unitario]]*Tabla1[[#This Row],[Cantidad Ordenada]]</f>
        <v>66</v>
      </c>
      <c r="M1342" s="1">
        <f>Tabla1[[#This Row],[Ganancia Neta ]]/Tabla1[[#This Row],[Total del pedido ]]</f>
        <v>0.39393939393939392</v>
      </c>
      <c r="N1342" s="2">
        <f>Tabla1[[#This Row],[Costo Unitario]]*Tabla1[[#This Row],[Cantidad Ordenada]]</f>
        <v>40</v>
      </c>
      <c r="O1342" s="2"/>
    </row>
    <row r="1343" spans="1:15">
      <c r="A1343">
        <v>541</v>
      </c>
      <c r="B1343">
        <v>19</v>
      </c>
      <c r="C1343" t="s">
        <v>13</v>
      </c>
      <c r="D1343" t="s">
        <v>37</v>
      </c>
      <c r="E1343">
        <v>17</v>
      </c>
      <c r="F1343">
        <v>29</v>
      </c>
      <c r="G1343">
        <v>1</v>
      </c>
      <c r="H1343" s="8">
        <v>35</v>
      </c>
      <c r="I1343" t="s">
        <v>6</v>
      </c>
      <c r="J1343">
        <f>Tabla1[[#This Row],[Precio Unitario]]*Tabla1[[#This Row],[Cantidad Ordenada]]</f>
        <v>29</v>
      </c>
      <c r="K1343">
        <f>Tabla1[[#This Row],[Ganancia Bruta]]-(Tabla1[[#This Row],[Costo Unitario]]*Tabla1[[#This Row],[Cantidad Ordenada]])</f>
        <v>12</v>
      </c>
      <c r="L1343">
        <f>Tabla1[[#This Row],[Precio Unitario]]*Tabla1[[#This Row],[Cantidad Ordenada]]</f>
        <v>29</v>
      </c>
      <c r="M1343" s="1">
        <f>Tabla1[[#This Row],[Ganancia Neta ]]/Tabla1[[#This Row],[Total del pedido ]]</f>
        <v>0.41379310344827586</v>
      </c>
      <c r="N1343" s="2">
        <f>Tabla1[[#This Row],[Costo Unitario]]*Tabla1[[#This Row],[Cantidad Ordenada]]</f>
        <v>17</v>
      </c>
      <c r="O1343" s="2"/>
    </row>
    <row r="1344" spans="1:15">
      <c r="A1344">
        <v>541</v>
      </c>
      <c r="B1344">
        <v>19</v>
      </c>
      <c r="C1344" t="s">
        <v>22</v>
      </c>
      <c r="D1344" t="s">
        <v>46</v>
      </c>
      <c r="E1344">
        <v>14</v>
      </c>
      <c r="F1344">
        <v>23</v>
      </c>
      <c r="G1344">
        <v>3</v>
      </c>
      <c r="H1344" s="8">
        <v>37</v>
      </c>
      <c r="I1344" t="s">
        <v>6</v>
      </c>
      <c r="J1344">
        <f>Tabla1[[#This Row],[Precio Unitario]]*Tabla1[[#This Row],[Cantidad Ordenada]]</f>
        <v>69</v>
      </c>
      <c r="K1344">
        <f>Tabla1[[#This Row],[Ganancia Bruta]]-(Tabla1[[#This Row],[Costo Unitario]]*Tabla1[[#This Row],[Cantidad Ordenada]])</f>
        <v>27</v>
      </c>
      <c r="L1344">
        <f>Tabla1[[#This Row],[Precio Unitario]]*Tabla1[[#This Row],[Cantidad Ordenada]]</f>
        <v>69</v>
      </c>
      <c r="M1344" s="1">
        <f>Tabla1[[#This Row],[Ganancia Neta ]]/Tabla1[[#This Row],[Total del pedido ]]</f>
        <v>0.39130434782608697</v>
      </c>
      <c r="N1344" s="2">
        <f>Tabla1[[#This Row],[Costo Unitario]]*Tabla1[[#This Row],[Cantidad Ordenada]]</f>
        <v>42</v>
      </c>
      <c r="O1344" s="2"/>
    </row>
    <row r="1345" spans="1:15">
      <c r="A1345">
        <v>542</v>
      </c>
      <c r="B1345">
        <v>9</v>
      </c>
      <c r="C1345" t="s">
        <v>20</v>
      </c>
      <c r="D1345" t="s">
        <v>44</v>
      </c>
      <c r="E1345">
        <v>20</v>
      </c>
      <c r="F1345">
        <v>34</v>
      </c>
      <c r="G1345">
        <v>2</v>
      </c>
      <c r="H1345" s="8">
        <v>17</v>
      </c>
      <c r="I1345" t="s">
        <v>8</v>
      </c>
      <c r="J1345">
        <f>Tabla1[[#This Row],[Precio Unitario]]*Tabla1[[#This Row],[Cantidad Ordenada]]</f>
        <v>68</v>
      </c>
      <c r="K1345">
        <f>Tabla1[[#This Row],[Ganancia Bruta]]-(Tabla1[[#This Row],[Costo Unitario]]*Tabla1[[#This Row],[Cantidad Ordenada]])</f>
        <v>28</v>
      </c>
      <c r="L1345">
        <f>Tabla1[[#This Row],[Precio Unitario]]*Tabla1[[#This Row],[Cantidad Ordenada]]</f>
        <v>68</v>
      </c>
      <c r="M1345" s="1">
        <f>Tabla1[[#This Row],[Ganancia Neta ]]/Tabla1[[#This Row],[Total del pedido ]]</f>
        <v>0.41176470588235292</v>
      </c>
      <c r="N1345" s="2">
        <f>Tabla1[[#This Row],[Costo Unitario]]*Tabla1[[#This Row],[Cantidad Ordenada]]</f>
        <v>40</v>
      </c>
      <c r="O1345" s="2"/>
    </row>
    <row r="1346" spans="1:15">
      <c r="A1346">
        <v>542</v>
      </c>
      <c r="B1346">
        <v>9</v>
      </c>
      <c r="C1346" t="s">
        <v>25</v>
      </c>
      <c r="D1346" t="s">
        <v>49</v>
      </c>
      <c r="E1346">
        <v>15</v>
      </c>
      <c r="F1346">
        <v>26</v>
      </c>
      <c r="G1346">
        <v>1</v>
      </c>
      <c r="H1346" s="8">
        <v>46</v>
      </c>
      <c r="I1346" t="s">
        <v>6</v>
      </c>
      <c r="J1346">
        <f>Tabla1[[#This Row],[Precio Unitario]]*Tabla1[[#This Row],[Cantidad Ordenada]]</f>
        <v>26</v>
      </c>
      <c r="K1346">
        <f>Tabla1[[#This Row],[Ganancia Bruta]]-(Tabla1[[#This Row],[Costo Unitario]]*Tabla1[[#This Row],[Cantidad Ordenada]])</f>
        <v>11</v>
      </c>
      <c r="L1346">
        <f>Tabla1[[#This Row],[Precio Unitario]]*Tabla1[[#This Row],[Cantidad Ordenada]]</f>
        <v>26</v>
      </c>
      <c r="M1346" s="1">
        <f>Tabla1[[#This Row],[Ganancia Neta ]]/Tabla1[[#This Row],[Total del pedido ]]</f>
        <v>0.42307692307692307</v>
      </c>
      <c r="N1346" s="2">
        <f>Tabla1[[#This Row],[Costo Unitario]]*Tabla1[[#This Row],[Cantidad Ordenada]]</f>
        <v>15</v>
      </c>
      <c r="O1346" s="2"/>
    </row>
    <row r="1347" spans="1:15">
      <c r="A1347">
        <v>542</v>
      </c>
      <c r="B1347">
        <v>9</v>
      </c>
      <c r="C1347" t="s">
        <v>10</v>
      </c>
      <c r="D1347" t="s">
        <v>34</v>
      </c>
      <c r="E1347">
        <v>16</v>
      </c>
      <c r="F1347">
        <v>27</v>
      </c>
      <c r="G1347">
        <v>2</v>
      </c>
      <c r="H1347" s="8">
        <v>52</v>
      </c>
      <c r="I1347" t="s">
        <v>8</v>
      </c>
      <c r="J1347">
        <f>Tabla1[[#This Row],[Precio Unitario]]*Tabla1[[#This Row],[Cantidad Ordenada]]</f>
        <v>54</v>
      </c>
      <c r="K1347">
        <f>Tabla1[[#This Row],[Ganancia Bruta]]-(Tabla1[[#This Row],[Costo Unitario]]*Tabla1[[#This Row],[Cantidad Ordenada]])</f>
        <v>22</v>
      </c>
      <c r="L1347">
        <f>Tabla1[[#This Row],[Precio Unitario]]*Tabla1[[#This Row],[Cantidad Ordenada]]</f>
        <v>54</v>
      </c>
      <c r="M1347" s="1">
        <f>Tabla1[[#This Row],[Ganancia Neta ]]/Tabla1[[#This Row],[Total del pedido ]]</f>
        <v>0.40740740740740738</v>
      </c>
      <c r="N1347" s="2">
        <f>Tabla1[[#This Row],[Costo Unitario]]*Tabla1[[#This Row],[Cantidad Ordenada]]</f>
        <v>32</v>
      </c>
      <c r="O1347" s="2"/>
    </row>
    <row r="1348" spans="1:15">
      <c r="A1348">
        <v>543</v>
      </c>
      <c r="B1348">
        <v>19</v>
      </c>
      <c r="C1348" t="s">
        <v>15</v>
      </c>
      <c r="D1348" t="s">
        <v>39</v>
      </c>
      <c r="E1348">
        <v>16</v>
      </c>
      <c r="F1348">
        <v>28</v>
      </c>
      <c r="G1348">
        <v>2</v>
      </c>
      <c r="H1348" s="8">
        <v>27</v>
      </c>
      <c r="I1348" t="s">
        <v>8</v>
      </c>
      <c r="J1348">
        <f>Tabla1[[#This Row],[Precio Unitario]]*Tabla1[[#This Row],[Cantidad Ordenada]]</f>
        <v>56</v>
      </c>
      <c r="K1348">
        <f>Tabla1[[#This Row],[Ganancia Bruta]]-(Tabla1[[#This Row],[Costo Unitario]]*Tabla1[[#This Row],[Cantidad Ordenada]])</f>
        <v>24</v>
      </c>
      <c r="L1348">
        <f>Tabla1[[#This Row],[Precio Unitario]]*Tabla1[[#This Row],[Cantidad Ordenada]]</f>
        <v>56</v>
      </c>
      <c r="M1348" s="1">
        <f>Tabla1[[#This Row],[Ganancia Neta ]]/Tabla1[[#This Row],[Total del pedido ]]</f>
        <v>0.42857142857142855</v>
      </c>
      <c r="N1348" s="2">
        <f>Tabla1[[#This Row],[Costo Unitario]]*Tabla1[[#This Row],[Cantidad Ordenada]]</f>
        <v>32</v>
      </c>
      <c r="O1348" s="2"/>
    </row>
    <row r="1349" spans="1:15">
      <c r="A1349">
        <v>543</v>
      </c>
      <c r="B1349">
        <v>19</v>
      </c>
      <c r="C1349" t="s">
        <v>10</v>
      </c>
      <c r="D1349" t="s">
        <v>34</v>
      </c>
      <c r="E1349">
        <v>16</v>
      </c>
      <c r="F1349">
        <v>27</v>
      </c>
      <c r="G1349">
        <v>2</v>
      </c>
      <c r="H1349" s="8">
        <v>5</v>
      </c>
      <c r="I1349" t="s">
        <v>6</v>
      </c>
      <c r="J1349">
        <f>Tabla1[[#This Row],[Precio Unitario]]*Tabla1[[#This Row],[Cantidad Ordenada]]</f>
        <v>54</v>
      </c>
      <c r="K1349">
        <f>Tabla1[[#This Row],[Ganancia Bruta]]-(Tabla1[[#This Row],[Costo Unitario]]*Tabla1[[#This Row],[Cantidad Ordenada]])</f>
        <v>22</v>
      </c>
      <c r="L1349">
        <f>Tabla1[[#This Row],[Precio Unitario]]*Tabla1[[#This Row],[Cantidad Ordenada]]</f>
        <v>54</v>
      </c>
      <c r="M1349" s="1">
        <f>Tabla1[[#This Row],[Ganancia Neta ]]/Tabla1[[#This Row],[Total del pedido ]]</f>
        <v>0.40740740740740738</v>
      </c>
      <c r="N1349" s="2">
        <f>Tabla1[[#This Row],[Costo Unitario]]*Tabla1[[#This Row],[Cantidad Ordenada]]</f>
        <v>32</v>
      </c>
      <c r="O1349" s="2"/>
    </row>
    <row r="1350" spans="1:15">
      <c r="A1350">
        <v>543</v>
      </c>
      <c r="B1350">
        <v>19</v>
      </c>
      <c r="C1350" t="s">
        <v>18</v>
      </c>
      <c r="D1350" t="s">
        <v>42</v>
      </c>
      <c r="E1350">
        <v>19</v>
      </c>
      <c r="F1350">
        <v>32</v>
      </c>
      <c r="G1350">
        <v>3</v>
      </c>
      <c r="H1350" s="8">
        <v>42</v>
      </c>
      <c r="I1350" t="s">
        <v>8</v>
      </c>
      <c r="J1350">
        <f>Tabla1[[#This Row],[Precio Unitario]]*Tabla1[[#This Row],[Cantidad Ordenada]]</f>
        <v>96</v>
      </c>
      <c r="K1350">
        <f>Tabla1[[#This Row],[Ganancia Bruta]]-(Tabla1[[#This Row],[Costo Unitario]]*Tabla1[[#This Row],[Cantidad Ordenada]])</f>
        <v>39</v>
      </c>
      <c r="L1350">
        <f>Tabla1[[#This Row],[Precio Unitario]]*Tabla1[[#This Row],[Cantidad Ordenada]]</f>
        <v>96</v>
      </c>
      <c r="M1350" s="1">
        <f>Tabla1[[#This Row],[Ganancia Neta ]]/Tabla1[[#This Row],[Total del pedido ]]</f>
        <v>0.40625</v>
      </c>
      <c r="N1350" s="2">
        <f>Tabla1[[#This Row],[Costo Unitario]]*Tabla1[[#This Row],[Cantidad Ordenada]]</f>
        <v>57</v>
      </c>
      <c r="O1350" s="2"/>
    </row>
    <row r="1351" spans="1:15">
      <c r="A1351">
        <v>544</v>
      </c>
      <c r="B1351">
        <v>7</v>
      </c>
      <c r="C1351" t="s">
        <v>17</v>
      </c>
      <c r="D1351" t="s">
        <v>41</v>
      </c>
      <c r="E1351">
        <v>21</v>
      </c>
      <c r="F1351">
        <v>35</v>
      </c>
      <c r="G1351">
        <v>2</v>
      </c>
      <c r="H1351" s="8">
        <v>48</v>
      </c>
      <c r="I1351" t="s">
        <v>6</v>
      </c>
      <c r="J1351">
        <f>Tabla1[[#This Row],[Precio Unitario]]*Tabla1[[#This Row],[Cantidad Ordenada]]</f>
        <v>70</v>
      </c>
      <c r="K1351">
        <f>Tabla1[[#This Row],[Ganancia Bruta]]-(Tabla1[[#This Row],[Costo Unitario]]*Tabla1[[#This Row],[Cantidad Ordenada]])</f>
        <v>28</v>
      </c>
      <c r="L1351">
        <f>Tabla1[[#This Row],[Precio Unitario]]*Tabla1[[#This Row],[Cantidad Ordenada]]</f>
        <v>70</v>
      </c>
      <c r="M1351" s="1">
        <f>Tabla1[[#This Row],[Ganancia Neta ]]/Tabla1[[#This Row],[Total del pedido ]]</f>
        <v>0.4</v>
      </c>
      <c r="N1351" s="2">
        <f>Tabla1[[#This Row],[Costo Unitario]]*Tabla1[[#This Row],[Cantidad Ordenada]]</f>
        <v>42</v>
      </c>
      <c r="O1351" s="2"/>
    </row>
    <row r="1352" spans="1:15">
      <c r="A1352">
        <v>545</v>
      </c>
      <c r="B1352">
        <v>20</v>
      </c>
      <c r="C1352" t="s">
        <v>14</v>
      </c>
      <c r="D1352" t="s">
        <v>38</v>
      </c>
      <c r="E1352">
        <v>20</v>
      </c>
      <c r="F1352">
        <v>33</v>
      </c>
      <c r="G1352">
        <v>3</v>
      </c>
      <c r="H1352" s="8">
        <v>57</v>
      </c>
      <c r="I1352" t="s">
        <v>8</v>
      </c>
      <c r="J1352">
        <f>Tabla1[[#This Row],[Precio Unitario]]*Tabla1[[#This Row],[Cantidad Ordenada]]</f>
        <v>99</v>
      </c>
      <c r="K1352">
        <f>Tabla1[[#This Row],[Ganancia Bruta]]-(Tabla1[[#This Row],[Costo Unitario]]*Tabla1[[#This Row],[Cantidad Ordenada]])</f>
        <v>39</v>
      </c>
      <c r="L1352">
        <f>Tabla1[[#This Row],[Precio Unitario]]*Tabla1[[#This Row],[Cantidad Ordenada]]</f>
        <v>99</v>
      </c>
      <c r="M1352" s="1">
        <f>Tabla1[[#This Row],[Ganancia Neta ]]/Tabla1[[#This Row],[Total del pedido ]]</f>
        <v>0.39393939393939392</v>
      </c>
      <c r="N1352" s="2">
        <f>Tabla1[[#This Row],[Costo Unitario]]*Tabla1[[#This Row],[Cantidad Ordenada]]</f>
        <v>60</v>
      </c>
      <c r="O1352" s="2"/>
    </row>
    <row r="1353" spans="1:15">
      <c r="A1353">
        <v>545</v>
      </c>
      <c r="B1353">
        <v>20</v>
      </c>
      <c r="C1353" t="s">
        <v>9</v>
      </c>
      <c r="D1353" t="s">
        <v>33</v>
      </c>
      <c r="E1353">
        <v>19</v>
      </c>
      <c r="F1353">
        <v>31</v>
      </c>
      <c r="G1353">
        <v>1</v>
      </c>
      <c r="H1353" s="8">
        <v>42</v>
      </c>
      <c r="I1353" t="s">
        <v>8</v>
      </c>
      <c r="J1353">
        <f>Tabla1[[#This Row],[Precio Unitario]]*Tabla1[[#This Row],[Cantidad Ordenada]]</f>
        <v>31</v>
      </c>
      <c r="K1353">
        <f>Tabla1[[#This Row],[Ganancia Bruta]]-(Tabla1[[#This Row],[Costo Unitario]]*Tabla1[[#This Row],[Cantidad Ordenada]])</f>
        <v>12</v>
      </c>
      <c r="L1353">
        <f>Tabla1[[#This Row],[Precio Unitario]]*Tabla1[[#This Row],[Cantidad Ordenada]]</f>
        <v>31</v>
      </c>
      <c r="M1353" s="1">
        <f>Tabla1[[#This Row],[Ganancia Neta ]]/Tabla1[[#This Row],[Total del pedido ]]</f>
        <v>0.38709677419354838</v>
      </c>
      <c r="N1353" s="2">
        <f>Tabla1[[#This Row],[Costo Unitario]]*Tabla1[[#This Row],[Cantidad Ordenada]]</f>
        <v>19</v>
      </c>
      <c r="O1353" s="2"/>
    </row>
    <row r="1354" spans="1:15">
      <c r="A1354">
        <v>546</v>
      </c>
      <c r="B1354">
        <v>5</v>
      </c>
      <c r="C1354" t="s">
        <v>18</v>
      </c>
      <c r="D1354" t="s">
        <v>42</v>
      </c>
      <c r="E1354">
        <v>19</v>
      </c>
      <c r="F1354">
        <v>32</v>
      </c>
      <c r="G1354">
        <v>2</v>
      </c>
      <c r="H1354" s="8">
        <v>33</v>
      </c>
      <c r="I1354" t="s">
        <v>8</v>
      </c>
      <c r="J1354">
        <f>Tabla1[[#This Row],[Precio Unitario]]*Tabla1[[#This Row],[Cantidad Ordenada]]</f>
        <v>64</v>
      </c>
      <c r="K1354">
        <f>Tabla1[[#This Row],[Ganancia Bruta]]-(Tabla1[[#This Row],[Costo Unitario]]*Tabla1[[#This Row],[Cantidad Ordenada]])</f>
        <v>26</v>
      </c>
      <c r="L1354">
        <f>Tabla1[[#This Row],[Precio Unitario]]*Tabla1[[#This Row],[Cantidad Ordenada]]</f>
        <v>64</v>
      </c>
      <c r="M1354" s="1">
        <f>Tabla1[[#This Row],[Ganancia Neta ]]/Tabla1[[#This Row],[Total del pedido ]]</f>
        <v>0.40625</v>
      </c>
      <c r="N1354" s="2">
        <f>Tabla1[[#This Row],[Costo Unitario]]*Tabla1[[#This Row],[Cantidad Ordenada]]</f>
        <v>38</v>
      </c>
      <c r="O1354" s="2"/>
    </row>
    <row r="1355" spans="1:15">
      <c r="A1355">
        <v>546</v>
      </c>
      <c r="B1355">
        <v>5</v>
      </c>
      <c r="C1355" t="s">
        <v>15</v>
      </c>
      <c r="D1355" t="s">
        <v>39</v>
      </c>
      <c r="E1355">
        <v>16</v>
      </c>
      <c r="F1355">
        <v>28</v>
      </c>
      <c r="G1355">
        <v>1</v>
      </c>
      <c r="H1355" s="8">
        <v>58</v>
      </c>
      <c r="I1355" t="s">
        <v>8</v>
      </c>
      <c r="J1355">
        <f>Tabla1[[#This Row],[Precio Unitario]]*Tabla1[[#This Row],[Cantidad Ordenada]]</f>
        <v>28</v>
      </c>
      <c r="K1355">
        <f>Tabla1[[#This Row],[Ganancia Bruta]]-(Tabla1[[#This Row],[Costo Unitario]]*Tabla1[[#This Row],[Cantidad Ordenada]])</f>
        <v>12</v>
      </c>
      <c r="L1355">
        <f>Tabla1[[#This Row],[Precio Unitario]]*Tabla1[[#This Row],[Cantidad Ordenada]]</f>
        <v>28</v>
      </c>
      <c r="M1355" s="1">
        <f>Tabla1[[#This Row],[Ganancia Neta ]]/Tabla1[[#This Row],[Total del pedido ]]</f>
        <v>0.42857142857142855</v>
      </c>
      <c r="N1355" s="2">
        <f>Tabla1[[#This Row],[Costo Unitario]]*Tabla1[[#This Row],[Cantidad Ordenada]]</f>
        <v>16</v>
      </c>
      <c r="O1355" s="2"/>
    </row>
    <row r="1356" spans="1:15">
      <c r="A1356">
        <v>547</v>
      </c>
      <c r="B1356">
        <v>9</v>
      </c>
      <c r="C1356" t="s">
        <v>9</v>
      </c>
      <c r="D1356" t="s">
        <v>33</v>
      </c>
      <c r="E1356">
        <v>19</v>
      </c>
      <c r="F1356">
        <v>31</v>
      </c>
      <c r="G1356">
        <v>3</v>
      </c>
      <c r="H1356" s="8">
        <v>13</v>
      </c>
      <c r="I1356" t="s">
        <v>6</v>
      </c>
      <c r="J1356">
        <f>Tabla1[[#This Row],[Precio Unitario]]*Tabla1[[#This Row],[Cantidad Ordenada]]</f>
        <v>93</v>
      </c>
      <c r="K1356">
        <f>Tabla1[[#This Row],[Ganancia Bruta]]-(Tabla1[[#This Row],[Costo Unitario]]*Tabla1[[#This Row],[Cantidad Ordenada]])</f>
        <v>36</v>
      </c>
      <c r="L1356">
        <f>Tabla1[[#This Row],[Precio Unitario]]*Tabla1[[#This Row],[Cantidad Ordenada]]</f>
        <v>93</v>
      </c>
      <c r="M1356" s="1">
        <f>Tabla1[[#This Row],[Ganancia Neta ]]/Tabla1[[#This Row],[Total del pedido ]]</f>
        <v>0.38709677419354838</v>
      </c>
      <c r="N1356" s="2">
        <f>Tabla1[[#This Row],[Costo Unitario]]*Tabla1[[#This Row],[Cantidad Ordenada]]</f>
        <v>57</v>
      </c>
      <c r="O1356" s="2"/>
    </row>
    <row r="1357" spans="1:15">
      <c r="A1357">
        <v>547</v>
      </c>
      <c r="B1357">
        <v>9</v>
      </c>
      <c r="C1357" t="s">
        <v>14</v>
      </c>
      <c r="D1357" t="s">
        <v>38</v>
      </c>
      <c r="E1357">
        <v>20</v>
      </c>
      <c r="F1357">
        <v>33</v>
      </c>
      <c r="G1357">
        <v>3</v>
      </c>
      <c r="H1357" s="8">
        <v>54</v>
      </c>
      <c r="I1357" t="s">
        <v>8</v>
      </c>
      <c r="J1357">
        <f>Tabla1[[#This Row],[Precio Unitario]]*Tabla1[[#This Row],[Cantidad Ordenada]]</f>
        <v>99</v>
      </c>
      <c r="K1357">
        <f>Tabla1[[#This Row],[Ganancia Bruta]]-(Tabla1[[#This Row],[Costo Unitario]]*Tabla1[[#This Row],[Cantidad Ordenada]])</f>
        <v>39</v>
      </c>
      <c r="L1357">
        <f>Tabla1[[#This Row],[Precio Unitario]]*Tabla1[[#This Row],[Cantidad Ordenada]]</f>
        <v>99</v>
      </c>
      <c r="M1357" s="1">
        <f>Tabla1[[#This Row],[Ganancia Neta ]]/Tabla1[[#This Row],[Total del pedido ]]</f>
        <v>0.39393939393939392</v>
      </c>
      <c r="N1357" s="2">
        <f>Tabla1[[#This Row],[Costo Unitario]]*Tabla1[[#This Row],[Cantidad Ordenada]]</f>
        <v>60</v>
      </c>
      <c r="O1357" s="2"/>
    </row>
    <row r="1358" spans="1:15">
      <c r="A1358">
        <v>547</v>
      </c>
      <c r="B1358">
        <v>9</v>
      </c>
      <c r="C1358" t="s">
        <v>17</v>
      </c>
      <c r="D1358" t="s">
        <v>41</v>
      </c>
      <c r="E1358">
        <v>21</v>
      </c>
      <c r="F1358">
        <v>35</v>
      </c>
      <c r="G1358">
        <v>1</v>
      </c>
      <c r="H1358" s="8">
        <v>30</v>
      </c>
      <c r="I1358" t="s">
        <v>8</v>
      </c>
      <c r="J1358">
        <f>Tabla1[[#This Row],[Precio Unitario]]*Tabla1[[#This Row],[Cantidad Ordenada]]</f>
        <v>35</v>
      </c>
      <c r="K1358">
        <f>Tabla1[[#This Row],[Ganancia Bruta]]-(Tabla1[[#This Row],[Costo Unitario]]*Tabla1[[#This Row],[Cantidad Ordenada]])</f>
        <v>14</v>
      </c>
      <c r="L1358">
        <f>Tabla1[[#This Row],[Precio Unitario]]*Tabla1[[#This Row],[Cantidad Ordenada]]</f>
        <v>35</v>
      </c>
      <c r="M1358" s="1">
        <f>Tabla1[[#This Row],[Ganancia Neta ]]/Tabla1[[#This Row],[Total del pedido ]]</f>
        <v>0.4</v>
      </c>
      <c r="N1358" s="2">
        <f>Tabla1[[#This Row],[Costo Unitario]]*Tabla1[[#This Row],[Cantidad Ordenada]]</f>
        <v>21</v>
      </c>
      <c r="O1358" s="2"/>
    </row>
    <row r="1359" spans="1:15">
      <c r="A1359">
        <v>548</v>
      </c>
      <c r="B1359">
        <v>4</v>
      </c>
      <c r="C1359" t="s">
        <v>20</v>
      </c>
      <c r="D1359" t="s">
        <v>44</v>
      </c>
      <c r="E1359">
        <v>20</v>
      </c>
      <c r="F1359">
        <v>34</v>
      </c>
      <c r="G1359">
        <v>1</v>
      </c>
      <c r="H1359" s="8">
        <v>58</v>
      </c>
      <c r="I1359" t="s">
        <v>8</v>
      </c>
      <c r="J1359">
        <f>Tabla1[[#This Row],[Precio Unitario]]*Tabla1[[#This Row],[Cantidad Ordenada]]</f>
        <v>34</v>
      </c>
      <c r="K1359">
        <f>Tabla1[[#This Row],[Ganancia Bruta]]-(Tabla1[[#This Row],[Costo Unitario]]*Tabla1[[#This Row],[Cantidad Ordenada]])</f>
        <v>14</v>
      </c>
      <c r="L1359">
        <f>Tabla1[[#This Row],[Precio Unitario]]*Tabla1[[#This Row],[Cantidad Ordenada]]</f>
        <v>34</v>
      </c>
      <c r="M1359" s="1">
        <f>Tabla1[[#This Row],[Ganancia Neta ]]/Tabla1[[#This Row],[Total del pedido ]]</f>
        <v>0.41176470588235292</v>
      </c>
      <c r="N1359" s="2">
        <f>Tabla1[[#This Row],[Costo Unitario]]*Tabla1[[#This Row],[Cantidad Ordenada]]</f>
        <v>20</v>
      </c>
      <c r="O1359" s="2"/>
    </row>
    <row r="1360" spans="1:15">
      <c r="A1360">
        <v>548</v>
      </c>
      <c r="B1360">
        <v>4</v>
      </c>
      <c r="C1360" t="s">
        <v>9</v>
      </c>
      <c r="D1360" t="s">
        <v>33</v>
      </c>
      <c r="E1360">
        <v>19</v>
      </c>
      <c r="F1360">
        <v>31</v>
      </c>
      <c r="G1360">
        <v>2</v>
      </c>
      <c r="H1360" s="8">
        <v>48</v>
      </c>
      <c r="I1360" t="s">
        <v>8</v>
      </c>
      <c r="J1360">
        <f>Tabla1[[#This Row],[Precio Unitario]]*Tabla1[[#This Row],[Cantidad Ordenada]]</f>
        <v>62</v>
      </c>
      <c r="K1360">
        <f>Tabla1[[#This Row],[Ganancia Bruta]]-(Tabla1[[#This Row],[Costo Unitario]]*Tabla1[[#This Row],[Cantidad Ordenada]])</f>
        <v>24</v>
      </c>
      <c r="L1360">
        <f>Tabla1[[#This Row],[Precio Unitario]]*Tabla1[[#This Row],[Cantidad Ordenada]]</f>
        <v>62</v>
      </c>
      <c r="M1360" s="1">
        <f>Tabla1[[#This Row],[Ganancia Neta ]]/Tabla1[[#This Row],[Total del pedido ]]</f>
        <v>0.38709677419354838</v>
      </c>
      <c r="N1360" s="2">
        <f>Tabla1[[#This Row],[Costo Unitario]]*Tabla1[[#This Row],[Cantidad Ordenada]]</f>
        <v>38</v>
      </c>
      <c r="O1360" s="2"/>
    </row>
    <row r="1361" spans="1:15">
      <c r="A1361">
        <v>549</v>
      </c>
      <c r="B1361">
        <v>12</v>
      </c>
      <c r="C1361" t="s">
        <v>26</v>
      </c>
      <c r="D1361" t="s">
        <v>50</v>
      </c>
      <c r="E1361">
        <v>15</v>
      </c>
      <c r="F1361">
        <v>25</v>
      </c>
      <c r="G1361">
        <v>1</v>
      </c>
      <c r="H1361" s="8">
        <v>19</v>
      </c>
      <c r="I1361" t="s">
        <v>6</v>
      </c>
      <c r="J1361">
        <f>Tabla1[[#This Row],[Precio Unitario]]*Tabla1[[#This Row],[Cantidad Ordenada]]</f>
        <v>25</v>
      </c>
      <c r="K1361">
        <f>Tabla1[[#This Row],[Ganancia Bruta]]-(Tabla1[[#This Row],[Costo Unitario]]*Tabla1[[#This Row],[Cantidad Ordenada]])</f>
        <v>10</v>
      </c>
      <c r="L1361">
        <f>Tabla1[[#This Row],[Precio Unitario]]*Tabla1[[#This Row],[Cantidad Ordenada]]</f>
        <v>25</v>
      </c>
      <c r="M1361" s="1">
        <f>Tabla1[[#This Row],[Ganancia Neta ]]/Tabla1[[#This Row],[Total del pedido ]]</f>
        <v>0.4</v>
      </c>
      <c r="N1361" s="2">
        <f>Tabla1[[#This Row],[Costo Unitario]]*Tabla1[[#This Row],[Cantidad Ordenada]]</f>
        <v>15</v>
      </c>
      <c r="O1361" s="2"/>
    </row>
    <row r="1362" spans="1:15">
      <c r="A1362">
        <v>549</v>
      </c>
      <c r="B1362">
        <v>12</v>
      </c>
      <c r="C1362" t="s">
        <v>17</v>
      </c>
      <c r="D1362" t="s">
        <v>41</v>
      </c>
      <c r="E1362">
        <v>21</v>
      </c>
      <c r="F1362">
        <v>35</v>
      </c>
      <c r="G1362">
        <v>1</v>
      </c>
      <c r="H1362" s="8">
        <v>20</v>
      </c>
      <c r="I1362" t="s">
        <v>8</v>
      </c>
      <c r="J1362">
        <f>Tabla1[[#This Row],[Precio Unitario]]*Tabla1[[#This Row],[Cantidad Ordenada]]</f>
        <v>35</v>
      </c>
      <c r="K1362">
        <f>Tabla1[[#This Row],[Ganancia Bruta]]-(Tabla1[[#This Row],[Costo Unitario]]*Tabla1[[#This Row],[Cantidad Ordenada]])</f>
        <v>14</v>
      </c>
      <c r="L1362">
        <f>Tabla1[[#This Row],[Precio Unitario]]*Tabla1[[#This Row],[Cantidad Ordenada]]</f>
        <v>35</v>
      </c>
      <c r="M1362" s="1">
        <f>Tabla1[[#This Row],[Ganancia Neta ]]/Tabla1[[#This Row],[Total del pedido ]]</f>
        <v>0.4</v>
      </c>
      <c r="N1362" s="2">
        <f>Tabla1[[#This Row],[Costo Unitario]]*Tabla1[[#This Row],[Cantidad Ordenada]]</f>
        <v>21</v>
      </c>
      <c r="O1362" s="2"/>
    </row>
    <row r="1363" spans="1:15">
      <c r="A1363">
        <v>549</v>
      </c>
      <c r="B1363">
        <v>12</v>
      </c>
      <c r="C1363" t="s">
        <v>20</v>
      </c>
      <c r="D1363" t="s">
        <v>44</v>
      </c>
      <c r="E1363">
        <v>20</v>
      </c>
      <c r="F1363">
        <v>34</v>
      </c>
      <c r="G1363">
        <v>3</v>
      </c>
      <c r="H1363" s="8">
        <v>59</v>
      </c>
      <c r="I1363" t="s">
        <v>6</v>
      </c>
      <c r="J1363">
        <f>Tabla1[[#This Row],[Precio Unitario]]*Tabla1[[#This Row],[Cantidad Ordenada]]</f>
        <v>102</v>
      </c>
      <c r="K1363">
        <f>Tabla1[[#This Row],[Ganancia Bruta]]-(Tabla1[[#This Row],[Costo Unitario]]*Tabla1[[#This Row],[Cantidad Ordenada]])</f>
        <v>42</v>
      </c>
      <c r="L1363">
        <f>Tabla1[[#This Row],[Precio Unitario]]*Tabla1[[#This Row],[Cantidad Ordenada]]</f>
        <v>102</v>
      </c>
      <c r="M1363" s="1">
        <f>Tabla1[[#This Row],[Ganancia Neta ]]/Tabla1[[#This Row],[Total del pedido ]]</f>
        <v>0.41176470588235292</v>
      </c>
      <c r="N1363" s="2">
        <f>Tabla1[[#This Row],[Costo Unitario]]*Tabla1[[#This Row],[Cantidad Ordenada]]</f>
        <v>60</v>
      </c>
      <c r="O1363" s="2"/>
    </row>
    <row r="1364" spans="1:15">
      <c r="A1364">
        <v>550</v>
      </c>
      <c r="B1364">
        <v>1</v>
      </c>
      <c r="C1364" t="s">
        <v>7</v>
      </c>
      <c r="D1364" t="s">
        <v>32</v>
      </c>
      <c r="E1364">
        <v>18</v>
      </c>
      <c r="F1364">
        <v>30</v>
      </c>
      <c r="G1364">
        <v>2</v>
      </c>
      <c r="H1364" s="8">
        <v>28</v>
      </c>
      <c r="I1364" t="s">
        <v>8</v>
      </c>
      <c r="J1364">
        <f>Tabla1[[#This Row],[Precio Unitario]]*Tabla1[[#This Row],[Cantidad Ordenada]]</f>
        <v>60</v>
      </c>
      <c r="K1364">
        <f>Tabla1[[#This Row],[Ganancia Bruta]]-(Tabla1[[#This Row],[Costo Unitario]]*Tabla1[[#This Row],[Cantidad Ordenada]])</f>
        <v>24</v>
      </c>
      <c r="L1364">
        <f>Tabla1[[#This Row],[Precio Unitario]]*Tabla1[[#This Row],[Cantidad Ordenada]]</f>
        <v>60</v>
      </c>
      <c r="M1364" s="1">
        <f>Tabla1[[#This Row],[Ganancia Neta ]]/Tabla1[[#This Row],[Total del pedido ]]</f>
        <v>0.4</v>
      </c>
      <c r="N1364" s="2">
        <f>Tabla1[[#This Row],[Costo Unitario]]*Tabla1[[#This Row],[Cantidad Ordenada]]</f>
        <v>36</v>
      </c>
      <c r="O1364" s="2"/>
    </row>
    <row r="1365" spans="1:15">
      <c r="A1365">
        <v>550</v>
      </c>
      <c r="B1365">
        <v>1</v>
      </c>
      <c r="C1365" t="s">
        <v>5</v>
      </c>
      <c r="D1365" t="s">
        <v>31</v>
      </c>
      <c r="E1365">
        <v>14</v>
      </c>
      <c r="F1365">
        <v>24</v>
      </c>
      <c r="G1365">
        <v>1</v>
      </c>
      <c r="H1365" s="8">
        <v>5</v>
      </c>
      <c r="I1365" t="s">
        <v>6</v>
      </c>
      <c r="J1365">
        <f>Tabla1[[#This Row],[Precio Unitario]]*Tabla1[[#This Row],[Cantidad Ordenada]]</f>
        <v>24</v>
      </c>
      <c r="K1365">
        <f>Tabla1[[#This Row],[Ganancia Bruta]]-(Tabla1[[#This Row],[Costo Unitario]]*Tabla1[[#This Row],[Cantidad Ordenada]])</f>
        <v>10</v>
      </c>
      <c r="L1365">
        <f>Tabla1[[#This Row],[Precio Unitario]]*Tabla1[[#This Row],[Cantidad Ordenada]]</f>
        <v>24</v>
      </c>
      <c r="M1365" s="1">
        <f>Tabla1[[#This Row],[Ganancia Neta ]]/Tabla1[[#This Row],[Total del pedido ]]</f>
        <v>0.41666666666666669</v>
      </c>
      <c r="N1365" s="2">
        <f>Tabla1[[#This Row],[Costo Unitario]]*Tabla1[[#This Row],[Cantidad Ordenada]]</f>
        <v>14</v>
      </c>
      <c r="O1365" s="2"/>
    </row>
    <row r="1366" spans="1:15">
      <c r="A1366">
        <v>550</v>
      </c>
      <c r="B1366">
        <v>1</v>
      </c>
      <c r="C1366" t="s">
        <v>21</v>
      </c>
      <c r="D1366" t="s">
        <v>45</v>
      </c>
      <c r="E1366">
        <v>12</v>
      </c>
      <c r="F1366">
        <v>20</v>
      </c>
      <c r="G1366">
        <v>2</v>
      </c>
      <c r="H1366" s="8">
        <v>24</v>
      </c>
      <c r="I1366" t="s">
        <v>6</v>
      </c>
      <c r="J1366">
        <f>Tabla1[[#This Row],[Precio Unitario]]*Tabla1[[#This Row],[Cantidad Ordenada]]</f>
        <v>40</v>
      </c>
      <c r="K1366">
        <f>Tabla1[[#This Row],[Ganancia Bruta]]-(Tabla1[[#This Row],[Costo Unitario]]*Tabla1[[#This Row],[Cantidad Ordenada]])</f>
        <v>16</v>
      </c>
      <c r="L1366">
        <f>Tabla1[[#This Row],[Precio Unitario]]*Tabla1[[#This Row],[Cantidad Ordenada]]</f>
        <v>40</v>
      </c>
      <c r="M1366" s="1">
        <f>Tabla1[[#This Row],[Ganancia Neta ]]/Tabla1[[#This Row],[Total del pedido ]]</f>
        <v>0.4</v>
      </c>
      <c r="N1366" s="2">
        <f>Tabla1[[#This Row],[Costo Unitario]]*Tabla1[[#This Row],[Cantidad Ordenada]]</f>
        <v>24</v>
      </c>
      <c r="O1366" s="2"/>
    </row>
    <row r="1367" spans="1:15">
      <c r="A1367">
        <v>551</v>
      </c>
      <c r="B1367">
        <v>4</v>
      </c>
      <c r="C1367" t="s">
        <v>7</v>
      </c>
      <c r="D1367" t="s">
        <v>32</v>
      </c>
      <c r="E1367">
        <v>18</v>
      </c>
      <c r="F1367">
        <v>30</v>
      </c>
      <c r="G1367">
        <v>1</v>
      </c>
      <c r="H1367" s="8">
        <v>32</v>
      </c>
      <c r="I1367" t="s">
        <v>8</v>
      </c>
      <c r="J1367">
        <f>Tabla1[[#This Row],[Precio Unitario]]*Tabla1[[#This Row],[Cantidad Ordenada]]</f>
        <v>30</v>
      </c>
      <c r="K1367">
        <f>Tabla1[[#This Row],[Ganancia Bruta]]-(Tabla1[[#This Row],[Costo Unitario]]*Tabla1[[#This Row],[Cantidad Ordenada]])</f>
        <v>12</v>
      </c>
      <c r="L1367">
        <f>Tabla1[[#This Row],[Precio Unitario]]*Tabla1[[#This Row],[Cantidad Ordenada]]</f>
        <v>30</v>
      </c>
      <c r="M1367" s="1">
        <f>Tabla1[[#This Row],[Ganancia Neta ]]/Tabla1[[#This Row],[Total del pedido ]]</f>
        <v>0.4</v>
      </c>
      <c r="N1367" s="2">
        <f>Tabla1[[#This Row],[Costo Unitario]]*Tabla1[[#This Row],[Cantidad Ordenada]]</f>
        <v>18</v>
      </c>
      <c r="O1367" s="2"/>
    </row>
    <row r="1368" spans="1:15">
      <c r="A1368">
        <v>551</v>
      </c>
      <c r="B1368">
        <v>4</v>
      </c>
      <c r="C1368" t="s">
        <v>21</v>
      </c>
      <c r="D1368" t="s">
        <v>45</v>
      </c>
      <c r="E1368">
        <v>12</v>
      </c>
      <c r="F1368">
        <v>20</v>
      </c>
      <c r="G1368">
        <v>3</v>
      </c>
      <c r="H1368" s="8">
        <v>11</v>
      </c>
      <c r="I1368" t="s">
        <v>6</v>
      </c>
      <c r="J1368">
        <f>Tabla1[[#This Row],[Precio Unitario]]*Tabla1[[#This Row],[Cantidad Ordenada]]</f>
        <v>60</v>
      </c>
      <c r="K1368">
        <f>Tabla1[[#This Row],[Ganancia Bruta]]-(Tabla1[[#This Row],[Costo Unitario]]*Tabla1[[#This Row],[Cantidad Ordenada]])</f>
        <v>24</v>
      </c>
      <c r="L1368">
        <f>Tabla1[[#This Row],[Precio Unitario]]*Tabla1[[#This Row],[Cantidad Ordenada]]</f>
        <v>60</v>
      </c>
      <c r="M1368" s="1">
        <f>Tabla1[[#This Row],[Ganancia Neta ]]/Tabla1[[#This Row],[Total del pedido ]]</f>
        <v>0.4</v>
      </c>
      <c r="N1368" s="2">
        <f>Tabla1[[#This Row],[Costo Unitario]]*Tabla1[[#This Row],[Cantidad Ordenada]]</f>
        <v>36</v>
      </c>
      <c r="O1368" s="2"/>
    </row>
    <row r="1369" spans="1:15">
      <c r="A1369">
        <v>551</v>
      </c>
      <c r="B1369">
        <v>4</v>
      </c>
      <c r="C1369" t="s">
        <v>24</v>
      </c>
      <c r="D1369" t="s">
        <v>48</v>
      </c>
      <c r="E1369">
        <v>10</v>
      </c>
      <c r="F1369">
        <v>18</v>
      </c>
      <c r="G1369">
        <v>1</v>
      </c>
      <c r="H1369" s="8">
        <v>29</v>
      </c>
      <c r="I1369" t="s">
        <v>6</v>
      </c>
      <c r="J1369">
        <f>Tabla1[[#This Row],[Precio Unitario]]*Tabla1[[#This Row],[Cantidad Ordenada]]</f>
        <v>18</v>
      </c>
      <c r="K1369">
        <f>Tabla1[[#This Row],[Ganancia Bruta]]-(Tabla1[[#This Row],[Costo Unitario]]*Tabla1[[#This Row],[Cantidad Ordenada]])</f>
        <v>8</v>
      </c>
      <c r="L1369">
        <f>Tabla1[[#This Row],[Precio Unitario]]*Tabla1[[#This Row],[Cantidad Ordenada]]</f>
        <v>18</v>
      </c>
      <c r="M1369" s="1">
        <f>Tabla1[[#This Row],[Ganancia Neta ]]/Tabla1[[#This Row],[Total del pedido ]]</f>
        <v>0.44444444444444442</v>
      </c>
      <c r="N1369" s="2">
        <f>Tabla1[[#This Row],[Costo Unitario]]*Tabla1[[#This Row],[Cantidad Ordenada]]</f>
        <v>10</v>
      </c>
      <c r="O1369" s="2"/>
    </row>
    <row r="1370" spans="1:15">
      <c r="A1370">
        <v>551</v>
      </c>
      <c r="B1370">
        <v>4</v>
      </c>
      <c r="C1370" t="s">
        <v>23</v>
      </c>
      <c r="D1370" t="s">
        <v>47</v>
      </c>
      <c r="E1370">
        <v>13</v>
      </c>
      <c r="F1370">
        <v>21</v>
      </c>
      <c r="G1370">
        <v>3</v>
      </c>
      <c r="H1370" s="8">
        <v>51</v>
      </c>
      <c r="I1370" t="s">
        <v>8</v>
      </c>
      <c r="J1370">
        <f>Tabla1[[#This Row],[Precio Unitario]]*Tabla1[[#This Row],[Cantidad Ordenada]]</f>
        <v>63</v>
      </c>
      <c r="K1370">
        <f>Tabla1[[#This Row],[Ganancia Bruta]]-(Tabla1[[#This Row],[Costo Unitario]]*Tabla1[[#This Row],[Cantidad Ordenada]])</f>
        <v>24</v>
      </c>
      <c r="L1370">
        <f>Tabla1[[#This Row],[Precio Unitario]]*Tabla1[[#This Row],[Cantidad Ordenada]]</f>
        <v>63</v>
      </c>
      <c r="M1370" s="1">
        <f>Tabla1[[#This Row],[Ganancia Neta ]]/Tabla1[[#This Row],[Total del pedido ]]</f>
        <v>0.38095238095238093</v>
      </c>
      <c r="N1370" s="2">
        <f>Tabla1[[#This Row],[Costo Unitario]]*Tabla1[[#This Row],[Cantidad Ordenada]]</f>
        <v>39</v>
      </c>
      <c r="O1370" s="2"/>
    </row>
    <row r="1371" spans="1:15">
      <c r="A1371">
        <v>552</v>
      </c>
      <c r="B1371">
        <v>11</v>
      </c>
      <c r="C1371" t="s">
        <v>11</v>
      </c>
      <c r="D1371" t="s">
        <v>35</v>
      </c>
      <c r="E1371">
        <v>25</v>
      </c>
      <c r="F1371">
        <v>40</v>
      </c>
      <c r="G1371">
        <v>3</v>
      </c>
      <c r="H1371" s="8">
        <v>26</v>
      </c>
      <c r="I1371" t="s">
        <v>8</v>
      </c>
      <c r="J1371">
        <f>Tabla1[[#This Row],[Precio Unitario]]*Tabla1[[#This Row],[Cantidad Ordenada]]</f>
        <v>120</v>
      </c>
      <c r="K1371">
        <f>Tabla1[[#This Row],[Ganancia Bruta]]-(Tabla1[[#This Row],[Costo Unitario]]*Tabla1[[#This Row],[Cantidad Ordenada]])</f>
        <v>45</v>
      </c>
      <c r="L1371">
        <f>Tabla1[[#This Row],[Precio Unitario]]*Tabla1[[#This Row],[Cantidad Ordenada]]</f>
        <v>120</v>
      </c>
      <c r="M1371" s="1">
        <f>Tabla1[[#This Row],[Ganancia Neta ]]/Tabla1[[#This Row],[Total del pedido ]]</f>
        <v>0.375</v>
      </c>
      <c r="N1371" s="2">
        <f>Tabla1[[#This Row],[Costo Unitario]]*Tabla1[[#This Row],[Cantidad Ordenada]]</f>
        <v>75</v>
      </c>
      <c r="O1371" s="2"/>
    </row>
    <row r="1372" spans="1:15">
      <c r="A1372">
        <v>552</v>
      </c>
      <c r="B1372">
        <v>11</v>
      </c>
      <c r="C1372" t="s">
        <v>23</v>
      </c>
      <c r="D1372" t="s">
        <v>47</v>
      </c>
      <c r="E1372">
        <v>13</v>
      </c>
      <c r="F1372">
        <v>21</v>
      </c>
      <c r="G1372">
        <v>3</v>
      </c>
      <c r="H1372" s="8">
        <v>57</v>
      </c>
      <c r="I1372" t="s">
        <v>8</v>
      </c>
      <c r="J1372">
        <f>Tabla1[[#This Row],[Precio Unitario]]*Tabla1[[#This Row],[Cantidad Ordenada]]</f>
        <v>63</v>
      </c>
      <c r="K1372">
        <f>Tabla1[[#This Row],[Ganancia Bruta]]-(Tabla1[[#This Row],[Costo Unitario]]*Tabla1[[#This Row],[Cantidad Ordenada]])</f>
        <v>24</v>
      </c>
      <c r="L1372">
        <f>Tabla1[[#This Row],[Precio Unitario]]*Tabla1[[#This Row],[Cantidad Ordenada]]</f>
        <v>63</v>
      </c>
      <c r="M1372" s="1">
        <f>Tabla1[[#This Row],[Ganancia Neta ]]/Tabla1[[#This Row],[Total del pedido ]]</f>
        <v>0.38095238095238093</v>
      </c>
      <c r="N1372" s="2">
        <f>Tabla1[[#This Row],[Costo Unitario]]*Tabla1[[#This Row],[Cantidad Ordenada]]</f>
        <v>39</v>
      </c>
      <c r="O1372" s="2"/>
    </row>
    <row r="1373" spans="1:15">
      <c r="A1373">
        <v>552</v>
      </c>
      <c r="B1373">
        <v>11</v>
      </c>
      <c r="C1373" t="s">
        <v>21</v>
      </c>
      <c r="D1373" t="s">
        <v>45</v>
      </c>
      <c r="E1373">
        <v>12</v>
      </c>
      <c r="F1373">
        <v>20</v>
      </c>
      <c r="G1373">
        <v>3</v>
      </c>
      <c r="H1373" s="8">
        <v>32</v>
      </c>
      <c r="I1373" t="s">
        <v>8</v>
      </c>
      <c r="J1373">
        <f>Tabla1[[#This Row],[Precio Unitario]]*Tabla1[[#This Row],[Cantidad Ordenada]]</f>
        <v>60</v>
      </c>
      <c r="K1373">
        <f>Tabla1[[#This Row],[Ganancia Bruta]]-(Tabla1[[#This Row],[Costo Unitario]]*Tabla1[[#This Row],[Cantidad Ordenada]])</f>
        <v>24</v>
      </c>
      <c r="L1373">
        <f>Tabla1[[#This Row],[Precio Unitario]]*Tabla1[[#This Row],[Cantidad Ordenada]]</f>
        <v>60</v>
      </c>
      <c r="M1373" s="1">
        <f>Tabla1[[#This Row],[Ganancia Neta ]]/Tabla1[[#This Row],[Total del pedido ]]</f>
        <v>0.4</v>
      </c>
      <c r="N1373" s="2">
        <f>Tabla1[[#This Row],[Costo Unitario]]*Tabla1[[#This Row],[Cantidad Ordenada]]</f>
        <v>36</v>
      </c>
      <c r="O1373" s="2"/>
    </row>
    <row r="1374" spans="1:15">
      <c r="A1374">
        <v>553</v>
      </c>
      <c r="B1374">
        <v>14</v>
      </c>
      <c r="C1374" t="s">
        <v>7</v>
      </c>
      <c r="D1374" t="s">
        <v>32</v>
      </c>
      <c r="E1374">
        <v>18</v>
      </c>
      <c r="F1374">
        <v>30</v>
      </c>
      <c r="G1374">
        <v>3</v>
      </c>
      <c r="H1374" s="8">
        <v>26</v>
      </c>
      <c r="I1374" t="s">
        <v>8</v>
      </c>
      <c r="J1374">
        <f>Tabla1[[#This Row],[Precio Unitario]]*Tabla1[[#This Row],[Cantidad Ordenada]]</f>
        <v>90</v>
      </c>
      <c r="K1374">
        <f>Tabla1[[#This Row],[Ganancia Bruta]]-(Tabla1[[#This Row],[Costo Unitario]]*Tabla1[[#This Row],[Cantidad Ordenada]])</f>
        <v>36</v>
      </c>
      <c r="L1374">
        <f>Tabla1[[#This Row],[Precio Unitario]]*Tabla1[[#This Row],[Cantidad Ordenada]]</f>
        <v>90</v>
      </c>
      <c r="M1374" s="1">
        <f>Tabla1[[#This Row],[Ganancia Neta ]]/Tabla1[[#This Row],[Total del pedido ]]</f>
        <v>0.4</v>
      </c>
      <c r="N1374" s="2">
        <f>Tabla1[[#This Row],[Costo Unitario]]*Tabla1[[#This Row],[Cantidad Ordenada]]</f>
        <v>54</v>
      </c>
      <c r="O1374" s="2"/>
    </row>
    <row r="1375" spans="1:15">
      <c r="A1375">
        <v>553</v>
      </c>
      <c r="B1375">
        <v>14</v>
      </c>
      <c r="C1375" t="s">
        <v>26</v>
      </c>
      <c r="D1375" t="s">
        <v>50</v>
      </c>
      <c r="E1375">
        <v>15</v>
      </c>
      <c r="F1375">
        <v>25</v>
      </c>
      <c r="G1375">
        <v>2</v>
      </c>
      <c r="H1375" s="8">
        <v>56</v>
      </c>
      <c r="I1375" t="s">
        <v>6</v>
      </c>
      <c r="J1375">
        <f>Tabla1[[#This Row],[Precio Unitario]]*Tabla1[[#This Row],[Cantidad Ordenada]]</f>
        <v>50</v>
      </c>
      <c r="K1375">
        <f>Tabla1[[#This Row],[Ganancia Bruta]]-(Tabla1[[#This Row],[Costo Unitario]]*Tabla1[[#This Row],[Cantidad Ordenada]])</f>
        <v>20</v>
      </c>
      <c r="L1375">
        <f>Tabla1[[#This Row],[Precio Unitario]]*Tabla1[[#This Row],[Cantidad Ordenada]]</f>
        <v>50</v>
      </c>
      <c r="M1375" s="1">
        <f>Tabla1[[#This Row],[Ganancia Neta ]]/Tabla1[[#This Row],[Total del pedido ]]</f>
        <v>0.4</v>
      </c>
      <c r="N1375" s="2">
        <f>Tabla1[[#This Row],[Costo Unitario]]*Tabla1[[#This Row],[Cantidad Ordenada]]</f>
        <v>30</v>
      </c>
      <c r="O1375" s="2"/>
    </row>
    <row r="1376" spans="1:15">
      <c r="A1376">
        <v>553</v>
      </c>
      <c r="B1376">
        <v>14</v>
      </c>
      <c r="C1376" t="s">
        <v>19</v>
      </c>
      <c r="D1376" t="s">
        <v>43</v>
      </c>
      <c r="E1376">
        <v>13</v>
      </c>
      <c r="F1376">
        <v>22</v>
      </c>
      <c r="G1376">
        <v>2</v>
      </c>
      <c r="H1376" s="8">
        <v>54</v>
      </c>
      <c r="I1376" t="s">
        <v>6</v>
      </c>
      <c r="J1376">
        <f>Tabla1[[#This Row],[Precio Unitario]]*Tabla1[[#This Row],[Cantidad Ordenada]]</f>
        <v>44</v>
      </c>
      <c r="K1376">
        <f>Tabla1[[#This Row],[Ganancia Bruta]]-(Tabla1[[#This Row],[Costo Unitario]]*Tabla1[[#This Row],[Cantidad Ordenada]])</f>
        <v>18</v>
      </c>
      <c r="L1376">
        <f>Tabla1[[#This Row],[Precio Unitario]]*Tabla1[[#This Row],[Cantidad Ordenada]]</f>
        <v>44</v>
      </c>
      <c r="M1376" s="1">
        <f>Tabla1[[#This Row],[Ganancia Neta ]]/Tabla1[[#This Row],[Total del pedido ]]</f>
        <v>0.40909090909090912</v>
      </c>
      <c r="N1376" s="2">
        <f>Tabla1[[#This Row],[Costo Unitario]]*Tabla1[[#This Row],[Cantidad Ordenada]]</f>
        <v>26</v>
      </c>
      <c r="O1376" s="2"/>
    </row>
    <row r="1377" spans="1:15">
      <c r="A1377">
        <v>553</v>
      </c>
      <c r="B1377">
        <v>14</v>
      </c>
      <c r="C1377" t="s">
        <v>16</v>
      </c>
      <c r="D1377" t="s">
        <v>40</v>
      </c>
      <c r="E1377">
        <v>11</v>
      </c>
      <c r="F1377">
        <v>19</v>
      </c>
      <c r="G1377">
        <v>1</v>
      </c>
      <c r="H1377" s="8">
        <v>42</v>
      </c>
      <c r="I1377" t="s">
        <v>8</v>
      </c>
      <c r="J1377">
        <f>Tabla1[[#This Row],[Precio Unitario]]*Tabla1[[#This Row],[Cantidad Ordenada]]</f>
        <v>19</v>
      </c>
      <c r="K1377">
        <f>Tabla1[[#This Row],[Ganancia Bruta]]-(Tabla1[[#This Row],[Costo Unitario]]*Tabla1[[#This Row],[Cantidad Ordenada]])</f>
        <v>8</v>
      </c>
      <c r="L1377">
        <f>Tabla1[[#This Row],[Precio Unitario]]*Tabla1[[#This Row],[Cantidad Ordenada]]</f>
        <v>19</v>
      </c>
      <c r="M1377" s="1">
        <f>Tabla1[[#This Row],[Ganancia Neta ]]/Tabla1[[#This Row],[Total del pedido ]]</f>
        <v>0.42105263157894735</v>
      </c>
      <c r="N1377" s="2">
        <f>Tabla1[[#This Row],[Costo Unitario]]*Tabla1[[#This Row],[Cantidad Ordenada]]</f>
        <v>11</v>
      </c>
      <c r="O1377" s="2"/>
    </row>
    <row r="1378" spans="1:15">
      <c r="A1378">
        <v>554</v>
      </c>
      <c r="B1378">
        <v>10</v>
      </c>
      <c r="C1378" t="s">
        <v>22</v>
      </c>
      <c r="D1378" t="s">
        <v>46</v>
      </c>
      <c r="E1378">
        <v>14</v>
      </c>
      <c r="F1378">
        <v>23</v>
      </c>
      <c r="G1378">
        <v>2</v>
      </c>
      <c r="H1378" s="8">
        <v>55</v>
      </c>
      <c r="I1378" t="s">
        <v>8</v>
      </c>
      <c r="J1378">
        <f>Tabla1[[#This Row],[Precio Unitario]]*Tabla1[[#This Row],[Cantidad Ordenada]]</f>
        <v>46</v>
      </c>
      <c r="K1378">
        <f>Tabla1[[#This Row],[Ganancia Bruta]]-(Tabla1[[#This Row],[Costo Unitario]]*Tabla1[[#This Row],[Cantidad Ordenada]])</f>
        <v>18</v>
      </c>
      <c r="L1378">
        <f>Tabla1[[#This Row],[Precio Unitario]]*Tabla1[[#This Row],[Cantidad Ordenada]]</f>
        <v>46</v>
      </c>
      <c r="M1378" s="1">
        <f>Tabla1[[#This Row],[Ganancia Neta ]]/Tabla1[[#This Row],[Total del pedido ]]</f>
        <v>0.39130434782608697</v>
      </c>
      <c r="N1378" s="2">
        <f>Tabla1[[#This Row],[Costo Unitario]]*Tabla1[[#This Row],[Cantidad Ordenada]]</f>
        <v>28</v>
      </c>
      <c r="O1378" s="2"/>
    </row>
    <row r="1379" spans="1:15">
      <c r="A1379">
        <v>554</v>
      </c>
      <c r="B1379">
        <v>10</v>
      </c>
      <c r="C1379" t="s">
        <v>11</v>
      </c>
      <c r="D1379" t="s">
        <v>35</v>
      </c>
      <c r="E1379">
        <v>25</v>
      </c>
      <c r="F1379">
        <v>40</v>
      </c>
      <c r="G1379">
        <v>3</v>
      </c>
      <c r="H1379" s="8">
        <v>16</v>
      </c>
      <c r="I1379" t="s">
        <v>6</v>
      </c>
      <c r="J1379">
        <f>Tabla1[[#This Row],[Precio Unitario]]*Tabla1[[#This Row],[Cantidad Ordenada]]</f>
        <v>120</v>
      </c>
      <c r="K1379">
        <f>Tabla1[[#This Row],[Ganancia Bruta]]-(Tabla1[[#This Row],[Costo Unitario]]*Tabla1[[#This Row],[Cantidad Ordenada]])</f>
        <v>45</v>
      </c>
      <c r="L1379">
        <f>Tabla1[[#This Row],[Precio Unitario]]*Tabla1[[#This Row],[Cantidad Ordenada]]</f>
        <v>120</v>
      </c>
      <c r="M1379" s="1">
        <f>Tabla1[[#This Row],[Ganancia Neta ]]/Tabla1[[#This Row],[Total del pedido ]]</f>
        <v>0.375</v>
      </c>
      <c r="N1379" s="2">
        <f>Tabla1[[#This Row],[Costo Unitario]]*Tabla1[[#This Row],[Cantidad Ordenada]]</f>
        <v>75</v>
      </c>
      <c r="O1379" s="2"/>
    </row>
    <row r="1380" spans="1:15">
      <c r="A1380">
        <v>555</v>
      </c>
      <c r="B1380">
        <v>20</v>
      </c>
      <c r="C1380" t="s">
        <v>7</v>
      </c>
      <c r="D1380" t="s">
        <v>32</v>
      </c>
      <c r="E1380">
        <v>18</v>
      </c>
      <c r="F1380">
        <v>30</v>
      </c>
      <c r="G1380">
        <v>1</v>
      </c>
      <c r="H1380" s="8">
        <v>46</v>
      </c>
      <c r="I1380" t="s">
        <v>6</v>
      </c>
      <c r="J1380">
        <f>Tabla1[[#This Row],[Precio Unitario]]*Tabla1[[#This Row],[Cantidad Ordenada]]</f>
        <v>30</v>
      </c>
      <c r="K1380">
        <f>Tabla1[[#This Row],[Ganancia Bruta]]-(Tabla1[[#This Row],[Costo Unitario]]*Tabla1[[#This Row],[Cantidad Ordenada]])</f>
        <v>12</v>
      </c>
      <c r="L1380">
        <f>Tabla1[[#This Row],[Precio Unitario]]*Tabla1[[#This Row],[Cantidad Ordenada]]</f>
        <v>30</v>
      </c>
      <c r="M1380" s="1">
        <f>Tabla1[[#This Row],[Ganancia Neta ]]/Tabla1[[#This Row],[Total del pedido ]]</f>
        <v>0.4</v>
      </c>
      <c r="N1380" s="2">
        <f>Tabla1[[#This Row],[Costo Unitario]]*Tabla1[[#This Row],[Cantidad Ordenada]]</f>
        <v>18</v>
      </c>
      <c r="O1380" s="2"/>
    </row>
    <row r="1381" spans="1:15">
      <c r="A1381">
        <v>556</v>
      </c>
      <c r="B1381">
        <v>9</v>
      </c>
      <c r="C1381" t="s">
        <v>19</v>
      </c>
      <c r="D1381" t="s">
        <v>43</v>
      </c>
      <c r="E1381">
        <v>13</v>
      </c>
      <c r="F1381">
        <v>22</v>
      </c>
      <c r="G1381">
        <v>1</v>
      </c>
      <c r="H1381" s="8">
        <v>36</v>
      </c>
      <c r="I1381" t="s">
        <v>6</v>
      </c>
      <c r="J1381">
        <f>Tabla1[[#This Row],[Precio Unitario]]*Tabla1[[#This Row],[Cantidad Ordenada]]</f>
        <v>22</v>
      </c>
      <c r="K1381">
        <f>Tabla1[[#This Row],[Ganancia Bruta]]-(Tabla1[[#This Row],[Costo Unitario]]*Tabla1[[#This Row],[Cantidad Ordenada]])</f>
        <v>9</v>
      </c>
      <c r="L1381">
        <f>Tabla1[[#This Row],[Precio Unitario]]*Tabla1[[#This Row],[Cantidad Ordenada]]</f>
        <v>22</v>
      </c>
      <c r="M1381" s="1">
        <f>Tabla1[[#This Row],[Ganancia Neta ]]/Tabla1[[#This Row],[Total del pedido ]]</f>
        <v>0.40909090909090912</v>
      </c>
      <c r="N1381" s="2">
        <f>Tabla1[[#This Row],[Costo Unitario]]*Tabla1[[#This Row],[Cantidad Ordenada]]</f>
        <v>13</v>
      </c>
      <c r="O1381" s="2"/>
    </row>
    <row r="1382" spans="1:15">
      <c r="A1382">
        <v>556</v>
      </c>
      <c r="B1382">
        <v>9</v>
      </c>
      <c r="C1382" t="s">
        <v>24</v>
      </c>
      <c r="D1382" t="s">
        <v>48</v>
      </c>
      <c r="E1382">
        <v>10</v>
      </c>
      <c r="F1382">
        <v>18</v>
      </c>
      <c r="G1382">
        <v>3</v>
      </c>
      <c r="H1382" s="8">
        <v>30</v>
      </c>
      <c r="I1382" t="s">
        <v>8</v>
      </c>
      <c r="J1382">
        <f>Tabla1[[#This Row],[Precio Unitario]]*Tabla1[[#This Row],[Cantidad Ordenada]]</f>
        <v>54</v>
      </c>
      <c r="K1382">
        <f>Tabla1[[#This Row],[Ganancia Bruta]]-(Tabla1[[#This Row],[Costo Unitario]]*Tabla1[[#This Row],[Cantidad Ordenada]])</f>
        <v>24</v>
      </c>
      <c r="L1382">
        <f>Tabla1[[#This Row],[Precio Unitario]]*Tabla1[[#This Row],[Cantidad Ordenada]]</f>
        <v>54</v>
      </c>
      <c r="M1382" s="1">
        <f>Tabla1[[#This Row],[Ganancia Neta ]]/Tabla1[[#This Row],[Total del pedido ]]</f>
        <v>0.44444444444444442</v>
      </c>
      <c r="N1382" s="2">
        <f>Tabla1[[#This Row],[Costo Unitario]]*Tabla1[[#This Row],[Cantidad Ordenada]]</f>
        <v>30</v>
      </c>
      <c r="O1382" s="2"/>
    </row>
    <row r="1383" spans="1:15">
      <c r="A1383">
        <v>557</v>
      </c>
      <c r="B1383">
        <v>7</v>
      </c>
      <c r="C1383" t="s">
        <v>18</v>
      </c>
      <c r="D1383" t="s">
        <v>42</v>
      </c>
      <c r="E1383">
        <v>19</v>
      </c>
      <c r="F1383">
        <v>32</v>
      </c>
      <c r="G1383">
        <v>2</v>
      </c>
      <c r="H1383" s="8">
        <v>47</v>
      </c>
      <c r="I1383" t="s">
        <v>8</v>
      </c>
      <c r="J1383">
        <f>Tabla1[[#This Row],[Precio Unitario]]*Tabla1[[#This Row],[Cantidad Ordenada]]</f>
        <v>64</v>
      </c>
      <c r="K1383">
        <f>Tabla1[[#This Row],[Ganancia Bruta]]-(Tabla1[[#This Row],[Costo Unitario]]*Tabla1[[#This Row],[Cantidad Ordenada]])</f>
        <v>26</v>
      </c>
      <c r="L1383">
        <f>Tabla1[[#This Row],[Precio Unitario]]*Tabla1[[#This Row],[Cantidad Ordenada]]</f>
        <v>64</v>
      </c>
      <c r="M1383" s="1">
        <f>Tabla1[[#This Row],[Ganancia Neta ]]/Tabla1[[#This Row],[Total del pedido ]]</f>
        <v>0.40625</v>
      </c>
      <c r="N1383" s="2">
        <f>Tabla1[[#This Row],[Costo Unitario]]*Tabla1[[#This Row],[Cantidad Ordenada]]</f>
        <v>38</v>
      </c>
      <c r="O1383" s="2"/>
    </row>
    <row r="1384" spans="1:15">
      <c r="A1384">
        <v>557</v>
      </c>
      <c r="B1384">
        <v>7</v>
      </c>
      <c r="C1384" t="s">
        <v>23</v>
      </c>
      <c r="D1384" t="s">
        <v>47</v>
      </c>
      <c r="E1384">
        <v>13</v>
      </c>
      <c r="F1384">
        <v>21</v>
      </c>
      <c r="G1384">
        <v>3</v>
      </c>
      <c r="H1384" s="8">
        <v>22</v>
      </c>
      <c r="I1384" t="s">
        <v>8</v>
      </c>
      <c r="J1384">
        <f>Tabla1[[#This Row],[Precio Unitario]]*Tabla1[[#This Row],[Cantidad Ordenada]]</f>
        <v>63</v>
      </c>
      <c r="K1384">
        <f>Tabla1[[#This Row],[Ganancia Bruta]]-(Tabla1[[#This Row],[Costo Unitario]]*Tabla1[[#This Row],[Cantidad Ordenada]])</f>
        <v>24</v>
      </c>
      <c r="L1384">
        <f>Tabla1[[#This Row],[Precio Unitario]]*Tabla1[[#This Row],[Cantidad Ordenada]]</f>
        <v>63</v>
      </c>
      <c r="M1384" s="1">
        <f>Tabla1[[#This Row],[Ganancia Neta ]]/Tabla1[[#This Row],[Total del pedido ]]</f>
        <v>0.38095238095238093</v>
      </c>
      <c r="N1384" s="2">
        <f>Tabla1[[#This Row],[Costo Unitario]]*Tabla1[[#This Row],[Cantidad Ordenada]]</f>
        <v>39</v>
      </c>
      <c r="O1384" s="2"/>
    </row>
    <row r="1385" spans="1:15">
      <c r="A1385">
        <v>557</v>
      </c>
      <c r="B1385">
        <v>7</v>
      </c>
      <c r="C1385" t="s">
        <v>26</v>
      </c>
      <c r="D1385" t="s">
        <v>50</v>
      </c>
      <c r="E1385">
        <v>15</v>
      </c>
      <c r="F1385">
        <v>25</v>
      </c>
      <c r="G1385">
        <v>2</v>
      </c>
      <c r="H1385" s="8">
        <v>38</v>
      </c>
      <c r="I1385" t="s">
        <v>6</v>
      </c>
      <c r="J1385">
        <f>Tabla1[[#This Row],[Precio Unitario]]*Tabla1[[#This Row],[Cantidad Ordenada]]</f>
        <v>50</v>
      </c>
      <c r="K1385">
        <f>Tabla1[[#This Row],[Ganancia Bruta]]-(Tabla1[[#This Row],[Costo Unitario]]*Tabla1[[#This Row],[Cantidad Ordenada]])</f>
        <v>20</v>
      </c>
      <c r="L1385">
        <f>Tabla1[[#This Row],[Precio Unitario]]*Tabla1[[#This Row],[Cantidad Ordenada]]</f>
        <v>50</v>
      </c>
      <c r="M1385" s="1">
        <f>Tabla1[[#This Row],[Ganancia Neta ]]/Tabla1[[#This Row],[Total del pedido ]]</f>
        <v>0.4</v>
      </c>
      <c r="N1385" s="2">
        <f>Tabla1[[#This Row],[Costo Unitario]]*Tabla1[[#This Row],[Cantidad Ordenada]]</f>
        <v>30</v>
      </c>
      <c r="O1385" s="2"/>
    </row>
    <row r="1386" spans="1:15">
      <c r="A1386">
        <v>558</v>
      </c>
      <c r="B1386">
        <v>6</v>
      </c>
      <c r="C1386" t="s">
        <v>18</v>
      </c>
      <c r="D1386" t="s">
        <v>42</v>
      </c>
      <c r="E1386">
        <v>19</v>
      </c>
      <c r="F1386">
        <v>32</v>
      </c>
      <c r="G1386">
        <v>3</v>
      </c>
      <c r="H1386" s="8">
        <v>56</v>
      </c>
      <c r="I1386" t="s">
        <v>6</v>
      </c>
      <c r="J1386">
        <f>Tabla1[[#This Row],[Precio Unitario]]*Tabla1[[#This Row],[Cantidad Ordenada]]</f>
        <v>96</v>
      </c>
      <c r="K1386">
        <f>Tabla1[[#This Row],[Ganancia Bruta]]-(Tabla1[[#This Row],[Costo Unitario]]*Tabla1[[#This Row],[Cantidad Ordenada]])</f>
        <v>39</v>
      </c>
      <c r="L1386">
        <f>Tabla1[[#This Row],[Precio Unitario]]*Tabla1[[#This Row],[Cantidad Ordenada]]</f>
        <v>96</v>
      </c>
      <c r="M1386" s="1">
        <f>Tabla1[[#This Row],[Ganancia Neta ]]/Tabla1[[#This Row],[Total del pedido ]]</f>
        <v>0.40625</v>
      </c>
      <c r="N1386" s="2">
        <f>Tabla1[[#This Row],[Costo Unitario]]*Tabla1[[#This Row],[Cantidad Ordenada]]</f>
        <v>57</v>
      </c>
      <c r="O1386" s="2"/>
    </row>
    <row r="1387" spans="1:15">
      <c r="A1387">
        <v>558</v>
      </c>
      <c r="B1387">
        <v>6</v>
      </c>
      <c r="C1387" t="s">
        <v>26</v>
      </c>
      <c r="D1387" t="s">
        <v>50</v>
      </c>
      <c r="E1387">
        <v>15</v>
      </c>
      <c r="F1387">
        <v>25</v>
      </c>
      <c r="G1387">
        <v>2</v>
      </c>
      <c r="H1387" s="8">
        <v>54</v>
      </c>
      <c r="I1387" t="s">
        <v>8</v>
      </c>
      <c r="J1387">
        <f>Tabla1[[#This Row],[Precio Unitario]]*Tabla1[[#This Row],[Cantidad Ordenada]]</f>
        <v>50</v>
      </c>
      <c r="K1387">
        <f>Tabla1[[#This Row],[Ganancia Bruta]]-(Tabla1[[#This Row],[Costo Unitario]]*Tabla1[[#This Row],[Cantidad Ordenada]])</f>
        <v>20</v>
      </c>
      <c r="L1387">
        <f>Tabla1[[#This Row],[Precio Unitario]]*Tabla1[[#This Row],[Cantidad Ordenada]]</f>
        <v>50</v>
      </c>
      <c r="M1387" s="1">
        <f>Tabla1[[#This Row],[Ganancia Neta ]]/Tabla1[[#This Row],[Total del pedido ]]</f>
        <v>0.4</v>
      </c>
      <c r="N1387" s="2">
        <f>Tabla1[[#This Row],[Costo Unitario]]*Tabla1[[#This Row],[Cantidad Ordenada]]</f>
        <v>30</v>
      </c>
      <c r="O1387" s="2"/>
    </row>
    <row r="1388" spans="1:15">
      <c r="A1388">
        <v>558</v>
      </c>
      <c r="B1388">
        <v>6</v>
      </c>
      <c r="C1388" t="s">
        <v>14</v>
      </c>
      <c r="D1388" t="s">
        <v>38</v>
      </c>
      <c r="E1388">
        <v>20</v>
      </c>
      <c r="F1388">
        <v>33</v>
      </c>
      <c r="G1388">
        <v>1</v>
      </c>
      <c r="H1388" s="8">
        <v>57</v>
      </c>
      <c r="I1388" t="s">
        <v>6</v>
      </c>
      <c r="J1388">
        <f>Tabla1[[#This Row],[Precio Unitario]]*Tabla1[[#This Row],[Cantidad Ordenada]]</f>
        <v>33</v>
      </c>
      <c r="K1388">
        <f>Tabla1[[#This Row],[Ganancia Bruta]]-(Tabla1[[#This Row],[Costo Unitario]]*Tabla1[[#This Row],[Cantidad Ordenada]])</f>
        <v>13</v>
      </c>
      <c r="L1388">
        <f>Tabla1[[#This Row],[Precio Unitario]]*Tabla1[[#This Row],[Cantidad Ordenada]]</f>
        <v>33</v>
      </c>
      <c r="M1388" s="1">
        <f>Tabla1[[#This Row],[Ganancia Neta ]]/Tabla1[[#This Row],[Total del pedido ]]</f>
        <v>0.39393939393939392</v>
      </c>
      <c r="N1388" s="2">
        <f>Tabla1[[#This Row],[Costo Unitario]]*Tabla1[[#This Row],[Cantidad Ordenada]]</f>
        <v>20</v>
      </c>
      <c r="O1388" s="2"/>
    </row>
    <row r="1389" spans="1:15">
      <c r="A1389">
        <v>559</v>
      </c>
      <c r="B1389">
        <v>11</v>
      </c>
      <c r="C1389" t="s">
        <v>14</v>
      </c>
      <c r="D1389" t="s">
        <v>38</v>
      </c>
      <c r="E1389">
        <v>20</v>
      </c>
      <c r="F1389">
        <v>33</v>
      </c>
      <c r="G1389">
        <v>3</v>
      </c>
      <c r="H1389" s="8">
        <v>41</v>
      </c>
      <c r="I1389" t="s">
        <v>8</v>
      </c>
      <c r="J1389">
        <f>Tabla1[[#This Row],[Precio Unitario]]*Tabla1[[#This Row],[Cantidad Ordenada]]</f>
        <v>99</v>
      </c>
      <c r="K1389">
        <f>Tabla1[[#This Row],[Ganancia Bruta]]-(Tabla1[[#This Row],[Costo Unitario]]*Tabla1[[#This Row],[Cantidad Ordenada]])</f>
        <v>39</v>
      </c>
      <c r="L1389">
        <f>Tabla1[[#This Row],[Precio Unitario]]*Tabla1[[#This Row],[Cantidad Ordenada]]</f>
        <v>99</v>
      </c>
      <c r="M1389" s="1">
        <f>Tabla1[[#This Row],[Ganancia Neta ]]/Tabla1[[#This Row],[Total del pedido ]]</f>
        <v>0.39393939393939392</v>
      </c>
      <c r="N1389" s="2">
        <f>Tabla1[[#This Row],[Costo Unitario]]*Tabla1[[#This Row],[Cantidad Ordenada]]</f>
        <v>60</v>
      </c>
      <c r="O1389" s="2"/>
    </row>
    <row r="1390" spans="1:15">
      <c r="A1390">
        <v>560</v>
      </c>
      <c r="B1390">
        <v>6</v>
      </c>
      <c r="C1390" t="s">
        <v>24</v>
      </c>
      <c r="D1390" t="s">
        <v>48</v>
      </c>
      <c r="E1390">
        <v>10</v>
      </c>
      <c r="F1390">
        <v>18</v>
      </c>
      <c r="G1390">
        <v>2</v>
      </c>
      <c r="H1390" s="8">
        <v>36</v>
      </c>
      <c r="I1390" t="s">
        <v>8</v>
      </c>
      <c r="J1390">
        <f>Tabla1[[#This Row],[Precio Unitario]]*Tabla1[[#This Row],[Cantidad Ordenada]]</f>
        <v>36</v>
      </c>
      <c r="K1390">
        <f>Tabla1[[#This Row],[Ganancia Bruta]]-(Tabla1[[#This Row],[Costo Unitario]]*Tabla1[[#This Row],[Cantidad Ordenada]])</f>
        <v>16</v>
      </c>
      <c r="L1390">
        <f>Tabla1[[#This Row],[Precio Unitario]]*Tabla1[[#This Row],[Cantidad Ordenada]]</f>
        <v>36</v>
      </c>
      <c r="M1390" s="1">
        <f>Tabla1[[#This Row],[Ganancia Neta ]]/Tabla1[[#This Row],[Total del pedido ]]</f>
        <v>0.44444444444444442</v>
      </c>
      <c r="N1390" s="2">
        <f>Tabla1[[#This Row],[Costo Unitario]]*Tabla1[[#This Row],[Cantidad Ordenada]]</f>
        <v>20</v>
      </c>
      <c r="O1390" s="2"/>
    </row>
    <row r="1391" spans="1:15">
      <c r="A1391">
        <v>560</v>
      </c>
      <c r="B1391">
        <v>6</v>
      </c>
      <c r="C1391" t="s">
        <v>26</v>
      </c>
      <c r="D1391" t="s">
        <v>50</v>
      </c>
      <c r="E1391">
        <v>15</v>
      </c>
      <c r="F1391">
        <v>25</v>
      </c>
      <c r="G1391">
        <v>3</v>
      </c>
      <c r="H1391" s="8">
        <v>12</v>
      </c>
      <c r="I1391" t="s">
        <v>8</v>
      </c>
      <c r="J1391">
        <f>Tabla1[[#This Row],[Precio Unitario]]*Tabla1[[#This Row],[Cantidad Ordenada]]</f>
        <v>75</v>
      </c>
      <c r="K1391">
        <f>Tabla1[[#This Row],[Ganancia Bruta]]-(Tabla1[[#This Row],[Costo Unitario]]*Tabla1[[#This Row],[Cantidad Ordenada]])</f>
        <v>30</v>
      </c>
      <c r="L1391">
        <f>Tabla1[[#This Row],[Precio Unitario]]*Tabla1[[#This Row],[Cantidad Ordenada]]</f>
        <v>75</v>
      </c>
      <c r="M1391" s="1">
        <f>Tabla1[[#This Row],[Ganancia Neta ]]/Tabla1[[#This Row],[Total del pedido ]]</f>
        <v>0.4</v>
      </c>
      <c r="N1391" s="2">
        <f>Tabla1[[#This Row],[Costo Unitario]]*Tabla1[[#This Row],[Cantidad Ordenada]]</f>
        <v>45</v>
      </c>
      <c r="O1391" s="2"/>
    </row>
    <row r="1392" spans="1:15">
      <c r="A1392">
        <v>561</v>
      </c>
      <c r="B1392">
        <v>4</v>
      </c>
      <c r="C1392" t="s">
        <v>24</v>
      </c>
      <c r="D1392" t="s">
        <v>48</v>
      </c>
      <c r="E1392">
        <v>10</v>
      </c>
      <c r="F1392">
        <v>18</v>
      </c>
      <c r="G1392">
        <v>1</v>
      </c>
      <c r="H1392" s="8">
        <v>56</v>
      </c>
      <c r="I1392" t="s">
        <v>8</v>
      </c>
      <c r="J1392">
        <f>Tabla1[[#This Row],[Precio Unitario]]*Tabla1[[#This Row],[Cantidad Ordenada]]</f>
        <v>18</v>
      </c>
      <c r="K1392">
        <f>Tabla1[[#This Row],[Ganancia Bruta]]-(Tabla1[[#This Row],[Costo Unitario]]*Tabla1[[#This Row],[Cantidad Ordenada]])</f>
        <v>8</v>
      </c>
      <c r="L1392">
        <f>Tabla1[[#This Row],[Precio Unitario]]*Tabla1[[#This Row],[Cantidad Ordenada]]</f>
        <v>18</v>
      </c>
      <c r="M1392" s="1">
        <f>Tabla1[[#This Row],[Ganancia Neta ]]/Tabla1[[#This Row],[Total del pedido ]]</f>
        <v>0.44444444444444442</v>
      </c>
      <c r="N1392" s="2">
        <f>Tabla1[[#This Row],[Costo Unitario]]*Tabla1[[#This Row],[Cantidad Ordenada]]</f>
        <v>10</v>
      </c>
      <c r="O1392" s="2"/>
    </row>
    <row r="1393" spans="1:15">
      <c r="A1393">
        <v>561</v>
      </c>
      <c r="B1393">
        <v>4</v>
      </c>
      <c r="C1393" t="s">
        <v>22</v>
      </c>
      <c r="D1393" t="s">
        <v>46</v>
      </c>
      <c r="E1393">
        <v>14</v>
      </c>
      <c r="F1393">
        <v>23</v>
      </c>
      <c r="G1393">
        <v>2</v>
      </c>
      <c r="H1393" s="8">
        <v>8</v>
      </c>
      <c r="I1393" t="s">
        <v>8</v>
      </c>
      <c r="J1393">
        <f>Tabla1[[#This Row],[Precio Unitario]]*Tabla1[[#This Row],[Cantidad Ordenada]]</f>
        <v>46</v>
      </c>
      <c r="K1393">
        <f>Tabla1[[#This Row],[Ganancia Bruta]]-(Tabla1[[#This Row],[Costo Unitario]]*Tabla1[[#This Row],[Cantidad Ordenada]])</f>
        <v>18</v>
      </c>
      <c r="L1393">
        <f>Tabla1[[#This Row],[Precio Unitario]]*Tabla1[[#This Row],[Cantidad Ordenada]]</f>
        <v>46</v>
      </c>
      <c r="M1393" s="1">
        <f>Tabla1[[#This Row],[Ganancia Neta ]]/Tabla1[[#This Row],[Total del pedido ]]</f>
        <v>0.39130434782608697</v>
      </c>
      <c r="N1393" s="2">
        <f>Tabla1[[#This Row],[Costo Unitario]]*Tabla1[[#This Row],[Cantidad Ordenada]]</f>
        <v>28</v>
      </c>
      <c r="O1393" s="2"/>
    </row>
    <row r="1394" spans="1:15">
      <c r="A1394">
        <v>562</v>
      </c>
      <c r="B1394">
        <v>20</v>
      </c>
      <c r="C1394" t="s">
        <v>11</v>
      </c>
      <c r="D1394" t="s">
        <v>35</v>
      </c>
      <c r="E1394">
        <v>25</v>
      </c>
      <c r="F1394">
        <v>40</v>
      </c>
      <c r="G1394">
        <v>3</v>
      </c>
      <c r="H1394" s="8">
        <v>41</v>
      </c>
      <c r="I1394" t="s">
        <v>6</v>
      </c>
      <c r="J1394">
        <f>Tabla1[[#This Row],[Precio Unitario]]*Tabla1[[#This Row],[Cantidad Ordenada]]</f>
        <v>120</v>
      </c>
      <c r="K1394">
        <f>Tabla1[[#This Row],[Ganancia Bruta]]-(Tabla1[[#This Row],[Costo Unitario]]*Tabla1[[#This Row],[Cantidad Ordenada]])</f>
        <v>45</v>
      </c>
      <c r="L1394">
        <f>Tabla1[[#This Row],[Precio Unitario]]*Tabla1[[#This Row],[Cantidad Ordenada]]</f>
        <v>120</v>
      </c>
      <c r="M1394" s="1">
        <f>Tabla1[[#This Row],[Ganancia Neta ]]/Tabla1[[#This Row],[Total del pedido ]]</f>
        <v>0.375</v>
      </c>
      <c r="N1394" s="2">
        <f>Tabla1[[#This Row],[Costo Unitario]]*Tabla1[[#This Row],[Cantidad Ordenada]]</f>
        <v>75</v>
      </c>
      <c r="O1394" s="2"/>
    </row>
    <row r="1395" spans="1:15">
      <c r="A1395">
        <v>562</v>
      </c>
      <c r="B1395">
        <v>20</v>
      </c>
      <c r="C1395" t="s">
        <v>13</v>
      </c>
      <c r="D1395" t="s">
        <v>37</v>
      </c>
      <c r="E1395">
        <v>17</v>
      </c>
      <c r="F1395">
        <v>29</v>
      </c>
      <c r="G1395">
        <v>2</v>
      </c>
      <c r="H1395" s="8">
        <v>7</v>
      </c>
      <c r="I1395" t="s">
        <v>6</v>
      </c>
      <c r="J1395">
        <f>Tabla1[[#This Row],[Precio Unitario]]*Tabla1[[#This Row],[Cantidad Ordenada]]</f>
        <v>58</v>
      </c>
      <c r="K1395">
        <f>Tabla1[[#This Row],[Ganancia Bruta]]-(Tabla1[[#This Row],[Costo Unitario]]*Tabla1[[#This Row],[Cantidad Ordenada]])</f>
        <v>24</v>
      </c>
      <c r="L1395">
        <f>Tabla1[[#This Row],[Precio Unitario]]*Tabla1[[#This Row],[Cantidad Ordenada]]</f>
        <v>58</v>
      </c>
      <c r="M1395" s="1">
        <f>Tabla1[[#This Row],[Ganancia Neta ]]/Tabla1[[#This Row],[Total del pedido ]]</f>
        <v>0.41379310344827586</v>
      </c>
      <c r="N1395" s="2">
        <f>Tabla1[[#This Row],[Costo Unitario]]*Tabla1[[#This Row],[Cantidad Ordenada]]</f>
        <v>34</v>
      </c>
      <c r="O1395" s="2"/>
    </row>
    <row r="1396" spans="1:15">
      <c r="A1396">
        <v>562</v>
      </c>
      <c r="B1396">
        <v>20</v>
      </c>
      <c r="C1396" t="s">
        <v>5</v>
      </c>
      <c r="D1396" t="s">
        <v>31</v>
      </c>
      <c r="E1396">
        <v>14</v>
      </c>
      <c r="F1396">
        <v>24</v>
      </c>
      <c r="G1396">
        <v>2</v>
      </c>
      <c r="H1396" s="8">
        <v>22</v>
      </c>
      <c r="I1396" t="s">
        <v>6</v>
      </c>
      <c r="J1396">
        <f>Tabla1[[#This Row],[Precio Unitario]]*Tabla1[[#This Row],[Cantidad Ordenada]]</f>
        <v>48</v>
      </c>
      <c r="K1396">
        <f>Tabla1[[#This Row],[Ganancia Bruta]]-(Tabla1[[#This Row],[Costo Unitario]]*Tabla1[[#This Row],[Cantidad Ordenada]])</f>
        <v>20</v>
      </c>
      <c r="L1396">
        <f>Tabla1[[#This Row],[Precio Unitario]]*Tabla1[[#This Row],[Cantidad Ordenada]]</f>
        <v>48</v>
      </c>
      <c r="M1396" s="1">
        <f>Tabla1[[#This Row],[Ganancia Neta ]]/Tabla1[[#This Row],[Total del pedido ]]</f>
        <v>0.41666666666666669</v>
      </c>
      <c r="N1396" s="2">
        <f>Tabla1[[#This Row],[Costo Unitario]]*Tabla1[[#This Row],[Cantidad Ordenada]]</f>
        <v>28</v>
      </c>
      <c r="O1396" s="2"/>
    </row>
    <row r="1397" spans="1:15">
      <c r="A1397">
        <v>562</v>
      </c>
      <c r="B1397">
        <v>20</v>
      </c>
      <c r="C1397" t="s">
        <v>9</v>
      </c>
      <c r="D1397" t="s">
        <v>33</v>
      </c>
      <c r="E1397">
        <v>19</v>
      </c>
      <c r="F1397">
        <v>31</v>
      </c>
      <c r="G1397">
        <v>2</v>
      </c>
      <c r="H1397" s="8">
        <v>42</v>
      </c>
      <c r="I1397" t="s">
        <v>8</v>
      </c>
      <c r="J1397">
        <f>Tabla1[[#This Row],[Precio Unitario]]*Tabla1[[#This Row],[Cantidad Ordenada]]</f>
        <v>62</v>
      </c>
      <c r="K1397">
        <f>Tabla1[[#This Row],[Ganancia Bruta]]-(Tabla1[[#This Row],[Costo Unitario]]*Tabla1[[#This Row],[Cantidad Ordenada]])</f>
        <v>24</v>
      </c>
      <c r="L1397">
        <f>Tabla1[[#This Row],[Precio Unitario]]*Tabla1[[#This Row],[Cantidad Ordenada]]</f>
        <v>62</v>
      </c>
      <c r="M1397" s="1">
        <f>Tabla1[[#This Row],[Ganancia Neta ]]/Tabla1[[#This Row],[Total del pedido ]]</f>
        <v>0.38709677419354838</v>
      </c>
      <c r="N1397" s="2">
        <f>Tabla1[[#This Row],[Costo Unitario]]*Tabla1[[#This Row],[Cantidad Ordenada]]</f>
        <v>38</v>
      </c>
      <c r="O1397" s="2"/>
    </row>
    <row r="1398" spans="1:15">
      <c r="A1398">
        <v>563</v>
      </c>
      <c r="B1398">
        <v>12</v>
      </c>
      <c r="C1398" t="s">
        <v>10</v>
      </c>
      <c r="D1398" t="s">
        <v>34</v>
      </c>
      <c r="E1398">
        <v>16</v>
      </c>
      <c r="F1398">
        <v>27</v>
      </c>
      <c r="G1398">
        <v>2</v>
      </c>
      <c r="H1398" s="8">
        <v>37</v>
      </c>
      <c r="I1398" t="s">
        <v>8</v>
      </c>
      <c r="J1398">
        <f>Tabla1[[#This Row],[Precio Unitario]]*Tabla1[[#This Row],[Cantidad Ordenada]]</f>
        <v>54</v>
      </c>
      <c r="K1398">
        <f>Tabla1[[#This Row],[Ganancia Bruta]]-(Tabla1[[#This Row],[Costo Unitario]]*Tabla1[[#This Row],[Cantidad Ordenada]])</f>
        <v>22</v>
      </c>
      <c r="L1398">
        <f>Tabla1[[#This Row],[Precio Unitario]]*Tabla1[[#This Row],[Cantidad Ordenada]]</f>
        <v>54</v>
      </c>
      <c r="M1398" s="1">
        <f>Tabla1[[#This Row],[Ganancia Neta ]]/Tabla1[[#This Row],[Total del pedido ]]</f>
        <v>0.40740740740740738</v>
      </c>
      <c r="N1398" s="2">
        <f>Tabla1[[#This Row],[Costo Unitario]]*Tabla1[[#This Row],[Cantidad Ordenada]]</f>
        <v>32</v>
      </c>
      <c r="O1398" s="2"/>
    </row>
    <row r="1399" spans="1:15">
      <c r="A1399">
        <v>564</v>
      </c>
      <c r="B1399">
        <v>9</v>
      </c>
      <c r="C1399" t="s">
        <v>12</v>
      </c>
      <c r="D1399" t="s">
        <v>36</v>
      </c>
      <c r="E1399">
        <v>22</v>
      </c>
      <c r="F1399">
        <v>36</v>
      </c>
      <c r="G1399">
        <v>1</v>
      </c>
      <c r="H1399" s="8">
        <v>7</v>
      </c>
      <c r="I1399" t="s">
        <v>8</v>
      </c>
      <c r="J1399">
        <f>Tabla1[[#This Row],[Precio Unitario]]*Tabla1[[#This Row],[Cantidad Ordenada]]</f>
        <v>36</v>
      </c>
      <c r="K1399">
        <f>Tabla1[[#This Row],[Ganancia Bruta]]-(Tabla1[[#This Row],[Costo Unitario]]*Tabla1[[#This Row],[Cantidad Ordenada]])</f>
        <v>14</v>
      </c>
      <c r="L1399">
        <f>Tabla1[[#This Row],[Precio Unitario]]*Tabla1[[#This Row],[Cantidad Ordenada]]</f>
        <v>36</v>
      </c>
      <c r="M1399" s="1">
        <f>Tabla1[[#This Row],[Ganancia Neta ]]/Tabla1[[#This Row],[Total del pedido ]]</f>
        <v>0.3888888888888889</v>
      </c>
      <c r="N1399" s="2">
        <f>Tabla1[[#This Row],[Costo Unitario]]*Tabla1[[#This Row],[Cantidad Ordenada]]</f>
        <v>22</v>
      </c>
      <c r="O1399" s="2"/>
    </row>
    <row r="1400" spans="1:15">
      <c r="A1400">
        <v>564</v>
      </c>
      <c r="B1400">
        <v>9</v>
      </c>
      <c r="C1400" t="s">
        <v>11</v>
      </c>
      <c r="D1400" t="s">
        <v>35</v>
      </c>
      <c r="E1400">
        <v>25</v>
      </c>
      <c r="F1400">
        <v>40</v>
      </c>
      <c r="G1400">
        <v>2</v>
      </c>
      <c r="H1400" s="8">
        <v>36</v>
      </c>
      <c r="I1400" t="s">
        <v>8</v>
      </c>
      <c r="J1400">
        <f>Tabla1[[#This Row],[Precio Unitario]]*Tabla1[[#This Row],[Cantidad Ordenada]]</f>
        <v>80</v>
      </c>
      <c r="K1400">
        <f>Tabla1[[#This Row],[Ganancia Bruta]]-(Tabla1[[#This Row],[Costo Unitario]]*Tabla1[[#This Row],[Cantidad Ordenada]])</f>
        <v>30</v>
      </c>
      <c r="L1400">
        <f>Tabla1[[#This Row],[Precio Unitario]]*Tabla1[[#This Row],[Cantidad Ordenada]]</f>
        <v>80</v>
      </c>
      <c r="M1400" s="1">
        <f>Tabla1[[#This Row],[Ganancia Neta ]]/Tabla1[[#This Row],[Total del pedido ]]</f>
        <v>0.375</v>
      </c>
      <c r="N1400" s="2">
        <f>Tabla1[[#This Row],[Costo Unitario]]*Tabla1[[#This Row],[Cantidad Ordenada]]</f>
        <v>50</v>
      </c>
      <c r="O1400" s="2"/>
    </row>
    <row r="1401" spans="1:15">
      <c r="A1401">
        <v>564</v>
      </c>
      <c r="B1401">
        <v>9</v>
      </c>
      <c r="C1401" t="s">
        <v>21</v>
      </c>
      <c r="D1401" t="s">
        <v>45</v>
      </c>
      <c r="E1401">
        <v>12</v>
      </c>
      <c r="F1401">
        <v>20</v>
      </c>
      <c r="G1401">
        <v>2</v>
      </c>
      <c r="H1401" s="8">
        <v>11</v>
      </c>
      <c r="I1401" t="s">
        <v>8</v>
      </c>
      <c r="J1401">
        <f>Tabla1[[#This Row],[Precio Unitario]]*Tabla1[[#This Row],[Cantidad Ordenada]]</f>
        <v>40</v>
      </c>
      <c r="K1401">
        <f>Tabla1[[#This Row],[Ganancia Bruta]]-(Tabla1[[#This Row],[Costo Unitario]]*Tabla1[[#This Row],[Cantidad Ordenada]])</f>
        <v>16</v>
      </c>
      <c r="L1401">
        <f>Tabla1[[#This Row],[Precio Unitario]]*Tabla1[[#This Row],[Cantidad Ordenada]]</f>
        <v>40</v>
      </c>
      <c r="M1401" s="1">
        <f>Tabla1[[#This Row],[Ganancia Neta ]]/Tabla1[[#This Row],[Total del pedido ]]</f>
        <v>0.4</v>
      </c>
      <c r="N1401" s="2">
        <f>Tabla1[[#This Row],[Costo Unitario]]*Tabla1[[#This Row],[Cantidad Ordenada]]</f>
        <v>24</v>
      </c>
      <c r="O1401" s="2"/>
    </row>
    <row r="1402" spans="1:15">
      <c r="A1402">
        <v>565</v>
      </c>
      <c r="B1402">
        <v>3</v>
      </c>
      <c r="C1402" t="s">
        <v>18</v>
      </c>
      <c r="D1402" t="s">
        <v>42</v>
      </c>
      <c r="E1402">
        <v>19</v>
      </c>
      <c r="F1402">
        <v>32</v>
      </c>
      <c r="G1402">
        <v>3</v>
      </c>
      <c r="H1402" s="8">
        <v>19</v>
      </c>
      <c r="I1402" t="s">
        <v>6</v>
      </c>
      <c r="J1402">
        <f>Tabla1[[#This Row],[Precio Unitario]]*Tabla1[[#This Row],[Cantidad Ordenada]]</f>
        <v>96</v>
      </c>
      <c r="K1402">
        <f>Tabla1[[#This Row],[Ganancia Bruta]]-(Tabla1[[#This Row],[Costo Unitario]]*Tabla1[[#This Row],[Cantidad Ordenada]])</f>
        <v>39</v>
      </c>
      <c r="L1402">
        <f>Tabla1[[#This Row],[Precio Unitario]]*Tabla1[[#This Row],[Cantidad Ordenada]]</f>
        <v>96</v>
      </c>
      <c r="M1402" s="1">
        <f>Tabla1[[#This Row],[Ganancia Neta ]]/Tabla1[[#This Row],[Total del pedido ]]</f>
        <v>0.40625</v>
      </c>
      <c r="N1402" s="2">
        <f>Tabla1[[#This Row],[Costo Unitario]]*Tabla1[[#This Row],[Cantidad Ordenada]]</f>
        <v>57</v>
      </c>
      <c r="O1402" s="2"/>
    </row>
    <row r="1403" spans="1:15">
      <c r="A1403">
        <v>565</v>
      </c>
      <c r="B1403">
        <v>3</v>
      </c>
      <c r="C1403" t="s">
        <v>24</v>
      </c>
      <c r="D1403" t="s">
        <v>48</v>
      </c>
      <c r="E1403">
        <v>10</v>
      </c>
      <c r="F1403">
        <v>18</v>
      </c>
      <c r="G1403">
        <v>3</v>
      </c>
      <c r="H1403" s="8">
        <v>53</v>
      </c>
      <c r="I1403" t="s">
        <v>8</v>
      </c>
      <c r="J1403">
        <f>Tabla1[[#This Row],[Precio Unitario]]*Tabla1[[#This Row],[Cantidad Ordenada]]</f>
        <v>54</v>
      </c>
      <c r="K1403">
        <f>Tabla1[[#This Row],[Ganancia Bruta]]-(Tabla1[[#This Row],[Costo Unitario]]*Tabla1[[#This Row],[Cantidad Ordenada]])</f>
        <v>24</v>
      </c>
      <c r="L1403">
        <f>Tabla1[[#This Row],[Precio Unitario]]*Tabla1[[#This Row],[Cantidad Ordenada]]</f>
        <v>54</v>
      </c>
      <c r="M1403" s="1">
        <f>Tabla1[[#This Row],[Ganancia Neta ]]/Tabla1[[#This Row],[Total del pedido ]]</f>
        <v>0.44444444444444442</v>
      </c>
      <c r="N1403" s="2">
        <f>Tabla1[[#This Row],[Costo Unitario]]*Tabla1[[#This Row],[Cantidad Ordenada]]</f>
        <v>30</v>
      </c>
      <c r="O1403" s="2"/>
    </row>
    <row r="1404" spans="1:15">
      <c r="A1404">
        <v>565</v>
      </c>
      <c r="B1404">
        <v>3</v>
      </c>
      <c r="C1404" t="s">
        <v>14</v>
      </c>
      <c r="D1404" t="s">
        <v>38</v>
      </c>
      <c r="E1404">
        <v>20</v>
      </c>
      <c r="F1404">
        <v>33</v>
      </c>
      <c r="G1404">
        <v>2</v>
      </c>
      <c r="H1404" s="8">
        <v>21</v>
      </c>
      <c r="I1404" t="s">
        <v>8</v>
      </c>
      <c r="J1404">
        <f>Tabla1[[#This Row],[Precio Unitario]]*Tabla1[[#This Row],[Cantidad Ordenada]]</f>
        <v>66</v>
      </c>
      <c r="K1404">
        <f>Tabla1[[#This Row],[Ganancia Bruta]]-(Tabla1[[#This Row],[Costo Unitario]]*Tabla1[[#This Row],[Cantidad Ordenada]])</f>
        <v>26</v>
      </c>
      <c r="L1404">
        <f>Tabla1[[#This Row],[Precio Unitario]]*Tabla1[[#This Row],[Cantidad Ordenada]]</f>
        <v>66</v>
      </c>
      <c r="M1404" s="1">
        <f>Tabla1[[#This Row],[Ganancia Neta ]]/Tabla1[[#This Row],[Total del pedido ]]</f>
        <v>0.39393939393939392</v>
      </c>
      <c r="N1404" s="2">
        <f>Tabla1[[#This Row],[Costo Unitario]]*Tabla1[[#This Row],[Cantidad Ordenada]]</f>
        <v>40</v>
      </c>
      <c r="O1404" s="2"/>
    </row>
    <row r="1405" spans="1:15">
      <c r="A1405">
        <v>565</v>
      </c>
      <c r="B1405">
        <v>3</v>
      </c>
      <c r="C1405" t="s">
        <v>17</v>
      </c>
      <c r="D1405" t="s">
        <v>41</v>
      </c>
      <c r="E1405">
        <v>21</v>
      </c>
      <c r="F1405">
        <v>35</v>
      </c>
      <c r="G1405">
        <v>1</v>
      </c>
      <c r="H1405" s="8">
        <v>5</v>
      </c>
      <c r="I1405" t="s">
        <v>8</v>
      </c>
      <c r="J1405">
        <f>Tabla1[[#This Row],[Precio Unitario]]*Tabla1[[#This Row],[Cantidad Ordenada]]</f>
        <v>35</v>
      </c>
      <c r="K1405">
        <f>Tabla1[[#This Row],[Ganancia Bruta]]-(Tabla1[[#This Row],[Costo Unitario]]*Tabla1[[#This Row],[Cantidad Ordenada]])</f>
        <v>14</v>
      </c>
      <c r="L1405">
        <f>Tabla1[[#This Row],[Precio Unitario]]*Tabla1[[#This Row],[Cantidad Ordenada]]</f>
        <v>35</v>
      </c>
      <c r="M1405" s="1">
        <f>Tabla1[[#This Row],[Ganancia Neta ]]/Tabla1[[#This Row],[Total del pedido ]]</f>
        <v>0.4</v>
      </c>
      <c r="N1405" s="2">
        <f>Tabla1[[#This Row],[Costo Unitario]]*Tabla1[[#This Row],[Cantidad Ordenada]]</f>
        <v>21</v>
      </c>
      <c r="O1405" s="2"/>
    </row>
    <row r="1406" spans="1:15">
      <c r="A1406">
        <v>566</v>
      </c>
      <c r="B1406">
        <v>4</v>
      </c>
      <c r="C1406" t="s">
        <v>25</v>
      </c>
      <c r="D1406" t="s">
        <v>49</v>
      </c>
      <c r="E1406">
        <v>15</v>
      </c>
      <c r="F1406">
        <v>26</v>
      </c>
      <c r="G1406">
        <v>3</v>
      </c>
      <c r="H1406" s="8">
        <v>56</v>
      </c>
      <c r="I1406" t="s">
        <v>6</v>
      </c>
      <c r="J1406">
        <f>Tabla1[[#This Row],[Precio Unitario]]*Tabla1[[#This Row],[Cantidad Ordenada]]</f>
        <v>78</v>
      </c>
      <c r="K1406">
        <f>Tabla1[[#This Row],[Ganancia Bruta]]-(Tabla1[[#This Row],[Costo Unitario]]*Tabla1[[#This Row],[Cantidad Ordenada]])</f>
        <v>33</v>
      </c>
      <c r="L1406">
        <f>Tabla1[[#This Row],[Precio Unitario]]*Tabla1[[#This Row],[Cantidad Ordenada]]</f>
        <v>78</v>
      </c>
      <c r="M1406" s="1">
        <f>Tabla1[[#This Row],[Ganancia Neta ]]/Tabla1[[#This Row],[Total del pedido ]]</f>
        <v>0.42307692307692307</v>
      </c>
      <c r="N1406" s="2">
        <f>Tabla1[[#This Row],[Costo Unitario]]*Tabla1[[#This Row],[Cantidad Ordenada]]</f>
        <v>45</v>
      </c>
      <c r="O1406" s="2"/>
    </row>
    <row r="1407" spans="1:15">
      <c r="A1407">
        <v>567</v>
      </c>
      <c r="B1407">
        <v>15</v>
      </c>
      <c r="C1407" t="s">
        <v>15</v>
      </c>
      <c r="D1407" t="s">
        <v>39</v>
      </c>
      <c r="E1407">
        <v>16</v>
      </c>
      <c r="F1407">
        <v>28</v>
      </c>
      <c r="G1407">
        <v>2</v>
      </c>
      <c r="H1407" s="8">
        <v>9</v>
      </c>
      <c r="I1407" t="s">
        <v>6</v>
      </c>
      <c r="J1407">
        <f>Tabla1[[#This Row],[Precio Unitario]]*Tabla1[[#This Row],[Cantidad Ordenada]]</f>
        <v>56</v>
      </c>
      <c r="K1407">
        <f>Tabla1[[#This Row],[Ganancia Bruta]]-(Tabla1[[#This Row],[Costo Unitario]]*Tabla1[[#This Row],[Cantidad Ordenada]])</f>
        <v>24</v>
      </c>
      <c r="L1407">
        <f>Tabla1[[#This Row],[Precio Unitario]]*Tabla1[[#This Row],[Cantidad Ordenada]]</f>
        <v>56</v>
      </c>
      <c r="M1407" s="1">
        <f>Tabla1[[#This Row],[Ganancia Neta ]]/Tabla1[[#This Row],[Total del pedido ]]</f>
        <v>0.42857142857142855</v>
      </c>
      <c r="N1407" s="2">
        <f>Tabla1[[#This Row],[Costo Unitario]]*Tabla1[[#This Row],[Cantidad Ordenada]]</f>
        <v>32</v>
      </c>
      <c r="O1407" s="2"/>
    </row>
    <row r="1408" spans="1:15">
      <c r="A1408">
        <v>567</v>
      </c>
      <c r="B1408">
        <v>15</v>
      </c>
      <c r="C1408" t="s">
        <v>14</v>
      </c>
      <c r="D1408" t="s">
        <v>38</v>
      </c>
      <c r="E1408">
        <v>20</v>
      </c>
      <c r="F1408">
        <v>33</v>
      </c>
      <c r="G1408">
        <v>2</v>
      </c>
      <c r="H1408" s="8">
        <v>34</v>
      </c>
      <c r="I1408" t="s">
        <v>8</v>
      </c>
      <c r="J1408">
        <f>Tabla1[[#This Row],[Precio Unitario]]*Tabla1[[#This Row],[Cantidad Ordenada]]</f>
        <v>66</v>
      </c>
      <c r="K1408">
        <f>Tabla1[[#This Row],[Ganancia Bruta]]-(Tabla1[[#This Row],[Costo Unitario]]*Tabla1[[#This Row],[Cantidad Ordenada]])</f>
        <v>26</v>
      </c>
      <c r="L1408">
        <f>Tabla1[[#This Row],[Precio Unitario]]*Tabla1[[#This Row],[Cantidad Ordenada]]</f>
        <v>66</v>
      </c>
      <c r="M1408" s="1">
        <f>Tabla1[[#This Row],[Ganancia Neta ]]/Tabla1[[#This Row],[Total del pedido ]]</f>
        <v>0.39393939393939392</v>
      </c>
      <c r="N1408" s="2">
        <f>Tabla1[[#This Row],[Costo Unitario]]*Tabla1[[#This Row],[Cantidad Ordenada]]</f>
        <v>40</v>
      </c>
      <c r="O1408" s="2"/>
    </row>
    <row r="1409" spans="1:15">
      <c r="A1409">
        <v>567</v>
      </c>
      <c r="B1409">
        <v>15</v>
      </c>
      <c r="C1409" t="s">
        <v>20</v>
      </c>
      <c r="D1409" t="s">
        <v>44</v>
      </c>
      <c r="E1409">
        <v>20</v>
      </c>
      <c r="F1409">
        <v>34</v>
      </c>
      <c r="G1409">
        <v>2</v>
      </c>
      <c r="H1409" s="8">
        <v>18</v>
      </c>
      <c r="I1409" t="s">
        <v>6</v>
      </c>
      <c r="J1409">
        <f>Tabla1[[#This Row],[Precio Unitario]]*Tabla1[[#This Row],[Cantidad Ordenada]]</f>
        <v>68</v>
      </c>
      <c r="K1409">
        <f>Tabla1[[#This Row],[Ganancia Bruta]]-(Tabla1[[#This Row],[Costo Unitario]]*Tabla1[[#This Row],[Cantidad Ordenada]])</f>
        <v>28</v>
      </c>
      <c r="L1409">
        <f>Tabla1[[#This Row],[Precio Unitario]]*Tabla1[[#This Row],[Cantidad Ordenada]]</f>
        <v>68</v>
      </c>
      <c r="M1409" s="1">
        <f>Tabla1[[#This Row],[Ganancia Neta ]]/Tabla1[[#This Row],[Total del pedido ]]</f>
        <v>0.41176470588235292</v>
      </c>
      <c r="N1409" s="2">
        <f>Tabla1[[#This Row],[Costo Unitario]]*Tabla1[[#This Row],[Cantidad Ordenada]]</f>
        <v>40</v>
      </c>
      <c r="O1409" s="2"/>
    </row>
    <row r="1410" spans="1:15">
      <c r="A1410">
        <v>567</v>
      </c>
      <c r="B1410">
        <v>15</v>
      </c>
      <c r="C1410" t="s">
        <v>23</v>
      </c>
      <c r="D1410" t="s">
        <v>47</v>
      </c>
      <c r="E1410">
        <v>13</v>
      </c>
      <c r="F1410">
        <v>21</v>
      </c>
      <c r="G1410">
        <v>3</v>
      </c>
      <c r="H1410" s="8">
        <v>41</v>
      </c>
      <c r="I1410" t="s">
        <v>8</v>
      </c>
      <c r="J1410">
        <f>Tabla1[[#This Row],[Precio Unitario]]*Tabla1[[#This Row],[Cantidad Ordenada]]</f>
        <v>63</v>
      </c>
      <c r="K1410">
        <f>Tabla1[[#This Row],[Ganancia Bruta]]-(Tabla1[[#This Row],[Costo Unitario]]*Tabla1[[#This Row],[Cantidad Ordenada]])</f>
        <v>24</v>
      </c>
      <c r="L1410">
        <f>Tabla1[[#This Row],[Precio Unitario]]*Tabla1[[#This Row],[Cantidad Ordenada]]</f>
        <v>63</v>
      </c>
      <c r="M1410" s="1">
        <f>Tabla1[[#This Row],[Ganancia Neta ]]/Tabla1[[#This Row],[Total del pedido ]]</f>
        <v>0.38095238095238093</v>
      </c>
      <c r="N1410" s="2">
        <f>Tabla1[[#This Row],[Costo Unitario]]*Tabla1[[#This Row],[Cantidad Ordenada]]</f>
        <v>39</v>
      </c>
      <c r="O1410" s="2"/>
    </row>
    <row r="1411" spans="1:15">
      <c r="A1411">
        <v>568</v>
      </c>
      <c r="B1411">
        <v>5</v>
      </c>
      <c r="C1411" t="s">
        <v>20</v>
      </c>
      <c r="D1411" t="s">
        <v>44</v>
      </c>
      <c r="E1411">
        <v>20</v>
      </c>
      <c r="F1411">
        <v>34</v>
      </c>
      <c r="G1411">
        <v>3</v>
      </c>
      <c r="H1411" s="8">
        <v>40</v>
      </c>
      <c r="I1411" t="s">
        <v>6</v>
      </c>
      <c r="J1411">
        <f>Tabla1[[#This Row],[Precio Unitario]]*Tabla1[[#This Row],[Cantidad Ordenada]]</f>
        <v>102</v>
      </c>
      <c r="K1411">
        <f>Tabla1[[#This Row],[Ganancia Bruta]]-(Tabla1[[#This Row],[Costo Unitario]]*Tabla1[[#This Row],[Cantidad Ordenada]])</f>
        <v>42</v>
      </c>
      <c r="L1411">
        <f>Tabla1[[#This Row],[Precio Unitario]]*Tabla1[[#This Row],[Cantidad Ordenada]]</f>
        <v>102</v>
      </c>
      <c r="M1411" s="1">
        <f>Tabla1[[#This Row],[Ganancia Neta ]]/Tabla1[[#This Row],[Total del pedido ]]</f>
        <v>0.41176470588235292</v>
      </c>
      <c r="N1411" s="2">
        <f>Tabla1[[#This Row],[Costo Unitario]]*Tabla1[[#This Row],[Cantidad Ordenada]]</f>
        <v>60</v>
      </c>
      <c r="O1411" s="2"/>
    </row>
    <row r="1412" spans="1:15">
      <c r="A1412">
        <v>568</v>
      </c>
      <c r="B1412">
        <v>5</v>
      </c>
      <c r="C1412" t="s">
        <v>11</v>
      </c>
      <c r="D1412" t="s">
        <v>35</v>
      </c>
      <c r="E1412">
        <v>25</v>
      </c>
      <c r="F1412">
        <v>40</v>
      </c>
      <c r="G1412">
        <v>2</v>
      </c>
      <c r="H1412" s="8">
        <v>44</v>
      </c>
      <c r="I1412" t="s">
        <v>8</v>
      </c>
      <c r="J1412">
        <f>Tabla1[[#This Row],[Precio Unitario]]*Tabla1[[#This Row],[Cantidad Ordenada]]</f>
        <v>80</v>
      </c>
      <c r="K1412">
        <f>Tabla1[[#This Row],[Ganancia Bruta]]-(Tabla1[[#This Row],[Costo Unitario]]*Tabla1[[#This Row],[Cantidad Ordenada]])</f>
        <v>30</v>
      </c>
      <c r="L1412">
        <f>Tabla1[[#This Row],[Precio Unitario]]*Tabla1[[#This Row],[Cantidad Ordenada]]</f>
        <v>80</v>
      </c>
      <c r="M1412" s="1">
        <f>Tabla1[[#This Row],[Ganancia Neta ]]/Tabla1[[#This Row],[Total del pedido ]]</f>
        <v>0.375</v>
      </c>
      <c r="N1412" s="2">
        <f>Tabla1[[#This Row],[Costo Unitario]]*Tabla1[[#This Row],[Cantidad Ordenada]]</f>
        <v>50</v>
      </c>
      <c r="O1412" s="2"/>
    </row>
    <row r="1413" spans="1:15">
      <c r="A1413">
        <v>569</v>
      </c>
      <c r="B1413">
        <v>12</v>
      </c>
      <c r="C1413" t="s">
        <v>20</v>
      </c>
      <c r="D1413" t="s">
        <v>44</v>
      </c>
      <c r="E1413">
        <v>20</v>
      </c>
      <c r="F1413">
        <v>34</v>
      </c>
      <c r="G1413">
        <v>2</v>
      </c>
      <c r="H1413" s="8">
        <v>26</v>
      </c>
      <c r="I1413" t="s">
        <v>6</v>
      </c>
      <c r="J1413">
        <f>Tabla1[[#This Row],[Precio Unitario]]*Tabla1[[#This Row],[Cantidad Ordenada]]</f>
        <v>68</v>
      </c>
      <c r="K1413">
        <f>Tabla1[[#This Row],[Ganancia Bruta]]-(Tabla1[[#This Row],[Costo Unitario]]*Tabla1[[#This Row],[Cantidad Ordenada]])</f>
        <v>28</v>
      </c>
      <c r="L1413">
        <f>Tabla1[[#This Row],[Precio Unitario]]*Tabla1[[#This Row],[Cantidad Ordenada]]</f>
        <v>68</v>
      </c>
      <c r="M1413" s="1">
        <f>Tabla1[[#This Row],[Ganancia Neta ]]/Tabla1[[#This Row],[Total del pedido ]]</f>
        <v>0.41176470588235292</v>
      </c>
      <c r="N1413" s="2">
        <f>Tabla1[[#This Row],[Costo Unitario]]*Tabla1[[#This Row],[Cantidad Ordenada]]</f>
        <v>40</v>
      </c>
      <c r="O1413" s="2"/>
    </row>
    <row r="1414" spans="1:15">
      <c r="A1414">
        <v>569</v>
      </c>
      <c r="B1414">
        <v>12</v>
      </c>
      <c r="C1414" t="s">
        <v>23</v>
      </c>
      <c r="D1414" t="s">
        <v>47</v>
      </c>
      <c r="E1414">
        <v>13</v>
      </c>
      <c r="F1414">
        <v>21</v>
      </c>
      <c r="G1414">
        <v>3</v>
      </c>
      <c r="H1414" s="8">
        <v>32</v>
      </c>
      <c r="I1414" t="s">
        <v>8</v>
      </c>
      <c r="J1414">
        <f>Tabla1[[#This Row],[Precio Unitario]]*Tabla1[[#This Row],[Cantidad Ordenada]]</f>
        <v>63</v>
      </c>
      <c r="K1414">
        <f>Tabla1[[#This Row],[Ganancia Bruta]]-(Tabla1[[#This Row],[Costo Unitario]]*Tabla1[[#This Row],[Cantidad Ordenada]])</f>
        <v>24</v>
      </c>
      <c r="L1414">
        <f>Tabla1[[#This Row],[Precio Unitario]]*Tabla1[[#This Row],[Cantidad Ordenada]]</f>
        <v>63</v>
      </c>
      <c r="M1414" s="1">
        <f>Tabla1[[#This Row],[Ganancia Neta ]]/Tabla1[[#This Row],[Total del pedido ]]</f>
        <v>0.38095238095238093</v>
      </c>
      <c r="N1414" s="2">
        <f>Tabla1[[#This Row],[Costo Unitario]]*Tabla1[[#This Row],[Cantidad Ordenada]]</f>
        <v>39</v>
      </c>
      <c r="O1414" s="2"/>
    </row>
    <row r="1415" spans="1:15">
      <c r="A1415">
        <v>570</v>
      </c>
      <c r="B1415">
        <v>1</v>
      </c>
      <c r="C1415" t="s">
        <v>14</v>
      </c>
      <c r="D1415" t="s">
        <v>38</v>
      </c>
      <c r="E1415">
        <v>20</v>
      </c>
      <c r="F1415">
        <v>33</v>
      </c>
      <c r="G1415">
        <v>1</v>
      </c>
      <c r="H1415" s="8">
        <v>38</v>
      </c>
      <c r="I1415" t="s">
        <v>6</v>
      </c>
      <c r="J1415">
        <f>Tabla1[[#This Row],[Precio Unitario]]*Tabla1[[#This Row],[Cantidad Ordenada]]</f>
        <v>33</v>
      </c>
      <c r="K1415">
        <f>Tabla1[[#This Row],[Ganancia Bruta]]-(Tabla1[[#This Row],[Costo Unitario]]*Tabla1[[#This Row],[Cantidad Ordenada]])</f>
        <v>13</v>
      </c>
      <c r="L1415">
        <f>Tabla1[[#This Row],[Precio Unitario]]*Tabla1[[#This Row],[Cantidad Ordenada]]</f>
        <v>33</v>
      </c>
      <c r="M1415" s="1">
        <f>Tabla1[[#This Row],[Ganancia Neta ]]/Tabla1[[#This Row],[Total del pedido ]]</f>
        <v>0.39393939393939392</v>
      </c>
      <c r="N1415" s="2">
        <f>Tabla1[[#This Row],[Costo Unitario]]*Tabla1[[#This Row],[Cantidad Ordenada]]</f>
        <v>20</v>
      </c>
      <c r="O1415" s="2"/>
    </row>
    <row r="1416" spans="1:15">
      <c r="A1416">
        <v>570</v>
      </c>
      <c r="B1416">
        <v>1</v>
      </c>
      <c r="C1416" t="s">
        <v>25</v>
      </c>
      <c r="D1416" t="s">
        <v>49</v>
      </c>
      <c r="E1416">
        <v>15</v>
      </c>
      <c r="F1416">
        <v>26</v>
      </c>
      <c r="G1416">
        <v>2</v>
      </c>
      <c r="H1416" s="8">
        <v>8</v>
      </c>
      <c r="I1416" t="s">
        <v>8</v>
      </c>
      <c r="J1416">
        <f>Tabla1[[#This Row],[Precio Unitario]]*Tabla1[[#This Row],[Cantidad Ordenada]]</f>
        <v>52</v>
      </c>
      <c r="K1416">
        <f>Tabla1[[#This Row],[Ganancia Bruta]]-(Tabla1[[#This Row],[Costo Unitario]]*Tabla1[[#This Row],[Cantidad Ordenada]])</f>
        <v>22</v>
      </c>
      <c r="L1416">
        <f>Tabla1[[#This Row],[Precio Unitario]]*Tabla1[[#This Row],[Cantidad Ordenada]]</f>
        <v>52</v>
      </c>
      <c r="M1416" s="1">
        <f>Tabla1[[#This Row],[Ganancia Neta ]]/Tabla1[[#This Row],[Total del pedido ]]</f>
        <v>0.42307692307692307</v>
      </c>
      <c r="N1416" s="2">
        <f>Tabla1[[#This Row],[Costo Unitario]]*Tabla1[[#This Row],[Cantidad Ordenada]]</f>
        <v>30</v>
      </c>
      <c r="O1416" s="2"/>
    </row>
    <row r="1417" spans="1:15">
      <c r="A1417">
        <v>571</v>
      </c>
      <c r="B1417">
        <v>15</v>
      </c>
      <c r="C1417" t="s">
        <v>10</v>
      </c>
      <c r="D1417" t="s">
        <v>34</v>
      </c>
      <c r="E1417">
        <v>16</v>
      </c>
      <c r="F1417">
        <v>27</v>
      </c>
      <c r="G1417">
        <v>2</v>
      </c>
      <c r="H1417" s="8">
        <v>26</v>
      </c>
      <c r="I1417" t="s">
        <v>6</v>
      </c>
      <c r="J1417">
        <f>Tabla1[[#This Row],[Precio Unitario]]*Tabla1[[#This Row],[Cantidad Ordenada]]</f>
        <v>54</v>
      </c>
      <c r="K1417">
        <f>Tabla1[[#This Row],[Ganancia Bruta]]-(Tabla1[[#This Row],[Costo Unitario]]*Tabla1[[#This Row],[Cantidad Ordenada]])</f>
        <v>22</v>
      </c>
      <c r="L1417">
        <f>Tabla1[[#This Row],[Precio Unitario]]*Tabla1[[#This Row],[Cantidad Ordenada]]</f>
        <v>54</v>
      </c>
      <c r="M1417" s="1">
        <f>Tabla1[[#This Row],[Ganancia Neta ]]/Tabla1[[#This Row],[Total del pedido ]]</f>
        <v>0.40740740740740738</v>
      </c>
      <c r="N1417" s="2">
        <f>Tabla1[[#This Row],[Costo Unitario]]*Tabla1[[#This Row],[Cantidad Ordenada]]</f>
        <v>32</v>
      </c>
      <c r="O1417" s="2"/>
    </row>
    <row r="1418" spans="1:15">
      <c r="A1418">
        <v>572</v>
      </c>
      <c r="B1418">
        <v>19</v>
      </c>
      <c r="C1418" t="s">
        <v>7</v>
      </c>
      <c r="D1418" t="s">
        <v>32</v>
      </c>
      <c r="E1418">
        <v>18</v>
      </c>
      <c r="F1418">
        <v>30</v>
      </c>
      <c r="G1418">
        <v>1</v>
      </c>
      <c r="H1418" s="8">
        <v>34</v>
      </c>
      <c r="I1418" t="s">
        <v>8</v>
      </c>
      <c r="J1418">
        <f>Tabla1[[#This Row],[Precio Unitario]]*Tabla1[[#This Row],[Cantidad Ordenada]]</f>
        <v>30</v>
      </c>
      <c r="K1418">
        <f>Tabla1[[#This Row],[Ganancia Bruta]]-(Tabla1[[#This Row],[Costo Unitario]]*Tabla1[[#This Row],[Cantidad Ordenada]])</f>
        <v>12</v>
      </c>
      <c r="L1418">
        <f>Tabla1[[#This Row],[Precio Unitario]]*Tabla1[[#This Row],[Cantidad Ordenada]]</f>
        <v>30</v>
      </c>
      <c r="M1418" s="1">
        <f>Tabla1[[#This Row],[Ganancia Neta ]]/Tabla1[[#This Row],[Total del pedido ]]</f>
        <v>0.4</v>
      </c>
      <c r="N1418" s="2">
        <f>Tabla1[[#This Row],[Costo Unitario]]*Tabla1[[#This Row],[Cantidad Ordenada]]</f>
        <v>18</v>
      </c>
      <c r="O1418" s="2"/>
    </row>
    <row r="1419" spans="1:15">
      <c r="A1419">
        <v>572</v>
      </c>
      <c r="B1419">
        <v>19</v>
      </c>
      <c r="C1419" t="s">
        <v>19</v>
      </c>
      <c r="D1419" t="s">
        <v>43</v>
      </c>
      <c r="E1419">
        <v>13</v>
      </c>
      <c r="F1419">
        <v>22</v>
      </c>
      <c r="G1419">
        <v>2</v>
      </c>
      <c r="H1419" s="8">
        <v>10</v>
      </c>
      <c r="I1419" t="s">
        <v>8</v>
      </c>
      <c r="J1419">
        <f>Tabla1[[#This Row],[Precio Unitario]]*Tabla1[[#This Row],[Cantidad Ordenada]]</f>
        <v>44</v>
      </c>
      <c r="K1419">
        <f>Tabla1[[#This Row],[Ganancia Bruta]]-(Tabla1[[#This Row],[Costo Unitario]]*Tabla1[[#This Row],[Cantidad Ordenada]])</f>
        <v>18</v>
      </c>
      <c r="L1419">
        <f>Tabla1[[#This Row],[Precio Unitario]]*Tabla1[[#This Row],[Cantidad Ordenada]]</f>
        <v>44</v>
      </c>
      <c r="M1419" s="1">
        <f>Tabla1[[#This Row],[Ganancia Neta ]]/Tabla1[[#This Row],[Total del pedido ]]</f>
        <v>0.40909090909090912</v>
      </c>
      <c r="N1419" s="2">
        <f>Tabla1[[#This Row],[Costo Unitario]]*Tabla1[[#This Row],[Cantidad Ordenada]]</f>
        <v>26</v>
      </c>
      <c r="O1419" s="2"/>
    </row>
    <row r="1420" spans="1:15">
      <c r="A1420">
        <v>573</v>
      </c>
      <c r="B1420">
        <v>7</v>
      </c>
      <c r="C1420" t="s">
        <v>23</v>
      </c>
      <c r="D1420" t="s">
        <v>47</v>
      </c>
      <c r="E1420">
        <v>13</v>
      </c>
      <c r="F1420">
        <v>21</v>
      </c>
      <c r="G1420">
        <v>3</v>
      </c>
      <c r="H1420" s="8">
        <v>41</v>
      </c>
      <c r="I1420" t="s">
        <v>6</v>
      </c>
      <c r="J1420">
        <f>Tabla1[[#This Row],[Precio Unitario]]*Tabla1[[#This Row],[Cantidad Ordenada]]</f>
        <v>63</v>
      </c>
      <c r="K1420">
        <f>Tabla1[[#This Row],[Ganancia Bruta]]-(Tabla1[[#This Row],[Costo Unitario]]*Tabla1[[#This Row],[Cantidad Ordenada]])</f>
        <v>24</v>
      </c>
      <c r="L1420">
        <f>Tabla1[[#This Row],[Precio Unitario]]*Tabla1[[#This Row],[Cantidad Ordenada]]</f>
        <v>63</v>
      </c>
      <c r="M1420" s="1">
        <f>Tabla1[[#This Row],[Ganancia Neta ]]/Tabla1[[#This Row],[Total del pedido ]]</f>
        <v>0.38095238095238093</v>
      </c>
      <c r="N1420" s="2">
        <f>Tabla1[[#This Row],[Costo Unitario]]*Tabla1[[#This Row],[Cantidad Ordenada]]</f>
        <v>39</v>
      </c>
      <c r="O1420" s="2"/>
    </row>
    <row r="1421" spans="1:15">
      <c r="A1421">
        <v>573</v>
      </c>
      <c r="B1421">
        <v>7</v>
      </c>
      <c r="C1421" t="s">
        <v>20</v>
      </c>
      <c r="D1421" t="s">
        <v>44</v>
      </c>
      <c r="E1421">
        <v>20</v>
      </c>
      <c r="F1421">
        <v>34</v>
      </c>
      <c r="G1421">
        <v>3</v>
      </c>
      <c r="H1421" s="8">
        <v>28</v>
      </c>
      <c r="I1421" t="s">
        <v>8</v>
      </c>
      <c r="J1421">
        <f>Tabla1[[#This Row],[Precio Unitario]]*Tabla1[[#This Row],[Cantidad Ordenada]]</f>
        <v>102</v>
      </c>
      <c r="K1421">
        <f>Tabla1[[#This Row],[Ganancia Bruta]]-(Tabla1[[#This Row],[Costo Unitario]]*Tabla1[[#This Row],[Cantidad Ordenada]])</f>
        <v>42</v>
      </c>
      <c r="L1421">
        <f>Tabla1[[#This Row],[Precio Unitario]]*Tabla1[[#This Row],[Cantidad Ordenada]]</f>
        <v>102</v>
      </c>
      <c r="M1421" s="1">
        <f>Tabla1[[#This Row],[Ganancia Neta ]]/Tabla1[[#This Row],[Total del pedido ]]</f>
        <v>0.41176470588235292</v>
      </c>
      <c r="N1421" s="2">
        <f>Tabla1[[#This Row],[Costo Unitario]]*Tabla1[[#This Row],[Cantidad Ordenada]]</f>
        <v>60</v>
      </c>
      <c r="O1421" s="2"/>
    </row>
    <row r="1422" spans="1:15">
      <c r="A1422">
        <v>574</v>
      </c>
      <c r="B1422">
        <v>20</v>
      </c>
      <c r="C1422" t="s">
        <v>25</v>
      </c>
      <c r="D1422" t="s">
        <v>49</v>
      </c>
      <c r="E1422">
        <v>15</v>
      </c>
      <c r="F1422">
        <v>26</v>
      </c>
      <c r="G1422">
        <v>3</v>
      </c>
      <c r="H1422" s="8">
        <v>50</v>
      </c>
      <c r="I1422" t="s">
        <v>8</v>
      </c>
      <c r="J1422">
        <f>Tabla1[[#This Row],[Precio Unitario]]*Tabla1[[#This Row],[Cantidad Ordenada]]</f>
        <v>78</v>
      </c>
      <c r="K1422">
        <f>Tabla1[[#This Row],[Ganancia Bruta]]-(Tabla1[[#This Row],[Costo Unitario]]*Tabla1[[#This Row],[Cantidad Ordenada]])</f>
        <v>33</v>
      </c>
      <c r="L1422">
        <f>Tabla1[[#This Row],[Precio Unitario]]*Tabla1[[#This Row],[Cantidad Ordenada]]</f>
        <v>78</v>
      </c>
      <c r="M1422" s="1">
        <f>Tabla1[[#This Row],[Ganancia Neta ]]/Tabla1[[#This Row],[Total del pedido ]]</f>
        <v>0.42307692307692307</v>
      </c>
      <c r="N1422" s="2">
        <f>Tabla1[[#This Row],[Costo Unitario]]*Tabla1[[#This Row],[Cantidad Ordenada]]</f>
        <v>45</v>
      </c>
      <c r="O1422" s="2"/>
    </row>
    <row r="1423" spans="1:15">
      <c r="A1423">
        <v>574</v>
      </c>
      <c r="B1423">
        <v>20</v>
      </c>
      <c r="C1423" t="s">
        <v>12</v>
      </c>
      <c r="D1423" t="s">
        <v>36</v>
      </c>
      <c r="E1423">
        <v>22</v>
      </c>
      <c r="F1423">
        <v>36</v>
      </c>
      <c r="G1423">
        <v>2</v>
      </c>
      <c r="H1423" s="8">
        <v>40</v>
      </c>
      <c r="I1423" t="s">
        <v>6</v>
      </c>
      <c r="J1423">
        <f>Tabla1[[#This Row],[Precio Unitario]]*Tabla1[[#This Row],[Cantidad Ordenada]]</f>
        <v>72</v>
      </c>
      <c r="K1423">
        <f>Tabla1[[#This Row],[Ganancia Bruta]]-(Tabla1[[#This Row],[Costo Unitario]]*Tabla1[[#This Row],[Cantidad Ordenada]])</f>
        <v>28</v>
      </c>
      <c r="L1423">
        <f>Tabla1[[#This Row],[Precio Unitario]]*Tabla1[[#This Row],[Cantidad Ordenada]]</f>
        <v>72</v>
      </c>
      <c r="M1423" s="1">
        <f>Tabla1[[#This Row],[Ganancia Neta ]]/Tabla1[[#This Row],[Total del pedido ]]</f>
        <v>0.3888888888888889</v>
      </c>
      <c r="N1423" s="2">
        <f>Tabla1[[#This Row],[Costo Unitario]]*Tabla1[[#This Row],[Cantidad Ordenada]]</f>
        <v>44</v>
      </c>
      <c r="O1423" s="2"/>
    </row>
    <row r="1424" spans="1:15">
      <c r="A1424">
        <v>574</v>
      </c>
      <c r="B1424">
        <v>20</v>
      </c>
      <c r="C1424" t="s">
        <v>24</v>
      </c>
      <c r="D1424" t="s">
        <v>48</v>
      </c>
      <c r="E1424">
        <v>10</v>
      </c>
      <c r="F1424">
        <v>18</v>
      </c>
      <c r="G1424">
        <v>2</v>
      </c>
      <c r="H1424" s="8">
        <v>37</v>
      </c>
      <c r="I1424" t="s">
        <v>8</v>
      </c>
      <c r="J1424">
        <f>Tabla1[[#This Row],[Precio Unitario]]*Tabla1[[#This Row],[Cantidad Ordenada]]</f>
        <v>36</v>
      </c>
      <c r="K1424">
        <f>Tabla1[[#This Row],[Ganancia Bruta]]-(Tabla1[[#This Row],[Costo Unitario]]*Tabla1[[#This Row],[Cantidad Ordenada]])</f>
        <v>16</v>
      </c>
      <c r="L1424">
        <f>Tabla1[[#This Row],[Precio Unitario]]*Tabla1[[#This Row],[Cantidad Ordenada]]</f>
        <v>36</v>
      </c>
      <c r="M1424" s="1">
        <f>Tabla1[[#This Row],[Ganancia Neta ]]/Tabla1[[#This Row],[Total del pedido ]]</f>
        <v>0.44444444444444442</v>
      </c>
      <c r="N1424" s="2">
        <f>Tabla1[[#This Row],[Costo Unitario]]*Tabla1[[#This Row],[Cantidad Ordenada]]</f>
        <v>20</v>
      </c>
      <c r="O1424" s="2"/>
    </row>
    <row r="1425" spans="1:15">
      <c r="A1425">
        <v>574</v>
      </c>
      <c r="B1425">
        <v>20</v>
      </c>
      <c r="C1425" t="s">
        <v>23</v>
      </c>
      <c r="D1425" t="s">
        <v>47</v>
      </c>
      <c r="E1425">
        <v>13</v>
      </c>
      <c r="F1425">
        <v>21</v>
      </c>
      <c r="G1425">
        <v>1</v>
      </c>
      <c r="H1425" s="8">
        <v>41</v>
      </c>
      <c r="I1425" t="s">
        <v>8</v>
      </c>
      <c r="J1425">
        <f>Tabla1[[#This Row],[Precio Unitario]]*Tabla1[[#This Row],[Cantidad Ordenada]]</f>
        <v>21</v>
      </c>
      <c r="K1425">
        <f>Tabla1[[#This Row],[Ganancia Bruta]]-(Tabla1[[#This Row],[Costo Unitario]]*Tabla1[[#This Row],[Cantidad Ordenada]])</f>
        <v>8</v>
      </c>
      <c r="L1425">
        <f>Tabla1[[#This Row],[Precio Unitario]]*Tabla1[[#This Row],[Cantidad Ordenada]]</f>
        <v>21</v>
      </c>
      <c r="M1425" s="1">
        <f>Tabla1[[#This Row],[Ganancia Neta ]]/Tabla1[[#This Row],[Total del pedido ]]</f>
        <v>0.38095238095238093</v>
      </c>
      <c r="N1425" s="2">
        <f>Tabla1[[#This Row],[Costo Unitario]]*Tabla1[[#This Row],[Cantidad Ordenada]]</f>
        <v>13</v>
      </c>
      <c r="O1425" s="2"/>
    </row>
    <row r="1426" spans="1:15">
      <c r="A1426">
        <v>575</v>
      </c>
      <c r="B1426">
        <v>15</v>
      </c>
      <c r="C1426" t="s">
        <v>24</v>
      </c>
      <c r="D1426" t="s">
        <v>48</v>
      </c>
      <c r="E1426">
        <v>10</v>
      </c>
      <c r="F1426">
        <v>18</v>
      </c>
      <c r="G1426">
        <v>1</v>
      </c>
      <c r="H1426" s="8">
        <v>44</v>
      </c>
      <c r="I1426" t="s">
        <v>6</v>
      </c>
      <c r="J1426">
        <f>Tabla1[[#This Row],[Precio Unitario]]*Tabla1[[#This Row],[Cantidad Ordenada]]</f>
        <v>18</v>
      </c>
      <c r="K1426">
        <f>Tabla1[[#This Row],[Ganancia Bruta]]-(Tabla1[[#This Row],[Costo Unitario]]*Tabla1[[#This Row],[Cantidad Ordenada]])</f>
        <v>8</v>
      </c>
      <c r="L1426">
        <f>Tabla1[[#This Row],[Precio Unitario]]*Tabla1[[#This Row],[Cantidad Ordenada]]</f>
        <v>18</v>
      </c>
      <c r="M1426" s="1">
        <f>Tabla1[[#This Row],[Ganancia Neta ]]/Tabla1[[#This Row],[Total del pedido ]]</f>
        <v>0.44444444444444442</v>
      </c>
      <c r="N1426" s="2">
        <f>Tabla1[[#This Row],[Costo Unitario]]*Tabla1[[#This Row],[Cantidad Ordenada]]</f>
        <v>10</v>
      </c>
      <c r="O1426" s="2"/>
    </row>
    <row r="1427" spans="1:15">
      <c r="A1427">
        <v>576</v>
      </c>
      <c r="B1427">
        <v>9</v>
      </c>
      <c r="C1427" t="s">
        <v>14</v>
      </c>
      <c r="D1427" t="s">
        <v>38</v>
      </c>
      <c r="E1427">
        <v>20</v>
      </c>
      <c r="F1427">
        <v>33</v>
      </c>
      <c r="G1427">
        <v>1</v>
      </c>
      <c r="H1427" s="8">
        <v>46</v>
      </c>
      <c r="I1427" t="s">
        <v>6</v>
      </c>
      <c r="J1427">
        <f>Tabla1[[#This Row],[Precio Unitario]]*Tabla1[[#This Row],[Cantidad Ordenada]]</f>
        <v>33</v>
      </c>
      <c r="K1427">
        <f>Tabla1[[#This Row],[Ganancia Bruta]]-(Tabla1[[#This Row],[Costo Unitario]]*Tabla1[[#This Row],[Cantidad Ordenada]])</f>
        <v>13</v>
      </c>
      <c r="L1427">
        <f>Tabla1[[#This Row],[Precio Unitario]]*Tabla1[[#This Row],[Cantidad Ordenada]]</f>
        <v>33</v>
      </c>
      <c r="M1427" s="1">
        <f>Tabla1[[#This Row],[Ganancia Neta ]]/Tabla1[[#This Row],[Total del pedido ]]</f>
        <v>0.39393939393939392</v>
      </c>
      <c r="N1427" s="2">
        <f>Tabla1[[#This Row],[Costo Unitario]]*Tabla1[[#This Row],[Cantidad Ordenada]]</f>
        <v>20</v>
      </c>
      <c r="O1427" s="2"/>
    </row>
    <row r="1428" spans="1:15">
      <c r="A1428">
        <v>576</v>
      </c>
      <c r="B1428">
        <v>9</v>
      </c>
      <c r="C1428" t="s">
        <v>9</v>
      </c>
      <c r="D1428" t="s">
        <v>33</v>
      </c>
      <c r="E1428">
        <v>19</v>
      </c>
      <c r="F1428">
        <v>31</v>
      </c>
      <c r="G1428">
        <v>3</v>
      </c>
      <c r="H1428" s="8">
        <v>32</v>
      </c>
      <c r="I1428" t="s">
        <v>6</v>
      </c>
      <c r="J1428">
        <f>Tabla1[[#This Row],[Precio Unitario]]*Tabla1[[#This Row],[Cantidad Ordenada]]</f>
        <v>93</v>
      </c>
      <c r="K1428">
        <f>Tabla1[[#This Row],[Ganancia Bruta]]-(Tabla1[[#This Row],[Costo Unitario]]*Tabla1[[#This Row],[Cantidad Ordenada]])</f>
        <v>36</v>
      </c>
      <c r="L1428">
        <f>Tabla1[[#This Row],[Precio Unitario]]*Tabla1[[#This Row],[Cantidad Ordenada]]</f>
        <v>93</v>
      </c>
      <c r="M1428" s="1">
        <f>Tabla1[[#This Row],[Ganancia Neta ]]/Tabla1[[#This Row],[Total del pedido ]]</f>
        <v>0.38709677419354838</v>
      </c>
      <c r="N1428" s="2">
        <f>Tabla1[[#This Row],[Costo Unitario]]*Tabla1[[#This Row],[Cantidad Ordenada]]</f>
        <v>57</v>
      </c>
      <c r="O1428" s="2"/>
    </row>
    <row r="1429" spans="1:15">
      <c r="A1429">
        <v>576</v>
      </c>
      <c r="B1429">
        <v>9</v>
      </c>
      <c r="C1429" t="s">
        <v>12</v>
      </c>
      <c r="D1429" t="s">
        <v>36</v>
      </c>
      <c r="E1429">
        <v>22</v>
      </c>
      <c r="F1429">
        <v>36</v>
      </c>
      <c r="G1429">
        <v>3</v>
      </c>
      <c r="H1429" s="8">
        <v>37</v>
      </c>
      <c r="I1429" t="s">
        <v>8</v>
      </c>
      <c r="J1429">
        <f>Tabla1[[#This Row],[Precio Unitario]]*Tabla1[[#This Row],[Cantidad Ordenada]]</f>
        <v>108</v>
      </c>
      <c r="K1429">
        <f>Tabla1[[#This Row],[Ganancia Bruta]]-(Tabla1[[#This Row],[Costo Unitario]]*Tabla1[[#This Row],[Cantidad Ordenada]])</f>
        <v>42</v>
      </c>
      <c r="L1429">
        <f>Tabla1[[#This Row],[Precio Unitario]]*Tabla1[[#This Row],[Cantidad Ordenada]]</f>
        <v>108</v>
      </c>
      <c r="M1429" s="1">
        <f>Tabla1[[#This Row],[Ganancia Neta ]]/Tabla1[[#This Row],[Total del pedido ]]</f>
        <v>0.3888888888888889</v>
      </c>
      <c r="N1429" s="2">
        <f>Tabla1[[#This Row],[Costo Unitario]]*Tabla1[[#This Row],[Cantidad Ordenada]]</f>
        <v>66</v>
      </c>
      <c r="O1429" s="2"/>
    </row>
    <row r="1430" spans="1:15">
      <c r="A1430">
        <v>577</v>
      </c>
      <c r="B1430">
        <v>5</v>
      </c>
      <c r="C1430" t="s">
        <v>24</v>
      </c>
      <c r="D1430" t="s">
        <v>48</v>
      </c>
      <c r="E1430">
        <v>10</v>
      </c>
      <c r="F1430">
        <v>18</v>
      </c>
      <c r="G1430">
        <v>1</v>
      </c>
      <c r="H1430" s="8">
        <v>10</v>
      </c>
      <c r="I1430" t="s">
        <v>8</v>
      </c>
      <c r="J1430">
        <f>Tabla1[[#This Row],[Precio Unitario]]*Tabla1[[#This Row],[Cantidad Ordenada]]</f>
        <v>18</v>
      </c>
      <c r="K1430">
        <f>Tabla1[[#This Row],[Ganancia Bruta]]-(Tabla1[[#This Row],[Costo Unitario]]*Tabla1[[#This Row],[Cantidad Ordenada]])</f>
        <v>8</v>
      </c>
      <c r="L1430">
        <f>Tabla1[[#This Row],[Precio Unitario]]*Tabla1[[#This Row],[Cantidad Ordenada]]</f>
        <v>18</v>
      </c>
      <c r="M1430" s="1">
        <f>Tabla1[[#This Row],[Ganancia Neta ]]/Tabla1[[#This Row],[Total del pedido ]]</f>
        <v>0.44444444444444442</v>
      </c>
      <c r="N1430" s="2">
        <f>Tabla1[[#This Row],[Costo Unitario]]*Tabla1[[#This Row],[Cantidad Ordenada]]</f>
        <v>10</v>
      </c>
      <c r="O1430" s="2"/>
    </row>
    <row r="1431" spans="1:15">
      <c r="A1431">
        <v>577</v>
      </c>
      <c r="B1431">
        <v>5</v>
      </c>
      <c r="C1431" t="s">
        <v>19</v>
      </c>
      <c r="D1431" t="s">
        <v>43</v>
      </c>
      <c r="E1431">
        <v>13</v>
      </c>
      <c r="F1431">
        <v>22</v>
      </c>
      <c r="G1431">
        <v>1</v>
      </c>
      <c r="H1431" s="8">
        <v>15</v>
      </c>
      <c r="I1431" t="s">
        <v>6</v>
      </c>
      <c r="J1431">
        <f>Tabla1[[#This Row],[Precio Unitario]]*Tabla1[[#This Row],[Cantidad Ordenada]]</f>
        <v>22</v>
      </c>
      <c r="K1431">
        <f>Tabla1[[#This Row],[Ganancia Bruta]]-(Tabla1[[#This Row],[Costo Unitario]]*Tabla1[[#This Row],[Cantidad Ordenada]])</f>
        <v>9</v>
      </c>
      <c r="L1431">
        <f>Tabla1[[#This Row],[Precio Unitario]]*Tabla1[[#This Row],[Cantidad Ordenada]]</f>
        <v>22</v>
      </c>
      <c r="M1431" s="1">
        <f>Tabla1[[#This Row],[Ganancia Neta ]]/Tabla1[[#This Row],[Total del pedido ]]</f>
        <v>0.40909090909090912</v>
      </c>
      <c r="N1431" s="2">
        <f>Tabla1[[#This Row],[Costo Unitario]]*Tabla1[[#This Row],[Cantidad Ordenada]]</f>
        <v>13</v>
      </c>
      <c r="O1431" s="2"/>
    </row>
    <row r="1432" spans="1:15">
      <c r="A1432">
        <v>578</v>
      </c>
      <c r="B1432">
        <v>11</v>
      </c>
      <c r="C1432" t="s">
        <v>7</v>
      </c>
      <c r="D1432" t="s">
        <v>32</v>
      </c>
      <c r="E1432">
        <v>18</v>
      </c>
      <c r="F1432">
        <v>30</v>
      </c>
      <c r="G1432">
        <v>3</v>
      </c>
      <c r="H1432" s="8">
        <v>44</v>
      </c>
      <c r="I1432" t="s">
        <v>6</v>
      </c>
      <c r="J1432">
        <f>Tabla1[[#This Row],[Precio Unitario]]*Tabla1[[#This Row],[Cantidad Ordenada]]</f>
        <v>90</v>
      </c>
      <c r="K1432">
        <f>Tabla1[[#This Row],[Ganancia Bruta]]-(Tabla1[[#This Row],[Costo Unitario]]*Tabla1[[#This Row],[Cantidad Ordenada]])</f>
        <v>36</v>
      </c>
      <c r="L1432">
        <f>Tabla1[[#This Row],[Precio Unitario]]*Tabla1[[#This Row],[Cantidad Ordenada]]</f>
        <v>90</v>
      </c>
      <c r="M1432" s="1">
        <f>Tabla1[[#This Row],[Ganancia Neta ]]/Tabla1[[#This Row],[Total del pedido ]]</f>
        <v>0.4</v>
      </c>
      <c r="N1432" s="2">
        <f>Tabla1[[#This Row],[Costo Unitario]]*Tabla1[[#This Row],[Cantidad Ordenada]]</f>
        <v>54</v>
      </c>
      <c r="O1432" s="2"/>
    </row>
    <row r="1433" spans="1:15">
      <c r="A1433">
        <v>579</v>
      </c>
      <c r="B1433">
        <v>9</v>
      </c>
      <c r="C1433" t="s">
        <v>26</v>
      </c>
      <c r="D1433" t="s">
        <v>50</v>
      </c>
      <c r="E1433">
        <v>15</v>
      </c>
      <c r="F1433">
        <v>25</v>
      </c>
      <c r="G1433">
        <v>2</v>
      </c>
      <c r="H1433" s="8">
        <v>48</v>
      </c>
      <c r="I1433" t="s">
        <v>6</v>
      </c>
      <c r="J1433">
        <f>Tabla1[[#This Row],[Precio Unitario]]*Tabla1[[#This Row],[Cantidad Ordenada]]</f>
        <v>50</v>
      </c>
      <c r="K1433">
        <f>Tabla1[[#This Row],[Ganancia Bruta]]-(Tabla1[[#This Row],[Costo Unitario]]*Tabla1[[#This Row],[Cantidad Ordenada]])</f>
        <v>20</v>
      </c>
      <c r="L1433">
        <f>Tabla1[[#This Row],[Precio Unitario]]*Tabla1[[#This Row],[Cantidad Ordenada]]</f>
        <v>50</v>
      </c>
      <c r="M1433" s="1">
        <f>Tabla1[[#This Row],[Ganancia Neta ]]/Tabla1[[#This Row],[Total del pedido ]]</f>
        <v>0.4</v>
      </c>
      <c r="N1433" s="2">
        <f>Tabla1[[#This Row],[Costo Unitario]]*Tabla1[[#This Row],[Cantidad Ordenada]]</f>
        <v>30</v>
      </c>
      <c r="O1433" s="2"/>
    </row>
    <row r="1434" spans="1:15">
      <c r="A1434">
        <v>580</v>
      </c>
      <c r="B1434">
        <v>10</v>
      </c>
      <c r="C1434" t="s">
        <v>14</v>
      </c>
      <c r="D1434" t="s">
        <v>38</v>
      </c>
      <c r="E1434">
        <v>20</v>
      </c>
      <c r="F1434">
        <v>33</v>
      </c>
      <c r="G1434">
        <v>1</v>
      </c>
      <c r="H1434" s="8">
        <v>30</v>
      </c>
      <c r="I1434" t="s">
        <v>6</v>
      </c>
      <c r="J1434">
        <f>Tabla1[[#This Row],[Precio Unitario]]*Tabla1[[#This Row],[Cantidad Ordenada]]</f>
        <v>33</v>
      </c>
      <c r="K1434">
        <f>Tabla1[[#This Row],[Ganancia Bruta]]-(Tabla1[[#This Row],[Costo Unitario]]*Tabla1[[#This Row],[Cantidad Ordenada]])</f>
        <v>13</v>
      </c>
      <c r="L1434">
        <f>Tabla1[[#This Row],[Precio Unitario]]*Tabla1[[#This Row],[Cantidad Ordenada]]</f>
        <v>33</v>
      </c>
      <c r="M1434" s="1">
        <f>Tabla1[[#This Row],[Ganancia Neta ]]/Tabla1[[#This Row],[Total del pedido ]]</f>
        <v>0.39393939393939392</v>
      </c>
      <c r="N1434" s="2">
        <f>Tabla1[[#This Row],[Costo Unitario]]*Tabla1[[#This Row],[Cantidad Ordenada]]</f>
        <v>20</v>
      </c>
      <c r="O1434" s="2"/>
    </row>
    <row r="1435" spans="1:15">
      <c r="A1435">
        <v>581</v>
      </c>
      <c r="B1435">
        <v>18</v>
      </c>
      <c r="C1435" t="s">
        <v>14</v>
      </c>
      <c r="D1435" t="s">
        <v>38</v>
      </c>
      <c r="E1435">
        <v>20</v>
      </c>
      <c r="F1435">
        <v>33</v>
      </c>
      <c r="G1435">
        <v>1</v>
      </c>
      <c r="H1435" s="8">
        <v>15</v>
      </c>
      <c r="I1435" t="s">
        <v>6</v>
      </c>
      <c r="J1435">
        <f>Tabla1[[#This Row],[Precio Unitario]]*Tabla1[[#This Row],[Cantidad Ordenada]]</f>
        <v>33</v>
      </c>
      <c r="K1435">
        <f>Tabla1[[#This Row],[Ganancia Bruta]]-(Tabla1[[#This Row],[Costo Unitario]]*Tabla1[[#This Row],[Cantidad Ordenada]])</f>
        <v>13</v>
      </c>
      <c r="L1435">
        <f>Tabla1[[#This Row],[Precio Unitario]]*Tabla1[[#This Row],[Cantidad Ordenada]]</f>
        <v>33</v>
      </c>
      <c r="M1435" s="1">
        <f>Tabla1[[#This Row],[Ganancia Neta ]]/Tabla1[[#This Row],[Total del pedido ]]</f>
        <v>0.39393939393939392</v>
      </c>
      <c r="N1435" s="2">
        <f>Tabla1[[#This Row],[Costo Unitario]]*Tabla1[[#This Row],[Cantidad Ordenada]]</f>
        <v>20</v>
      </c>
      <c r="O1435" s="2"/>
    </row>
    <row r="1436" spans="1:15">
      <c r="A1436">
        <v>581</v>
      </c>
      <c r="B1436">
        <v>18</v>
      </c>
      <c r="C1436" t="s">
        <v>7</v>
      </c>
      <c r="D1436" t="s">
        <v>32</v>
      </c>
      <c r="E1436">
        <v>18</v>
      </c>
      <c r="F1436">
        <v>30</v>
      </c>
      <c r="G1436">
        <v>3</v>
      </c>
      <c r="H1436" s="8">
        <v>40</v>
      </c>
      <c r="I1436" t="s">
        <v>6</v>
      </c>
      <c r="J1436">
        <f>Tabla1[[#This Row],[Precio Unitario]]*Tabla1[[#This Row],[Cantidad Ordenada]]</f>
        <v>90</v>
      </c>
      <c r="K1436">
        <f>Tabla1[[#This Row],[Ganancia Bruta]]-(Tabla1[[#This Row],[Costo Unitario]]*Tabla1[[#This Row],[Cantidad Ordenada]])</f>
        <v>36</v>
      </c>
      <c r="L1436">
        <f>Tabla1[[#This Row],[Precio Unitario]]*Tabla1[[#This Row],[Cantidad Ordenada]]</f>
        <v>90</v>
      </c>
      <c r="M1436" s="1">
        <f>Tabla1[[#This Row],[Ganancia Neta ]]/Tabla1[[#This Row],[Total del pedido ]]</f>
        <v>0.4</v>
      </c>
      <c r="N1436" s="2">
        <f>Tabla1[[#This Row],[Costo Unitario]]*Tabla1[[#This Row],[Cantidad Ordenada]]</f>
        <v>54</v>
      </c>
      <c r="O1436" s="2"/>
    </row>
    <row r="1437" spans="1:15">
      <c r="A1437">
        <v>582</v>
      </c>
      <c r="B1437">
        <v>3</v>
      </c>
      <c r="C1437" t="s">
        <v>10</v>
      </c>
      <c r="D1437" t="s">
        <v>34</v>
      </c>
      <c r="E1437">
        <v>16</v>
      </c>
      <c r="F1437">
        <v>27</v>
      </c>
      <c r="G1437">
        <v>2</v>
      </c>
      <c r="H1437" s="8">
        <v>42</v>
      </c>
      <c r="I1437" t="s">
        <v>8</v>
      </c>
      <c r="J1437">
        <f>Tabla1[[#This Row],[Precio Unitario]]*Tabla1[[#This Row],[Cantidad Ordenada]]</f>
        <v>54</v>
      </c>
      <c r="K1437">
        <f>Tabla1[[#This Row],[Ganancia Bruta]]-(Tabla1[[#This Row],[Costo Unitario]]*Tabla1[[#This Row],[Cantidad Ordenada]])</f>
        <v>22</v>
      </c>
      <c r="L1437">
        <f>Tabla1[[#This Row],[Precio Unitario]]*Tabla1[[#This Row],[Cantidad Ordenada]]</f>
        <v>54</v>
      </c>
      <c r="M1437" s="1">
        <f>Tabla1[[#This Row],[Ganancia Neta ]]/Tabla1[[#This Row],[Total del pedido ]]</f>
        <v>0.40740740740740738</v>
      </c>
      <c r="N1437" s="2">
        <f>Tabla1[[#This Row],[Costo Unitario]]*Tabla1[[#This Row],[Cantidad Ordenada]]</f>
        <v>32</v>
      </c>
      <c r="O1437" s="2"/>
    </row>
    <row r="1438" spans="1:15">
      <c r="A1438">
        <v>583</v>
      </c>
      <c r="B1438">
        <v>9</v>
      </c>
      <c r="C1438" t="s">
        <v>16</v>
      </c>
      <c r="D1438" t="s">
        <v>40</v>
      </c>
      <c r="E1438">
        <v>11</v>
      </c>
      <c r="F1438">
        <v>19</v>
      </c>
      <c r="G1438">
        <v>3</v>
      </c>
      <c r="H1438" s="8">
        <v>15</v>
      </c>
      <c r="I1438" t="s">
        <v>6</v>
      </c>
      <c r="J1438">
        <f>Tabla1[[#This Row],[Precio Unitario]]*Tabla1[[#This Row],[Cantidad Ordenada]]</f>
        <v>57</v>
      </c>
      <c r="K1438">
        <f>Tabla1[[#This Row],[Ganancia Bruta]]-(Tabla1[[#This Row],[Costo Unitario]]*Tabla1[[#This Row],[Cantidad Ordenada]])</f>
        <v>24</v>
      </c>
      <c r="L1438">
        <f>Tabla1[[#This Row],[Precio Unitario]]*Tabla1[[#This Row],[Cantidad Ordenada]]</f>
        <v>57</v>
      </c>
      <c r="M1438" s="1">
        <f>Tabla1[[#This Row],[Ganancia Neta ]]/Tabla1[[#This Row],[Total del pedido ]]</f>
        <v>0.42105263157894735</v>
      </c>
      <c r="N1438" s="2">
        <f>Tabla1[[#This Row],[Costo Unitario]]*Tabla1[[#This Row],[Cantidad Ordenada]]</f>
        <v>33</v>
      </c>
      <c r="O1438" s="2"/>
    </row>
    <row r="1439" spans="1:15">
      <c r="A1439">
        <v>583</v>
      </c>
      <c r="B1439">
        <v>9</v>
      </c>
      <c r="C1439" t="s">
        <v>24</v>
      </c>
      <c r="D1439" t="s">
        <v>48</v>
      </c>
      <c r="E1439">
        <v>10</v>
      </c>
      <c r="F1439">
        <v>18</v>
      </c>
      <c r="G1439">
        <v>1</v>
      </c>
      <c r="H1439" s="8">
        <v>11</v>
      </c>
      <c r="I1439" t="s">
        <v>6</v>
      </c>
      <c r="J1439">
        <f>Tabla1[[#This Row],[Precio Unitario]]*Tabla1[[#This Row],[Cantidad Ordenada]]</f>
        <v>18</v>
      </c>
      <c r="K1439">
        <f>Tabla1[[#This Row],[Ganancia Bruta]]-(Tabla1[[#This Row],[Costo Unitario]]*Tabla1[[#This Row],[Cantidad Ordenada]])</f>
        <v>8</v>
      </c>
      <c r="L1439">
        <f>Tabla1[[#This Row],[Precio Unitario]]*Tabla1[[#This Row],[Cantidad Ordenada]]</f>
        <v>18</v>
      </c>
      <c r="M1439" s="1">
        <f>Tabla1[[#This Row],[Ganancia Neta ]]/Tabla1[[#This Row],[Total del pedido ]]</f>
        <v>0.44444444444444442</v>
      </c>
      <c r="N1439" s="2">
        <f>Tabla1[[#This Row],[Costo Unitario]]*Tabla1[[#This Row],[Cantidad Ordenada]]</f>
        <v>10</v>
      </c>
      <c r="O1439" s="2"/>
    </row>
    <row r="1440" spans="1:15">
      <c r="A1440">
        <v>583</v>
      </c>
      <c r="B1440">
        <v>9</v>
      </c>
      <c r="C1440" t="s">
        <v>5</v>
      </c>
      <c r="D1440" t="s">
        <v>31</v>
      </c>
      <c r="E1440">
        <v>14</v>
      </c>
      <c r="F1440">
        <v>24</v>
      </c>
      <c r="G1440">
        <v>2</v>
      </c>
      <c r="H1440" s="8">
        <v>29</v>
      </c>
      <c r="I1440" t="s">
        <v>8</v>
      </c>
      <c r="J1440">
        <f>Tabla1[[#This Row],[Precio Unitario]]*Tabla1[[#This Row],[Cantidad Ordenada]]</f>
        <v>48</v>
      </c>
      <c r="K1440">
        <f>Tabla1[[#This Row],[Ganancia Bruta]]-(Tabla1[[#This Row],[Costo Unitario]]*Tabla1[[#This Row],[Cantidad Ordenada]])</f>
        <v>20</v>
      </c>
      <c r="L1440">
        <f>Tabla1[[#This Row],[Precio Unitario]]*Tabla1[[#This Row],[Cantidad Ordenada]]</f>
        <v>48</v>
      </c>
      <c r="M1440" s="1">
        <f>Tabla1[[#This Row],[Ganancia Neta ]]/Tabla1[[#This Row],[Total del pedido ]]</f>
        <v>0.41666666666666669</v>
      </c>
      <c r="N1440" s="2">
        <f>Tabla1[[#This Row],[Costo Unitario]]*Tabla1[[#This Row],[Cantidad Ordenada]]</f>
        <v>28</v>
      </c>
      <c r="O1440" s="2"/>
    </row>
    <row r="1441" spans="1:15">
      <c r="A1441">
        <v>583</v>
      </c>
      <c r="B1441">
        <v>9</v>
      </c>
      <c r="C1441" t="s">
        <v>11</v>
      </c>
      <c r="D1441" t="s">
        <v>35</v>
      </c>
      <c r="E1441">
        <v>25</v>
      </c>
      <c r="F1441">
        <v>40</v>
      </c>
      <c r="G1441">
        <v>3</v>
      </c>
      <c r="H1441" s="8">
        <v>50</v>
      </c>
      <c r="I1441" t="s">
        <v>8</v>
      </c>
      <c r="J1441">
        <f>Tabla1[[#This Row],[Precio Unitario]]*Tabla1[[#This Row],[Cantidad Ordenada]]</f>
        <v>120</v>
      </c>
      <c r="K1441">
        <f>Tabla1[[#This Row],[Ganancia Bruta]]-(Tabla1[[#This Row],[Costo Unitario]]*Tabla1[[#This Row],[Cantidad Ordenada]])</f>
        <v>45</v>
      </c>
      <c r="L1441">
        <f>Tabla1[[#This Row],[Precio Unitario]]*Tabla1[[#This Row],[Cantidad Ordenada]]</f>
        <v>120</v>
      </c>
      <c r="M1441" s="1">
        <f>Tabla1[[#This Row],[Ganancia Neta ]]/Tabla1[[#This Row],[Total del pedido ]]</f>
        <v>0.375</v>
      </c>
      <c r="N1441" s="2">
        <f>Tabla1[[#This Row],[Costo Unitario]]*Tabla1[[#This Row],[Cantidad Ordenada]]</f>
        <v>75</v>
      </c>
      <c r="O1441" s="2"/>
    </row>
    <row r="1442" spans="1:15">
      <c r="A1442">
        <v>584</v>
      </c>
      <c r="B1442">
        <v>9</v>
      </c>
      <c r="C1442" t="s">
        <v>23</v>
      </c>
      <c r="D1442" t="s">
        <v>47</v>
      </c>
      <c r="E1442">
        <v>13</v>
      </c>
      <c r="F1442">
        <v>21</v>
      </c>
      <c r="G1442">
        <v>1</v>
      </c>
      <c r="H1442" s="8">
        <v>57</v>
      </c>
      <c r="I1442" t="s">
        <v>8</v>
      </c>
      <c r="J1442">
        <f>Tabla1[[#This Row],[Precio Unitario]]*Tabla1[[#This Row],[Cantidad Ordenada]]</f>
        <v>21</v>
      </c>
      <c r="K1442">
        <f>Tabla1[[#This Row],[Ganancia Bruta]]-(Tabla1[[#This Row],[Costo Unitario]]*Tabla1[[#This Row],[Cantidad Ordenada]])</f>
        <v>8</v>
      </c>
      <c r="L1442">
        <f>Tabla1[[#This Row],[Precio Unitario]]*Tabla1[[#This Row],[Cantidad Ordenada]]</f>
        <v>21</v>
      </c>
      <c r="M1442" s="1">
        <f>Tabla1[[#This Row],[Ganancia Neta ]]/Tabla1[[#This Row],[Total del pedido ]]</f>
        <v>0.38095238095238093</v>
      </c>
      <c r="N1442" s="2">
        <f>Tabla1[[#This Row],[Costo Unitario]]*Tabla1[[#This Row],[Cantidad Ordenada]]</f>
        <v>13</v>
      </c>
      <c r="O1442" s="2"/>
    </row>
    <row r="1443" spans="1:15">
      <c r="A1443">
        <v>584</v>
      </c>
      <c r="B1443">
        <v>9</v>
      </c>
      <c r="C1443" t="s">
        <v>9</v>
      </c>
      <c r="D1443" t="s">
        <v>33</v>
      </c>
      <c r="E1443">
        <v>19</v>
      </c>
      <c r="F1443">
        <v>31</v>
      </c>
      <c r="G1443">
        <v>2</v>
      </c>
      <c r="H1443" s="8">
        <v>34</v>
      </c>
      <c r="I1443" t="s">
        <v>6</v>
      </c>
      <c r="J1443">
        <f>Tabla1[[#This Row],[Precio Unitario]]*Tabla1[[#This Row],[Cantidad Ordenada]]</f>
        <v>62</v>
      </c>
      <c r="K1443">
        <f>Tabla1[[#This Row],[Ganancia Bruta]]-(Tabla1[[#This Row],[Costo Unitario]]*Tabla1[[#This Row],[Cantidad Ordenada]])</f>
        <v>24</v>
      </c>
      <c r="L1443">
        <f>Tabla1[[#This Row],[Precio Unitario]]*Tabla1[[#This Row],[Cantidad Ordenada]]</f>
        <v>62</v>
      </c>
      <c r="M1443" s="1">
        <f>Tabla1[[#This Row],[Ganancia Neta ]]/Tabla1[[#This Row],[Total del pedido ]]</f>
        <v>0.38709677419354838</v>
      </c>
      <c r="N1443" s="2">
        <f>Tabla1[[#This Row],[Costo Unitario]]*Tabla1[[#This Row],[Cantidad Ordenada]]</f>
        <v>38</v>
      </c>
      <c r="O1443" s="2"/>
    </row>
    <row r="1444" spans="1:15">
      <c r="A1444">
        <v>584</v>
      </c>
      <c r="B1444">
        <v>9</v>
      </c>
      <c r="C1444" t="s">
        <v>15</v>
      </c>
      <c r="D1444" t="s">
        <v>39</v>
      </c>
      <c r="E1444">
        <v>16</v>
      </c>
      <c r="F1444">
        <v>28</v>
      </c>
      <c r="G1444">
        <v>2</v>
      </c>
      <c r="H1444" s="8">
        <v>23</v>
      </c>
      <c r="I1444" t="s">
        <v>6</v>
      </c>
      <c r="J1444">
        <f>Tabla1[[#This Row],[Precio Unitario]]*Tabla1[[#This Row],[Cantidad Ordenada]]</f>
        <v>56</v>
      </c>
      <c r="K1444">
        <f>Tabla1[[#This Row],[Ganancia Bruta]]-(Tabla1[[#This Row],[Costo Unitario]]*Tabla1[[#This Row],[Cantidad Ordenada]])</f>
        <v>24</v>
      </c>
      <c r="L1444">
        <f>Tabla1[[#This Row],[Precio Unitario]]*Tabla1[[#This Row],[Cantidad Ordenada]]</f>
        <v>56</v>
      </c>
      <c r="M1444" s="1">
        <f>Tabla1[[#This Row],[Ganancia Neta ]]/Tabla1[[#This Row],[Total del pedido ]]</f>
        <v>0.42857142857142855</v>
      </c>
      <c r="N1444" s="2">
        <f>Tabla1[[#This Row],[Costo Unitario]]*Tabla1[[#This Row],[Cantidad Ordenada]]</f>
        <v>32</v>
      </c>
      <c r="O1444" s="2"/>
    </row>
    <row r="1445" spans="1:15">
      <c r="A1445">
        <v>585</v>
      </c>
      <c r="B1445">
        <v>3</v>
      </c>
      <c r="C1445" t="s">
        <v>18</v>
      </c>
      <c r="D1445" t="s">
        <v>42</v>
      </c>
      <c r="E1445">
        <v>19</v>
      </c>
      <c r="F1445">
        <v>32</v>
      </c>
      <c r="G1445">
        <v>1</v>
      </c>
      <c r="H1445" s="8">
        <v>35</v>
      </c>
      <c r="I1445" t="s">
        <v>8</v>
      </c>
      <c r="J1445">
        <f>Tabla1[[#This Row],[Precio Unitario]]*Tabla1[[#This Row],[Cantidad Ordenada]]</f>
        <v>32</v>
      </c>
      <c r="K1445">
        <f>Tabla1[[#This Row],[Ganancia Bruta]]-(Tabla1[[#This Row],[Costo Unitario]]*Tabla1[[#This Row],[Cantidad Ordenada]])</f>
        <v>13</v>
      </c>
      <c r="L1445">
        <f>Tabla1[[#This Row],[Precio Unitario]]*Tabla1[[#This Row],[Cantidad Ordenada]]</f>
        <v>32</v>
      </c>
      <c r="M1445" s="1">
        <f>Tabla1[[#This Row],[Ganancia Neta ]]/Tabla1[[#This Row],[Total del pedido ]]</f>
        <v>0.40625</v>
      </c>
      <c r="N1445" s="2">
        <f>Tabla1[[#This Row],[Costo Unitario]]*Tabla1[[#This Row],[Cantidad Ordenada]]</f>
        <v>19</v>
      </c>
      <c r="O1445" s="2"/>
    </row>
    <row r="1446" spans="1:15">
      <c r="A1446">
        <v>585</v>
      </c>
      <c r="B1446">
        <v>3</v>
      </c>
      <c r="C1446" t="s">
        <v>17</v>
      </c>
      <c r="D1446" t="s">
        <v>41</v>
      </c>
      <c r="E1446">
        <v>21</v>
      </c>
      <c r="F1446">
        <v>35</v>
      </c>
      <c r="G1446">
        <v>1</v>
      </c>
      <c r="H1446" s="8">
        <v>8</v>
      </c>
      <c r="I1446" t="s">
        <v>8</v>
      </c>
      <c r="J1446">
        <f>Tabla1[[#This Row],[Precio Unitario]]*Tabla1[[#This Row],[Cantidad Ordenada]]</f>
        <v>35</v>
      </c>
      <c r="K1446">
        <f>Tabla1[[#This Row],[Ganancia Bruta]]-(Tabla1[[#This Row],[Costo Unitario]]*Tabla1[[#This Row],[Cantidad Ordenada]])</f>
        <v>14</v>
      </c>
      <c r="L1446">
        <f>Tabla1[[#This Row],[Precio Unitario]]*Tabla1[[#This Row],[Cantidad Ordenada]]</f>
        <v>35</v>
      </c>
      <c r="M1446" s="1">
        <f>Tabla1[[#This Row],[Ganancia Neta ]]/Tabla1[[#This Row],[Total del pedido ]]</f>
        <v>0.4</v>
      </c>
      <c r="N1446" s="2">
        <f>Tabla1[[#This Row],[Costo Unitario]]*Tabla1[[#This Row],[Cantidad Ordenada]]</f>
        <v>21</v>
      </c>
      <c r="O1446" s="2"/>
    </row>
    <row r="1447" spans="1:15">
      <c r="A1447">
        <v>585</v>
      </c>
      <c r="B1447">
        <v>3</v>
      </c>
      <c r="C1447" t="s">
        <v>24</v>
      </c>
      <c r="D1447" t="s">
        <v>48</v>
      </c>
      <c r="E1447">
        <v>10</v>
      </c>
      <c r="F1447">
        <v>18</v>
      </c>
      <c r="G1447">
        <v>2</v>
      </c>
      <c r="H1447" s="8">
        <v>22</v>
      </c>
      <c r="I1447" t="s">
        <v>6</v>
      </c>
      <c r="J1447">
        <f>Tabla1[[#This Row],[Precio Unitario]]*Tabla1[[#This Row],[Cantidad Ordenada]]</f>
        <v>36</v>
      </c>
      <c r="K1447">
        <f>Tabla1[[#This Row],[Ganancia Bruta]]-(Tabla1[[#This Row],[Costo Unitario]]*Tabla1[[#This Row],[Cantidad Ordenada]])</f>
        <v>16</v>
      </c>
      <c r="L1447">
        <f>Tabla1[[#This Row],[Precio Unitario]]*Tabla1[[#This Row],[Cantidad Ordenada]]</f>
        <v>36</v>
      </c>
      <c r="M1447" s="1">
        <f>Tabla1[[#This Row],[Ganancia Neta ]]/Tabla1[[#This Row],[Total del pedido ]]</f>
        <v>0.44444444444444442</v>
      </c>
      <c r="N1447" s="2">
        <f>Tabla1[[#This Row],[Costo Unitario]]*Tabla1[[#This Row],[Cantidad Ordenada]]</f>
        <v>20</v>
      </c>
      <c r="O1447" s="2"/>
    </row>
    <row r="1448" spans="1:15">
      <c r="A1448">
        <v>585</v>
      </c>
      <c r="B1448">
        <v>3</v>
      </c>
      <c r="C1448" t="s">
        <v>26</v>
      </c>
      <c r="D1448" t="s">
        <v>50</v>
      </c>
      <c r="E1448">
        <v>15</v>
      </c>
      <c r="F1448">
        <v>25</v>
      </c>
      <c r="G1448">
        <v>1</v>
      </c>
      <c r="H1448" s="8">
        <v>30</v>
      </c>
      <c r="I1448" t="s">
        <v>8</v>
      </c>
      <c r="J1448">
        <f>Tabla1[[#This Row],[Precio Unitario]]*Tabla1[[#This Row],[Cantidad Ordenada]]</f>
        <v>25</v>
      </c>
      <c r="K1448">
        <f>Tabla1[[#This Row],[Ganancia Bruta]]-(Tabla1[[#This Row],[Costo Unitario]]*Tabla1[[#This Row],[Cantidad Ordenada]])</f>
        <v>10</v>
      </c>
      <c r="L1448">
        <f>Tabla1[[#This Row],[Precio Unitario]]*Tabla1[[#This Row],[Cantidad Ordenada]]</f>
        <v>25</v>
      </c>
      <c r="M1448" s="1">
        <f>Tabla1[[#This Row],[Ganancia Neta ]]/Tabla1[[#This Row],[Total del pedido ]]</f>
        <v>0.4</v>
      </c>
      <c r="N1448" s="2">
        <f>Tabla1[[#This Row],[Costo Unitario]]*Tabla1[[#This Row],[Cantidad Ordenada]]</f>
        <v>15</v>
      </c>
      <c r="O1448" s="2"/>
    </row>
    <row r="1449" spans="1:15">
      <c r="A1449">
        <v>586</v>
      </c>
      <c r="B1449">
        <v>17</v>
      </c>
      <c r="C1449" t="s">
        <v>14</v>
      </c>
      <c r="D1449" t="s">
        <v>38</v>
      </c>
      <c r="E1449">
        <v>20</v>
      </c>
      <c r="F1449">
        <v>33</v>
      </c>
      <c r="G1449">
        <v>3</v>
      </c>
      <c r="H1449" s="8">
        <v>47</v>
      </c>
      <c r="I1449" t="s">
        <v>8</v>
      </c>
      <c r="J1449">
        <f>Tabla1[[#This Row],[Precio Unitario]]*Tabla1[[#This Row],[Cantidad Ordenada]]</f>
        <v>99</v>
      </c>
      <c r="K1449">
        <f>Tabla1[[#This Row],[Ganancia Bruta]]-(Tabla1[[#This Row],[Costo Unitario]]*Tabla1[[#This Row],[Cantidad Ordenada]])</f>
        <v>39</v>
      </c>
      <c r="L1449">
        <f>Tabla1[[#This Row],[Precio Unitario]]*Tabla1[[#This Row],[Cantidad Ordenada]]</f>
        <v>99</v>
      </c>
      <c r="M1449" s="1">
        <f>Tabla1[[#This Row],[Ganancia Neta ]]/Tabla1[[#This Row],[Total del pedido ]]</f>
        <v>0.39393939393939392</v>
      </c>
      <c r="N1449" s="2">
        <f>Tabla1[[#This Row],[Costo Unitario]]*Tabla1[[#This Row],[Cantidad Ordenada]]</f>
        <v>60</v>
      </c>
      <c r="O1449" s="2"/>
    </row>
    <row r="1450" spans="1:15">
      <c r="A1450">
        <v>586</v>
      </c>
      <c r="B1450">
        <v>17</v>
      </c>
      <c r="C1450" t="s">
        <v>5</v>
      </c>
      <c r="D1450" t="s">
        <v>31</v>
      </c>
      <c r="E1450">
        <v>14</v>
      </c>
      <c r="F1450">
        <v>24</v>
      </c>
      <c r="G1450">
        <v>3</v>
      </c>
      <c r="H1450" s="8">
        <v>45</v>
      </c>
      <c r="I1450" t="s">
        <v>6</v>
      </c>
      <c r="J1450">
        <f>Tabla1[[#This Row],[Precio Unitario]]*Tabla1[[#This Row],[Cantidad Ordenada]]</f>
        <v>72</v>
      </c>
      <c r="K1450">
        <f>Tabla1[[#This Row],[Ganancia Bruta]]-(Tabla1[[#This Row],[Costo Unitario]]*Tabla1[[#This Row],[Cantidad Ordenada]])</f>
        <v>30</v>
      </c>
      <c r="L1450">
        <f>Tabla1[[#This Row],[Precio Unitario]]*Tabla1[[#This Row],[Cantidad Ordenada]]</f>
        <v>72</v>
      </c>
      <c r="M1450" s="1">
        <f>Tabla1[[#This Row],[Ganancia Neta ]]/Tabla1[[#This Row],[Total del pedido ]]</f>
        <v>0.41666666666666669</v>
      </c>
      <c r="N1450" s="2">
        <f>Tabla1[[#This Row],[Costo Unitario]]*Tabla1[[#This Row],[Cantidad Ordenada]]</f>
        <v>42</v>
      </c>
      <c r="O1450" s="2"/>
    </row>
    <row r="1451" spans="1:15">
      <c r="A1451">
        <v>587</v>
      </c>
      <c r="B1451">
        <v>7</v>
      </c>
      <c r="C1451" t="s">
        <v>5</v>
      </c>
      <c r="D1451" t="s">
        <v>31</v>
      </c>
      <c r="E1451">
        <v>14</v>
      </c>
      <c r="F1451">
        <v>24</v>
      </c>
      <c r="G1451">
        <v>2</v>
      </c>
      <c r="H1451" s="8">
        <v>43</v>
      </c>
      <c r="I1451" t="s">
        <v>8</v>
      </c>
      <c r="J1451">
        <f>Tabla1[[#This Row],[Precio Unitario]]*Tabla1[[#This Row],[Cantidad Ordenada]]</f>
        <v>48</v>
      </c>
      <c r="K1451">
        <f>Tabla1[[#This Row],[Ganancia Bruta]]-(Tabla1[[#This Row],[Costo Unitario]]*Tabla1[[#This Row],[Cantidad Ordenada]])</f>
        <v>20</v>
      </c>
      <c r="L1451">
        <f>Tabla1[[#This Row],[Precio Unitario]]*Tabla1[[#This Row],[Cantidad Ordenada]]</f>
        <v>48</v>
      </c>
      <c r="M1451" s="1">
        <f>Tabla1[[#This Row],[Ganancia Neta ]]/Tabla1[[#This Row],[Total del pedido ]]</f>
        <v>0.41666666666666669</v>
      </c>
      <c r="N1451" s="2">
        <f>Tabla1[[#This Row],[Costo Unitario]]*Tabla1[[#This Row],[Cantidad Ordenada]]</f>
        <v>28</v>
      </c>
      <c r="O1451" s="2"/>
    </row>
    <row r="1452" spans="1:15">
      <c r="A1452">
        <v>588</v>
      </c>
      <c r="B1452">
        <v>15</v>
      </c>
      <c r="C1452" t="s">
        <v>25</v>
      </c>
      <c r="D1452" t="s">
        <v>49</v>
      </c>
      <c r="E1452">
        <v>15</v>
      </c>
      <c r="F1452">
        <v>26</v>
      </c>
      <c r="G1452">
        <v>1</v>
      </c>
      <c r="H1452" s="8">
        <v>25</v>
      </c>
      <c r="I1452" t="s">
        <v>8</v>
      </c>
      <c r="J1452">
        <f>Tabla1[[#This Row],[Precio Unitario]]*Tabla1[[#This Row],[Cantidad Ordenada]]</f>
        <v>26</v>
      </c>
      <c r="K1452">
        <f>Tabla1[[#This Row],[Ganancia Bruta]]-(Tabla1[[#This Row],[Costo Unitario]]*Tabla1[[#This Row],[Cantidad Ordenada]])</f>
        <v>11</v>
      </c>
      <c r="L1452">
        <f>Tabla1[[#This Row],[Precio Unitario]]*Tabla1[[#This Row],[Cantidad Ordenada]]</f>
        <v>26</v>
      </c>
      <c r="M1452" s="1">
        <f>Tabla1[[#This Row],[Ganancia Neta ]]/Tabla1[[#This Row],[Total del pedido ]]</f>
        <v>0.42307692307692307</v>
      </c>
      <c r="N1452" s="2">
        <f>Tabla1[[#This Row],[Costo Unitario]]*Tabla1[[#This Row],[Cantidad Ordenada]]</f>
        <v>15</v>
      </c>
      <c r="O1452" s="2"/>
    </row>
    <row r="1453" spans="1:15">
      <c r="A1453">
        <v>588</v>
      </c>
      <c r="B1453">
        <v>15</v>
      </c>
      <c r="C1453" t="s">
        <v>26</v>
      </c>
      <c r="D1453" t="s">
        <v>50</v>
      </c>
      <c r="E1453">
        <v>15</v>
      </c>
      <c r="F1453">
        <v>25</v>
      </c>
      <c r="G1453">
        <v>3</v>
      </c>
      <c r="H1453" s="8">
        <v>12</v>
      </c>
      <c r="I1453" t="s">
        <v>8</v>
      </c>
      <c r="J1453">
        <f>Tabla1[[#This Row],[Precio Unitario]]*Tabla1[[#This Row],[Cantidad Ordenada]]</f>
        <v>75</v>
      </c>
      <c r="K1453">
        <f>Tabla1[[#This Row],[Ganancia Bruta]]-(Tabla1[[#This Row],[Costo Unitario]]*Tabla1[[#This Row],[Cantidad Ordenada]])</f>
        <v>30</v>
      </c>
      <c r="L1453">
        <f>Tabla1[[#This Row],[Precio Unitario]]*Tabla1[[#This Row],[Cantidad Ordenada]]</f>
        <v>75</v>
      </c>
      <c r="M1453" s="1">
        <f>Tabla1[[#This Row],[Ganancia Neta ]]/Tabla1[[#This Row],[Total del pedido ]]</f>
        <v>0.4</v>
      </c>
      <c r="N1453" s="2">
        <f>Tabla1[[#This Row],[Costo Unitario]]*Tabla1[[#This Row],[Cantidad Ordenada]]</f>
        <v>45</v>
      </c>
      <c r="O1453" s="2"/>
    </row>
    <row r="1454" spans="1:15">
      <c r="A1454">
        <v>589</v>
      </c>
      <c r="B1454">
        <v>10</v>
      </c>
      <c r="C1454" t="s">
        <v>22</v>
      </c>
      <c r="D1454" t="s">
        <v>46</v>
      </c>
      <c r="E1454">
        <v>14</v>
      </c>
      <c r="F1454">
        <v>23</v>
      </c>
      <c r="G1454">
        <v>1</v>
      </c>
      <c r="H1454" s="8">
        <v>45</v>
      </c>
      <c r="I1454" t="s">
        <v>6</v>
      </c>
      <c r="J1454">
        <f>Tabla1[[#This Row],[Precio Unitario]]*Tabla1[[#This Row],[Cantidad Ordenada]]</f>
        <v>23</v>
      </c>
      <c r="K1454">
        <f>Tabla1[[#This Row],[Ganancia Bruta]]-(Tabla1[[#This Row],[Costo Unitario]]*Tabla1[[#This Row],[Cantidad Ordenada]])</f>
        <v>9</v>
      </c>
      <c r="L1454">
        <f>Tabla1[[#This Row],[Precio Unitario]]*Tabla1[[#This Row],[Cantidad Ordenada]]</f>
        <v>23</v>
      </c>
      <c r="M1454" s="1">
        <f>Tabla1[[#This Row],[Ganancia Neta ]]/Tabla1[[#This Row],[Total del pedido ]]</f>
        <v>0.39130434782608697</v>
      </c>
      <c r="N1454" s="2">
        <f>Tabla1[[#This Row],[Costo Unitario]]*Tabla1[[#This Row],[Cantidad Ordenada]]</f>
        <v>14</v>
      </c>
      <c r="O1454" s="2"/>
    </row>
    <row r="1455" spans="1:15">
      <c r="A1455">
        <v>589</v>
      </c>
      <c r="B1455">
        <v>10</v>
      </c>
      <c r="C1455" t="s">
        <v>20</v>
      </c>
      <c r="D1455" t="s">
        <v>44</v>
      </c>
      <c r="E1455">
        <v>20</v>
      </c>
      <c r="F1455">
        <v>34</v>
      </c>
      <c r="G1455">
        <v>3</v>
      </c>
      <c r="H1455" s="8">
        <v>59</v>
      </c>
      <c r="I1455" t="s">
        <v>6</v>
      </c>
      <c r="J1455">
        <f>Tabla1[[#This Row],[Precio Unitario]]*Tabla1[[#This Row],[Cantidad Ordenada]]</f>
        <v>102</v>
      </c>
      <c r="K1455">
        <f>Tabla1[[#This Row],[Ganancia Bruta]]-(Tabla1[[#This Row],[Costo Unitario]]*Tabla1[[#This Row],[Cantidad Ordenada]])</f>
        <v>42</v>
      </c>
      <c r="L1455">
        <f>Tabla1[[#This Row],[Precio Unitario]]*Tabla1[[#This Row],[Cantidad Ordenada]]</f>
        <v>102</v>
      </c>
      <c r="M1455" s="1">
        <f>Tabla1[[#This Row],[Ganancia Neta ]]/Tabla1[[#This Row],[Total del pedido ]]</f>
        <v>0.41176470588235292</v>
      </c>
      <c r="N1455" s="2">
        <f>Tabla1[[#This Row],[Costo Unitario]]*Tabla1[[#This Row],[Cantidad Ordenada]]</f>
        <v>60</v>
      </c>
      <c r="O1455" s="2"/>
    </row>
    <row r="1456" spans="1:15">
      <c r="A1456">
        <v>589</v>
      </c>
      <c r="B1456">
        <v>10</v>
      </c>
      <c r="C1456" t="s">
        <v>23</v>
      </c>
      <c r="D1456" t="s">
        <v>47</v>
      </c>
      <c r="E1456">
        <v>13</v>
      </c>
      <c r="F1456">
        <v>21</v>
      </c>
      <c r="G1456">
        <v>3</v>
      </c>
      <c r="H1456" s="8">
        <v>7</v>
      </c>
      <c r="I1456" t="s">
        <v>6</v>
      </c>
      <c r="J1456">
        <f>Tabla1[[#This Row],[Precio Unitario]]*Tabla1[[#This Row],[Cantidad Ordenada]]</f>
        <v>63</v>
      </c>
      <c r="K1456">
        <f>Tabla1[[#This Row],[Ganancia Bruta]]-(Tabla1[[#This Row],[Costo Unitario]]*Tabla1[[#This Row],[Cantidad Ordenada]])</f>
        <v>24</v>
      </c>
      <c r="L1456">
        <f>Tabla1[[#This Row],[Precio Unitario]]*Tabla1[[#This Row],[Cantidad Ordenada]]</f>
        <v>63</v>
      </c>
      <c r="M1456" s="1">
        <f>Tabla1[[#This Row],[Ganancia Neta ]]/Tabla1[[#This Row],[Total del pedido ]]</f>
        <v>0.38095238095238093</v>
      </c>
      <c r="N1456" s="2">
        <f>Tabla1[[#This Row],[Costo Unitario]]*Tabla1[[#This Row],[Cantidad Ordenada]]</f>
        <v>39</v>
      </c>
      <c r="O1456" s="2"/>
    </row>
    <row r="1457" spans="1:15">
      <c r="A1457">
        <v>589</v>
      </c>
      <c r="B1457">
        <v>10</v>
      </c>
      <c r="C1457" t="s">
        <v>18</v>
      </c>
      <c r="D1457" t="s">
        <v>42</v>
      </c>
      <c r="E1457">
        <v>19</v>
      </c>
      <c r="F1457">
        <v>32</v>
      </c>
      <c r="G1457">
        <v>3</v>
      </c>
      <c r="H1457" s="8">
        <v>9</v>
      </c>
      <c r="I1457" t="s">
        <v>6</v>
      </c>
      <c r="J1457">
        <f>Tabla1[[#This Row],[Precio Unitario]]*Tabla1[[#This Row],[Cantidad Ordenada]]</f>
        <v>96</v>
      </c>
      <c r="K1457">
        <f>Tabla1[[#This Row],[Ganancia Bruta]]-(Tabla1[[#This Row],[Costo Unitario]]*Tabla1[[#This Row],[Cantidad Ordenada]])</f>
        <v>39</v>
      </c>
      <c r="L1457">
        <f>Tabla1[[#This Row],[Precio Unitario]]*Tabla1[[#This Row],[Cantidad Ordenada]]</f>
        <v>96</v>
      </c>
      <c r="M1457" s="1">
        <f>Tabla1[[#This Row],[Ganancia Neta ]]/Tabla1[[#This Row],[Total del pedido ]]</f>
        <v>0.40625</v>
      </c>
      <c r="N1457" s="2">
        <f>Tabla1[[#This Row],[Costo Unitario]]*Tabla1[[#This Row],[Cantidad Ordenada]]</f>
        <v>57</v>
      </c>
      <c r="O1457" s="2"/>
    </row>
    <row r="1458" spans="1:15">
      <c r="A1458">
        <v>590</v>
      </c>
      <c r="B1458">
        <v>3</v>
      </c>
      <c r="C1458" t="s">
        <v>20</v>
      </c>
      <c r="D1458" t="s">
        <v>44</v>
      </c>
      <c r="E1458">
        <v>20</v>
      </c>
      <c r="F1458">
        <v>34</v>
      </c>
      <c r="G1458">
        <v>3</v>
      </c>
      <c r="H1458" s="8">
        <v>43</v>
      </c>
      <c r="I1458" t="s">
        <v>8</v>
      </c>
      <c r="J1458">
        <f>Tabla1[[#This Row],[Precio Unitario]]*Tabla1[[#This Row],[Cantidad Ordenada]]</f>
        <v>102</v>
      </c>
      <c r="K1458">
        <f>Tabla1[[#This Row],[Ganancia Bruta]]-(Tabla1[[#This Row],[Costo Unitario]]*Tabla1[[#This Row],[Cantidad Ordenada]])</f>
        <v>42</v>
      </c>
      <c r="L1458">
        <f>Tabla1[[#This Row],[Precio Unitario]]*Tabla1[[#This Row],[Cantidad Ordenada]]</f>
        <v>102</v>
      </c>
      <c r="M1458" s="1">
        <f>Tabla1[[#This Row],[Ganancia Neta ]]/Tabla1[[#This Row],[Total del pedido ]]</f>
        <v>0.41176470588235292</v>
      </c>
      <c r="N1458" s="2">
        <f>Tabla1[[#This Row],[Costo Unitario]]*Tabla1[[#This Row],[Cantidad Ordenada]]</f>
        <v>60</v>
      </c>
      <c r="O1458" s="2"/>
    </row>
    <row r="1459" spans="1:15">
      <c r="A1459">
        <v>590</v>
      </c>
      <c r="B1459">
        <v>3</v>
      </c>
      <c r="C1459" t="s">
        <v>21</v>
      </c>
      <c r="D1459" t="s">
        <v>45</v>
      </c>
      <c r="E1459">
        <v>12</v>
      </c>
      <c r="F1459">
        <v>20</v>
      </c>
      <c r="G1459">
        <v>1</v>
      </c>
      <c r="H1459" s="8">
        <v>21</v>
      </c>
      <c r="I1459" t="s">
        <v>8</v>
      </c>
      <c r="J1459">
        <f>Tabla1[[#This Row],[Precio Unitario]]*Tabla1[[#This Row],[Cantidad Ordenada]]</f>
        <v>20</v>
      </c>
      <c r="K1459">
        <f>Tabla1[[#This Row],[Ganancia Bruta]]-(Tabla1[[#This Row],[Costo Unitario]]*Tabla1[[#This Row],[Cantidad Ordenada]])</f>
        <v>8</v>
      </c>
      <c r="L1459">
        <f>Tabla1[[#This Row],[Precio Unitario]]*Tabla1[[#This Row],[Cantidad Ordenada]]</f>
        <v>20</v>
      </c>
      <c r="M1459" s="1">
        <f>Tabla1[[#This Row],[Ganancia Neta ]]/Tabla1[[#This Row],[Total del pedido ]]</f>
        <v>0.4</v>
      </c>
      <c r="N1459" s="2">
        <f>Tabla1[[#This Row],[Costo Unitario]]*Tabla1[[#This Row],[Cantidad Ordenada]]</f>
        <v>12</v>
      </c>
      <c r="O1459" s="2"/>
    </row>
    <row r="1460" spans="1:15">
      <c r="A1460">
        <v>591</v>
      </c>
      <c r="B1460">
        <v>11</v>
      </c>
      <c r="C1460" t="s">
        <v>11</v>
      </c>
      <c r="D1460" t="s">
        <v>35</v>
      </c>
      <c r="E1460">
        <v>25</v>
      </c>
      <c r="F1460">
        <v>40</v>
      </c>
      <c r="G1460">
        <v>3</v>
      </c>
      <c r="H1460" s="8">
        <v>51</v>
      </c>
      <c r="I1460" t="s">
        <v>6</v>
      </c>
      <c r="J1460">
        <f>Tabla1[[#This Row],[Precio Unitario]]*Tabla1[[#This Row],[Cantidad Ordenada]]</f>
        <v>120</v>
      </c>
      <c r="K1460">
        <f>Tabla1[[#This Row],[Ganancia Bruta]]-(Tabla1[[#This Row],[Costo Unitario]]*Tabla1[[#This Row],[Cantidad Ordenada]])</f>
        <v>45</v>
      </c>
      <c r="L1460">
        <f>Tabla1[[#This Row],[Precio Unitario]]*Tabla1[[#This Row],[Cantidad Ordenada]]</f>
        <v>120</v>
      </c>
      <c r="M1460" s="1">
        <f>Tabla1[[#This Row],[Ganancia Neta ]]/Tabla1[[#This Row],[Total del pedido ]]</f>
        <v>0.375</v>
      </c>
      <c r="N1460" s="2">
        <f>Tabla1[[#This Row],[Costo Unitario]]*Tabla1[[#This Row],[Cantidad Ordenada]]</f>
        <v>75</v>
      </c>
      <c r="O1460" s="2"/>
    </row>
    <row r="1461" spans="1:15">
      <c r="A1461">
        <v>592</v>
      </c>
      <c r="B1461">
        <v>5</v>
      </c>
      <c r="C1461" t="s">
        <v>19</v>
      </c>
      <c r="D1461" t="s">
        <v>43</v>
      </c>
      <c r="E1461">
        <v>13</v>
      </c>
      <c r="F1461">
        <v>22</v>
      </c>
      <c r="G1461">
        <v>2</v>
      </c>
      <c r="H1461" s="8">
        <v>59</v>
      </c>
      <c r="I1461" t="s">
        <v>6</v>
      </c>
      <c r="J1461">
        <f>Tabla1[[#This Row],[Precio Unitario]]*Tabla1[[#This Row],[Cantidad Ordenada]]</f>
        <v>44</v>
      </c>
      <c r="K1461">
        <f>Tabla1[[#This Row],[Ganancia Bruta]]-(Tabla1[[#This Row],[Costo Unitario]]*Tabla1[[#This Row],[Cantidad Ordenada]])</f>
        <v>18</v>
      </c>
      <c r="L1461">
        <f>Tabla1[[#This Row],[Precio Unitario]]*Tabla1[[#This Row],[Cantidad Ordenada]]</f>
        <v>44</v>
      </c>
      <c r="M1461" s="1">
        <f>Tabla1[[#This Row],[Ganancia Neta ]]/Tabla1[[#This Row],[Total del pedido ]]</f>
        <v>0.40909090909090912</v>
      </c>
      <c r="N1461" s="2">
        <f>Tabla1[[#This Row],[Costo Unitario]]*Tabla1[[#This Row],[Cantidad Ordenada]]</f>
        <v>26</v>
      </c>
      <c r="O1461" s="2"/>
    </row>
    <row r="1462" spans="1:15">
      <c r="A1462">
        <v>592</v>
      </c>
      <c r="B1462">
        <v>5</v>
      </c>
      <c r="C1462" t="s">
        <v>26</v>
      </c>
      <c r="D1462" t="s">
        <v>50</v>
      </c>
      <c r="E1462">
        <v>15</v>
      </c>
      <c r="F1462">
        <v>25</v>
      </c>
      <c r="G1462">
        <v>2</v>
      </c>
      <c r="H1462" s="8">
        <v>42</v>
      </c>
      <c r="I1462" t="s">
        <v>6</v>
      </c>
      <c r="J1462">
        <f>Tabla1[[#This Row],[Precio Unitario]]*Tabla1[[#This Row],[Cantidad Ordenada]]</f>
        <v>50</v>
      </c>
      <c r="K1462">
        <f>Tabla1[[#This Row],[Ganancia Bruta]]-(Tabla1[[#This Row],[Costo Unitario]]*Tabla1[[#This Row],[Cantidad Ordenada]])</f>
        <v>20</v>
      </c>
      <c r="L1462">
        <f>Tabla1[[#This Row],[Precio Unitario]]*Tabla1[[#This Row],[Cantidad Ordenada]]</f>
        <v>50</v>
      </c>
      <c r="M1462" s="1">
        <f>Tabla1[[#This Row],[Ganancia Neta ]]/Tabla1[[#This Row],[Total del pedido ]]</f>
        <v>0.4</v>
      </c>
      <c r="N1462" s="2">
        <f>Tabla1[[#This Row],[Costo Unitario]]*Tabla1[[#This Row],[Cantidad Ordenada]]</f>
        <v>30</v>
      </c>
      <c r="O1462" s="2"/>
    </row>
    <row r="1463" spans="1:15">
      <c r="A1463">
        <v>593</v>
      </c>
      <c r="B1463">
        <v>17</v>
      </c>
      <c r="C1463" t="s">
        <v>11</v>
      </c>
      <c r="D1463" t="s">
        <v>35</v>
      </c>
      <c r="E1463">
        <v>25</v>
      </c>
      <c r="F1463">
        <v>40</v>
      </c>
      <c r="G1463">
        <v>1</v>
      </c>
      <c r="H1463" s="8">
        <v>30</v>
      </c>
      <c r="I1463" t="s">
        <v>6</v>
      </c>
      <c r="J1463">
        <f>Tabla1[[#This Row],[Precio Unitario]]*Tabla1[[#This Row],[Cantidad Ordenada]]</f>
        <v>40</v>
      </c>
      <c r="K1463">
        <f>Tabla1[[#This Row],[Ganancia Bruta]]-(Tabla1[[#This Row],[Costo Unitario]]*Tabla1[[#This Row],[Cantidad Ordenada]])</f>
        <v>15</v>
      </c>
      <c r="L1463">
        <f>Tabla1[[#This Row],[Precio Unitario]]*Tabla1[[#This Row],[Cantidad Ordenada]]</f>
        <v>40</v>
      </c>
      <c r="M1463" s="1">
        <f>Tabla1[[#This Row],[Ganancia Neta ]]/Tabla1[[#This Row],[Total del pedido ]]</f>
        <v>0.375</v>
      </c>
      <c r="N1463" s="2">
        <f>Tabla1[[#This Row],[Costo Unitario]]*Tabla1[[#This Row],[Cantidad Ordenada]]</f>
        <v>25</v>
      </c>
      <c r="O1463" s="2"/>
    </row>
    <row r="1464" spans="1:15">
      <c r="A1464">
        <v>593</v>
      </c>
      <c r="B1464">
        <v>17</v>
      </c>
      <c r="C1464" t="s">
        <v>9</v>
      </c>
      <c r="D1464" t="s">
        <v>33</v>
      </c>
      <c r="E1464">
        <v>19</v>
      </c>
      <c r="F1464">
        <v>31</v>
      </c>
      <c r="G1464">
        <v>1</v>
      </c>
      <c r="H1464" s="8">
        <v>8</v>
      </c>
      <c r="I1464" t="s">
        <v>6</v>
      </c>
      <c r="J1464">
        <f>Tabla1[[#This Row],[Precio Unitario]]*Tabla1[[#This Row],[Cantidad Ordenada]]</f>
        <v>31</v>
      </c>
      <c r="K1464">
        <f>Tabla1[[#This Row],[Ganancia Bruta]]-(Tabla1[[#This Row],[Costo Unitario]]*Tabla1[[#This Row],[Cantidad Ordenada]])</f>
        <v>12</v>
      </c>
      <c r="L1464">
        <f>Tabla1[[#This Row],[Precio Unitario]]*Tabla1[[#This Row],[Cantidad Ordenada]]</f>
        <v>31</v>
      </c>
      <c r="M1464" s="1">
        <f>Tabla1[[#This Row],[Ganancia Neta ]]/Tabla1[[#This Row],[Total del pedido ]]</f>
        <v>0.38709677419354838</v>
      </c>
      <c r="N1464" s="2">
        <f>Tabla1[[#This Row],[Costo Unitario]]*Tabla1[[#This Row],[Cantidad Ordenada]]</f>
        <v>19</v>
      </c>
      <c r="O1464" s="2"/>
    </row>
    <row r="1465" spans="1:15">
      <c r="A1465">
        <v>593</v>
      </c>
      <c r="B1465">
        <v>17</v>
      </c>
      <c r="C1465" t="s">
        <v>14</v>
      </c>
      <c r="D1465" t="s">
        <v>38</v>
      </c>
      <c r="E1465">
        <v>20</v>
      </c>
      <c r="F1465">
        <v>33</v>
      </c>
      <c r="G1465">
        <v>2</v>
      </c>
      <c r="H1465" s="8">
        <v>5</v>
      </c>
      <c r="I1465" t="s">
        <v>8</v>
      </c>
      <c r="J1465">
        <f>Tabla1[[#This Row],[Precio Unitario]]*Tabla1[[#This Row],[Cantidad Ordenada]]</f>
        <v>66</v>
      </c>
      <c r="K1465">
        <f>Tabla1[[#This Row],[Ganancia Bruta]]-(Tabla1[[#This Row],[Costo Unitario]]*Tabla1[[#This Row],[Cantidad Ordenada]])</f>
        <v>26</v>
      </c>
      <c r="L1465">
        <f>Tabla1[[#This Row],[Precio Unitario]]*Tabla1[[#This Row],[Cantidad Ordenada]]</f>
        <v>66</v>
      </c>
      <c r="M1465" s="1">
        <f>Tabla1[[#This Row],[Ganancia Neta ]]/Tabla1[[#This Row],[Total del pedido ]]</f>
        <v>0.39393939393939392</v>
      </c>
      <c r="N1465" s="2">
        <f>Tabla1[[#This Row],[Costo Unitario]]*Tabla1[[#This Row],[Cantidad Ordenada]]</f>
        <v>40</v>
      </c>
      <c r="O1465" s="2"/>
    </row>
    <row r="1466" spans="1:15">
      <c r="A1466">
        <v>593</v>
      </c>
      <c r="B1466">
        <v>17</v>
      </c>
      <c r="C1466" t="s">
        <v>12</v>
      </c>
      <c r="D1466" t="s">
        <v>36</v>
      </c>
      <c r="E1466">
        <v>22</v>
      </c>
      <c r="F1466">
        <v>36</v>
      </c>
      <c r="G1466">
        <v>2</v>
      </c>
      <c r="H1466" s="8">
        <v>5</v>
      </c>
      <c r="I1466" t="s">
        <v>6</v>
      </c>
      <c r="J1466">
        <f>Tabla1[[#This Row],[Precio Unitario]]*Tabla1[[#This Row],[Cantidad Ordenada]]</f>
        <v>72</v>
      </c>
      <c r="K1466">
        <f>Tabla1[[#This Row],[Ganancia Bruta]]-(Tabla1[[#This Row],[Costo Unitario]]*Tabla1[[#This Row],[Cantidad Ordenada]])</f>
        <v>28</v>
      </c>
      <c r="L1466">
        <f>Tabla1[[#This Row],[Precio Unitario]]*Tabla1[[#This Row],[Cantidad Ordenada]]</f>
        <v>72</v>
      </c>
      <c r="M1466" s="1">
        <f>Tabla1[[#This Row],[Ganancia Neta ]]/Tabla1[[#This Row],[Total del pedido ]]</f>
        <v>0.3888888888888889</v>
      </c>
      <c r="N1466" s="2">
        <f>Tabla1[[#This Row],[Costo Unitario]]*Tabla1[[#This Row],[Cantidad Ordenada]]</f>
        <v>44</v>
      </c>
      <c r="O1466" s="2"/>
    </row>
    <row r="1467" spans="1:15">
      <c r="A1467">
        <v>594</v>
      </c>
      <c r="B1467">
        <v>17</v>
      </c>
      <c r="C1467" t="s">
        <v>14</v>
      </c>
      <c r="D1467" t="s">
        <v>38</v>
      </c>
      <c r="E1467">
        <v>20</v>
      </c>
      <c r="F1467">
        <v>33</v>
      </c>
      <c r="G1467">
        <v>1</v>
      </c>
      <c r="H1467" s="8">
        <v>5</v>
      </c>
      <c r="I1467" t="s">
        <v>6</v>
      </c>
      <c r="J1467">
        <f>Tabla1[[#This Row],[Precio Unitario]]*Tabla1[[#This Row],[Cantidad Ordenada]]</f>
        <v>33</v>
      </c>
      <c r="K1467">
        <f>Tabla1[[#This Row],[Ganancia Bruta]]-(Tabla1[[#This Row],[Costo Unitario]]*Tabla1[[#This Row],[Cantidad Ordenada]])</f>
        <v>13</v>
      </c>
      <c r="L1467">
        <f>Tabla1[[#This Row],[Precio Unitario]]*Tabla1[[#This Row],[Cantidad Ordenada]]</f>
        <v>33</v>
      </c>
      <c r="M1467" s="1">
        <f>Tabla1[[#This Row],[Ganancia Neta ]]/Tabla1[[#This Row],[Total del pedido ]]</f>
        <v>0.39393939393939392</v>
      </c>
      <c r="N1467" s="2">
        <f>Tabla1[[#This Row],[Costo Unitario]]*Tabla1[[#This Row],[Cantidad Ordenada]]</f>
        <v>20</v>
      </c>
      <c r="O1467" s="2"/>
    </row>
    <row r="1468" spans="1:15">
      <c r="A1468">
        <v>594</v>
      </c>
      <c r="B1468">
        <v>17</v>
      </c>
      <c r="C1468" t="s">
        <v>19</v>
      </c>
      <c r="D1468" t="s">
        <v>43</v>
      </c>
      <c r="E1468">
        <v>13</v>
      </c>
      <c r="F1468">
        <v>22</v>
      </c>
      <c r="G1468">
        <v>3</v>
      </c>
      <c r="H1468" s="8">
        <v>44</v>
      </c>
      <c r="I1468" t="s">
        <v>6</v>
      </c>
      <c r="J1468">
        <f>Tabla1[[#This Row],[Precio Unitario]]*Tabla1[[#This Row],[Cantidad Ordenada]]</f>
        <v>66</v>
      </c>
      <c r="K1468">
        <f>Tabla1[[#This Row],[Ganancia Bruta]]-(Tabla1[[#This Row],[Costo Unitario]]*Tabla1[[#This Row],[Cantidad Ordenada]])</f>
        <v>27</v>
      </c>
      <c r="L1468">
        <f>Tabla1[[#This Row],[Precio Unitario]]*Tabla1[[#This Row],[Cantidad Ordenada]]</f>
        <v>66</v>
      </c>
      <c r="M1468" s="1">
        <f>Tabla1[[#This Row],[Ganancia Neta ]]/Tabla1[[#This Row],[Total del pedido ]]</f>
        <v>0.40909090909090912</v>
      </c>
      <c r="N1468" s="2">
        <f>Tabla1[[#This Row],[Costo Unitario]]*Tabla1[[#This Row],[Cantidad Ordenada]]</f>
        <v>39</v>
      </c>
      <c r="O1468" s="2"/>
    </row>
    <row r="1469" spans="1:15">
      <c r="A1469">
        <v>594</v>
      </c>
      <c r="B1469">
        <v>17</v>
      </c>
      <c r="C1469" t="s">
        <v>21</v>
      </c>
      <c r="D1469" t="s">
        <v>45</v>
      </c>
      <c r="E1469">
        <v>12</v>
      </c>
      <c r="F1469">
        <v>20</v>
      </c>
      <c r="G1469">
        <v>2</v>
      </c>
      <c r="H1469" s="8">
        <v>49</v>
      </c>
      <c r="I1469" t="s">
        <v>6</v>
      </c>
      <c r="J1469">
        <f>Tabla1[[#This Row],[Precio Unitario]]*Tabla1[[#This Row],[Cantidad Ordenada]]</f>
        <v>40</v>
      </c>
      <c r="K1469">
        <f>Tabla1[[#This Row],[Ganancia Bruta]]-(Tabla1[[#This Row],[Costo Unitario]]*Tabla1[[#This Row],[Cantidad Ordenada]])</f>
        <v>16</v>
      </c>
      <c r="L1469">
        <f>Tabla1[[#This Row],[Precio Unitario]]*Tabla1[[#This Row],[Cantidad Ordenada]]</f>
        <v>40</v>
      </c>
      <c r="M1469" s="1">
        <f>Tabla1[[#This Row],[Ganancia Neta ]]/Tabla1[[#This Row],[Total del pedido ]]</f>
        <v>0.4</v>
      </c>
      <c r="N1469" s="2">
        <f>Tabla1[[#This Row],[Costo Unitario]]*Tabla1[[#This Row],[Cantidad Ordenada]]</f>
        <v>24</v>
      </c>
      <c r="O1469" s="2"/>
    </row>
    <row r="1470" spans="1:15">
      <c r="A1470">
        <v>595</v>
      </c>
      <c r="B1470">
        <v>9</v>
      </c>
      <c r="C1470" t="s">
        <v>23</v>
      </c>
      <c r="D1470" t="s">
        <v>47</v>
      </c>
      <c r="E1470">
        <v>13</v>
      </c>
      <c r="F1470">
        <v>21</v>
      </c>
      <c r="G1470">
        <v>2</v>
      </c>
      <c r="H1470" s="8">
        <v>5</v>
      </c>
      <c r="I1470" t="s">
        <v>6</v>
      </c>
      <c r="J1470">
        <f>Tabla1[[#This Row],[Precio Unitario]]*Tabla1[[#This Row],[Cantidad Ordenada]]</f>
        <v>42</v>
      </c>
      <c r="K1470">
        <f>Tabla1[[#This Row],[Ganancia Bruta]]-(Tabla1[[#This Row],[Costo Unitario]]*Tabla1[[#This Row],[Cantidad Ordenada]])</f>
        <v>16</v>
      </c>
      <c r="L1470">
        <f>Tabla1[[#This Row],[Precio Unitario]]*Tabla1[[#This Row],[Cantidad Ordenada]]</f>
        <v>42</v>
      </c>
      <c r="M1470" s="1">
        <f>Tabla1[[#This Row],[Ganancia Neta ]]/Tabla1[[#This Row],[Total del pedido ]]</f>
        <v>0.38095238095238093</v>
      </c>
      <c r="N1470" s="2">
        <f>Tabla1[[#This Row],[Costo Unitario]]*Tabla1[[#This Row],[Cantidad Ordenada]]</f>
        <v>26</v>
      </c>
      <c r="O1470" s="2"/>
    </row>
    <row r="1471" spans="1:15">
      <c r="A1471">
        <v>595</v>
      </c>
      <c r="B1471">
        <v>9</v>
      </c>
      <c r="C1471" t="s">
        <v>7</v>
      </c>
      <c r="D1471" t="s">
        <v>32</v>
      </c>
      <c r="E1471">
        <v>18</v>
      </c>
      <c r="F1471">
        <v>30</v>
      </c>
      <c r="G1471">
        <v>1</v>
      </c>
      <c r="H1471" s="8">
        <v>44</v>
      </c>
      <c r="I1471" t="s">
        <v>8</v>
      </c>
      <c r="J1471">
        <f>Tabla1[[#This Row],[Precio Unitario]]*Tabla1[[#This Row],[Cantidad Ordenada]]</f>
        <v>30</v>
      </c>
      <c r="K1471">
        <f>Tabla1[[#This Row],[Ganancia Bruta]]-(Tabla1[[#This Row],[Costo Unitario]]*Tabla1[[#This Row],[Cantidad Ordenada]])</f>
        <v>12</v>
      </c>
      <c r="L1471">
        <f>Tabla1[[#This Row],[Precio Unitario]]*Tabla1[[#This Row],[Cantidad Ordenada]]</f>
        <v>30</v>
      </c>
      <c r="M1471" s="1">
        <f>Tabla1[[#This Row],[Ganancia Neta ]]/Tabla1[[#This Row],[Total del pedido ]]</f>
        <v>0.4</v>
      </c>
      <c r="N1471" s="2">
        <f>Tabla1[[#This Row],[Costo Unitario]]*Tabla1[[#This Row],[Cantidad Ordenada]]</f>
        <v>18</v>
      </c>
      <c r="O1471" s="2"/>
    </row>
    <row r="1472" spans="1:15">
      <c r="A1472">
        <v>596</v>
      </c>
      <c r="B1472">
        <v>18</v>
      </c>
      <c r="C1472" t="s">
        <v>22</v>
      </c>
      <c r="D1472" t="s">
        <v>46</v>
      </c>
      <c r="E1472">
        <v>14</v>
      </c>
      <c r="F1472">
        <v>23</v>
      </c>
      <c r="G1472">
        <v>2</v>
      </c>
      <c r="H1472" s="8">
        <v>47</v>
      </c>
      <c r="I1472" t="s">
        <v>8</v>
      </c>
      <c r="J1472">
        <f>Tabla1[[#This Row],[Precio Unitario]]*Tabla1[[#This Row],[Cantidad Ordenada]]</f>
        <v>46</v>
      </c>
      <c r="K1472">
        <f>Tabla1[[#This Row],[Ganancia Bruta]]-(Tabla1[[#This Row],[Costo Unitario]]*Tabla1[[#This Row],[Cantidad Ordenada]])</f>
        <v>18</v>
      </c>
      <c r="L1472">
        <f>Tabla1[[#This Row],[Precio Unitario]]*Tabla1[[#This Row],[Cantidad Ordenada]]</f>
        <v>46</v>
      </c>
      <c r="M1472" s="1">
        <f>Tabla1[[#This Row],[Ganancia Neta ]]/Tabla1[[#This Row],[Total del pedido ]]</f>
        <v>0.39130434782608697</v>
      </c>
      <c r="N1472" s="2">
        <f>Tabla1[[#This Row],[Costo Unitario]]*Tabla1[[#This Row],[Cantidad Ordenada]]</f>
        <v>28</v>
      </c>
      <c r="O1472" s="2"/>
    </row>
    <row r="1473" spans="1:15">
      <c r="A1473">
        <v>596</v>
      </c>
      <c r="B1473">
        <v>18</v>
      </c>
      <c r="C1473" t="s">
        <v>5</v>
      </c>
      <c r="D1473" t="s">
        <v>31</v>
      </c>
      <c r="E1473">
        <v>14</v>
      </c>
      <c r="F1473">
        <v>24</v>
      </c>
      <c r="G1473">
        <v>2</v>
      </c>
      <c r="H1473" s="8">
        <v>50</v>
      </c>
      <c r="I1473" t="s">
        <v>8</v>
      </c>
      <c r="J1473">
        <f>Tabla1[[#This Row],[Precio Unitario]]*Tabla1[[#This Row],[Cantidad Ordenada]]</f>
        <v>48</v>
      </c>
      <c r="K1473">
        <f>Tabla1[[#This Row],[Ganancia Bruta]]-(Tabla1[[#This Row],[Costo Unitario]]*Tabla1[[#This Row],[Cantidad Ordenada]])</f>
        <v>20</v>
      </c>
      <c r="L1473">
        <f>Tabla1[[#This Row],[Precio Unitario]]*Tabla1[[#This Row],[Cantidad Ordenada]]</f>
        <v>48</v>
      </c>
      <c r="M1473" s="1">
        <f>Tabla1[[#This Row],[Ganancia Neta ]]/Tabla1[[#This Row],[Total del pedido ]]</f>
        <v>0.41666666666666669</v>
      </c>
      <c r="N1473" s="2">
        <f>Tabla1[[#This Row],[Costo Unitario]]*Tabla1[[#This Row],[Cantidad Ordenada]]</f>
        <v>28</v>
      </c>
      <c r="O1473" s="2"/>
    </row>
    <row r="1474" spans="1:15">
      <c r="A1474">
        <v>596</v>
      </c>
      <c r="B1474">
        <v>18</v>
      </c>
      <c r="C1474" t="s">
        <v>18</v>
      </c>
      <c r="D1474" t="s">
        <v>42</v>
      </c>
      <c r="E1474">
        <v>19</v>
      </c>
      <c r="F1474">
        <v>32</v>
      </c>
      <c r="G1474">
        <v>3</v>
      </c>
      <c r="H1474" s="8">
        <v>42</v>
      </c>
      <c r="I1474" t="s">
        <v>8</v>
      </c>
      <c r="J1474">
        <f>Tabla1[[#This Row],[Precio Unitario]]*Tabla1[[#This Row],[Cantidad Ordenada]]</f>
        <v>96</v>
      </c>
      <c r="K1474">
        <f>Tabla1[[#This Row],[Ganancia Bruta]]-(Tabla1[[#This Row],[Costo Unitario]]*Tabla1[[#This Row],[Cantidad Ordenada]])</f>
        <v>39</v>
      </c>
      <c r="L1474">
        <f>Tabla1[[#This Row],[Precio Unitario]]*Tabla1[[#This Row],[Cantidad Ordenada]]</f>
        <v>96</v>
      </c>
      <c r="M1474" s="1">
        <f>Tabla1[[#This Row],[Ganancia Neta ]]/Tabla1[[#This Row],[Total del pedido ]]</f>
        <v>0.40625</v>
      </c>
      <c r="N1474" s="2">
        <f>Tabla1[[#This Row],[Costo Unitario]]*Tabla1[[#This Row],[Cantidad Ordenada]]</f>
        <v>57</v>
      </c>
      <c r="O1474" s="2"/>
    </row>
    <row r="1475" spans="1:15">
      <c r="A1475">
        <v>596</v>
      </c>
      <c r="B1475">
        <v>18</v>
      </c>
      <c r="C1475" t="s">
        <v>26</v>
      </c>
      <c r="D1475" t="s">
        <v>50</v>
      </c>
      <c r="E1475">
        <v>15</v>
      </c>
      <c r="F1475">
        <v>25</v>
      </c>
      <c r="G1475">
        <v>2</v>
      </c>
      <c r="H1475" s="8">
        <v>19</v>
      </c>
      <c r="I1475" t="s">
        <v>6</v>
      </c>
      <c r="J1475">
        <f>Tabla1[[#This Row],[Precio Unitario]]*Tabla1[[#This Row],[Cantidad Ordenada]]</f>
        <v>50</v>
      </c>
      <c r="K1475">
        <f>Tabla1[[#This Row],[Ganancia Bruta]]-(Tabla1[[#This Row],[Costo Unitario]]*Tabla1[[#This Row],[Cantidad Ordenada]])</f>
        <v>20</v>
      </c>
      <c r="L1475">
        <f>Tabla1[[#This Row],[Precio Unitario]]*Tabla1[[#This Row],[Cantidad Ordenada]]</f>
        <v>50</v>
      </c>
      <c r="M1475" s="1">
        <f>Tabla1[[#This Row],[Ganancia Neta ]]/Tabla1[[#This Row],[Total del pedido ]]</f>
        <v>0.4</v>
      </c>
      <c r="N1475" s="2">
        <f>Tabla1[[#This Row],[Costo Unitario]]*Tabla1[[#This Row],[Cantidad Ordenada]]</f>
        <v>30</v>
      </c>
      <c r="O1475" s="2"/>
    </row>
    <row r="1476" spans="1:15">
      <c r="A1476">
        <v>597</v>
      </c>
      <c r="B1476">
        <v>16</v>
      </c>
      <c r="C1476" t="s">
        <v>15</v>
      </c>
      <c r="D1476" t="s">
        <v>39</v>
      </c>
      <c r="E1476">
        <v>16</v>
      </c>
      <c r="F1476">
        <v>28</v>
      </c>
      <c r="G1476">
        <v>1</v>
      </c>
      <c r="H1476" s="8">
        <v>39</v>
      </c>
      <c r="I1476" t="s">
        <v>8</v>
      </c>
      <c r="J1476">
        <f>Tabla1[[#This Row],[Precio Unitario]]*Tabla1[[#This Row],[Cantidad Ordenada]]</f>
        <v>28</v>
      </c>
      <c r="K1476">
        <f>Tabla1[[#This Row],[Ganancia Bruta]]-(Tabla1[[#This Row],[Costo Unitario]]*Tabla1[[#This Row],[Cantidad Ordenada]])</f>
        <v>12</v>
      </c>
      <c r="L1476">
        <f>Tabla1[[#This Row],[Precio Unitario]]*Tabla1[[#This Row],[Cantidad Ordenada]]</f>
        <v>28</v>
      </c>
      <c r="M1476" s="1">
        <f>Tabla1[[#This Row],[Ganancia Neta ]]/Tabla1[[#This Row],[Total del pedido ]]</f>
        <v>0.42857142857142855</v>
      </c>
      <c r="N1476" s="2">
        <f>Tabla1[[#This Row],[Costo Unitario]]*Tabla1[[#This Row],[Cantidad Ordenada]]</f>
        <v>16</v>
      </c>
      <c r="O1476" s="2"/>
    </row>
    <row r="1477" spans="1:15">
      <c r="A1477">
        <v>597</v>
      </c>
      <c r="B1477">
        <v>16</v>
      </c>
      <c r="C1477" t="s">
        <v>24</v>
      </c>
      <c r="D1477" t="s">
        <v>48</v>
      </c>
      <c r="E1477">
        <v>10</v>
      </c>
      <c r="F1477">
        <v>18</v>
      </c>
      <c r="G1477">
        <v>1</v>
      </c>
      <c r="H1477" s="8">
        <v>55</v>
      </c>
      <c r="I1477" t="s">
        <v>8</v>
      </c>
      <c r="J1477">
        <f>Tabla1[[#This Row],[Precio Unitario]]*Tabla1[[#This Row],[Cantidad Ordenada]]</f>
        <v>18</v>
      </c>
      <c r="K1477">
        <f>Tabla1[[#This Row],[Ganancia Bruta]]-(Tabla1[[#This Row],[Costo Unitario]]*Tabla1[[#This Row],[Cantidad Ordenada]])</f>
        <v>8</v>
      </c>
      <c r="L1477">
        <f>Tabla1[[#This Row],[Precio Unitario]]*Tabla1[[#This Row],[Cantidad Ordenada]]</f>
        <v>18</v>
      </c>
      <c r="M1477" s="1">
        <f>Tabla1[[#This Row],[Ganancia Neta ]]/Tabla1[[#This Row],[Total del pedido ]]</f>
        <v>0.44444444444444442</v>
      </c>
      <c r="N1477" s="2">
        <f>Tabla1[[#This Row],[Costo Unitario]]*Tabla1[[#This Row],[Cantidad Ordenada]]</f>
        <v>10</v>
      </c>
      <c r="O1477" s="2"/>
    </row>
    <row r="1478" spans="1:15">
      <c r="A1478">
        <v>597</v>
      </c>
      <c r="B1478">
        <v>16</v>
      </c>
      <c r="C1478" t="s">
        <v>11</v>
      </c>
      <c r="D1478" t="s">
        <v>35</v>
      </c>
      <c r="E1478">
        <v>25</v>
      </c>
      <c r="F1478">
        <v>40</v>
      </c>
      <c r="G1478">
        <v>2</v>
      </c>
      <c r="H1478" s="8">
        <v>39</v>
      </c>
      <c r="I1478" t="s">
        <v>8</v>
      </c>
      <c r="J1478">
        <f>Tabla1[[#This Row],[Precio Unitario]]*Tabla1[[#This Row],[Cantidad Ordenada]]</f>
        <v>80</v>
      </c>
      <c r="K1478">
        <f>Tabla1[[#This Row],[Ganancia Bruta]]-(Tabla1[[#This Row],[Costo Unitario]]*Tabla1[[#This Row],[Cantidad Ordenada]])</f>
        <v>30</v>
      </c>
      <c r="L1478">
        <f>Tabla1[[#This Row],[Precio Unitario]]*Tabla1[[#This Row],[Cantidad Ordenada]]</f>
        <v>80</v>
      </c>
      <c r="M1478" s="1">
        <f>Tabla1[[#This Row],[Ganancia Neta ]]/Tabla1[[#This Row],[Total del pedido ]]</f>
        <v>0.375</v>
      </c>
      <c r="N1478" s="2">
        <f>Tabla1[[#This Row],[Costo Unitario]]*Tabla1[[#This Row],[Cantidad Ordenada]]</f>
        <v>50</v>
      </c>
      <c r="O1478" s="2"/>
    </row>
    <row r="1479" spans="1:15">
      <c r="A1479">
        <v>597</v>
      </c>
      <c r="B1479">
        <v>16</v>
      </c>
      <c r="C1479" t="s">
        <v>5</v>
      </c>
      <c r="D1479" t="s">
        <v>31</v>
      </c>
      <c r="E1479">
        <v>14</v>
      </c>
      <c r="F1479">
        <v>24</v>
      </c>
      <c r="G1479">
        <v>1</v>
      </c>
      <c r="H1479" s="8">
        <v>8</v>
      </c>
      <c r="I1479" t="s">
        <v>8</v>
      </c>
      <c r="J1479">
        <f>Tabla1[[#This Row],[Precio Unitario]]*Tabla1[[#This Row],[Cantidad Ordenada]]</f>
        <v>24</v>
      </c>
      <c r="K1479">
        <f>Tabla1[[#This Row],[Ganancia Bruta]]-(Tabla1[[#This Row],[Costo Unitario]]*Tabla1[[#This Row],[Cantidad Ordenada]])</f>
        <v>10</v>
      </c>
      <c r="L1479">
        <f>Tabla1[[#This Row],[Precio Unitario]]*Tabla1[[#This Row],[Cantidad Ordenada]]</f>
        <v>24</v>
      </c>
      <c r="M1479" s="1">
        <f>Tabla1[[#This Row],[Ganancia Neta ]]/Tabla1[[#This Row],[Total del pedido ]]</f>
        <v>0.41666666666666669</v>
      </c>
      <c r="N1479" s="2">
        <f>Tabla1[[#This Row],[Costo Unitario]]*Tabla1[[#This Row],[Cantidad Ordenada]]</f>
        <v>14</v>
      </c>
      <c r="O1479" s="2"/>
    </row>
    <row r="1480" spans="1:15">
      <c r="A1480">
        <v>598</v>
      </c>
      <c r="B1480">
        <v>9</v>
      </c>
      <c r="C1480" t="s">
        <v>25</v>
      </c>
      <c r="D1480" t="s">
        <v>49</v>
      </c>
      <c r="E1480">
        <v>15</v>
      </c>
      <c r="F1480">
        <v>26</v>
      </c>
      <c r="G1480">
        <v>2</v>
      </c>
      <c r="H1480" s="8">
        <v>44</v>
      </c>
      <c r="I1480" t="s">
        <v>6</v>
      </c>
      <c r="J1480">
        <f>Tabla1[[#This Row],[Precio Unitario]]*Tabla1[[#This Row],[Cantidad Ordenada]]</f>
        <v>52</v>
      </c>
      <c r="K1480">
        <f>Tabla1[[#This Row],[Ganancia Bruta]]-(Tabla1[[#This Row],[Costo Unitario]]*Tabla1[[#This Row],[Cantidad Ordenada]])</f>
        <v>22</v>
      </c>
      <c r="L1480">
        <f>Tabla1[[#This Row],[Precio Unitario]]*Tabla1[[#This Row],[Cantidad Ordenada]]</f>
        <v>52</v>
      </c>
      <c r="M1480" s="1">
        <f>Tabla1[[#This Row],[Ganancia Neta ]]/Tabla1[[#This Row],[Total del pedido ]]</f>
        <v>0.42307692307692307</v>
      </c>
      <c r="N1480" s="2">
        <f>Tabla1[[#This Row],[Costo Unitario]]*Tabla1[[#This Row],[Cantidad Ordenada]]</f>
        <v>30</v>
      </c>
      <c r="O1480" s="2"/>
    </row>
    <row r="1481" spans="1:15">
      <c r="A1481">
        <v>598</v>
      </c>
      <c r="B1481">
        <v>9</v>
      </c>
      <c r="C1481" t="s">
        <v>18</v>
      </c>
      <c r="D1481" t="s">
        <v>42</v>
      </c>
      <c r="E1481">
        <v>19</v>
      </c>
      <c r="F1481">
        <v>32</v>
      </c>
      <c r="G1481">
        <v>2</v>
      </c>
      <c r="H1481" s="8">
        <v>22</v>
      </c>
      <c r="I1481" t="s">
        <v>6</v>
      </c>
      <c r="J1481">
        <f>Tabla1[[#This Row],[Precio Unitario]]*Tabla1[[#This Row],[Cantidad Ordenada]]</f>
        <v>64</v>
      </c>
      <c r="K1481">
        <f>Tabla1[[#This Row],[Ganancia Bruta]]-(Tabla1[[#This Row],[Costo Unitario]]*Tabla1[[#This Row],[Cantidad Ordenada]])</f>
        <v>26</v>
      </c>
      <c r="L1481">
        <f>Tabla1[[#This Row],[Precio Unitario]]*Tabla1[[#This Row],[Cantidad Ordenada]]</f>
        <v>64</v>
      </c>
      <c r="M1481" s="1">
        <f>Tabla1[[#This Row],[Ganancia Neta ]]/Tabla1[[#This Row],[Total del pedido ]]</f>
        <v>0.40625</v>
      </c>
      <c r="N1481" s="2">
        <f>Tabla1[[#This Row],[Costo Unitario]]*Tabla1[[#This Row],[Cantidad Ordenada]]</f>
        <v>38</v>
      </c>
      <c r="O1481" s="2"/>
    </row>
    <row r="1482" spans="1:15">
      <c r="A1482">
        <v>598</v>
      </c>
      <c r="B1482">
        <v>9</v>
      </c>
      <c r="C1482" t="s">
        <v>9</v>
      </c>
      <c r="D1482" t="s">
        <v>33</v>
      </c>
      <c r="E1482">
        <v>19</v>
      </c>
      <c r="F1482">
        <v>31</v>
      </c>
      <c r="G1482">
        <v>3</v>
      </c>
      <c r="H1482" s="8">
        <v>15</v>
      </c>
      <c r="I1482" t="s">
        <v>6</v>
      </c>
      <c r="J1482">
        <f>Tabla1[[#This Row],[Precio Unitario]]*Tabla1[[#This Row],[Cantidad Ordenada]]</f>
        <v>93</v>
      </c>
      <c r="K1482">
        <f>Tabla1[[#This Row],[Ganancia Bruta]]-(Tabla1[[#This Row],[Costo Unitario]]*Tabla1[[#This Row],[Cantidad Ordenada]])</f>
        <v>36</v>
      </c>
      <c r="L1482">
        <f>Tabla1[[#This Row],[Precio Unitario]]*Tabla1[[#This Row],[Cantidad Ordenada]]</f>
        <v>93</v>
      </c>
      <c r="M1482" s="1">
        <f>Tabla1[[#This Row],[Ganancia Neta ]]/Tabla1[[#This Row],[Total del pedido ]]</f>
        <v>0.38709677419354838</v>
      </c>
      <c r="N1482" s="2">
        <f>Tabla1[[#This Row],[Costo Unitario]]*Tabla1[[#This Row],[Cantidad Ordenada]]</f>
        <v>57</v>
      </c>
      <c r="O1482" s="2"/>
    </row>
    <row r="1483" spans="1:15">
      <c r="A1483">
        <v>599</v>
      </c>
      <c r="B1483">
        <v>11</v>
      </c>
      <c r="C1483" t="s">
        <v>20</v>
      </c>
      <c r="D1483" t="s">
        <v>44</v>
      </c>
      <c r="E1483">
        <v>20</v>
      </c>
      <c r="F1483">
        <v>34</v>
      </c>
      <c r="G1483">
        <v>2</v>
      </c>
      <c r="H1483" s="8">
        <v>5</v>
      </c>
      <c r="I1483" t="s">
        <v>6</v>
      </c>
      <c r="J1483">
        <f>Tabla1[[#This Row],[Precio Unitario]]*Tabla1[[#This Row],[Cantidad Ordenada]]</f>
        <v>68</v>
      </c>
      <c r="K1483">
        <f>Tabla1[[#This Row],[Ganancia Bruta]]-(Tabla1[[#This Row],[Costo Unitario]]*Tabla1[[#This Row],[Cantidad Ordenada]])</f>
        <v>28</v>
      </c>
      <c r="L1483">
        <f>Tabla1[[#This Row],[Precio Unitario]]*Tabla1[[#This Row],[Cantidad Ordenada]]</f>
        <v>68</v>
      </c>
      <c r="M1483" s="1">
        <f>Tabla1[[#This Row],[Ganancia Neta ]]/Tabla1[[#This Row],[Total del pedido ]]</f>
        <v>0.41176470588235292</v>
      </c>
      <c r="N1483" s="2">
        <f>Tabla1[[#This Row],[Costo Unitario]]*Tabla1[[#This Row],[Cantidad Ordenada]]</f>
        <v>40</v>
      </c>
      <c r="O1483" s="2"/>
    </row>
    <row r="1484" spans="1:15">
      <c r="A1484">
        <v>599</v>
      </c>
      <c r="B1484">
        <v>11</v>
      </c>
      <c r="C1484" t="s">
        <v>9</v>
      </c>
      <c r="D1484" t="s">
        <v>33</v>
      </c>
      <c r="E1484">
        <v>19</v>
      </c>
      <c r="F1484">
        <v>31</v>
      </c>
      <c r="G1484">
        <v>1</v>
      </c>
      <c r="H1484" s="8">
        <v>49</v>
      </c>
      <c r="I1484" t="s">
        <v>6</v>
      </c>
      <c r="J1484">
        <f>Tabla1[[#This Row],[Precio Unitario]]*Tabla1[[#This Row],[Cantidad Ordenada]]</f>
        <v>31</v>
      </c>
      <c r="K1484">
        <f>Tabla1[[#This Row],[Ganancia Bruta]]-(Tabla1[[#This Row],[Costo Unitario]]*Tabla1[[#This Row],[Cantidad Ordenada]])</f>
        <v>12</v>
      </c>
      <c r="L1484">
        <f>Tabla1[[#This Row],[Precio Unitario]]*Tabla1[[#This Row],[Cantidad Ordenada]]</f>
        <v>31</v>
      </c>
      <c r="M1484" s="1">
        <f>Tabla1[[#This Row],[Ganancia Neta ]]/Tabla1[[#This Row],[Total del pedido ]]</f>
        <v>0.38709677419354838</v>
      </c>
      <c r="N1484" s="2">
        <f>Tabla1[[#This Row],[Costo Unitario]]*Tabla1[[#This Row],[Cantidad Ordenada]]</f>
        <v>19</v>
      </c>
      <c r="O1484" s="2"/>
    </row>
    <row r="1485" spans="1:15">
      <c r="A1485">
        <v>599</v>
      </c>
      <c r="B1485">
        <v>11</v>
      </c>
      <c r="C1485" t="s">
        <v>17</v>
      </c>
      <c r="D1485" t="s">
        <v>41</v>
      </c>
      <c r="E1485">
        <v>21</v>
      </c>
      <c r="F1485">
        <v>35</v>
      </c>
      <c r="G1485">
        <v>2</v>
      </c>
      <c r="H1485" s="8">
        <v>54</v>
      </c>
      <c r="I1485" t="s">
        <v>6</v>
      </c>
      <c r="J1485">
        <f>Tabla1[[#This Row],[Precio Unitario]]*Tabla1[[#This Row],[Cantidad Ordenada]]</f>
        <v>70</v>
      </c>
      <c r="K1485">
        <f>Tabla1[[#This Row],[Ganancia Bruta]]-(Tabla1[[#This Row],[Costo Unitario]]*Tabla1[[#This Row],[Cantidad Ordenada]])</f>
        <v>28</v>
      </c>
      <c r="L1485">
        <f>Tabla1[[#This Row],[Precio Unitario]]*Tabla1[[#This Row],[Cantidad Ordenada]]</f>
        <v>70</v>
      </c>
      <c r="M1485" s="1">
        <f>Tabla1[[#This Row],[Ganancia Neta ]]/Tabla1[[#This Row],[Total del pedido ]]</f>
        <v>0.4</v>
      </c>
      <c r="N1485" s="2">
        <f>Tabla1[[#This Row],[Costo Unitario]]*Tabla1[[#This Row],[Cantidad Ordenada]]</f>
        <v>42</v>
      </c>
      <c r="O1485" s="2"/>
    </row>
    <row r="1486" spans="1:15">
      <c r="A1486">
        <v>600</v>
      </c>
      <c r="B1486">
        <v>14</v>
      </c>
      <c r="C1486" t="s">
        <v>15</v>
      </c>
      <c r="D1486" t="s">
        <v>39</v>
      </c>
      <c r="E1486">
        <v>16</v>
      </c>
      <c r="F1486">
        <v>28</v>
      </c>
      <c r="G1486">
        <v>3</v>
      </c>
      <c r="H1486" s="8">
        <v>22</v>
      </c>
      <c r="I1486" t="s">
        <v>8</v>
      </c>
      <c r="J1486">
        <f>Tabla1[[#This Row],[Precio Unitario]]*Tabla1[[#This Row],[Cantidad Ordenada]]</f>
        <v>84</v>
      </c>
      <c r="K1486">
        <f>Tabla1[[#This Row],[Ganancia Bruta]]-(Tabla1[[#This Row],[Costo Unitario]]*Tabla1[[#This Row],[Cantidad Ordenada]])</f>
        <v>36</v>
      </c>
      <c r="L1486">
        <f>Tabla1[[#This Row],[Precio Unitario]]*Tabla1[[#This Row],[Cantidad Ordenada]]</f>
        <v>84</v>
      </c>
      <c r="M1486" s="1">
        <f>Tabla1[[#This Row],[Ganancia Neta ]]/Tabla1[[#This Row],[Total del pedido ]]</f>
        <v>0.42857142857142855</v>
      </c>
      <c r="N1486" s="2">
        <f>Tabla1[[#This Row],[Costo Unitario]]*Tabla1[[#This Row],[Cantidad Ordenada]]</f>
        <v>48</v>
      </c>
      <c r="O1486" s="2"/>
    </row>
    <row r="1487" spans="1:15">
      <c r="A1487">
        <v>600</v>
      </c>
      <c r="B1487">
        <v>14</v>
      </c>
      <c r="C1487" t="s">
        <v>7</v>
      </c>
      <c r="D1487" t="s">
        <v>32</v>
      </c>
      <c r="E1487">
        <v>18</v>
      </c>
      <c r="F1487">
        <v>30</v>
      </c>
      <c r="G1487">
        <v>2</v>
      </c>
      <c r="H1487" s="8">
        <v>43</v>
      </c>
      <c r="I1487" t="s">
        <v>6</v>
      </c>
      <c r="J1487">
        <f>Tabla1[[#This Row],[Precio Unitario]]*Tabla1[[#This Row],[Cantidad Ordenada]]</f>
        <v>60</v>
      </c>
      <c r="K1487">
        <f>Tabla1[[#This Row],[Ganancia Bruta]]-(Tabla1[[#This Row],[Costo Unitario]]*Tabla1[[#This Row],[Cantidad Ordenada]])</f>
        <v>24</v>
      </c>
      <c r="L1487">
        <f>Tabla1[[#This Row],[Precio Unitario]]*Tabla1[[#This Row],[Cantidad Ordenada]]</f>
        <v>60</v>
      </c>
      <c r="M1487" s="1">
        <f>Tabla1[[#This Row],[Ganancia Neta ]]/Tabla1[[#This Row],[Total del pedido ]]</f>
        <v>0.4</v>
      </c>
      <c r="N1487" s="2">
        <f>Tabla1[[#This Row],[Costo Unitario]]*Tabla1[[#This Row],[Cantidad Ordenada]]</f>
        <v>36</v>
      </c>
      <c r="O1487" s="2"/>
    </row>
    <row r="1488" spans="1:15">
      <c r="A1488">
        <v>601</v>
      </c>
      <c r="B1488">
        <v>13</v>
      </c>
      <c r="C1488" t="s">
        <v>11</v>
      </c>
      <c r="D1488" t="s">
        <v>35</v>
      </c>
      <c r="E1488">
        <v>25</v>
      </c>
      <c r="F1488">
        <v>40</v>
      </c>
      <c r="G1488">
        <v>2</v>
      </c>
      <c r="H1488" s="8">
        <v>11</v>
      </c>
      <c r="I1488" t="s">
        <v>8</v>
      </c>
      <c r="J1488">
        <f>Tabla1[[#This Row],[Precio Unitario]]*Tabla1[[#This Row],[Cantidad Ordenada]]</f>
        <v>80</v>
      </c>
      <c r="K1488">
        <f>Tabla1[[#This Row],[Ganancia Bruta]]-(Tabla1[[#This Row],[Costo Unitario]]*Tabla1[[#This Row],[Cantidad Ordenada]])</f>
        <v>30</v>
      </c>
      <c r="L1488">
        <f>Tabla1[[#This Row],[Precio Unitario]]*Tabla1[[#This Row],[Cantidad Ordenada]]</f>
        <v>80</v>
      </c>
      <c r="M1488" s="1">
        <f>Tabla1[[#This Row],[Ganancia Neta ]]/Tabla1[[#This Row],[Total del pedido ]]</f>
        <v>0.375</v>
      </c>
      <c r="N1488" s="2">
        <f>Tabla1[[#This Row],[Costo Unitario]]*Tabla1[[#This Row],[Cantidad Ordenada]]</f>
        <v>50</v>
      </c>
      <c r="O1488" s="2"/>
    </row>
    <row r="1489" spans="1:15">
      <c r="A1489">
        <v>601</v>
      </c>
      <c r="B1489">
        <v>13</v>
      </c>
      <c r="C1489" t="s">
        <v>15</v>
      </c>
      <c r="D1489" t="s">
        <v>39</v>
      </c>
      <c r="E1489">
        <v>16</v>
      </c>
      <c r="F1489">
        <v>28</v>
      </c>
      <c r="G1489">
        <v>3</v>
      </c>
      <c r="H1489" s="8">
        <v>28</v>
      </c>
      <c r="I1489" t="s">
        <v>6</v>
      </c>
      <c r="J1489">
        <f>Tabla1[[#This Row],[Precio Unitario]]*Tabla1[[#This Row],[Cantidad Ordenada]]</f>
        <v>84</v>
      </c>
      <c r="K1489">
        <f>Tabla1[[#This Row],[Ganancia Bruta]]-(Tabla1[[#This Row],[Costo Unitario]]*Tabla1[[#This Row],[Cantidad Ordenada]])</f>
        <v>36</v>
      </c>
      <c r="L1489">
        <f>Tabla1[[#This Row],[Precio Unitario]]*Tabla1[[#This Row],[Cantidad Ordenada]]</f>
        <v>84</v>
      </c>
      <c r="M1489" s="1">
        <f>Tabla1[[#This Row],[Ganancia Neta ]]/Tabla1[[#This Row],[Total del pedido ]]</f>
        <v>0.42857142857142855</v>
      </c>
      <c r="N1489" s="2">
        <f>Tabla1[[#This Row],[Costo Unitario]]*Tabla1[[#This Row],[Cantidad Ordenada]]</f>
        <v>48</v>
      </c>
      <c r="O1489" s="2"/>
    </row>
    <row r="1490" spans="1:15">
      <c r="A1490">
        <v>601</v>
      </c>
      <c r="B1490">
        <v>13</v>
      </c>
      <c r="C1490" t="s">
        <v>22</v>
      </c>
      <c r="D1490" t="s">
        <v>46</v>
      </c>
      <c r="E1490">
        <v>14</v>
      </c>
      <c r="F1490">
        <v>23</v>
      </c>
      <c r="G1490">
        <v>1</v>
      </c>
      <c r="H1490" s="8">
        <v>44</v>
      </c>
      <c r="I1490" t="s">
        <v>8</v>
      </c>
      <c r="J1490">
        <f>Tabla1[[#This Row],[Precio Unitario]]*Tabla1[[#This Row],[Cantidad Ordenada]]</f>
        <v>23</v>
      </c>
      <c r="K1490">
        <f>Tabla1[[#This Row],[Ganancia Bruta]]-(Tabla1[[#This Row],[Costo Unitario]]*Tabla1[[#This Row],[Cantidad Ordenada]])</f>
        <v>9</v>
      </c>
      <c r="L1490">
        <f>Tabla1[[#This Row],[Precio Unitario]]*Tabla1[[#This Row],[Cantidad Ordenada]]</f>
        <v>23</v>
      </c>
      <c r="M1490" s="1">
        <f>Tabla1[[#This Row],[Ganancia Neta ]]/Tabla1[[#This Row],[Total del pedido ]]</f>
        <v>0.39130434782608697</v>
      </c>
      <c r="N1490" s="2">
        <f>Tabla1[[#This Row],[Costo Unitario]]*Tabla1[[#This Row],[Cantidad Ordenada]]</f>
        <v>14</v>
      </c>
      <c r="O1490" s="2"/>
    </row>
    <row r="1491" spans="1:15">
      <c r="A1491">
        <v>601</v>
      </c>
      <c r="B1491">
        <v>13</v>
      </c>
      <c r="C1491" t="s">
        <v>17</v>
      </c>
      <c r="D1491" t="s">
        <v>41</v>
      </c>
      <c r="E1491">
        <v>21</v>
      </c>
      <c r="F1491">
        <v>35</v>
      </c>
      <c r="G1491">
        <v>3</v>
      </c>
      <c r="H1491" s="8">
        <v>32</v>
      </c>
      <c r="I1491" t="s">
        <v>6</v>
      </c>
      <c r="J1491">
        <f>Tabla1[[#This Row],[Precio Unitario]]*Tabla1[[#This Row],[Cantidad Ordenada]]</f>
        <v>105</v>
      </c>
      <c r="K1491">
        <f>Tabla1[[#This Row],[Ganancia Bruta]]-(Tabla1[[#This Row],[Costo Unitario]]*Tabla1[[#This Row],[Cantidad Ordenada]])</f>
        <v>42</v>
      </c>
      <c r="L1491">
        <f>Tabla1[[#This Row],[Precio Unitario]]*Tabla1[[#This Row],[Cantidad Ordenada]]</f>
        <v>105</v>
      </c>
      <c r="M1491" s="1">
        <f>Tabla1[[#This Row],[Ganancia Neta ]]/Tabla1[[#This Row],[Total del pedido ]]</f>
        <v>0.4</v>
      </c>
      <c r="N1491" s="2">
        <f>Tabla1[[#This Row],[Costo Unitario]]*Tabla1[[#This Row],[Cantidad Ordenada]]</f>
        <v>63</v>
      </c>
      <c r="O1491" s="2"/>
    </row>
    <row r="1492" spans="1:15">
      <c r="A1492">
        <v>602</v>
      </c>
      <c r="B1492">
        <v>12</v>
      </c>
      <c r="C1492" t="s">
        <v>17</v>
      </c>
      <c r="D1492" t="s">
        <v>41</v>
      </c>
      <c r="E1492">
        <v>21</v>
      </c>
      <c r="F1492">
        <v>35</v>
      </c>
      <c r="G1492">
        <v>2</v>
      </c>
      <c r="H1492" s="8">
        <v>56</v>
      </c>
      <c r="I1492" t="s">
        <v>6</v>
      </c>
      <c r="J1492">
        <f>Tabla1[[#This Row],[Precio Unitario]]*Tabla1[[#This Row],[Cantidad Ordenada]]</f>
        <v>70</v>
      </c>
      <c r="K1492">
        <f>Tabla1[[#This Row],[Ganancia Bruta]]-(Tabla1[[#This Row],[Costo Unitario]]*Tabla1[[#This Row],[Cantidad Ordenada]])</f>
        <v>28</v>
      </c>
      <c r="L1492">
        <f>Tabla1[[#This Row],[Precio Unitario]]*Tabla1[[#This Row],[Cantidad Ordenada]]</f>
        <v>70</v>
      </c>
      <c r="M1492" s="1">
        <f>Tabla1[[#This Row],[Ganancia Neta ]]/Tabla1[[#This Row],[Total del pedido ]]</f>
        <v>0.4</v>
      </c>
      <c r="N1492" s="2">
        <f>Tabla1[[#This Row],[Costo Unitario]]*Tabla1[[#This Row],[Cantidad Ordenada]]</f>
        <v>42</v>
      </c>
      <c r="O1492" s="2"/>
    </row>
    <row r="1493" spans="1:15">
      <c r="A1493">
        <v>602</v>
      </c>
      <c r="B1493">
        <v>12</v>
      </c>
      <c r="C1493" t="s">
        <v>19</v>
      </c>
      <c r="D1493" t="s">
        <v>43</v>
      </c>
      <c r="E1493">
        <v>13</v>
      </c>
      <c r="F1493">
        <v>22</v>
      </c>
      <c r="G1493">
        <v>3</v>
      </c>
      <c r="H1493" s="8">
        <v>58</v>
      </c>
      <c r="I1493" t="s">
        <v>6</v>
      </c>
      <c r="J1493">
        <f>Tabla1[[#This Row],[Precio Unitario]]*Tabla1[[#This Row],[Cantidad Ordenada]]</f>
        <v>66</v>
      </c>
      <c r="K1493">
        <f>Tabla1[[#This Row],[Ganancia Bruta]]-(Tabla1[[#This Row],[Costo Unitario]]*Tabla1[[#This Row],[Cantidad Ordenada]])</f>
        <v>27</v>
      </c>
      <c r="L1493">
        <f>Tabla1[[#This Row],[Precio Unitario]]*Tabla1[[#This Row],[Cantidad Ordenada]]</f>
        <v>66</v>
      </c>
      <c r="M1493" s="1">
        <f>Tabla1[[#This Row],[Ganancia Neta ]]/Tabla1[[#This Row],[Total del pedido ]]</f>
        <v>0.40909090909090912</v>
      </c>
      <c r="N1493" s="2">
        <f>Tabla1[[#This Row],[Costo Unitario]]*Tabla1[[#This Row],[Cantidad Ordenada]]</f>
        <v>39</v>
      </c>
      <c r="O1493" s="2"/>
    </row>
    <row r="1494" spans="1:15">
      <c r="A1494">
        <v>602</v>
      </c>
      <c r="B1494">
        <v>12</v>
      </c>
      <c r="C1494" t="s">
        <v>7</v>
      </c>
      <c r="D1494" t="s">
        <v>32</v>
      </c>
      <c r="E1494">
        <v>18</v>
      </c>
      <c r="F1494">
        <v>30</v>
      </c>
      <c r="G1494">
        <v>3</v>
      </c>
      <c r="H1494" s="8">
        <v>12</v>
      </c>
      <c r="I1494" t="s">
        <v>6</v>
      </c>
      <c r="J1494">
        <f>Tabla1[[#This Row],[Precio Unitario]]*Tabla1[[#This Row],[Cantidad Ordenada]]</f>
        <v>90</v>
      </c>
      <c r="K1494">
        <f>Tabla1[[#This Row],[Ganancia Bruta]]-(Tabla1[[#This Row],[Costo Unitario]]*Tabla1[[#This Row],[Cantidad Ordenada]])</f>
        <v>36</v>
      </c>
      <c r="L1494">
        <f>Tabla1[[#This Row],[Precio Unitario]]*Tabla1[[#This Row],[Cantidad Ordenada]]</f>
        <v>90</v>
      </c>
      <c r="M1494" s="1">
        <f>Tabla1[[#This Row],[Ganancia Neta ]]/Tabla1[[#This Row],[Total del pedido ]]</f>
        <v>0.4</v>
      </c>
      <c r="N1494" s="2">
        <f>Tabla1[[#This Row],[Costo Unitario]]*Tabla1[[#This Row],[Cantidad Ordenada]]</f>
        <v>54</v>
      </c>
      <c r="O1494" s="2"/>
    </row>
    <row r="1495" spans="1:15">
      <c r="A1495">
        <v>602</v>
      </c>
      <c r="B1495">
        <v>12</v>
      </c>
      <c r="C1495" t="s">
        <v>11</v>
      </c>
      <c r="D1495" t="s">
        <v>35</v>
      </c>
      <c r="E1495">
        <v>25</v>
      </c>
      <c r="F1495">
        <v>40</v>
      </c>
      <c r="G1495">
        <v>1</v>
      </c>
      <c r="H1495" s="8">
        <v>36</v>
      </c>
      <c r="I1495" t="s">
        <v>8</v>
      </c>
      <c r="J1495">
        <f>Tabla1[[#This Row],[Precio Unitario]]*Tabla1[[#This Row],[Cantidad Ordenada]]</f>
        <v>40</v>
      </c>
      <c r="K1495">
        <f>Tabla1[[#This Row],[Ganancia Bruta]]-(Tabla1[[#This Row],[Costo Unitario]]*Tabla1[[#This Row],[Cantidad Ordenada]])</f>
        <v>15</v>
      </c>
      <c r="L1495">
        <f>Tabla1[[#This Row],[Precio Unitario]]*Tabla1[[#This Row],[Cantidad Ordenada]]</f>
        <v>40</v>
      </c>
      <c r="M1495" s="1">
        <f>Tabla1[[#This Row],[Ganancia Neta ]]/Tabla1[[#This Row],[Total del pedido ]]</f>
        <v>0.375</v>
      </c>
      <c r="N1495" s="2">
        <f>Tabla1[[#This Row],[Costo Unitario]]*Tabla1[[#This Row],[Cantidad Ordenada]]</f>
        <v>25</v>
      </c>
      <c r="O1495" s="2"/>
    </row>
    <row r="1496" spans="1:15">
      <c r="A1496">
        <v>603</v>
      </c>
      <c r="B1496">
        <v>19</v>
      </c>
      <c r="C1496" t="s">
        <v>9</v>
      </c>
      <c r="D1496" t="s">
        <v>33</v>
      </c>
      <c r="E1496">
        <v>19</v>
      </c>
      <c r="F1496">
        <v>31</v>
      </c>
      <c r="G1496">
        <v>2</v>
      </c>
      <c r="H1496" s="8">
        <v>17</v>
      </c>
      <c r="I1496" t="s">
        <v>6</v>
      </c>
      <c r="J1496">
        <f>Tabla1[[#This Row],[Precio Unitario]]*Tabla1[[#This Row],[Cantidad Ordenada]]</f>
        <v>62</v>
      </c>
      <c r="K1496">
        <f>Tabla1[[#This Row],[Ganancia Bruta]]-(Tabla1[[#This Row],[Costo Unitario]]*Tabla1[[#This Row],[Cantidad Ordenada]])</f>
        <v>24</v>
      </c>
      <c r="L1496">
        <f>Tabla1[[#This Row],[Precio Unitario]]*Tabla1[[#This Row],[Cantidad Ordenada]]</f>
        <v>62</v>
      </c>
      <c r="M1496" s="1">
        <f>Tabla1[[#This Row],[Ganancia Neta ]]/Tabla1[[#This Row],[Total del pedido ]]</f>
        <v>0.38709677419354838</v>
      </c>
      <c r="N1496" s="2">
        <f>Tabla1[[#This Row],[Costo Unitario]]*Tabla1[[#This Row],[Cantidad Ordenada]]</f>
        <v>38</v>
      </c>
      <c r="O1496" s="2"/>
    </row>
    <row r="1497" spans="1:15">
      <c r="A1497">
        <v>604</v>
      </c>
      <c r="B1497">
        <v>14</v>
      </c>
      <c r="C1497" t="s">
        <v>17</v>
      </c>
      <c r="D1497" t="s">
        <v>41</v>
      </c>
      <c r="E1497">
        <v>21</v>
      </c>
      <c r="F1497">
        <v>35</v>
      </c>
      <c r="G1497">
        <v>3</v>
      </c>
      <c r="H1497" s="8">
        <v>42</v>
      </c>
      <c r="I1497" t="s">
        <v>6</v>
      </c>
      <c r="J1497">
        <f>Tabla1[[#This Row],[Precio Unitario]]*Tabla1[[#This Row],[Cantidad Ordenada]]</f>
        <v>105</v>
      </c>
      <c r="K1497">
        <f>Tabla1[[#This Row],[Ganancia Bruta]]-(Tabla1[[#This Row],[Costo Unitario]]*Tabla1[[#This Row],[Cantidad Ordenada]])</f>
        <v>42</v>
      </c>
      <c r="L1497">
        <f>Tabla1[[#This Row],[Precio Unitario]]*Tabla1[[#This Row],[Cantidad Ordenada]]</f>
        <v>105</v>
      </c>
      <c r="M1497" s="1">
        <f>Tabla1[[#This Row],[Ganancia Neta ]]/Tabla1[[#This Row],[Total del pedido ]]</f>
        <v>0.4</v>
      </c>
      <c r="N1497" s="2">
        <f>Tabla1[[#This Row],[Costo Unitario]]*Tabla1[[#This Row],[Cantidad Ordenada]]</f>
        <v>63</v>
      </c>
      <c r="O1497" s="2"/>
    </row>
    <row r="1498" spans="1:15">
      <c r="A1498">
        <v>605</v>
      </c>
      <c r="B1498">
        <v>19</v>
      </c>
      <c r="C1498" t="s">
        <v>21</v>
      </c>
      <c r="D1498" t="s">
        <v>45</v>
      </c>
      <c r="E1498">
        <v>12</v>
      </c>
      <c r="F1498">
        <v>20</v>
      </c>
      <c r="G1498">
        <v>1</v>
      </c>
      <c r="H1498" s="8">
        <v>47</v>
      </c>
      <c r="I1498" t="s">
        <v>6</v>
      </c>
      <c r="J1498">
        <f>Tabla1[[#This Row],[Precio Unitario]]*Tabla1[[#This Row],[Cantidad Ordenada]]</f>
        <v>20</v>
      </c>
      <c r="K1498">
        <f>Tabla1[[#This Row],[Ganancia Bruta]]-(Tabla1[[#This Row],[Costo Unitario]]*Tabla1[[#This Row],[Cantidad Ordenada]])</f>
        <v>8</v>
      </c>
      <c r="L1498">
        <f>Tabla1[[#This Row],[Precio Unitario]]*Tabla1[[#This Row],[Cantidad Ordenada]]</f>
        <v>20</v>
      </c>
      <c r="M1498" s="1">
        <f>Tabla1[[#This Row],[Ganancia Neta ]]/Tabla1[[#This Row],[Total del pedido ]]</f>
        <v>0.4</v>
      </c>
      <c r="N1498" s="2">
        <f>Tabla1[[#This Row],[Costo Unitario]]*Tabla1[[#This Row],[Cantidad Ordenada]]</f>
        <v>12</v>
      </c>
      <c r="O1498" s="2"/>
    </row>
    <row r="1499" spans="1:15">
      <c r="A1499">
        <v>605</v>
      </c>
      <c r="B1499">
        <v>19</v>
      </c>
      <c r="C1499" t="s">
        <v>11</v>
      </c>
      <c r="D1499" t="s">
        <v>35</v>
      </c>
      <c r="E1499">
        <v>25</v>
      </c>
      <c r="F1499">
        <v>40</v>
      </c>
      <c r="G1499">
        <v>1</v>
      </c>
      <c r="H1499" s="8">
        <v>24</v>
      </c>
      <c r="I1499" t="s">
        <v>8</v>
      </c>
      <c r="J1499">
        <f>Tabla1[[#This Row],[Precio Unitario]]*Tabla1[[#This Row],[Cantidad Ordenada]]</f>
        <v>40</v>
      </c>
      <c r="K1499">
        <f>Tabla1[[#This Row],[Ganancia Bruta]]-(Tabla1[[#This Row],[Costo Unitario]]*Tabla1[[#This Row],[Cantidad Ordenada]])</f>
        <v>15</v>
      </c>
      <c r="L1499">
        <f>Tabla1[[#This Row],[Precio Unitario]]*Tabla1[[#This Row],[Cantidad Ordenada]]</f>
        <v>40</v>
      </c>
      <c r="M1499" s="1">
        <f>Tabla1[[#This Row],[Ganancia Neta ]]/Tabla1[[#This Row],[Total del pedido ]]</f>
        <v>0.375</v>
      </c>
      <c r="N1499" s="2">
        <f>Tabla1[[#This Row],[Costo Unitario]]*Tabla1[[#This Row],[Cantidad Ordenada]]</f>
        <v>25</v>
      </c>
      <c r="O1499" s="2"/>
    </row>
    <row r="1500" spans="1:15">
      <c r="A1500">
        <v>605</v>
      </c>
      <c r="B1500">
        <v>19</v>
      </c>
      <c r="C1500" t="s">
        <v>17</v>
      </c>
      <c r="D1500" t="s">
        <v>41</v>
      </c>
      <c r="E1500">
        <v>21</v>
      </c>
      <c r="F1500">
        <v>35</v>
      </c>
      <c r="G1500">
        <v>2</v>
      </c>
      <c r="H1500" s="8">
        <v>55</v>
      </c>
      <c r="I1500" t="s">
        <v>8</v>
      </c>
      <c r="J1500">
        <f>Tabla1[[#This Row],[Precio Unitario]]*Tabla1[[#This Row],[Cantidad Ordenada]]</f>
        <v>70</v>
      </c>
      <c r="K1500">
        <f>Tabla1[[#This Row],[Ganancia Bruta]]-(Tabla1[[#This Row],[Costo Unitario]]*Tabla1[[#This Row],[Cantidad Ordenada]])</f>
        <v>28</v>
      </c>
      <c r="L1500">
        <f>Tabla1[[#This Row],[Precio Unitario]]*Tabla1[[#This Row],[Cantidad Ordenada]]</f>
        <v>70</v>
      </c>
      <c r="M1500" s="1">
        <f>Tabla1[[#This Row],[Ganancia Neta ]]/Tabla1[[#This Row],[Total del pedido ]]</f>
        <v>0.4</v>
      </c>
      <c r="N1500" s="2">
        <f>Tabla1[[#This Row],[Costo Unitario]]*Tabla1[[#This Row],[Cantidad Ordenada]]</f>
        <v>42</v>
      </c>
      <c r="O1500" s="2"/>
    </row>
    <row r="1501" spans="1:15">
      <c r="A1501">
        <v>605</v>
      </c>
      <c r="B1501">
        <v>19</v>
      </c>
      <c r="C1501" t="s">
        <v>7</v>
      </c>
      <c r="D1501" t="s">
        <v>32</v>
      </c>
      <c r="E1501">
        <v>18</v>
      </c>
      <c r="F1501">
        <v>30</v>
      </c>
      <c r="G1501">
        <v>3</v>
      </c>
      <c r="H1501" s="8">
        <v>50</v>
      </c>
      <c r="I1501" t="s">
        <v>8</v>
      </c>
      <c r="J1501">
        <f>Tabla1[[#This Row],[Precio Unitario]]*Tabla1[[#This Row],[Cantidad Ordenada]]</f>
        <v>90</v>
      </c>
      <c r="K1501">
        <f>Tabla1[[#This Row],[Ganancia Bruta]]-(Tabla1[[#This Row],[Costo Unitario]]*Tabla1[[#This Row],[Cantidad Ordenada]])</f>
        <v>36</v>
      </c>
      <c r="L1501">
        <f>Tabla1[[#This Row],[Precio Unitario]]*Tabla1[[#This Row],[Cantidad Ordenada]]</f>
        <v>90</v>
      </c>
      <c r="M1501" s="1">
        <f>Tabla1[[#This Row],[Ganancia Neta ]]/Tabla1[[#This Row],[Total del pedido ]]</f>
        <v>0.4</v>
      </c>
      <c r="N1501" s="2">
        <f>Tabla1[[#This Row],[Costo Unitario]]*Tabla1[[#This Row],[Cantidad Ordenada]]</f>
        <v>54</v>
      </c>
      <c r="O1501" s="2"/>
    </row>
    <row r="1502" spans="1:15">
      <c r="A1502">
        <v>606</v>
      </c>
      <c r="B1502">
        <v>1</v>
      </c>
      <c r="C1502" t="s">
        <v>26</v>
      </c>
      <c r="D1502" t="s">
        <v>50</v>
      </c>
      <c r="E1502">
        <v>15</v>
      </c>
      <c r="F1502">
        <v>25</v>
      </c>
      <c r="G1502">
        <v>2</v>
      </c>
      <c r="H1502" s="8">
        <v>47</v>
      </c>
      <c r="I1502" t="s">
        <v>6</v>
      </c>
      <c r="J1502">
        <f>Tabla1[[#This Row],[Precio Unitario]]*Tabla1[[#This Row],[Cantidad Ordenada]]</f>
        <v>50</v>
      </c>
      <c r="K1502">
        <f>Tabla1[[#This Row],[Ganancia Bruta]]-(Tabla1[[#This Row],[Costo Unitario]]*Tabla1[[#This Row],[Cantidad Ordenada]])</f>
        <v>20</v>
      </c>
      <c r="L1502">
        <f>Tabla1[[#This Row],[Precio Unitario]]*Tabla1[[#This Row],[Cantidad Ordenada]]</f>
        <v>50</v>
      </c>
      <c r="M1502" s="1">
        <f>Tabla1[[#This Row],[Ganancia Neta ]]/Tabla1[[#This Row],[Total del pedido ]]</f>
        <v>0.4</v>
      </c>
      <c r="N1502" s="2">
        <f>Tabla1[[#This Row],[Costo Unitario]]*Tabla1[[#This Row],[Cantidad Ordenada]]</f>
        <v>30</v>
      </c>
      <c r="O1502" s="2"/>
    </row>
    <row r="1503" spans="1:15">
      <c r="A1503">
        <v>606</v>
      </c>
      <c r="B1503">
        <v>1</v>
      </c>
      <c r="C1503" t="s">
        <v>10</v>
      </c>
      <c r="D1503" t="s">
        <v>34</v>
      </c>
      <c r="E1503">
        <v>16</v>
      </c>
      <c r="F1503">
        <v>27</v>
      </c>
      <c r="G1503">
        <v>3</v>
      </c>
      <c r="H1503" s="8">
        <v>48</v>
      </c>
      <c r="I1503" t="s">
        <v>8</v>
      </c>
      <c r="J1503">
        <f>Tabla1[[#This Row],[Precio Unitario]]*Tabla1[[#This Row],[Cantidad Ordenada]]</f>
        <v>81</v>
      </c>
      <c r="K1503">
        <f>Tabla1[[#This Row],[Ganancia Bruta]]-(Tabla1[[#This Row],[Costo Unitario]]*Tabla1[[#This Row],[Cantidad Ordenada]])</f>
        <v>33</v>
      </c>
      <c r="L1503">
        <f>Tabla1[[#This Row],[Precio Unitario]]*Tabla1[[#This Row],[Cantidad Ordenada]]</f>
        <v>81</v>
      </c>
      <c r="M1503" s="1">
        <f>Tabla1[[#This Row],[Ganancia Neta ]]/Tabla1[[#This Row],[Total del pedido ]]</f>
        <v>0.40740740740740738</v>
      </c>
      <c r="N1503" s="2">
        <f>Tabla1[[#This Row],[Costo Unitario]]*Tabla1[[#This Row],[Cantidad Ordenada]]</f>
        <v>48</v>
      </c>
      <c r="O1503" s="2"/>
    </row>
    <row r="1504" spans="1:15">
      <c r="A1504">
        <v>606</v>
      </c>
      <c r="B1504">
        <v>1</v>
      </c>
      <c r="C1504" t="s">
        <v>25</v>
      </c>
      <c r="D1504" t="s">
        <v>49</v>
      </c>
      <c r="E1504">
        <v>15</v>
      </c>
      <c r="F1504">
        <v>26</v>
      </c>
      <c r="G1504">
        <v>2</v>
      </c>
      <c r="H1504" s="8">
        <v>50</v>
      </c>
      <c r="I1504" t="s">
        <v>8</v>
      </c>
      <c r="J1504">
        <f>Tabla1[[#This Row],[Precio Unitario]]*Tabla1[[#This Row],[Cantidad Ordenada]]</f>
        <v>52</v>
      </c>
      <c r="K1504">
        <f>Tabla1[[#This Row],[Ganancia Bruta]]-(Tabla1[[#This Row],[Costo Unitario]]*Tabla1[[#This Row],[Cantidad Ordenada]])</f>
        <v>22</v>
      </c>
      <c r="L1504">
        <f>Tabla1[[#This Row],[Precio Unitario]]*Tabla1[[#This Row],[Cantidad Ordenada]]</f>
        <v>52</v>
      </c>
      <c r="M1504" s="1">
        <f>Tabla1[[#This Row],[Ganancia Neta ]]/Tabla1[[#This Row],[Total del pedido ]]</f>
        <v>0.42307692307692307</v>
      </c>
      <c r="N1504" s="2">
        <f>Tabla1[[#This Row],[Costo Unitario]]*Tabla1[[#This Row],[Cantidad Ordenada]]</f>
        <v>30</v>
      </c>
      <c r="O1504" s="2"/>
    </row>
    <row r="1505" spans="1:15">
      <c r="A1505">
        <v>607</v>
      </c>
      <c r="B1505">
        <v>10</v>
      </c>
      <c r="C1505" t="s">
        <v>11</v>
      </c>
      <c r="D1505" t="s">
        <v>35</v>
      </c>
      <c r="E1505">
        <v>25</v>
      </c>
      <c r="F1505">
        <v>40</v>
      </c>
      <c r="G1505">
        <v>1</v>
      </c>
      <c r="H1505" s="8">
        <v>25</v>
      </c>
      <c r="I1505" t="s">
        <v>6</v>
      </c>
      <c r="J1505">
        <f>Tabla1[[#This Row],[Precio Unitario]]*Tabla1[[#This Row],[Cantidad Ordenada]]</f>
        <v>40</v>
      </c>
      <c r="K1505">
        <f>Tabla1[[#This Row],[Ganancia Bruta]]-(Tabla1[[#This Row],[Costo Unitario]]*Tabla1[[#This Row],[Cantidad Ordenada]])</f>
        <v>15</v>
      </c>
      <c r="L1505">
        <f>Tabla1[[#This Row],[Precio Unitario]]*Tabla1[[#This Row],[Cantidad Ordenada]]</f>
        <v>40</v>
      </c>
      <c r="M1505" s="1">
        <f>Tabla1[[#This Row],[Ganancia Neta ]]/Tabla1[[#This Row],[Total del pedido ]]</f>
        <v>0.375</v>
      </c>
      <c r="N1505" s="2">
        <f>Tabla1[[#This Row],[Costo Unitario]]*Tabla1[[#This Row],[Cantidad Ordenada]]</f>
        <v>25</v>
      </c>
      <c r="O1505" s="2"/>
    </row>
    <row r="1506" spans="1:15">
      <c r="A1506">
        <v>607</v>
      </c>
      <c r="B1506">
        <v>10</v>
      </c>
      <c r="C1506" t="s">
        <v>15</v>
      </c>
      <c r="D1506" t="s">
        <v>39</v>
      </c>
      <c r="E1506">
        <v>16</v>
      </c>
      <c r="F1506">
        <v>28</v>
      </c>
      <c r="G1506">
        <v>1</v>
      </c>
      <c r="H1506" s="8">
        <v>44</v>
      </c>
      <c r="I1506" t="s">
        <v>6</v>
      </c>
      <c r="J1506">
        <f>Tabla1[[#This Row],[Precio Unitario]]*Tabla1[[#This Row],[Cantidad Ordenada]]</f>
        <v>28</v>
      </c>
      <c r="K1506">
        <f>Tabla1[[#This Row],[Ganancia Bruta]]-(Tabla1[[#This Row],[Costo Unitario]]*Tabla1[[#This Row],[Cantidad Ordenada]])</f>
        <v>12</v>
      </c>
      <c r="L1506">
        <f>Tabla1[[#This Row],[Precio Unitario]]*Tabla1[[#This Row],[Cantidad Ordenada]]</f>
        <v>28</v>
      </c>
      <c r="M1506" s="1">
        <f>Tabla1[[#This Row],[Ganancia Neta ]]/Tabla1[[#This Row],[Total del pedido ]]</f>
        <v>0.42857142857142855</v>
      </c>
      <c r="N1506" s="2">
        <f>Tabla1[[#This Row],[Costo Unitario]]*Tabla1[[#This Row],[Cantidad Ordenada]]</f>
        <v>16</v>
      </c>
      <c r="O1506" s="2"/>
    </row>
    <row r="1507" spans="1:15">
      <c r="A1507">
        <v>608</v>
      </c>
      <c r="B1507">
        <v>7</v>
      </c>
      <c r="C1507" t="s">
        <v>13</v>
      </c>
      <c r="D1507" t="s">
        <v>37</v>
      </c>
      <c r="E1507">
        <v>17</v>
      </c>
      <c r="F1507">
        <v>29</v>
      </c>
      <c r="G1507">
        <v>1</v>
      </c>
      <c r="H1507" s="8">
        <v>45</v>
      </c>
      <c r="I1507" t="s">
        <v>6</v>
      </c>
      <c r="J1507">
        <f>Tabla1[[#This Row],[Precio Unitario]]*Tabla1[[#This Row],[Cantidad Ordenada]]</f>
        <v>29</v>
      </c>
      <c r="K1507">
        <f>Tabla1[[#This Row],[Ganancia Bruta]]-(Tabla1[[#This Row],[Costo Unitario]]*Tabla1[[#This Row],[Cantidad Ordenada]])</f>
        <v>12</v>
      </c>
      <c r="L1507">
        <f>Tabla1[[#This Row],[Precio Unitario]]*Tabla1[[#This Row],[Cantidad Ordenada]]</f>
        <v>29</v>
      </c>
      <c r="M1507" s="1">
        <f>Tabla1[[#This Row],[Ganancia Neta ]]/Tabla1[[#This Row],[Total del pedido ]]</f>
        <v>0.41379310344827586</v>
      </c>
      <c r="N1507" s="2">
        <f>Tabla1[[#This Row],[Costo Unitario]]*Tabla1[[#This Row],[Cantidad Ordenada]]</f>
        <v>17</v>
      </c>
      <c r="O1507" s="2"/>
    </row>
    <row r="1508" spans="1:15">
      <c r="A1508">
        <v>609</v>
      </c>
      <c r="B1508">
        <v>1</v>
      </c>
      <c r="C1508" t="s">
        <v>18</v>
      </c>
      <c r="D1508" t="s">
        <v>42</v>
      </c>
      <c r="E1508">
        <v>19</v>
      </c>
      <c r="F1508">
        <v>32</v>
      </c>
      <c r="G1508">
        <v>1</v>
      </c>
      <c r="H1508" s="8">
        <v>27</v>
      </c>
      <c r="I1508" t="s">
        <v>8</v>
      </c>
      <c r="J1508">
        <f>Tabla1[[#This Row],[Precio Unitario]]*Tabla1[[#This Row],[Cantidad Ordenada]]</f>
        <v>32</v>
      </c>
      <c r="K1508">
        <f>Tabla1[[#This Row],[Ganancia Bruta]]-(Tabla1[[#This Row],[Costo Unitario]]*Tabla1[[#This Row],[Cantidad Ordenada]])</f>
        <v>13</v>
      </c>
      <c r="L1508">
        <f>Tabla1[[#This Row],[Precio Unitario]]*Tabla1[[#This Row],[Cantidad Ordenada]]</f>
        <v>32</v>
      </c>
      <c r="M1508" s="1">
        <f>Tabla1[[#This Row],[Ganancia Neta ]]/Tabla1[[#This Row],[Total del pedido ]]</f>
        <v>0.40625</v>
      </c>
      <c r="N1508" s="2">
        <f>Tabla1[[#This Row],[Costo Unitario]]*Tabla1[[#This Row],[Cantidad Ordenada]]</f>
        <v>19</v>
      </c>
      <c r="O1508" s="2"/>
    </row>
    <row r="1509" spans="1:15">
      <c r="A1509">
        <v>610</v>
      </c>
      <c r="B1509">
        <v>19</v>
      </c>
      <c r="C1509" t="s">
        <v>25</v>
      </c>
      <c r="D1509" t="s">
        <v>49</v>
      </c>
      <c r="E1509">
        <v>15</v>
      </c>
      <c r="F1509">
        <v>26</v>
      </c>
      <c r="G1509">
        <v>1</v>
      </c>
      <c r="H1509" s="8">
        <v>39</v>
      </c>
      <c r="I1509" t="s">
        <v>8</v>
      </c>
      <c r="J1509">
        <f>Tabla1[[#This Row],[Precio Unitario]]*Tabla1[[#This Row],[Cantidad Ordenada]]</f>
        <v>26</v>
      </c>
      <c r="K1509">
        <f>Tabla1[[#This Row],[Ganancia Bruta]]-(Tabla1[[#This Row],[Costo Unitario]]*Tabla1[[#This Row],[Cantidad Ordenada]])</f>
        <v>11</v>
      </c>
      <c r="L1509">
        <f>Tabla1[[#This Row],[Precio Unitario]]*Tabla1[[#This Row],[Cantidad Ordenada]]</f>
        <v>26</v>
      </c>
      <c r="M1509" s="1">
        <f>Tabla1[[#This Row],[Ganancia Neta ]]/Tabla1[[#This Row],[Total del pedido ]]</f>
        <v>0.42307692307692307</v>
      </c>
      <c r="N1509" s="2">
        <f>Tabla1[[#This Row],[Costo Unitario]]*Tabla1[[#This Row],[Cantidad Ordenada]]</f>
        <v>15</v>
      </c>
      <c r="O1509" s="2"/>
    </row>
    <row r="1510" spans="1:15">
      <c r="A1510">
        <v>610</v>
      </c>
      <c r="B1510">
        <v>19</v>
      </c>
      <c r="C1510" t="s">
        <v>24</v>
      </c>
      <c r="D1510" t="s">
        <v>48</v>
      </c>
      <c r="E1510">
        <v>10</v>
      </c>
      <c r="F1510">
        <v>18</v>
      </c>
      <c r="G1510">
        <v>1</v>
      </c>
      <c r="H1510" s="8">
        <v>8</v>
      </c>
      <c r="I1510" t="s">
        <v>6</v>
      </c>
      <c r="J1510">
        <f>Tabla1[[#This Row],[Precio Unitario]]*Tabla1[[#This Row],[Cantidad Ordenada]]</f>
        <v>18</v>
      </c>
      <c r="K1510">
        <f>Tabla1[[#This Row],[Ganancia Bruta]]-(Tabla1[[#This Row],[Costo Unitario]]*Tabla1[[#This Row],[Cantidad Ordenada]])</f>
        <v>8</v>
      </c>
      <c r="L1510">
        <f>Tabla1[[#This Row],[Precio Unitario]]*Tabla1[[#This Row],[Cantidad Ordenada]]</f>
        <v>18</v>
      </c>
      <c r="M1510" s="1">
        <f>Tabla1[[#This Row],[Ganancia Neta ]]/Tabla1[[#This Row],[Total del pedido ]]</f>
        <v>0.44444444444444442</v>
      </c>
      <c r="N1510" s="2">
        <f>Tabla1[[#This Row],[Costo Unitario]]*Tabla1[[#This Row],[Cantidad Ordenada]]</f>
        <v>10</v>
      </c>
      <c r="O1510" s="2"/>
    </row>
    <row r="1511" spans="1:15">
      <c r="A1511">
        <v>611</v>
      </c>
      <c r="B1511">
        <v>13</v>
      </c>
      <c r="C1511" t="s">
        <v>23</v>
      </c>
      <c r="D1511" t="s">
        <v>47</v>
      </c>
      <c r="E1511">
        <v>13</v>
      </c>
      <c r="F1511">
        <v>21</v>
      </c>
      <c r="G1511">
        <v>2</v>
      </c>
      <c r="H1511" s="8">
        <v>53</v>
      </c>
      <c r="I1511" t="s">
        <v>8</v>
      </c>
      <c r="J1511">
        <f>Tabla1[[#This Row],[Precio Unitario]]*Tabla1[[#This Row],[Cantidad Ordenada]]</f>
        <v>42</v>
      </c>
      <c r="K1511">
        <f>Tabla1[[#This Row],[Ganancia Bruta]]-(Tabla1[[#This Row],[Costo Unitario]]*Tabla1[[#This Row],[Cantidad Ordenada]])</f>
        <v>16</v>
      </c>
      <c r="L1511">
        <f>Tabla1[[#This Row],[Precio Unitario]]*Tabla1[[#This Row],[Cantidad Ordenada]]</f>
        <v>42</v>
      </c>
      <c r="M1511" s="1">
        <f>Tabla1[[#This Row],[Ganancia Neta ]]/Tabla1[[#This Row],[Total del pedido ]]</f>
        <v>0.38095238095238093</v>
      </c>
      <c r="N1511" s="2">
        <f>Tabla1[[#This Row],[Costo Unitario]]*Tabla1[[#This Row],[Cantidad Ordenada]]</f>
        <v>26</v>
      </c>
      <c r="O1511" s="2"/>
    </row>
    <row r="1512" spans="1:15">
      <c r="A1512">
        <v>611</v>
      </c>
      <c r="B1512">
        <v>13</v>
      </c>
      <c r="C1512" t="s">
        <v>12</v>
      </c>
      <c r="D1512" t="s">
        <v>36</v>
      </c>
      <c r="E1512">
        <v>22</v>
      </c>
      <c r="F1512">
        <v>36</v>
      </c>
      <c r="G1512">
        <v>1</v>
      </c>
      <c r="H1512" s="8">
        <v>30</v>
      </c>
      <c r="I1512" t="s">
        <v>8</v>
      </c>
      <c r="J1512">
        <f>Tabla1[[#This Row],[Precio Unitario]]*Tabla1[[#This Row],[Cantidad Ordenada]]</f>
        <v>36</v>
      </c>
      <c r="K1512">
        <f>Tabla1[[#This Row],[Ganancia Bruta]]-(Tabla1[[#This Row],[Costo Unitario]]*Tabla1[[#This Row],[Cantidad Ordenada]])</f>
        <v>14</v>
      </c>
      <c r="L1512">
        <f>Tabla1[[#This Row],[Precio Unitario]]*Tabla1[[#This Row],[Cantidad Ordenada]]</f>
        <v>36</v>
      </c>
      <c r="M1512" s="1">
        <f>Tabla1[[#This Row],[Ganancia Neta ]]/Tabla1[[#This Row],[Total del pedido ]]</f>
        <v>0.3888888888888889</v>
      </c>
      <c r="N1512" s="2">
        <f>Tabla1[[#This Row],[Costo Unitario]]*Tabla1[[#This Row],[Cantidad Ordenada]]</f>
        <v>22</v>
      </c>
      <c r="O1512" s="2"/>
    </row>
    <row r="1513" spans="1:15">
      <c r="A1513">
        <v>612</v>
      </c>
      <c r="B1513">
        <v>11</v>
      </c>
      <c r="C1513" t="s">
        <v>10</v>
      </c>
      <c r="D1513" t="s">
        <v>34</v>
      </c>
      <c r="E1513">
        <v>16</v>
      </c>
      <c r="F1513">
        <v>27</v>
      </c>
      <c r="G1513">
        <v>1</v>
      </c>
      <c r="H1513" s="8">
        <v>26</v>
      </c>
      <c r="I1513" t="s">
        <v>6</v>
      </c>
      <c r="J1513">
        <f>Tabla1[[#This Row],[Precio Unitario]]*Tabla1[[#This Row],[Cantidad Ordenada]]</f>
        <v>27</v>
      </c>
      <c r="K1513">
        <f>Tabla1[[#This Row],[Ganancia Bruta]]-(Tabla1[[#This Row],[Costo Unitario]]*Tabla1[[#This Row],[Cantidad Ordenada]])</f>
        <v>11</v>
      </c>
      <c r="L1513">
        <f>Tabla1[[#This Row],[Precio Unitario]]*Tabla1[[#This Row],[Cantidad Ordenada]]</f>
        <v>27</v>
      </c>
      <c r="M1513" s="1">
        <f>Tabla1[[#This Row],[Ganancia Neta ]]/Tabla1[[#This Row],[Total del pedido ]]</f>
        <v>0.40740740740740738</v>
      </c>
      <c r="N1513" s="2">
        <f>Tabla1[[#This Row],[Costo Unitario]]*Tabla1[[#This Row],[Cantidad Ordenada]]</f>
        <v>16</v>
      </c>
      <c r="O1513" s="2"/>
    </row>
    <row r="1514" spans="1:15">
      <c r="A1514">
        <v>612</v>
      </c>
      <c r="B1514">
        <v>11</v>
      </c>
      <c r="C1514" t="s">
        <v>12</v>
      </c>
      <c r="D1514" t="s">
        <v>36</v>
      </c>
      <c r="E1514">
        <v>22</v>
      </c>
      <c r="F1514">
        <v>36</v>
      </c>
      <c r="G1514">
        <v>3</v>
      </c>
      <c r="H1514" s="8">
        <v>37</v>
      </c>
      <c r="I1514" t="s">
        <v>6</v>
      </c>
      <c r="J1514">
        <f>Tabla1[[#This Row],[Precio Unitario]]*Tabla1[[#This Row],[Cantidad Ordenada]]</f>
        <v>108</v>
      </c>
      <c r="K1514">
        <f>Tabla1[[#This Row],[Ganancia Bruta]]-(Tabla1[[#This Row],[Costo Unitario]]*Tabla1[[#This Row],[Cantidad Ordenada]])</f>
        <v>42</v>
      </c>
      <c r="L1514">
        <f>Tabla1[[#This Row],[Precio Unitario]]*Tabla1[[#This Row],[Cantidad Ordenada]]</f>
        <v>108</v>
      </c>
      <c r="M1514" s="1">
        <f>Tabla1[[#This Row],[Ganancia Neta ]]/Tabla1[[#This Row],[Total del pedido ]]</f>
        <v>0.3888888888888889</v>
      </c>
      <c r="N1514" s="2">
        <f>Tabla1[[#This Row],[Costo Unitario]]*Tabla1[[#This Row],[Cantidad Ordenada]]</f>
        <v>66</v>
      </c>
      <c r="O1514" s="2"/>
    </row>
    <row r="1515" spans="1:15">
      <c r="A1515">
        <v>612</v>
      </c>
      <c r="B1515">
        <v>11</v>
      </c>
      <c r="C1515" t="s">
        <v>15</v>
      </c>
      <c r="D1515" t="s">
        <v>39</v>
      </c>
      <c r="E1515">
        <v>16</v>
      </c>
      <c r="F1515">
        <v>28</v>
      </c>
      <c r="G1515">
        <v>2</v>
      </c>
      <c r="H1515" s="8">
        <v>15</v>
      </c>
      <c r="I1515" t="s">
        <v>6</v>
      </c>
      <c r="J1515">
        <f>Tabla1[[#This Row],[Precio Unitario]]*Tabla1[[#This Row],[Cantidad Ordenada]]</f>
        <v>56</v>
      </c>
      <c r="K1515">
        <f>Tabla1[[#This Row],[Ganancia Bruta]]-(Tabla1[[#This Row],[Costo Unitario]]*Tabla1[[#This Row],[Cantidad Ordenada]])</f>
        <v>24</v>
      </c>
      <c r="L1515">
        <f>Tabla1[[#This Row],[Precio Unitario]]*Tabla1[[#This Row],[Cantidad Ordenada]]</f>
        <v>56</v>
      </c>
      <c r="M1515" s="1">
        <f>Tabla1[[#This Row],[Ganancia Neta ]]/Tabla1[[#This Row],[Total del pedido ]]</f>
        <v>0.42857142857142855</v>
      </c>
      <c r="N1515" s="2">
        <f>Tabla1[[#This Row],[Costo Unitario]]*Tabla1[[#This Row],[Cantidad Ordenada]]</f>
        <v>32</v>
      </c>
      <c r="O1515" s="2"/>
    </row>
    <row r="1516" spans="1:15">
      <c r="A1516">
        <v>612</v>
      </c>
      <c r="B1516">
        <v>11</v>
      </c>
      <c r="C1516" t="s">
        <v>21</v>
      </c>
      <c r="D1516" t="s">
        <v>45</v>
      </c>
      <c r="E1516">
        <v>12</v>
      </c>
      <c r="F1516">
        <v>20</v>
      </c>
      <c r="G1516">
        <v>2</v>
      </c>
      <c r="H1516" s="8">
        <v>51</v>
      </c>
      <c r="I1516" t="s">
        <v>6</v>
      </c>
      <c r="J1516">
        <f>Tabla1[[#This Row],[Precio Unitario]]*Tabla1[[#This Row],[Cantidad Ordenada]]</f>
        <v>40</v>
      </c>
      <c r="K1516">
        <f>Tabla1[[#This Row],[Ganancia Bruta]]-(Tabla1[[#This Row],[Costo Unitario]]*Tabla1[[#This Row],[Cantidad Ordenada]])</f>
        <v>16</v>
      </c>
      <c r="L1516">
        <f>Tabla1[[#This Row],[Precio Unitario]]*Tabla1[[#This Row],[Cantidad Ordenada]]</f>
        <v>40</v>
      </c>
      <c r="M1516" s="1">
        <f>Tabla1[[#This Row],[Ganancia Neta ]]/Tabla1[[#This Row],[Total del pedido ]]</f>
        <v>0.4</v>
      </c>
      <c r="N1516" s="2">
        <f>Tabla1[[#This Row],[Costo Unitario]]*Tabla1[[#This Row],[Cantidad Ordenada]]</f>
        <v>24</v>
      </c>
      <c r="O1516" s="2"/>
    </row>
    <row r="1517" spans="1:15">
      <c r="A1517">
        <v>613</v>
      </c>
      <c r="B1517">
        <v>1</v>
      </c>
      <c r="C1517" t="s">
        <v>16</v>
      </c>
      <c r="D1517" t="s">
        <v>40</v>
      </c>
      <c r="E1517">
        <v>11</v>
      </c>
      <c r="F1517">
        <v>19</v>
      </c>
      <c r="G1517">
        <v>3</v>
      </c>
      <c r="H1517" s="8">
        <v>41</v>
      </c>
      <c r="I1517" t="s">
        <v>8</v>
      </c>
      <c r="J1517">
        <f>Tabla1[[#This Row],[Precio Unitario]]*Tabla1[[#This Row],[Cantidad Ordenada]]</f>
        <v>57</v>
      </c>
      <c r="K1517">
        <f>Tabla1[[#This Row],[Ganancia Bruta]]-(Tabla1[[#This Row],[Costo Unitario]]*Tabla1[[#This Row],[Cantidad Ordenada]])</f>
        <v>24</v>
      </c>
      <c r="L1517">
        <f>Tabla1[[#This Row],[Precio Unitario]]*Tabla1[[#This Row],[Cantidad Ordenada]]</f>
        <v>57</v>
      </c>
      <c r="M1517" s="1">
        <f>Tabla1[[#This Row],[Ganancia Neta ]]/Tabla1[[#This Row],[Total del pedido ]]</f>
        <v>0.42105263157894735</v>
      </c>
      <c r="N1517" s="2">
        <f>Tabla1[[#This Row],[Costo Unitario]]*Tabla1[[#This Row],[Cantidad Ordenada]]</f>
        <v>33</v>
      </c>
      <c r="O1517" s="2"/>
    </row>
    <row r="1518" spans="1:15">
      <c r="A1518">
        <v>613</v>
      </c>
      <c r="B1518">
        <v>1</v>
      </c>
      <c r="C1518" t="s">
        <v>22</v>
      </c>
      <c r="D1518" t="s">
        <v>46</v>
      </c>
      <c r="E1518">
        <v>14</v>
      </c>
      <c r="F1518">
        <v>23</v>
      </c>
      <c r="G1518">
        <v>3</v>
      </c>
      <c r="H1518" s="8">
        <v>23</v>
      </c>
      <c r="I1518" t="s">
        <v>8</v>
      </c>
      <c r="J1518">
        <f>Tabla1[[#This Row],[Precio Unitario]]*Tabla1[[#This Row],[Cantidad Ordenada]]</f>
        <v>69</v>
      </c>
      <c r="K1518">
        <f>Tabla1[[#This Row],[Ganancia Bruta]]-(Tabla1[[#This Row],[Costo Unitario]]*Tabla1[[#This Row],[Cantidad Ordenada]])</f>
        <v>27</v>
      </c>
      <c r="L1518">
        <f>Tabla1[[#This Row],[Precio Unitario]]*Tabla1[[#This Row],[Cantidad Ordenada]]</f>
        <v>69</v>
      </c>
      <c r="M1518" s="1">
        <f>Tabla1[[#This Row],[Ganancia Neta ]]/Tabla1[[#This Row],[Total del pedido ]]</f>
        <v>0.39130434782608697</v>
      </c>
      <c r="N1518" s="2">
        <f>Tabla1[[#This Row],[Costo Unitario]]*Tabla1[[#This Row],[Cantidad Ordenada]]</f>
        <v>42</v>
      </c>
      <c r="O1518" s="2"/>
    </row>
    <row r="1519" spans="1:15">
      <c r="A1519">
        <v>613</v>
      </c>
      <c r="B1519">
        <v>1</v>
      </c>
      <c r="C1519" t="s">
        <v>24</v>
      </c>
      <c r="D1519" t="s">
        <v>48</v>
      </c>
      <c r="E1519">
        <v>10</v>
      </c>
      <c r="F1519">
        <v>18</v>
      </c>
      <c r="G1519">
        <v>3</v>
      </c>
      <c r="H1519" s="8">
        <v>31</v>
      </c>
      <c r="I1519" t="s">
        <v>8</v>
      </c>
      <c r="J1519">
        <f>Tabla1[[#This Row],[Precio Unitario]]*Tabla1[[#This Row],[Cantidad Ordenada]]</f>
        <v>54</v>
      </c>
      <c r="K1519">
        <f>Tabla1[[#This Row],[Ganancia Bruta]]-(Tabla1[[#This Row],[Costo Unitario]]*Tabla1[[#This Row],[Cantidad Ordenada]])</f>
        <v>24</v>
      </c>
      <c r="L1519">
        <f>Tabla1[[#This Row],[Precio Unitario]]*Tabla1[[#This Row],[Cantidad Ordenada]]</f>
        <v>54</v>
      </c>
      <c r="M1519" s="1">
        <f>Tabla1[[#This Row],[Ganancia Neta ]]/Tabla1[[#This Row],[Total del pedido ]]</f>
        <v>0.44444444444444442</v>
      </c>
      <c r="N1519" s="2">
        <f>Tabla1[[#This Row],[Costo Unitario]]*Tabla1[[#This Row],[Cantidad Ordenada]]</f>
        <v>30</v>
      </c>
      <c r="O1519" s="2"/>
    </row>
    <row r="1520" spans="1:15">
      <c r="A1520">
        <v>613</v>
      </c>
      <c r="B1520">
        <v>1</v>
      </c>
      <c r="C1520" t="s">
        <v>17</v>
      </c>
      <c r="D1520" t="s">
        <v>41</v>
      </c>
      <c r="E1520">
        <v>21</v>
      </c>
      <c r="F1520">
        <v>35</v>
      </c>
      <c r="G1520">
        <v>3</v>
      </c>
      <c r="H1520" s="8">
        <v>57</v>
      </c>
      <c r="I1520" t="s">
        <v>8</v>
      </c>
      <c r="J1520">
        <f>Tabla1[[#This Row],[Precio Unitario]]*Tabla1[[#This Row],[Cantidad Ordenada]]</f>
        <v>105</v>
      </c>
      <c r="K1520">
        <f>Tabla1[[#This Row],[Ganancia Bruta]]-(Tabla1[[#This Row],[Costo Unitario]]*Tabla1[[#This Row],[Cantidad Ordenada]])</f>
        <v>42</v>
      </c>
      <c r="L1520">
        <f>Tabla1[[#This Row],[Precio Unitario]]*Tabla1[[#This Row],[Cantidad Ordenada]]</f>
        <v>105</v>
      </c>
      <c r="M1520" s="1">
        <f>Tabla1[[#This Row],[Ganancia Neta ]]/Tabla1[[#This Row],[Total del pedido ]]</f>
        <v>0.4</v>
      </c>
      <c r="N1520" s="2">
        <f>Tabla1[[#This Row],[Costo Unitario]]*Tabla1[[#This Row],[Cantidad Ordenada]]</f>
        <v>63</v>
      </c>
      <c r="O1520" s="2"/>
    </row>
    <row r="1521" spans="1:15">
      <c r="A1521">
        <v>614</v>
      </c>
      <c r="B1521">
        <v>19</v>
      </c>
      <c r="C1521" t="s">
        <v>5</v>
      </c>
      <c r="D1521" t="s">
        <v>31</v>
      </c>
      <c r="E1521">
        <v>14</v>
      </c>
      <c r="F1521">
        <v>24</v>
      </c>
      <c r="G1521">
        <v>3</v>
      </c>
      <c r="H1521" s="8">
        <v>50</v>
      </c>
      <c r="I1521" t="s">
        <v>6</v>
      </c>
      <c r="J1521">
        <f>Tabla1[[#This Row],[Precio Unitario]]*Tabla1[[#This Row],[Cantidad Ordenada]]</f>
        <v>72</v>
      </c>
      <c r="K1521">
        <f>Tabla1[[#This Row],[Ganancia Bruta]]-(Tabla1[[#This Row],[Costo Unitario]]*Tabla1[[#This Row],[Cantidad Ordenada]])</f>
        <v>30</v>
      </c>
      <c r="L1521">
        <f>Tabla1[[#This Row],[Precio Unitario]]*Tabla1[[#This Row],[Cantidad Ordenada]]</f>
        <v>72</v>
      </c>
      <c r="M1521" s="1">
        <f>Tabla1[[#This Row],[Ganancia Neta ]]/Tabla1[[#This Row],[Total del pedido ]]</f>
        <v>0.41666666666666669</v>
      </c>
      <c r="N1521" s="2">
        <f>Tabla1[[#This Row],[Costo Unitario]]*Tabla1[[#This Row],[Cantidad Ordenada]]</f>
        <v>42</v>
      </c>
      <c r="O1521" s="2"/>
    </row>
    <row r="1522" spans="1:15">
      <c r="A1522">
        <v>615</v>
      </c>
      <c r="B1522">
        <v>7</v>
      </c>
      <c r="C1522" t="s">
        <v>9</v>
      </c>
      <c r="D1522" t="s">
        <v>33</v>
      </c>
      <c r="E1522">
        <v>19</v>
      </c>
      <c r="F1522">
        <v>31</v>
      </c>
      <c r="G1522">
        <v>3</v>
      </c>
      <c r="H1522" s="8">
        <v>50</v>
      </c>
      <c r="I1522" t="s">
        <v>6</v>
      </c>
      <c r="J1522">
        <f>Tabla1[[#This Row],[Precio Unitario]]*Tabla1[[#This Row],[Cantidad Ordenada]]</f>
        <v>93</v>
      </c>
      <c r="K1522">
        <f>Tabla1[[#This Row],[Ganancia Bruta]]-(Tabla1[[#This Row],[Costo Unitario]]*Tabla1[[#This Row],[Cantidad Ordenada]])</f>
        <v>36</v>
      </c>
      <c r="L1522">
        <f>Tabla1[[#This Row],[Precio Unitario]]*Tabla1[[#This Row],[Cantidad Ordenada]]</f>
        <v>93</v>
      </c>
      <c r="M1522" s="1">
        <f>Tabla1[[#This Row],[Ganancia Neta ]]/Tabla1[[#This Row],[Total del pedido ]]</f>
        <v>0.38709677419354838</v>
      </c>
      <c r="N1522" s="2">
        <f>Tabla1[[#This Row],[Costo Unitario]]*Tabla1[[#This Row],[Cantidad Ordenada]]</f>
        <v>57</v>
      </c>
      <c r="O1522" s="2"/>
    </row>
    <row r="1523" spans="1:15">
      <c r="A1523">
        <v>615</v>
      </c>
      <c r="B1523">
        <v>7</v>
      </c>
      <c r="C1523" t="s">
        <v>22</v>
      </c>
      <c r="D1523" t="s">
        <v>46</v>
      </c>
      <c r="E1523">
        <v>14</v>
      </c>
      <c r="F1523">
        <v>23</v>
      </c>
      <c r="G1523">
        <v>3</v>
      </c>
      <c r="H1523" s="8">
        <v>43</v>
      </c>
      <c r="I1523" t="s">
        <v>6</v>
      </c>
      <c r="J1523">
        <f>Tabla1[[#This Row],[Precio Unitario]]*Tabla1[[#This Row],[Cantidad Ordenada]]</f>
        <v>69</v>
      </c>
      <c r="K1523">
        <f>Tabla1[[#This Row],[Ganancia Bruta]]-(Tabla1[[#This Row],[Costo Unitario]]*Tabla1[[#This Row],[Cantidad Ordenada]])</f>
        <v>27</v>
      </c>
      <c r="L1523">
        <f>Tabla1[[#This Row],[Precio Unitario]]*Tabla1[[#This Row],[Cantidad Ordenada]]</f>
        <v>69</v>
      </c>
      <c r="M1523" s="1">
        <f>Tabla1[[#This Row],[Ganancia Neta ]]/Tabla1[[#This Row],[Total del pedido ]]</f>
        <v>0.39130434782608697</v>
      </c>
      <c r="N1523" s="2">
        <f>Tabla1[[#This Row],[Costo Unitario]]*Tabla1[[#This Row],[Cantidad Ordenada]]</f>
        <v>42</v>
      </c>
      <c r="O1523" s="2"/>
    </row>
    <row r="1524" spans="1:15">
      <c r="A1524">
        <v>615</v>
      </c>
      <c r="B1524">
        <v>7</v>
      </c>
      <c r="C1524" t="s">
        <v>26</v>
      </c>
      <c r="D1524" t="s">
        <v>50</v>
      </c>
      <c r="E1524">
        <v>15</v>
      </c>
      <c r="F1524">
        <v>25</v>
      </c>
      <c r="G1524">
        <v>3</v>
      </c>
      <c r="H1524" s="8">
        <v>41</v>
      </c>
      <c r="I1524" t="s">
        <v>6</v>
      </c>
      <c r="J1524">
        <f>Tabla1[[#This Row],[Precio Unitario]]*Tabla1[[#This Row],[Cantidad Ordenada]]</f>
        <v>75</v>
      </c>
      <c r="K1524">
        <f>Tabla1[[#This Row],[Ganancia Bruta]]-(Tabla1[[#This Row],[Costo Unitario]]*Tabla1[[#This Row],[Cantidad Ordenada]])</f>
        <v>30</v>
      </c>
      <c r="L1524">
        <f>Tabla1[[#This Row],[Precio Unitario]]*Tabla1[[#This Row],[Cantidad Ordenada]]</f>
        <v>75</v>
      </c>
      <c r="M1524" s="1">
        <f>Tabla1[[#This Row],[Ganancia Neta ]]/Tabla1[[#This Row],[Total del pedido ]]</f>
        <v>0.4</v>
      </c>
      <c r="N1524" s="2">
        <f>Tabla1[[#This Row],[Costo Unitario]]*Tabla1[[#This Row],[Cantidad Ordenada]]</f>
        <v>45</v>
      </c>
      <c r="O1524" s="2"/>
    </row>
    <row r="1525" spans="1:15">
      <c r="A1525">
        <v>615</v>
      </c>
      <c r="B1525">
        <v>7</v>
      </c>
      <c r="C1525" t="s">
        <v>18</v>
      </c>
      <c r="D1525" t="s">
        <v>42</v>
      </c>
      <c r="E1525">
        <v>19</v>
      </c>
      <c r="F1525">
        <v>32</v>
      </c>
      <c r="G1525">
        <v>3</v>
      </c>
      <c r="H1525" s="8">
        <v>22</v>
      </c>
      <c r="I1525" t="s">
        <v>8</v>
      </c>
      <c r="J1525">
        <f>Tabla1[[#This Row],[Precio Unitario]]*Tabla1[[#This Row],[Cantidad Ordenada]]</f>
        <v>96</v>
      </c>
      <c r="K1525">
        <f>Tabla1[[#This Row],[Ganancia Bruta]]-(Tabla1[[#This Row],[Costo Unitario]]*Tabla1[[#This Row],[Cantidad Ordenada]])</f>
        <v>39</v>
      </c>
      <c r="L1525">
        <f>Tabla1[[#This Row],[Precio Unitario]]*Tabla1[[#This Row],[Cantidad Ordenada]]</f>
        <v>96</v>
      </c>
      <c r="M1525" s="1">
        <f>Tabla1[[#This Row],[Ganancia Neta ]]/Tabla1[[#This Row],[Total del pedido ]]</f>
        <v>0.40625</v>
      </c>
      <c r="N1525" s="2">
        <f>Tabla1[[#This Row],[Costo Unitario]]*Tabla1[[#This Row],[Cantidad Ordenada]]</f>
        <v>57</v>
      </c>
      <c r="O1525" s="2"/>
    </row>
    <row r="1526" spans="1:15">
      <c r="A1526">
        <v>616</v>
      </c>
      <c r="B1526">
        <v>4</v>
      </c>
      <c r="C1526" t="s">
        <v>5</v>
      </c>
      <c r="D1526" t="s">
        <v>31</v>
      </c>
      <c r="E1526">
        <v>14</v>
      </c>
      <c r="F1526">
        <v>24</v>
      </c>
      <c r="G1526">
        <v>3</v>
      </c>
      <c r="H1526" s="8">
        <v>33</v>
      </c>
      <c r="I1526" t="s">
        <v>6</v>
      </c>
      <c r="J1526">
        <f>Tabla1[[#This Row],[Precio Unitario]]*Tabla1[[#This Row],[Cantidad Ordenada]]</f>
        <v>72</v>
      </c>
      <c r="K1526">
        <f>Tabla1[[#This Row],[Ganancia Bruta]]-(Tabla1[[#This Row],[Costo Unitario]]*Tabla1[[#This Row],[Cantidad Ordenada]])</f>
        <v>30</v>
      </c>
      <c r="L1526">
        <f>Tabla1[[#This Row],[Precio Unitario]]*Tabla1[[#This Row],[Cantidad Ordenada]]</f>
        <v>72</v>
      </c>
      <c r="M1526" s="1">
        <f>Tabla1[[#This Row],[Ganancia Neta ]]/Tabla1[[#This Row],[Total del pedido ]]</f>
        <v>0.41666666666666669</v>
      </c>
      <c r="N1526" s="2">
        <f>Tabla1[[#This Row],[Costo Unitario]]*Tabla1[[#This Row],[Cantidad Ordenada]]</f>
        <v>42</v>
      </c>
      <c r="O1526" s="2"/>
    </row>
    <row r="1527" spans="1:15">
      <c r="A1527">
        <v>616</v>
      </c>
      <c r="B1527">
        <v>4</v>
      </c>
      <c r="C1527" t="s">
        <v>7</v>
      </c>
      <c r="D1527" t="s">
        <v>32</v>
      </c>
      <c r="E1527">
        <v>18</v>
      </c>
      <c r="F1527">
        <v>30</v>
      </c>
      <c r="G1527">
        <v>2</v>
      </c>
      <c r="H1527" s="8">
        <v>14</v>
      </c>
      <c r="I1527" t="s">
        <v>8</v>
      </c>
      <c r="J1527">
        <f>Tabla1[[#This Row],[Precio Unitario]]*Tabla1[[#This Row],[Cantidad Ordenada]]</f>
        <v>60</v>
      </c>
      <c r="K1527">
        <f>Tabla1[[#This Row],[Ganancia Bruta]]-(Tabla1[[#This Row],[Costo Unitario]]*Tabla1[[#This Row],[Cantidad Ordenada]])</f>
        <v>24</v>
      </c>
      <c r="L1527">
        <f>Tabla1[[#This Row],[Precio Unitario]]*Tabla1[[#This Row],[Cantidad Ordenada]]</f>
        <v>60</v>
      </c>
      <c r="M1527" s="1">
        <f>Tabla1[[#This Row],[Ganancia Neta ]]/Tabla1[[#This Row],[Total del pedido ]]</f>
        <v>0.4</v>
      </c>
      <c r="N1527" s="2">
        <f>Tabla1[[#This Row],[Costo Unitario]]*Tabla1[[#This Row],[Cantidad Ordenada]]</f>
        <v>36</v>
      </c>
      <c r="O1527" s="2"/>
    </row>
    <row r="1528" spans="1:15">
      <c r="A1528">
        <v>617</v>
      </c>
      <c r="B1528">
        <v>13</v>
      </c>
      <c r="C1528" t="s">
        <v>25</v>
      </c>
      <c r="D1528" t="s">
        <v>49</v>
      </c>
      <c r="E1528">
        <v>15</v>
      </c>
      <c r="F1528">
        <v>26</v>
      </c>
      <c r="G1528">
        <v>2</v>
      </c>
      <c r="H1528" s="8">
        <v>18</v>
      </c>
      <c r="I1528" t="s">
        <v>8</v>
      </c>
      <c r="J1528">
        <f>Tabla1[[#This Row],[Precio Unitario]]*Tabla1[[#This Row],[Cantidad Ordenada]]</f>
        <v>52</v>
      </c>
      <c r="K1528">
        <f>Tabla1[[#This Row],[Ganancia Bruta]]-(Tabla1[[#This Row],[Costo Unitario]]*Tabla1[[#This Row],[Cantidad Ordenada]])</f>
        <v>22</v>
      </c>
      <c r="L1528">
        <f>Tabla1[[#This Row],[Precio Unitario]]*Tabla1[[#This Row],[Cantidad Ordenada]]</f>
        <v>52</v>
      </c>
      <c r="M1528" s="1">
        <f>Tabla1[[#This Row],[Ganancia Neta ]]/Tabla1[[#This Row],[Total del pedido ]]</f>
        <v>0.42307692307692307</v>
      </c>
      <c r="N1528" s="2">
        <f>Tabla1[[#This Row],[Costo Unitario]]*Tabla1[[#This Row],[Cantidad Ordenada]]</f>
        <v>30</v>
      </c>
      <c r="O1528" s="2"/>
    </row>
    <row r="1529" spans="1:15">
      <c r="A1529">
        <v>617</v>
      </c>
      <c r="B1529">
        <v>13</v>
      </c>
      <c r="C1529" t="s">
        <v>7</v>
      </c>
      <c r="D1529" t="s">
        <v>32</v>
      </c>
      <c r="E1529">
        <v>18</v>
      </c>
      <c r="F1529">
        <v>30</v>
      </c>
      <c r="G1529">
        <v>3</v>
      </c>
      <c r="H1529" s="8">
        <v>33</v>
      </c>
      <c r="I1529" t="s">
        <v>8</v>
      </c>
      <c r="J1529">
        <f>Tabla1[[#This Row],[Precio Unitario]]*Tabla1[[#This Row],[Cantidad Ordenada]]</f>
        <v>90</v>
      </c>
      <c r="K1529">
        <f>Tabla1[[#This Row],[Ganancia Bruta]]-(Tabla1[[#This Row],[Costo Unitario]]*Tabla1[[#This Row],[Cantidad Ordenada]])</f>
        <v>36</v>
      </c>
      <c r="L1529">
        <f>Tabla1[[#This Row],[Precio Unitario]]*Tabla1[[#This Row],[Cantidad Ordenada]]</f>
        <v>90</v>
      </c>
      <c r="M1529" s="1">
        <f>Tabla1[[#This Row],[Ganancia Neta ]]/Tabla1[[#This Row],[Total del pedido ]]</f>
        <v>0.4</v>
      </c>
      <c r="N1529" s="2">
        <f>Tabla1[[#This Row],[Costo Unitario]]*Tabla1[[#This Row],[Cantidad Ordenada]]</f>
        <v>54</v>
      </c>
      <c r="O1529" s="2"/>
    </row>
    <row r="1530" spans="1:15">
      <c r="A1530">
        <v>618</v>
      </c>
      <c r="B1530">
        <v>3</v>
      </c>
      <c r="C1530" t="s">
        <v>18</v>
      </c>
      <c r="D1530" t="s">
        <v>42</v>
      </c>
      <c r="E1530">
        <v>19</v>
      </c>
      <c r="F1530">
        <v>32</v>
      </c>
      <c r="G1530">
        <v>2</v>
      </c>
      <c r="H1530" s="8">
        <v>6</v>
      </c>
      <c r="I1530" t="s">
        <v>8</v>
      </c>
      <c r="J1530">
        <f>Tabla1[[#This Row],[Precio Unitario]]*Tabla1[[#This Row],[Cantidad Ordenada]]</f>
        <v>64</v>
      </c>
      <c r="K1530">
        <f>Tabla1[[#This Row],[Ganancia Bruta]]-(Tabla1[[#This Row],[Costo Unitario]]*Tabla1[[#This Row],[Cantidad Ordenada]])</f>
        <v>26</v>
      </c>
      <c r="L1530">
        <f>Tabla1[[#This Row],[Precio Unitario]]*Tabla1[[#This Row],[Cantidad Ordenada]]</f>
        <v>64</v>
      </c>
      <c r="M1530" s="1">
        <f>Tabla1[[#This Row],[Ganancia Neta ]]/Tabla1[[#This Row],[Total del pedido ]]</f>
        <v>0.40625</v>
      </c>
      <c r="N1530" s="2">
        <f>Tabla1[[#This Row],[Costo Unitario]]*Tabla1[[#This Row],[Cantidad Ordenada]]</f>
        <v>38</v>
      </c>
      <c r="O1530" s="2"/>
    </row>
    <row r="1531" spans="1:15">
      <c r="A1531">
        <v>618</v>
      </c>
      <c r="B1531">
        <v>3</v>
      </c>
      <c r="C1531" t="s">
        <v>9</v>
      </c>
      <c r="D1531" t="s">
        <v>33</v>
      </c>
      <c r="E1531">
        <v>19</v>
      </c>
      <c r="F1531">
        <v>31</v>
      </c>
      <c r="G1531">
        <v>3</v>
      </c>
      <c r="H1531" s="8">
        <v>35</v>
      </c>
      <c r="I1531" t="s">
        <v>6</v>
      </c>
      <c r="J1531">
        <f>Tabla1[[#This Row],[Precio Unitario]]*Tabla1[[#This Row],[Cantidad Ordenada]]</f>
        <v>93</v>
      </c>
      <c r="K1531">
        <f>Tabla1[[#This Row],[Ganancia Bruta]]-(Tabla1[[#This Row],[Costo Unitario]]*Tabla1[[#This Row],[Cantidad Ordenada]])</f>
        <v>36</v>
      </c>
      <c r="L1531">
        <f>Tabla1[[#This Row],[Precio Unitario]]*Tabla1[[#This Row],[Cantidad Ordenada]]</f>
        <v>93</v>
      </c>
      <c r="M1531" s="1">
        <f>Tabla1[[#This Row],[Ganancia Neta ]]/Tabla1[[#This Row],[Total del pedido ]]</f>
        <v>0.38709677419354838</v>
      </c>
      <c r="N1531" s="2">
        <f>Tabla1[[#This Row],[Costo Unitario]]*Tabla1[[#This Row],[Cantidad Ordenada]]</f>
        <v>57</v>
      </c>
      <c r="O1531" s="2"/>
    </row>
    <row r="1532" spans="1:15">
      <c r="A1532">
        <v>618</v>
      </c>
      <c r="B1532">
        <v>3</v>
      </c>
      <c r="C1532" t="s">
        <v>24</v>
      </c>
      <c r="D1532" t="s">
        <v>48</v>
      </c>
      <c r="E1532">
        <v>10</v>
      </c>
      <c r="F1532">
        <v>18</v>
      </c>
      <c r="G1532">
        <v>3</v>
      </c>
      <c r="H1532" s="8">
        <v>24</v>
      </c>
      <c r="I1532" t="s">
        <v>6</v>
      </c>
      <c r="J1532">
        <f>Tabla1[[#This Row],[Precio Unitario]]*Tabla1[[#This Row],[Cantidad Ordenada]]</f>
        <v>54</v>
      </c>
      <c r="K1532">
        <f>Tabla1[[#This Row],[Ganancia Bruta]]-(Tabla1[[#This Row],[Costo Unitario]]*Tabla1[[#This Row],[Cantidad Ordenada]])</f>
        <v>24</v>
      </c>
      <c r="L1532">
        <f>Tabla1[[#This Row],[Precio Unitario]]*Tabla1[[#This Row],[Cantidad Ordenada]]</f>
        <v>54</v>
      </c>
      <c r="M1532" s="1">
        <f>Tabla1[[#This Row],[Ganancia Neta ]]/Tabla1[[#This Row],[Total del pedido ]]</f>
        <v>0.44444444444444442</v>
      </c>
      <c r="N1532" s="2">
        <f>Tabla1[[#This Row],[Costo Unitario]]*Tabla1[[#This Row],[Cantidad Ordenada]]</f>
        <v>30</v>
      </c>
      <c r="O1532" s="2"/>
    </row>
    <row r="1533" spans="1:15">
      <c r="A1533">
        <v>618</v>
      </c>
      <c r="B1533">
        <v>3</v>
      </c>
      <c r="C1533" t="s">
        <v>12</v>
      </c>
      <c r="D1533" t="s">
        <v>36</v>
      </c>
      <c r="E1533">
        <v>22</v>
      </c>
      <c r="F1533">
        <v>36</v>
      </c>
      <c r="G1533">
        <v>3</v>
      </c>
      <c r="H1533" s="8">
        <v>53</v>
      </c>
      <c r="I1533" t="s">
        <v>6</v>
      </c>
      <c r="J1533">
        <f>Tabla1[[#This Row],[Precio Unitario]]*Tabla1[[#This Row],[Cantidad Ordenada]]</f>
        <v>108</v>
      </c>
      <c r="K1533">
        <f>Tabla1[[#This Row],[Ganancia Bruta]]-(Tabla1[[#This Row],[Costo Unitario]]*Tabla1[[#This Row],[Cantidad Ordenada]])</f>
        <v>42</v>
      </c>
      <c r="L1533">
        <f>Tabla1[[#This Row],[Precio Unitario]]*Tabla1[[#This Row],[Cantidad Ordenada]]</f>
        <v>108</v>
      </c>
      <c r="M1533" s="1">
        <f>Tabla1[[#This Row],[Ganancia Neta ]]/Tabla1[[#This Row],[Total del pedido ]]</f>
        <v>0.3888888888888889</v>
      </c>
      <c r="N1533" s="2">
        <f>Tabla1[[#This Row],[Costo Unitario]]*Tabla1[[#This Row],[Cantidad Ordenada]]</f>
        <v>66</v>
      </c>
      <c r="O1533" s="2"/>
    </row>
    <row r="1534" spans="1:15">
      <c r="A1534">
        <v>619</v>
      </c>
      <c r="B1534">
        <v>6</v>
      </c>
      <c r="C1534" t="s">
        <v>10</v>
      </c>
      <c r="D1534" t="s">
        <v>34</v>
      </c>
      <c r="E1534">
        <v>16</v>
      </c>
      <c r="F1534">
        <v>27</v>
      </c>
      <c r="G1534">
        <v>2</v>
      </c>
      <c r="H1534" s="8">
        <v>40</v>
      </c>
      <c r="I1534" t="s">
        <v>6</v>
      </c>
      <c r="J1534">
        <f>Tabla1[[#This Row],[Precio Unitario]]*Tabla1[[#This Row],[Cantidad Ordenada]]</f>
        <v>54</v>
      </c>
      <c r="K1534">
        <f>Tabla1[[#This Row],[Ganancia Bruta]]-(Tabla1[[#This Row],[Costo Unitario]]*Tabla1[[#This Row],[Cantidad Ordenada]])</f>
        <v>22</v>
      </c>
      <c r="L1534">
        <f>Tabla1[[#This Row],[Precio Unitario]]*Tabla1[[#This Row],[Cantidad Ordenada]]</f>
        <v>54</v>
      </c>
      <c r="M1534" s="1">
        <f>Tabla1[[#This Row],[Ganancia Neta ]]/Tabla1[[#This Row],[Total del pedido ]]</f>
        <v>0.40740740740740738</v>
      </c>
      <c r="N1534" s="2">
        <f>Tabla1[[#This Row],[Costo Unitario]]*Tabla1[[#This Row],[Cantidad Ordenada]]</f>
        <v>32</v>
      </c>
      <c r="O1534" s="2"/>
    </row>
    <row r="1535" spans="1:15">
      <c r="A1535">
        <v>619</v>
      </c>
      <c r="B1535">
        <v>6</v>
      </c>
      <c r="C1535" t="s">
        <v>25</v>
      </c>
      <c r="D1535" t="s">
        <v>49</v>
      </c>
      <c r="E1535">
        <v>15</v>
      </c>
      <c r="F1535">
        <v>26</v>
      </c>
      <c r="G1535">
        <v>3</v>
      </c>
      <c r="H1535" s="8">
        <v>56</v>
      </c>
      <c r="I1535" t="s">
        <v>8</v>
      </c>
      <c r="J1535">
        <f>Tabla1[[#This Row],[Precio Unitario]]*Tabla1[[#This Row],[Cantidad Ordenada]]</f>
        <v>78</v>
      </c>
      <c r="K1535">
        <f>Tabla1[[#This Row],[Ganancia Bruta]]-(Tabla1[[#This Row],[Costo Unitario]]*Tabla1[[#This Row],[Cantidad Ordenada]])</f>
        <v>33</v>
      </c>
      <c r="L1535">
        <f>Tabla1[[#This Row],[Precio Unitario]]*Tabla1[[#This Row],[Cantidad Ordenada]]</f>
        <v>78</v>
      </c>
      <c r="M1535" s="1">
        <f>Tabla1[[#This Row],[Ganancia Neta ]]/Tabla1[[#This Row],[Total del pedido ]]</f>
        <v>0.42307692307692307</v>
      </c>
      <c r="N1535" s="2">
        <f>Tabla1[[#This Row],[Costo Unitario]]*Tabla1[[#This Row],[Cantidad Ordenada]]</f>
        <v>45</v>
      </c>
      <c r="O1535" s="2"/>
    </row>
    <row r="1536" spans="1:15">
      <c r="A1536">
        <v>620</v>
      </c>
      <c r="B1536">
        <v>16</v>
      </c>
      <c r="C1536" t="s">
        <v>16</v>
      </c>
      <c r="D1536" t="s">
        <v>40</v>
      </c>
      <c r="E1536">
        <v>11</v>
      </c>
      <c r="F1536">
        <v>19</v>
      </c>
      <c r="G1536">
        <v>3</v>
      </c>
      <c r="H1536" s="8">
        <v>40</v>
      </c>
      <c r="I1536" t="s">
        <v>8</v>
      </c>
      <c r="J1536">
        <f>Tabla1[[#This Row],[Precio Unitario]]*Tabla1[[#This Row],[Cantidad Ordenada]]</f>
        <v>57</v>
      </c>
      <c r="K1536">
        <f>Tabla1[[#This Row],[Ganancia Bruta]]-(Tabla1[[#This Row],[Costo Unitario]]*Tabla1[[#This Row],[Cantidad Ordenada]])</f>
        <v>24</v>
      </c>
      <c r="L1536">
        <f>Tabla1[[#This Row],[Precio Unitario]]*Tabla1[[#This Row],[Cantidad Ordenada]]</f>
        <v>57</v>
      </c>
      <c r="M1536" s="1">
        <f>Tabla1[[#This Row],[Ganancia Neta ]]/Tabla1[[#This Row],[Total del pedido ]]</f>
        <v>0.42105263157894735</v>
      </c>
      <c r="N1536" s="2">
        <f>Tabla1[[#This Row],[Costo Unitario]]*Tabla1[[#This Row],[Cantidad Ordenada]]</f>
        <v>33</v>
      </c>
      <c r="O1536" s="2"/>
    </row>
    <row r="1537" spans="1:15">
      <c r="A1537">
        <v>621</v>
      </c>
      <c r="B1537">
        <v>5</v>
      </c>
      <c r="C1537" t="s">
        <v>17</v>
      </c>
      <c r="D1537" t="s">
        <v>41</v>
      </c>
      <c r="E1537">
        <v>21</v>
      </c>
      <c r="F1537">
        <v>35</v>
      </c>
      <c r="G1537">
        <v>3</v>
      </c>
      <c r="H1537" s="8">
        <v>8</v>
      </c>
      <c r="I1537" t="s">
        <v>8</v>
      </c>
      <c r="J1537">
        <f>Tabla1[[#This Row],[Precio Unitario]]*Tabla1[[#This Row],[Cantidad Ordenada]]</f>
        <v>105</v>
      </c>
      <c r="K1537">
        <f>Tabla1[[#This Row],[Ganancia Bruta]]-(Tabla1[[#This Row],[Costo Unitario]]*Tabla1[[#This Row],[Cantidad Ordenada]])</f>
        <v>42</v>
      </c>
      <c r="L1537">
        <f>Tabla1[[#This Row],[Precio Unitario]]*Tabla1[[#This Row],[Cantidad Ordenada]]</f>
        <v>105</v>
      </c>
      <c r="M1537" s="1">
        <f>Tabla1[[#This Row],[Ganancia Neta ]]/Tabla1[[#This Row],[Total del pedido ]]</f>
        <v>0.4</v>
      </c>
      <c r="N1537" s="2">
        <f>Tabla1[[#This Row],[Costo Unitario]]*Tabla1[[#This Row],[Cantidad Ordenada]]</f>
        <v>63</v>
      </c>
      <c r="O1537" s="2"/>
    </row>
    <row r="1538" spans="1:15">
      <c r="A1538">
        <v>622</v>
      </c>
      <c r="B1538">
        <v>7</v>
      </c>
      <c r="C1538" t="s">
        <v>9</v>
      </c>
      <c r="D1538" t="s">
        <v>33</v>
      </c>
      <c r="E1538">
        <v>19</v>
      </c>
      <c r="F1538">
        <v>31</v>
      </c>
      <c r="G1538">
        <v>3</v>
      </c>
      <c r="H1538" s="8">
        <v>53</v>
      </c>
      <c r="I1538" t="s">
        <v>6</v>
      </c>
      <c r="J1538">
        <f>Tabla1[[#This Row],[Precio Unitario]]*Tabla1[[#This Row],[Cantidad Ordenada]]</f>
        <v>93</v>
      </c>
      <c r="K1538">
        <f>Tabla1[[#This Row],[Ganancia Bruta]]-(Tabla1[[#This Row],[Costo Unitario]]*Tabla1[[#This Row],[Cantidad Ordenada]])</f>
        <v>36</v>
      </c>
      <c r="L1538">
        <f>Tabla1[[#This Row],[Precio Unitario]]*Tabla1[[#This Row],[Cantidad Ordenada]]</f>
        <v>93</v>
      </c>
      <c r="M1538" s="1">
        <f>Tabla1[[#This Row],[Ganancia Neta ]]/Tabla1[[#This Row],[Total del pedido ]]</f>
        <v>0.38709677419354838</v>
      </c>
      <c r="N1538" s="2">
        <f>Tabla1[[#This Row],[Costo Unitario]]*Tabla1[[#This Row],[Cantidad Ordenada]]</f>
        <v>57</v>
      </c>
      <c r="O1538" s="2"/>
    </row>
    <row r="1539" spans="1:15">
      <c r="A1539">
        <v>622</v>
      </c>
      <c r="B1539">
        <v>7</v>
      </c>
      <c r="C1539" t="s">
        <v>15</v>
      </c>
      <c r="D1539" t="s">
        <v>39</v>
      </c>
      <c r="E1539">
        <v>16</v>
      </c>
      <c r="F1539">
        <v>28</v>
      </c>
      <c r="G1539">
        <v>1</v>
      </c>
      <c r="H1539" s="8">
        <v>25</v>
      </c>
      <c r="I1539" t="s">
        <v>6</v>
      </c>
      <c r="J1539">
        <f>Tabla1[[#This Row],[Precio Unitario]]*Tabla1[[#This Row],[Cantidad Ordenada]]</f>
        <v>28</v>
      </c>
      <c r="K1539">
        <f>Tabla1[[#This Row],[Ganancia Bruta]]-(Tabla1[[#This Row],[Costo Unitario]]*Tabla1[[#This Row],[Cantidad Ordenada]])</f>
        <v>12</v>
      </c>
      <c r="L1539">
        <f>Tabla1[[#This Row],[Precio Unitario]]*Tabla1[[#This Row],[Cantidad Ordenada]]</f>
        <v>28</v>
      </c>
      <c r="M1539" s="1">
        <f>Tabla1[[#This Row],[Ganancia Neta ]]/Tabla1[[#This Row],[Total del pedido ]]</f>
        <v>0.42857142857142855</v>
      </c>
      <c r="N1539" s="2">
        <f>Tabla1[[#This Row],[Costo Unitario]]*Tabla1[[#This Row],[Cantidad Ordenada]]</f>
        <v>16</v>
      </c>
      <c r="O1539" s="2"/>
    </row>
    <row r="1540" spans="1:15">
      <c r="A1540">
        <v>623</v>
      </c>
      <c r="B1540">
        <v>13</v>
      </c>
      <c r="C1540" t="s">
        <v>19</v>
      </c>
      <c r="D1540" t="s">
        <v>43</v>
      </c>
      <c r="E1540">
        <v>13</v>
      </c>
      <c r="F1540">
        <v>22</v>
      </c>
      <c r="G1540">
        <v>2</v>
      </c>
      <c r="H1540" s="8">
        <v>23</v>
      </c>
      <c r="I1540" t="s">
        <v>6</v>
      </c>
      <c r="J1540">
        <f>Tabla1[[#This Row],[Precio Unitario]]*Tabla1[[#This Row],[Cantidad Ordenada]]</f>
        <v>44</v>
      </c>
      <c r="K1540">
        <f>Tabla1[[#This Row],[Ganancia Bruta]]-(Tabla1[[#This Row],[Costo Unitario]]*Tabla1[[#This Row],[Cantidad Ordenada]])</f>
        <v>18</v>
      </c>
      <c r="L1540">
        <f>Tabla1[[#This Row],[Precio Unitario]]*Tabla1[[#This Row],[Cantidad Ordenada]]</f>
        <v>44</v>
      </c>
      <c r="M1540" s="1">
        <f>Tabla1[[#This Row],[Ganancia Neta ]]/Tabla1[[#This Row],[Total del pedido ]]</f>
        <v>0.40909090909090912</v>
      </c>
      <c r="N1540" s="2">
        <f>Tabla1[[#This Row],[Costo Unitario]]*Tabla1[[#This Row],[Cantidad Ordenada]]</f>
        <v>26</v>
      </c>
      <c r="O1540" s="2"/>
    </row>
    <row r="1541" spans="1:15">
      <c r="A1541">
        <v>623</v>
      </c>
      <c r="B1541">
        <v>13</v>
      </c>
      <c r="C1541" t="s">
        <v>17</v>
      </c>
      <c r="D1541" t="s">
        <v>41</v>
      </c>
      <c r="E1541">
        <v>21</v>
      </c>
      <c r="F1541">
        <v>35</v>
      </c>
      <c r="G1541">
        <v>2</v>
      </c>
      <c r="H1541" s="8">
        <v>59</v>
      </c>
      <c r="I1541" t="s">
        <v>6</v>
      </c>
      <c r="J1541">
        <f>Tabla1[[#This Row],[Precio Unitario]]*Tabla1[[#This Row],[Cantidad Ordenada]]</f>
        <v>70</v>
      </c>
      <c r="K1541">
        <f>Tabla1[[#This Row],[Ganancia Bruta]]-(Tabla1[[#This Row],[Costo Unitario]]*Tabla1[[#This Row],[Cantidad Ordenada]])</f>
        <v>28</v>
      </c>
      <c r="L1541">
        <f>Tabla1[[#This Row],[Precio Unitario]]*Tabla1[[#This Row],[Cantidad Ordenada]]</f>
        <v>70</v>
      </c>
      <c r="M1541" s="1">
        <f>Tabla1[[#This Row],[Ganancia Neta ]]/Tabla1[[#This Row],[Total del pedido ]]</f>
        <v>0.4</v>
      </c>
      <c r="N1541" s="2">
        <f>Tabla1[[#This Row],[Costo Unitario]]*Tabla1[[#This Row],[Cantidad Ordenada]]</f>
        <v>42</v>
      </c>
      <c r="O1541" s="2"/>
    </row>
    <row r="1542" spans="1:15">
      <c r="A1542">
        <v>623</v>
      </c>
      <c r="B1542">
        <v>13</v>
      </c>
      <c r="C1542" t="s">
        <v>26</v>
      </c>
      <c r="D1542" t="s">
        <v>50</v>
      </c>
      <c r="E1542">
        <v>15</v>
      </c>
      <c r="F1542">
        <v>25</v>
      </c>
      <c r="G1542">
        <v>1</v>
      </c>
      <c r="H1542" s="8">
        <v>20</v>
      </c>
      <c r="I1542" t="s">
        <v>6</v>
      </c>
      <c r="J1542">
        <f>Tabla1[[#This Row],[Precio Unitario]]*Tabla1[[#This Row],[Cantidad Ordenada]]</f>
        <v>25</v>
      </c>
      <c r="K1542">
        <f>Tabla1[[#This Row],[Ganancia Bruta]]-(Tabla1[[#This Row],[Costo Unitario]]*Tabla1[[#This Row],[Cantidad Ordenada]])</f>
        <v>10</v>
      </c>
      <c r="L1542">
        <f>Tabla1[[#This Row],[Precio Unitario]]*Tabla1[[#This Row],[Cantidad Ordenada]]</f>
        <v>25</v>
      </c>
      <c r="M1542" s="1">
        <f>Tabla1[[#This Row],[Ganancia Neta ]]/Tabla1[[#This Row],[Total del pedido ]]</f>
        <v>0.4</v>
      </c>
      <c r="N1542" s="2">
        <f>Tabla1[[#This Row],[Costo Unitario]]*Tabla1[[#This Row],[Cantidad Ordenada]]</f>
        <v>15</v>
      </c>
      <c r="O1542" s="2"/>
    </row>
    <row r="1543" spans="1:15">
      <c r="A1543">
        <v>623</v>
      </c>
      <c r="B1543">
        <v>13</v>
      </c>
      <c r="C1543" t="s">
        <v>18</v>
      </c>
      <c r="D1543" t="s">
        <v>42</v>
      </c>
      <c r="E1543">
        <v>19</v>
      </c>
      <c r="F1543">
        <v>32</v>
      </c>
      <c r="G1543">
        <v>3</v>
      </c>
      <c r="H1543" s="8">
        <v>43</v>
      </c>
      <c r="I1543" t="s">
        <v>8</v>
      </c>
      <c r="J1543">
        <f>Tabla1[[#This Row],[Precio Unitario]]*Tabla1[[#This Row],[Cantidad Ordenada]]</f>
        <v>96</v>
      </c>
      <c r="K1543">
        <f>Tabla1[[#This Row],[Ganancia Bruta]]-(Tabla1[[#This Row],[Costo Unitario]]*Tabla1[[#This Row],[Cantidad Ordenada]])</f>
        <v>39</v>
      </c>
      <c r="L1543">
        <f>Tabla1[[#This Row],[Precio Unitario]]*Tabla1[[#This Row],[Cantidad Ordenada]]</f>
        <v>96</v>
      </c>
      <c r="M1543" s="1">
        <f>Tabla1[[#This Row],[Ganancia Neta ]]/Tabla1[[#This Row],[Total del pedido ]]</f>
        <v>0.40625</v>
      </c>
      <c r="N1543" s="2">
        <f>Tabla1[[#This Row],[Costo Unitario]]*Tabla1[[#This Row],[Cantidad Ordenada]]</f>
        <v>57</v>
      </c>
      <c r="O1543" s="2"/>
    </row>
    <row r="1544" spans="1:15">
      <c r="A1544">
        <v>624</v>
      </c>
      <c r="B1544">
        <v>1</v>
      </c>
      <c r="C1544" t="s">
        <v>12</v>
      </c>
      <c r="D1544" t="s">
        <v>36</v>
      </c>
      <c r="E1544">
        <v>22</v>
      </c>
      <c r="F1544">
        <v>36</v>
      </c>
      <c r="G1544">
        <v>1</v>
      </c>
      <c r="H1544" s="8">
        <v>19</v>
      </c>
      <c r="I1544" t="s">
        <v>8</v>
      </c>
      <c r="J1544">
        <f>Tabla1[[#This Row],[Precio Unitario]]*Tabla1[[#This Row],[Cantidad Ordenada]]</f>
        <v>36</v>
      </c>
      <c r="K1544">
        <f>Tabla1[[#This Row],[Ganancia Bruta]]-(Tabla1[[#This Row],[Costo Unitario]]*Tabla1[[#This Row],[Cantidad Ordenada]])</f>
        <v>14</v>
      </c>
      <c r="L1544">
        <f>Tabla1[[#This Row],[Precio Unitario]]*Tabla1[[#This Row],[Cantidad Ordenada]]</f>
        <v>36</v>
      </c>
      <c r="M1544" s="1">
        <f>Tabla1[[#This Row],[Ganancia Neta ]]/Tabla1[[#This Row],[Total del pedido ]]</f>
        <v>0.3888888888888889</v>
      </c>
      <c r="N1544" s="2">
        <f>Tabla1[[#This Row],[Costo Unitario]]*Tabla1[[#This Row],[Cantidad Ordenada]]</f>
        <v>22</v>
      </c>
      <c r="O1544" s="2"/>
    </row>
    <row r="1545" spans="1:15">
      <c r="A1545">
        <v>624</v>
      </c>
      <c r="B1545">
        <v>1</v>
      </c>
      <c r="C1545" t="s">
        <v>5</v>
      </c>
      <c r="D1545" t="s">
        <v>31</v>
      </c>
      <c r="E1545">
        <v>14</v>
      </c>
      <c r="F1545">
        <v>24</v>
      </c>
      <c r="G1545">
        <v>1</v>
      </c>
      <c r="H1545" s="8">
        <v>45</v>
      </c>
      <c r="I1545" t="s">
        <v>6</v>
      </c>
      <c r="J1545">
        <f>Tabla1[[#This Row],[Precio Unitario]]*Tabla1[[#This Row],[Cantidad Ordenada]]</f>
        <v>24</v>
      </c>
      <c r="K1545">
        <f>Tabla1[[#This Row],[Ganancia Bruta]]-(Tabla1[[#This Row],[Costo Unitario]]*Tabla1[[#This Row],[Cantidad Ordenada]])</f>
        <v>10</v>
      </c>
      <c r="L1545">
        <f>Tabla1[[#This Row],[Precio Unitario]]*Tabla1[[#This Row],[Cantidad Ordenada]]</f>
        <v>24</v>
      </c>
      <c r="M1545" s="1">
        <f>Tabla1[[#This Row],[Ganancia Neta ]]/Tabla1[[#This Row],[Total del pedido ]]</f>
        <v>0.41666666666666669</v>
      </c>
      <c r="N1545" s="2">
        <f>Tabla1[[#This Row],[Costo Unitario]]*Tabla1[[#This Row],[Cantidad Ordenada]]</f>
        <v>14</v>
      </c>
      <c r="O1545" s="2"/>
    </row>
    <row r="1546" spans="1:15">
      <c r="A1546">
        <v>624</v>
      </c>
      <c r="B1546">
        <v>1</v>
      </c>
      <c r="C1546" t="s">
        <v>23</v>
      </c>
      <c r="D1546" t="s">
        <v>47</v>
      </c>
      <c r="E1546">
        <v>13</v>
      </c>
      <c r="F1546">
        <v>21</v>
      </c>
      <c r="G1546">
        <v>2</v>
      </c>
      <c r="H1546" s="8">
        <v>15</v>
      </c>
      <c r="I1546" t="s">
        <v>8</v>
      </c>
      <c r="J1546">
        <f>Tabla1[[#This Row],[Precio Unitario]]*Tabla1[[#This Row],[Cantidad Ordenada]]</f>
        <v>42</v>
      </c>
      <c r="K1546">
        <f>Tabla1[[#This Row],[Ganancia Bruta]]-(Tabla1[[#This Row],[Costo Unitario]]*Tabla1[[#This Row],[Cantidad Ordenada]])</f>
        <v>16</v>
      </c>
      <c r="L1546">
        <f>Tabla1[[#This Row],[Precio Unitario]]*Tabla1[[#This Row],[Cantidad Ordenada]]</f>
        <v>42</v>
      </c>
      <c r="M1546" s="1">
        <f>Tabla1[[#This Row],[Ganancia Neta ]]/Tabla1[[#This Row],[Total del pedido ]]</f>
        <v>0.38095238095238093</v>
      </c>
      <c r="N1546" s="2">
        <f>Tabla1[[#This Row],[Costo Unitario]]*Tabla1[[#This Row],[Cantidad Ordenada]]</f>
        <v>26</v>
      </c>
      <c r="O1546" s="2"/>
    </row>
    <row r="1547" spans="1:15">
      <c r="A1547">
        <v>625</v>
      </c>
      <c r="B1547">
        <v>5</v>
      </c>
      <c r="C1547" t="s">
        <v>24</v>
      </c>
      <c r="D1547" t="s">
        <v>48</v>
      </c>
      <c r="E1547">
        <v>10</v>
      </c>
      <c r="F1547">
        <v>18</v>
      </c>
      <c r="G1547">
        <v>2</v>
      </c>
      <c r="H1547" s="8">
        <v>12</v>
      </c>
      <c r="I1547" t="s">
        <v>6</v>
      </c>
      <c r="J1547">
        <f>Tabla1[[#This Row],[Precio Unitario]]*Tabla1[[#This Row],[Cantidad Ordenada]]</f>
        <v>36</v>
      </c>
      <c r="K1547">
        <f>Tabla1[[#This Row],[Ganancia Bruta]]-(Tabla1[[#This Row],[Costo Unitario]]*Tabla1[[#This Row],[Cantidad Ordenada]])</f>
        <v>16</v>
      </c>
      <c r="L1547">
        <f>Tabla1[[#This Row],[Precio Unitario]]*Tabla1[[#This Row],[Cantidad Ordenada]]</f>
        <v>36</v>
      </c>
      <c r="M1547" s="1">
        <f>Tabla1[[#This Row],[Ganancia Neta ]]/Tabla1[[#This Row],[Total del pedido ]]</f>
        <v>0.44444444444444442</v>
      </c>
      <c r="N1547" s="2">
        <f>Tabla1[[#This Row],[Costo Unitario]]*Tabla1[[#This Row],[Cantidad Ordenada]]</f>
        <v>20</v>
      </c>
      <c r="O1547" s="2"/>
    </row>
    <row r="1548" spans="1:15">
      <c r="A1548">
        <v>625</v>
      </c>
      <c r="B1548">
        <v>5</v>
      </c>
      <c r="C1548" t="s">
        <v>11</v>
      </c>
      <c r="D1548" t="s">
        <v>35</v>
      </c>
      <c r="E1548">
        <v>25</v>
      </c>
      <c r="F1548">
        <v>40</v>
      </c>
      <c r="G1548">
        <v>1</v>
      </c>
      <c r="H1548" s="8">
        <v>46</v>
      </c>
      <c r="I1548" t="s">
        <v>8</v>
      </c>
      <c r="J1548">
        <f>Tabla1[[#This Row],[Precio Unitario]]*Tabla1[[#This Row],[Cantidad Ordenada]]</f>
        <v>40</v>
      </c>
      <c r="K1548">
        <f>Tabla1[[#This Row],[Ganancia Bruta]]-(Tabla1[[#This Row],[Costo Unitario]]*Tabla1[[#This Row],[Cantidad Ordenada]])</f>
        <v>15</v>
      </c>
      <c r="L1548">
        <f>Tabla1[[#This Row],[Precio Unitario]]*Tabla1[[#This Row],[Cantidad Ordenada]]</f>
        <v>40</v>
      </c>
      <c r="M1548" s="1">
        <f>Tabla1[[#This Row],[Ganancia Neta ]]/Tabla1[[#This Row],[Total del pedido ]]</f>
        <v>0.375</v>
      </c>
      <c r="N1548" s="2">
        <f>Tabla1[[#This Row],[Costo Unitario]]*Tabla1[[#This Row],[Cantidad Ordenada]]</f>
        <v>25</v>
      </c>
      <c r="O1548" s="2"/>
    </row>
    <row r="1549" spans="1:15">
      <c r="A1549">
        <v>625</v>
      </c>
      <c r="B1549">
        <v>5</v>
      </c>
      <c r="C1549" t="s">
        <v>23</v>
      </c>
      <c r="D1549" t="s">
        <v>47</v>
      </c>
      <c r="E1549">
        <v>13</v>
      </c>
      <c r="F1549">
        <v>21</v>
      </c>
      <c r="G1549">
        <v>3</v>
      </c>
      <c r="H1549" s="8">
        <v>39</v>
      </c>
      <c r="I1549" t="s">
        <v>6</v>
      </c>
      <c r="J1549">
        <f>Tabla1[[#This Row],[Precio Unitario]]*Tabla1[[#This Row],[Cantidad Ordenada]]</f>
        <v>63</v>
      </c>
      <c r="K1549">
        <f>Tabla1[[#This Row],[Ganancia Bruta]]-(Tabla1[[#This Row],[Costo Unitario]]*Tabla1[[#This Row],[Cantidad Ordenada]])</f>
        <v>24</v>
      </c>
      <c r="L1549">
        <f>Tabla1[[#This Row],[Precio Unitario]]*Tabla1[[#This Row],[Cantidad Ordenada]]</f>
        <v>63</v>
      </c>
      <c r="M1549" s="1">
        <f>Tabla1[[#This Row],[Ganancia Neta ]]/Tabla1[[#This Row],[Total del pedido ]]</f>
        <v>0.38095238095238093</v>
      </c>
      <c r="N1549" s="2">
        <f>Tabla1[[#This Row],[Costo Unitario]]*Tabla1[[#This Row],[Cantidad Ordenada]]</f>
        <v>39</v>
      </c>
      <c r="O1549" s="2"/>
    </row>
    <row r="1550" spans="1:15">
      <c r="A1550">
        <v>626</v>
      </c>
      <c r="B1550">
        <v>14</v>
      </c>
      <c r="C1550" t="s">
        <v>7</v>
      </c>
      <c r="D1550" t="s">
        <v>32</v>
      </c>
      <c r="E1550">
        <v>18</v>
      </c>
      <c r="F1550">
        <v>30</v>
      </c>
      <c r="G1550">
        <v>2</v>
      </c>
      <c r="H1550" s="8">
        <v>11</v>
      </c>
      <c r="I1550" t="s">
        <v>6</v>
      </c>
      <c r="J1550">
        <f>Tabla1[[#This Row],[Precio Unitario]]*Tabla1[[#This Row],[Cantidad Ordenada]]</f>
        <v>60</v>
      </c>
      <c r="K1550">
        <f>Tabla1[[#This Row],[Ganancia Bruta]]-(Tabla1[[#This Row],[Costo Unitario]]*Tabla1[[#This Row],[Cantidad Ordenada]])</f>
        <v>24</v>
      </c>
      <c r="L1550">
        <f>Tabla1[[#This Row],[Precio Unitario]]*Tabla1[[#This Row],[Cantidad Ordenada]]</f>
        <v>60</v>
      </c>
      <c r="M1550" s="1">
        <f>Tabla1[[#This Row],[Ganancia Neta ]]/Tabla1[[#This Row],[Total del pedido ]]</f>
        <v>0.4</v>
      </c>
      <c r="N1550" s="2">
        <f>Tabla1[[#This Row],[Costo Unitario]]*Tabla1[[#This Row],[Cantidad Ordenada]]</f>
        <v>36</v>
      </c>
      <c r="O1550" s="2"/>
    </row>
    <row r="1551" spans="1:15">
      <c r="A1551">
        <v>626</v>
      </c>
      <c r="B1551">
        <v>14</v>
      </c>
      <c r="C1551" t="s">
        <v>5</v>
      </c>
      <c r="D1551" t="s">
        <v>31</v>
      </c>
      <c r="E1551">
        <v>14</v>
      </c>
      <c r="F1551">
        <v>24</v>
      </c>
      <c r="G1551">
        <v>2</v>
      </c>
      <c r="H1551" s="8">
        <v>36</v>
      </c>
      <c r="I1551" t="s">
        <v>8</v>
      </c>
      <c r="J1551">
        <f>Tabla1[[#This Row],[Precio Unitario]]*Tabla1[[#This Row],[Cantidad Ordenada]]</f>
        <v>48</v>
      </c>
      <c r="K1551">
        <f>Tabla1[[#This Row],[Ganancia Bruta]]-(Tabla1[[#This Row],[Costo Unitario]]*Tabla1[[#This Row],[Cantidad Ordenada]])</f>
        <v>20</v>
      </c>
      <c r="L1551">
        <f>Tabla1[[#This Row],[Precio Unitario]]*Tabla1[[#This Row],[Cantidad Ordenada]]</f>
        <v>48</v>
      </c>
      <c r="M1551" s="1">
        <f>Tabla1[[#This Row],[Ganancia Neta ]]/Tabla1[[#This Row],[Total del pedido ]]</f>
        <v>0.41666666666666669</v>
      </c>
      <c r="N1551" s="2">
        <f>Tabla1[[#This Row],[Costo Unitario]]*Tabla1[[#This Row],[Cantidad Ordenada]]</f>
        <v>28</v>
      </c>
      <c r="O1551" s="2"/>
    </row>
    <row r="1552" spans="1:15">
      <c r="A1552">
        <v>626</v>
      </c>
      <c r="B1552">
        <v>14</v>
      </c>
      <c r="C1552" t="s">
        <v>13</v>
      </c>
      <c r="D1552" t="s">
        <v>37</v>
      </c>
      <c r="E1552">
        <v>17</v>
      </c>
      <c r="F1552">
        <v>29</v>
      </c>
      <c r="G1552">
        <v>1</v>
      </c>
      <c r="H1552" s="8">
        <v>11</v>
      </c>
      <c r="I1552" t="s">
        <v>8</v>
      </c>
      <c r="J1552">
        <f>Tabla1[[#This Row],[Precio Unitario]]*Tabla1[[#This Row],[Cantidad Ordenada]]</f>
        <v>29</v>
      </c>
      <c r="K1552">
        <f>Tabla1[[#This Row],[Ganancia Bruta]]-(Tabla1[[#This Row],[Costo Unitario]]*Tabla1[[#This Row],[Cantidad Ordenada]])</f>
        <v>12</v>
      </c>
      <c r="L1552">
        <f>Tabla1[[#This Row],[Precio Unitario]]*Tabla1[[#This Row],[Cantidad Ordenada]]</f>
        <v>29</v>
      </c>
      <c r="M1552" s="1">
        <f>Tabla1[[#This Row],[Ganancia Neta ]]/Tabla1[[#This Row],[Total del pedido ]]</f>
        <v>0.41379310344827586</v>
      </c>
      <c r="N1552" s="2">
        <f>Tabla1[[#This Row],[Costo Unitario]]*Tabla1[[#This Row],[Cantidad Ordenada]]</f>
        <v>17</v>
      </c>
      <c r="O1552" s="2"/>
    </row>
    <row r="1553" spans="1:15">
      <c r="A1553">
        <v>627</v>
      </c>
      <c r="B1553">
        <v>4</v>
      </c>
      <c r="C1553" t="s">
        <v>23</v>
      </c>
      <c r="D1553" t="s">
        <v>47</v>
      </c>
      <c r="E1553">
        <v>13</v>
      </c>
      <c r="F1553">
        <v>21</v>
      </c>
      <c r="G1553">
        <v>1</v>
      </c>
      <c r="H1553" s="8">
        <v>37</v>
      </c>
      <c r="I1553" t="s">
        <v>6</v>
      </c>
      <c r="J1553">
        <f>Tabla1[[#This Row],[Precio Unitario]]*Tabla1[[#This Row],[Cantidad Ordenada]]</f>
        <v>21</v>
      </c>
      <c r="K1553">
        <f>Tabla1[[#This Row],[Ganancia Bruta]]-(Tabla1[[#This Row],[Costo Unitario]]*Tabla1[[#This Row],[Cantidad Ordenada]])</f>
        <v>8</v>
      </c>
      <c r="L1553">
        <f>Tabla1[[#This Row],[Precio Unitario]]*Tabla1[[#This Row],[Cantidad Ordenada]]</f>
        <v>21</v>
      </c>
      <c r="M1553" s="1">
        <f>Tabla1[[#This Row],[Ganancia Neta ]]/Tabla1[[#This Row],[Total del pedido ]]</f>
        <v>0.38095238095238093</v>
      </c>
      <c r="N1553" s="2">
        <f>Tabla1[[#This Row],[Costo Unitario]]*Tabla1[[#This Row],[Cantidad Ordenada]]</f>
        <v>13</v>
      </c>
      <c r="O1553" s="2"/>
    </row>
    <row r="1554" spans="1:15">
      <c r="A1554">
        <v>628</v>
      </c>
      <c r="B1554">
        <v>2</v>
      </c>
      <c r="C1554" t="s">
        <v>5</v>
      </c>
      <c r="D1554" t="s">
        <v>31</v>
      </c>
      <c r="E1554">
        <v>14</v>
      </c>
      <c r="F1554">
        <v>24</v>
      </c>
      <c r="G1554">
        <v>2</v>
      </c>
      <c r="H1554" s="8">
        <v>10</v>
      </c>
      <c r="I1554" t="s">
        <v>6</v>
      </c>
      <c r="J1554">
        <f>Tabla1[[#This Row],[Precio Unitario]]*Tabla1[[#This Row],[Cantidad Ordenada]]</f>
        <v>48</v>
      </c>
      <c r="K1554">
        <f>Tabla1[[#This Row],[Ganancia Bruta]]-(Tabla1[[#This Row],[Costo Unitario]]*Tabla1[[#This Row],[Cantidad Ordenada]])</f>
        <v>20</v>
      </c>
      <c r="L1554">
        <f>Tabla1[[#This Row],[Precio Unitario]]*Tabla1[[#This Row],[Cantidad Ordenada]]</f>
        <v>48</v>
      </c>
      <c r="M1554" s="1">
        <f>Tabla1[[#This Row],[Ganancia Neta ]]/Tabla1[[#This Row],[Total del pedido ]]</f>
        <v>0.41666666666666669</v>
      </c>
      <c r="N1554" s="2">
        <f>Tabla1[[#This Row],[Costo Unitario]]*Tabla1[[#This Row],[Cantidad Ordenada]]</f>
        <v>28</v>
      </c>
      <c r="O1554" s="2"/>
    </row>
    <row r="1555" spans="1:15">
      <c r="A1555">
        <v>628</v>
      </c>
      <c r="B1555">
        <v>2</v>
      </c>
      <c r="C1555" t="s">
        <v>11</v>
      </c>
      <c r="D1555" t="s">
        <v>35</v>
      </c>
      <c r="E1555">
        <v>25</v>
      </c>
      <c r="F1555">
        <v>40</v>
      </c>
      <c r="G1555">
        <v>3</v>
      </c>
      <c r="H1555" s="8">
        <v>33</v>
      </c>
      <c r="I1555" t="s">
        <v>8</v>
      </c>
      <c r="J1555">
        <f>Tabla1[[#This Row],[Precio Unitario]]*Tabla1[[#This Row],[Cantidad Ordenada]]</f>
        <v>120</v>
      </c>
      <c r="K1555">
        <f>Tabla1[[#This Row],[Ganancia Bruta]]-(Tabla1[[#This Row],[Costo Unitario]]*Tabla1[[#This Row],[Cantidad Ordenada]])</f>
        <v>45</v>
      </c>
      <c r="L1555">
        <f>Tabla1[[#This Row],[Precio Unitario]]*Tabla1[[#This Row],[Cantidad Ordenada]]</f>
        <v>120</v>
      </c>
      <c r="M1555" s="1">
        <f>Tabla1[[#This Row],[Ganancia Neta ]]/Tabla1[[#This Row],[Total del pedido ]]</f>
        <v>0.375</v>
      </c>
      <c r="N1555" s="2">
        <f>Tabla1[[#This Row],[Costo Unitario]]*Tabla1[[#This Row],[Cantidad Ordenada]]</f>
        <v>75</v>
      </c>
      <c r="O1555" s="2"/>
    </row>
    <row r="1556" spans="1:15">
      <c r="A1556">
        <v>629</v>
      </c>
      <c r="B1556">
        <v>17</v>
      </c>
      <c r="C1556" t="s">
        <v>20</v>
      </c>
      <c r="D1556" t="s">
        <v>44</v>
      </c>
      <c r="E1556">
        <v>20</v>
      </c>
      <c r="F1556">
        <v>34</v>
      </c>
      <c r="G1556">
        <v>1</v>
      </c>
      <c r="H1556" s="8">
        <v>22</v>
      </c>
      <c r="I1556" t="s">
        <v>8</v>
      </c>
      <c r="J1556">
        <f>Tabla1[[#This Row],[Precio Unitario]]*Tabla1[[#This Row],[Cantidad Ordenada]]</f>
        <v>34</v>
      </c>
      <c r="K1556">
        <f>Tabla1[[#This Row],[Ganancia Bruta]]-(Tabla1[[#This Row],[Costo Unitario]]*Tabla1[[#This Row],[Cantidad Ordenada]])</f>
        <v>14</v>
      </c>
      <c r="L1556">
        <f>Tabla1[[#This Row],[Precio Unitario]]*Tabla1[[#This Row],[Cantidad Ordenada]]</f>
        <v>34</v>
      </c>
      <c r="M1556" s="1">
        <f>Tabla1[[#This Row],[Ganancia Neta ]]/Tabla1[[#This Row],[Total del pedido ]]</f>
        <v>0.41176470588235292</v>
      </c>
      <c r="N1556" s="2">
        <f>Tabla1[[#This Row],[Costo Unitario]]*Tabla1[[#This Row],[Cantidad Ordenada]]</f>
        <v>20</v>
      </c>
      <c r="O1556" s="2"/>
    </row>
    <row r="1557" spans="1:15">
      <c r="A1557">
        <v>629</v>
      </c>
      <c r="B1557">
        <v>17</v>
      </c>
      <c r="C1557" t="s">
        <v>21</v>
      </c>
      <c r="D1557" t="s">
        <v>45</v>
      </c>
      <c r="E1557">
        <v>12</v>
      </c>
      <c r="F1557">
        <v>20</v>
      </c>
      <c r="G1557">
        <v>3</v>
      </c>
      <c r="H1557" s="8">
        <v>19</v>
      </c>
      <c r="I1557" t="s">
        <v>6</v>
      </c>
      <c r="J1557">
        <f>Tabla1[[#This Row],[Precio Unitario]]*Tabla1[[#This Row],[Cantidad Ordenada]]</f>
        <v>60</v>
      </c>
      <c r="K1557">
        <f>Tabla1[[#This Row],[Ganancia Bruta]]-(Tabla1[[#This Row],[Costo Unitario]]*Tabla1[[#This Row],[Cantidad Ordenada]])</f>
        <v>24</v>
      </c>
      <c r="L1557">
        <f>Tabla1[[#This Row],[Precio Unitario]]*Tabla1[[#This Row],[Cantidad Ordenada]]</f>
        <v>60</v>
      </c>
      <c r="M1557" s="1">
        <f>Tabla1[[#This Row],[Ganancia Neta ]]/Tabla1[[#This Row],[Total del pedido ]]</f>
        <v>0.4</v>
      </c>
      <c r="N1557" s="2">
        <f>Tabla1[[#This Row],[Costo Unitario]]*Tabla1[[#This Row],[Cantidad Ordenada]]</f>
        <v>36</v>
      </c>
      <c r="O1557" s="2"/>
    </row>
    <row r="1558" spans="1:15">
      <c r="A1558">
        <v>629</v>
      </c>
      <c r="B1558">
        <v>17</v>
      </c>
      <c r="C1558" t="s">
        <v>24</v>
      </c>
      <c r="D1558" t="s">
        <v>48</v>
      </c>
      <c r="E1558">
        <v>10</v>
      </c>
      <c r="F1558">
        <v>18</v>
      </c>
      <c r="G1558">
        <v>2</v>
      </c>
      <c r="H1558" s="8">
        <v>43</v>
      </c>
      <c r="I1558" t="s">
        <v>8</v>
      </c>
      <c r="J1558">
        <f>Tabla1[[#This Row],[Precio Unitario]]*Tabla1[[#This Row],[Cantidad Ordenada]]</f>
        <v>36</v>
      </c>
      <c r="K1558">
        <f>Tabla1[[#This Row],[Ganancia Bruta]]-(Tabla1[[#This Row],[Costo Unitario]]*Tabla1[[#This Row],[Cantidad Ordenada]])</f>
        <v>16</v>
      </c>
      <c r="L1558">
        <f>Tabla1[[#This Row],[Precio Unitario]]*Tabla1[[#This Row],[Cantidad Ordenada]]</f>
        <v>36</v>
      </c>
      <c r="M1558" s="1">
        <f>Tabla1[[#This Row],[Ganancia Neta ]]/Tabla1[[#This Row],[Total del pedido ]]</f>
        <v>0.44444444444444442</v>
      </c>
      <c r="N1558" s="2">
        <f>Tabla1[[#This Row],[Costo Unitario]]*Tabla1[[#This Row],[Cantidad Ordenada]]</f>
        <v>20</v>
      </c>
      <c r="O1558" s="2"/>
    </row>
    <row r="1559" spans="1:15">
      <c r="A1559">
        <v>630</v>
      </c>
      <c r="B1559">
        <v>2</v>
      </c>
      <c r="C1559" t="s">
        <v>9</v>
      </c>
      <c r="D1559" t="s">
        <v>33</v>
      </c>
      <c r="E1559">
        <v>19</v>
      </c>
      <c r="F1559">
        <v>31</v>
      </c>
      <c r="G1559">
        <v>2</v>
      </c>
      <c r="H1559" s="8">
        <v>19</v>
      </c>
      <c r="I1559" t="s">
        <v>6</v>
      </c>
      <c r="J1559">
        <f>Tabla1[[#This Row],[Precio Unitario]]*Tabla1[[#This Row],[Cantidad Ordenada]]</f>
        <v>62</v>
      </c>
      <c r="K1559">
        <f>Tabla1[[#This Row],[Ganancia Bruta]]-(Tabla1[[#This Row],[Costo Unitario]]*Tabla1[[#This Row],[Cantidad Ordenada]])</f>
        <v>24</v>
      </c>
      <c r="L1559">
        <f>Tabla1[[#This Row],[Precio Unitario]]*Tabla1[[#This Row],[Cantidad Ordenada]]</f>
        <v>62</v>
      </c>
      <c r="M1559" s="1">
        <f>Tabla1[[#This Row],[Ganancia Neta ]]/Tabla1[[#This Row],[Total del pedido ]]</f>
        <v>0.38709677419354838</v>
      </c>
      <c r="N1559" s="2">
        <f>Tabla1[[#This Row],[Costo Unitario]]*Tabla1[[#This Row],[Cantidad Ordenada]]</f>
        <v>38</v>
      </c>
      <c r="O1559" s="2"/>
    </row>
    <row r="1560" spans="1:15">
      <c r="A1560">
        <v>630</v>
      </c>
      <c r="B1560">
        <v>2</v>
      </c>
      <c r="C1560" t="s">
        <v>11</v>
      </c>
      <c r="D1560" t="s">
        <v>35</v>
      </c>
      <c r="E1560">
        <v>25</v>
      </c>
      <c r="F1560">
        <v>40</v>
      </c>
      <c r="G1560">
        <v>3</v>
      </c>
      <c r="H1560" s="8">
        <v>56</v>
      </c>
      <c r="I1560" t="s">
        <v>6</v>
      </c>
      <c r="J1560">
        <f>Tabla1[[#This Row],[Precio Unitario]]*Tabla1[[#This Row],[Cantidad Ordenada]]</f>
        <v>120</v>
      </c>
      <c r="K1560">
        <f>Tabla1[[#This Row],[Ganancia Bruta]]-(Tabla1[[#This Row],[Costo Unitario]]*Tabla1[[#This Row],[Cantidad Ordenada]])</f>
        <v>45</v>
      </c>
      <c r="L1560">
        <f>Tabla1[[#This Row],[Precio Unitario]]*Tabla1[[#This Row],[Cantidad Ordenada]]</f>
        <v>120</v>
      </c>
      <c r="M1560" s="1">
        <f>Tabla1[[#This Row],[Ganancia Neta ]]/Tabla1[[#This Row],[Total del pedido ]]</f>
        <v>0.375</v>
      </c>
      <c r="N1560" s="2">
        <f>Tabla1[[#This Row],[Costo Unitario]]*Tabla1[[#This Row],[Cantidad Ordenada]]</f>
        <v>75</v>
      </c>
      <c r="O1560" s="2"/>
    </row>
    <row r="1561" spans="1:15">
      <c r="A1561">
        <v>631</v>
      </c>
      <c r="B1561">
        <v>6</v>
      </c>
      <c r="C1561" t="s">
        <v>19</v>
      </c>
      <c r="D1561" t="s">
        <v>43</v>
      </c>
      <c r="E1561">
        <v>13</v>
      </c>
      <c r="F1561">
        <v>22</v>
      </c>
      <c r="G1561">
        <v>3</v>
      </c>
      <c r="H1561" s="8">
        <v>46</v>
      </c>
      <c r="I1561" t="s">
        <v>6</v>
      </c>
      <c r="J1561">
        <f>Tabla1[[#This Row],[Precio Unitario]]*Tabla1[[#This Row],[Cantidad Ordenada]]</f>
        <v>66</v>
      </c>
      <c r="K1561">
        <f>Tabla1[[#This Row],[Ganancia Bruta]]-(Tabla1[[#This Row],[Costo Unitario]]*Tabla1[[#This Row],[Cantidad Ordenada]])</f>
        <v>27</v>
      </c>
      <c r="L1561">
        <f>Tabla1[[#This Row],[Precio Unitario]]*Tabla1[[#This Row],[Cantidad Ordenada]]</f>
        <v>66</v>
      </c>
      <c r="M1561" s="1">
        <f>Tabla1[[#This Row],[Ganancia Neta ]]/Tabla1[[#This Row],[Total del pedido ]]</f>
        <v>0.40909090909090912</v>
      </c>
      <c r="N1561" s="2">
        <f>Tabla1[[#This Row],[Costo Unitario]]*Tabla1[[#This Row],[Cantidad Ordenada]]</f>
        <v>39</v>
      </c>
      <c r="O1561" s="2"/>
    </row>
    <row r="1562" spans="1:15">
      <c r="A1562">
        <v>632</v>
      </c>
      <c r="B1562">
        <v>16</v>
      </c>
      <c r="C1562" t="s">
        <v>18</v>
      </c>
      <c r="D1562" t="s">
        <v>42</v>
      </c>
      <c r="E1562">
        <v>19</v>
      </c>
      <c r="F1562">
        <v>32</v>
      </c>
      <c r="G1562">
        <v>3</v>
      </c>
      <c r="H1562" s="8">
        <v>41</v>
      </c>
      <c r="I1562" t="s">
        <v>8</v>
      </c>
      <c r="J1562">
        <f>Tabla1[[#This Row],[Precio Unitario]]*Tabla1[[#This Row],[Cantidad Ordenada]]</f>
        <v>96</v>
      </c>
      <c r="K1562">
        <f>Tabla1[[#This Row],[Ganancia Bruta]]-(Tabla1[[#This Row],[Costo Unitario]]*Tabla1[[#This Row],[Cantidad Ordenada]])</f>
        <v>39</v>
      </c>
      <c r="L1562">
        <f>Tabla1[[#This Row],[Precio Unitario]]*Tabla1[[#This Row],[Cantidad Ordenada]]</f>
        <v>96</v>
      </c>
      <c r="M1562" s="1">
        <f>Tabla1[[#This Row],[Ganancia Neta ]]/Tabla1[[#This Row],[Total del pedido ]]</f>
        <v>0.40625</v>
      </c>
      <c r="N1562" s="2">
        <f>Tabla1[[#This Row],[Costo Unitario]]*Tabla1[[#This Row],[Cantidad Ordenada]]</f>
        <v>57</v>
      </c>
      <c r="O1562" s="2"/>
    </row>
    <row r="1563" spans="1:15">
      <c r="A1563">
        <v>632</v>
      </c>
      <c r="B1563">
        <v>16</v>
      </c>
      <c r="C1563" t="s">
        <v>14</v>
      </c>
      <c r="D1563" t="s">
        <v>38</v>
      </c>
      <c r="E1563">
        <v>20</v>
      </c>
      <c r="F1563">
        <v>33</v>
      </c>
      <c r="G1563">
        <v>1</v>
      </c>
      <c r="H1563" s="8">
        <v>47</v>
      </c>
      <c r="I1563" t="s">
        <v>6</v>
      </c>
      <c r="J1563">
        <f>Tabla1[[#This Row],[Precio Unitario]]*Tabla1[[#This Row],[Cantidad Ordenada]]</f>
        <v>33</v>
      </c>
      <c r="K1563">
        <f>Tabla1[[#This Row],[Ganancia Bruta]]-(Tabla1[[#This Row],[Costo Unitario]]*Tabla1[[#This Row],[Cantidad Ordenada]])</f>
        <v>13</v>
      </c>
      <c r="L1563">
        <f>Tabla1[[#This Row],[Precio Unitario]]*Tabla1[[#This Row],[Cantidad Ordenada]]</f>
        <v>33</v>
      </c>
      <c r="M1563" s="1">
        <f>Tabla1[[#This Row],[Ganancia Neta ]]/Tabla1[[#This Row],[Total del pedido ]]</f>
        <v>0.39393939393939392</v>
      </c>
      <c r="N1563" s="2">
        <f>Tabla1[[#This Row],[Costo Unitario]]*Tabla1[[#This Row],[Cantidad Ordenada]]</f>
        <v>20</v>
      </c>
      <c r="O1563" s="2"/>
    </row>
    <row r="1564" spans="1:15">
      <c r="A1564">
        <v>633</v>
      </c>
      <c r="B1564">
        <v>16</v>
      </c>
      <c r="C1564" t="s">
        <v>7</v>
      </c>
      <c r="D1564" t="s">
        <v>32</v>
      </c>
      <c r="E1564">
        <v>18</v>
      </c>
      <c r="F1564">
        <v>30</v>
      </c>
      <c r="G1564">
        <v>3</v>
      </c>
      <c r="H1564" s="8">
        <v>10</v>
      </c>
      <c r="I1564" t="s">
        <v>6</v>
      </c>
      <c r="J1564">
        <f>Tabla1[[#This Row],[Precio Unitario]]*Tabla1[[#This Row],[Cantidad Ordenada]]</f>
        <v>90</v>
      </c>
      <c r="K1564">
        <f>Tabla1[[#This Row],[Ganancia Bruta]]-(Tabla1[[#This Row],[Costo Unitario]]*Tabla1[[#This Row],[Cantidad Ordenada]])</f>
        <v>36</v>
      </c>
      <c r="L1564">
        <f>Tabla1[[#This Row],[Precio Unitario]]*Tabla1[[#This Row],[Cantidad Ordenada]]</f>
        <v>90</v>
      </c>
      <c r="M1564" s="1">
        <f>Tabla1[[#This Row],[Ganancia Neta ]]/Tabla1[[#This Row],[Total del pedido ]]</f>
        <v>0.4</v>
      </c>
      <c r="N1564" s="2">
        <f>Tabla1[[#This Row],[Costo Unitario]]*Tabla1[[#This Row],[Cantidad Ordenada]]</f>
        <v>54</v>
      </c>
      <c r="O1564" s="2"/>
    </row>
    <row r="1565" spans="1:15">
      <c r="A1565">
        <v>633</v>
      </c>
      <c r="B1565">
        <v>16</v>
      </c>
      <c r="C1565" t="s">
        <v>5</v>
      </c>
      <c r="D1565" t="s">
        <v>31</v>
      </c>
      <c r="E1565">
        <v>14</v>
      </c>
      <c r="F1565">
        <v>24</v>
      </c>
      <c r="G1565">
        <v>2</v>
      </c>
      <c r="H1565" s="8">
        <v>51</v>
      </c>
      <c r="I1565" t="s">
        <v>8</v>
      </c>
      <c r="J1565">
        <f>Tabla1[[#This Row],[Precio Unitario]]*Tabla1[[#This Row],[Cantidad Ordenada]]</f>
        <v>48</v>
      </c>
      <c r="K1565">
        <f>Tabla1[[#This Row],[Ganancia Bruta]]-(Tabla1[[#This Row],[Costo Unitario]]*Tabla1[[#This Row],[Cantidad Ordenada]])</f>
        <v>20</v>
      </c>
      <c r="L1565">
        <f>Tabla1[[#This Row],[Precio Unitario]]*Tabla1[[#This Row],[Cantidad Ordenada]]</f>
        <v>48</v>
      </c>
      <c r="M1565" s="1">
        <f>Tabla1[[#This Row],[Ganancia Neta ]]/Tabla1[[#This Row],[Total del pedido ]]</f>
        <v>0.41666666666666669</v>
      </c>
      <c r="N1565" s="2">
        <f>Tabla1[[#This Row],[Costo Unitario]]*Tabla1[[#This Row],[Cantidad Ordenada]]</f>
        <v>28</v>
      </c>
      <c r="O1565" s="2"/>
    </row>
    <row r="1566" spans="1:15">
      <c r="A1566">
        <v>633</v>
      </c>
      <c r="B1566">
        <v>16</v>
      </c>
      <c r="C1566" t="s">
        <v>19</v>
      </c>
      <c r="D1566" t="s">
        <v>43</v>
      </c>
      <c r="E1566">
        <v>13</v>
      </c>
      <c r="F1566">
        <v>22</v>
      </c>
      <c r="G1566">
        <v>2</v>
      </c>
      <c r="H1566" s="8">
        <v>34</v>
      </c>
      <c r="I1566" t="s">
        <v>6</v>
      </c>
      <c r="J1566">
        <f>Tabla1[[#This Row],[Precio Unitario]]*Tabla1[[#This Row],[Cantidad Ordenada]]</f>
        <v>44</v>
      </c>
      <c r="K1566">
        <f>Tabla1[[#This Row],[Ganancia Bruta]]-(Tabla1[[#This Row],[Costo Unitario]]*Tabla1[[#This Row],[Cantidad Ordenada]])</f>
        <v>18</v>
      </c>
      <c r="L1566">
        <f>Tabla1[[#This Row],[Precio Unitario]]*Tabla1[[#This Row],[Cantidad Ordenada]]</f>
        <v>44</v>
      </c>
      <c r="M1566" s="1">
        <f>Tabla1[[#This Row],[Ganancia Neta ]]/Tabla1[[#This Row],[Total del pedido ]]</f>
        <v>0.40909090909090912</v>
      </c>
      <c r="N1566" s="2">
        <f>Tabla1[[#This Row],[Costo Unitario]]*Tabla1[[#This Row],[Cantidad Ordenada]]</f>
        <v>26</v>
      </c>
      <c r="O1566" s="2"/>
    </row>
    <row r="1567" spans="1:15">
      <c r="A1567">
        <v>633</v>
      </c>
      <c r="B1567">
        <v>16</v>
      </c>
      <c r="C1567" t="s">
        <v>24</v>
      </c>
      <c r="D1567" t="s">
        <v>48</v>
      </c>
      <c r="E1567">
        <v>10</v>
      </c>
      <c r="F1567">
        <v>18</v>
      </c>
      <c r="G1567">
        <v>3</v>
      </c>
      <c r="H1567" s="8">
        <v>54</v>
      </c>
      <c r="I1567" t="s">
        <v>8</v>
      </c>
      <c r="J1567">
        <f>Tabla1[[#This Row],[Precio Unitario]]*Tabla1[[#This Row],[Cantidad Ordenada]]</f>
        <v>54</v>
      </c>
      <c r="K1567">
        <f>Tabla1[[#This Row],[Ganancia Bruta]]-(Tabla1[[#This Row],[Costo Unitario]]*Tabla1[[#This Row],[Cantidad Ordenada]])</f>
        <v>24</v>
      </c>
      <c r="L1567">
        <f>Tabla1[[#This Row],[Precio Unitario]]*Tabla1[[#This Row],[Cantidad Ordenada]]</f>
        <v>54</v>
      </c>
      <c r="M1567" s="1">
        <f>Tabla1[[#This Row],[Ganancia Neta ]]/Tabla1[[#This Row],[Total del pedido ]]</f>
        <v>0.44444444444444442</v>
      </c>
      <c r="N1567" s="2">
        <f>Tabla1[[#This Row],[Costo Unitario]]*Tabla1[[#This Row],[Cantidad Ordenada]]</f>
        <v>30</v>
      </c>
      <c r="O1567" s="2"/>
    </row>
    <row r="1568" spans="1:15">
      <c r="A1568">
        <v>634</v>
      </c>
      <c r="B1568">
        <v>2</v>
      </c>
      <c r="C1568" t="s">
        <v>19</v>
      </c>
      <c r="D1568" t="s">
        <v>43</v>
      </c>
      <c r="E1568">
        <v>13</v>
      </c>
      <c r="F1568">
        <v>22</v>
      </c>
      <c r="G1568">
        <v>2</v>
      </c>
      <c r="H1568" s="8">
        <v>25</v>
      </c>
      <c r="I1568" t="s">
        <v>6</v>
      </c>
      <c r="J1568">
        <f>Tabla1[[#This Row],[Precio Unitario]]*Tabla1[[#This Row],[Cantidad Ordenada]]</f>
        <v>44</v>
      </c>
      <c r="K1568">
        <f>Tabla1[[#This Row],[Ganancia Bruta]]-(Tabla1[[#This Row],[Costo Unitario]]*Tabla1[[#This Row],[Cantidad Ordenada]])</f>
        <v>18</v>
      </c>
      <c r="L1568">
        <f>Tabla1[[#This Row],[Precio Unitario]]*Tabla1[[#This Row],[Cantidad Ordenada]]</f>
        <v>44</v>
      </c>
      <c r="M1568" s="1">
        <f>Tabla1[[#This Row],[Ganancia Neta ]]/Tabla1[[#This Row],[Total del pedido ]]</f>
        <v>0.40909090909090912</v>
      </c>
      <c r="N1568" s="2">
        <f>Tabla1[[#This Row],[Costo Unitario]]*Tabla1[[#This Row],[Cantidad Ordenada]]</f>
        <v>26</v>
      </c>
      <c r="O1568" s="2"/>
    </row>
    <row r="1569" spans="1:15">
      <c r="A1569">
        <v>634</v>
      </c>
      <c r="B1569">
        <v>2</v>
      </c>
      <c r="C1569" t="s">
        <v>11</v>
      </c>
      <c r="D1569" t="s">
        <v>35</v>
      </c>
      <c r="E1569">
        <v>25</v>
      </c>
      <c r="F1569">
        <v>40</v>
      </c>
      <c r="G1569">
        <v>3</v>
      </c>
      <c r="H1569" s="8">
        <v>38</v>
      </c>
      <c r="I1569" t="s">
        <v>8</v>
      </c>
      <c r="J1569">
        <f>Tabla1[[#This Row],[Precio Unitario]]*Tabla1[[#This Row],[Cantidad Ordenada]]</f>
        <v>120</v>
      </c>
      <c r="K1569">
        <f>Tabla1[[#This Row],[Ganancia Bruta]]-(Tabla1[[#This Row],[Costo Unitario]]*Tabla1[[#This Row],[Cantidad Ordenada]])</f>
        <v>45</v>
      </c>
      <c r="L1569">
        <f>Tabla1[[#This Row],[Precio Unitario]]*Tabla1[[#This Row],[Cantidad Ordenada]]</f>
        <v>120</v>
      </c>
      <c r="M1569" s="1">
        <f>Tabla1[[#This Row],[Ganancia Neta ]]/Tabla1[[#This Row],[Total del pedido ]]</f>
        <v>0.375</v>
      </c>
      <c r="N1569" s="2">
        <f>Tabla1[[#This Row],[Costo Unitario]]*Tabla1[[#This Row],[Cantidad Ordenada]]</f>
        <v>75</v>
      </c>
      <c r="O1569" s="2"/>
    </row>
    <row r="1570" spans="1:15">
      <c r="A1570">
        <v>634</v>
      </c>
      <c r="B1570">
        <v>2</v>
      </c>
      <c r="C1570" t="s">
        <v>26</v>
      </c>
      <c r="D1570" t="s">
        <v>50</v>
      </c>
      <c r="E1570">
        <v>15</v>
      </c>
      <c r="F1570">
        <v>25</v>
      </c>
      <c r="G1570">
        <v>3</v>
      </c>
      <c r="H1570" s="8">
        <v>43</v>
      </c>
      <c r="I1570" t="s">
        <v>8</v>
      </c>
      <c r="J1570">
        <f>Tabla1[[#This Row],[Precio Unitario]]*Tabla1[[#This Row],[Cantidad Ordenada]]</f>
        <v>75</v>
      </c>
      <c r="K1570">
        <f>Tabla1[[#This Row],[Ganancia Bruta]]-(Tabla1[[#This Row],[Costo Unitario]]*Tabla1[[#This Row],[Cantidad Ordenada]])</f>
        <v>30</v>
      </c>
      <c r="L1570">
        <f>Tabla1[[#This Row],[Precio Unitario]]*Tabla1[[#This Row],[Cantidad Ordenada]]</f>
        <v>75</v>
      </c>
      <c r="M1570" s="1">
        <f>Tabla1[[#This Row],[Ganancia Neta ]]/Tabla1[[#This Row],[Total del pedido ]]</f>
        <v>0.4</v>
      </c>
      <c r="N1570" s="2">
        <f>Tabla1[[#This Row],[Costo Unitario]]*Tabla1[[#This Row],[Cantidad Ordenada]]</f>
        <v>45</v>
      </c>
      <c r="O1570" s="2"/>
    </row>
    <row r="1571" spans="1:15">
      <c r="A1571">
        <v>634</v>
      </c>
      <c r="B1571">
        <v>2</v>
      </c>
      <c r="C1571" t="s">
        <v>17</v>
      </c>
      <c r="D1571" t="s">
        <v>41</v>
      </c>
      <c r="E1571">
        <v>21</v>
      </c>
      <c r="F1571">
        <v>35</v>
      </c>
      <c r="G1571">
        <v>3</v>
      </c>
      <c r="H1571" s="8">
        <v>51</v>
      </c>
      <c r="I1571" t="s">
        <v>6</v>
      </c>
      <c r="J1571">
        <f>Tabla1[[#This Row],[Precio Unitario]]*Tabla1[[#This Row],[Cantidad Ordenada]]</f>
        <v>105</v>
      </c>
      <c r="K1571">
        <f>Tabla1[[#This Row],[Ganancia Bruta]]-(Tabla1[[#This Row],[Costo Unitario]]*Tabla1[[#This Row],[Cantidad Ordenada]])</f>
        <v>42</v>
      </c>
      <c r="L1571">
        <f>Tabla1[[#This Row],[Precio Unitario]]*Tabla1[[#This Row],[Cantidad Ordenada]]</f>
        <v>105</v>
      </c>
      <c r="M1571" s="1">
        <f>Tabla1[[#This Row],[Ganancia Neta ]]/Tabla1[[#This Row],[Total del pedido ]]</f>
        <v>0.4</v>
      </c>
      <c r="N1571" s="2">
        <f>Tabla1[[#This Row],[Costo Unitario]]*Tabla1[[#This Row],[Cantidad Ordenada]]</f>
        <v>63</v>
      </c>
      <c r="O1571" s="2"/>
    </row>
    <row r="1572" spans="1:15">
      <c r="A1572">
        <v>635</v>
      </c>
      <c r="B1572">
        <v>5</v>
      </c>
      <c r="C1572" t="s">
        <v>13</v>
      </c>
      <c r="D1572" t="s">
        <v>37</v>
      </c>
      <c r="E1572">
        <v>17</v>
      </c>
      <c r="F1572">
        <v>29</v>
      </c>
      <c r="G1572">
        <v>2</v>
      </c>
      <c r="H1572" s="8">
        <v>25</v>
      </c>
      <c r="I1572" t="s">
        <v>8</v>
      </c>
      <c r="J1572">
        <f>Tabla1[[#This Row],[Precio Unitario]]*Tabla1[[#This Row],[Cantidad Ordenada]]</f>
        <v>58</v>
      </c>
      <c r="K1572">
        <f>Tabla1[[#This Row],[Ganancia Bruta]]-(Tabla1[[#This Row],[Costo Unitario]]*Tabla1[[#This Row],[Cantidad Ordenada]])</f>
        <v>24</v>
      </c>
      <c r="L1572">
        <f>Tabla1[[#This Row],[Precio Unitario]]*Tabla1[[#This Row],[Cantidad Ordenada]]</f>
        <v>58</v>
      </c>
      <c r="M1572" s="1">
        <f>Tabla1[[#This Row],[Ganancia Neta ]]/Tabla1[[#This Row],[Total del pedido ]]</f>
        <v>0.41379310344827586</v>
      </c>
      <c r="N1572" s="2">
        <f>Tabla1[[#This Row],[Costo Unitario]]*Tabla1[[#This Row],[Cantidad Ordenada]]</f>
        <v>34</v>
      </c>
      <c r="O1572" s="2"/>
    </row>
    <row r="1573" spans="1:15">
      <c r="A1573">
        <v>636</v>
      </c>
      <c r="B1573">
        <v>14</v>
      </c>
      <c r="C1573" t="s">
        <v>5</v>
      </c>
      <c r="D1573" t="s">
        <v>31</v>
      </c>
      <c r="E1573">
        <v>14</v>
      </c>
      <c r="F1573">
        <v>24</v>
      </c>
      <c r="G1573">
        <v>2</v>
      </c>
      <c r="H1573" s="8">
        <v>45</v>
      </c>
      <c r="I1573" t="s">
        <v>6</v>
      </c>
      <c r="J1573">
        <f>Tabla1[[#This Row],[Precio Unitario]]*Tabla1[[#This Row],[Cantidad Ordenada]]</f>
        <v>48</v>
      </c>
      <c r="K1573">
        <f>Tabla1[[#This Row],[Ganancia Bruta]]-(Tabla1[[#This Row],[Costo Unitario]]*Tabla1[[#This Row],[Cantidad Ordenada]])</f>
        <v>20</v>
      </c>
      <c r="L1573">
        <f>Tabla1[[#This Row],[Precio Unitario]]*Tabla1[[#This Row],[Cantidad Ordenada]]</f>
        <v>48</v>
      </c>
      <c r="M1573" s="1">
        <f>Tabla1[[#This Row],[Ganancia Neta ]]/Tabla1[[#This Row],[Total del pedido ]]</f>
        <v>0.41666666666666669</v>
      </c>
      <c r="N1573" s="2">
        <f>Tabla1[[#This Row],[Costo Unitario]]*Tabla1[[#This Row],[Cantidad Ordenada]]</f>
        <v>28</v>
      </c>
      <c r="O1573" s="2"/>
    </row>
    <row r="1574" spans="1:15">
      <c r="A1574">
        <v>636</v>
      </c>
      <c r="B1574">
        <v>14</v>
      </c>
      <c r="C1574" t="s">
        <v>16</v>
      </c>
      <c r="D1574" t="s">
        <v>40</v>
      </c>
      <c r="E1574">
        <v>11</v>
      </c>
      <c r="F1574">
        <v>19</v>
      </c>
      <c r="G1574">
        <v>3</v>
      </c>
      <c r="H1574" s="8">
        <v>54</v>
      </c>
      <c r="I1574" t="s">
        <v>8</v>
      </c>
      <c r="J1574">
        <f>Tabla1[[#This Row],[Precio Unitario]]*Tabla1[[#This Row],[Cantidad Ordenada]]</f>
        <v>57</v>
      </c>
      <c r="K1574">
        <f>Tabla1[[#This Row],[Ganancia Bruta]]-(Tabla1[[#This Row],[Costo Unitario]]*Tabla1[[#This Row],[Cantidad Ordenada]])</f>
        <v>24</v>
      </c>
      <c r="L1574">
        <f>Tabla1[[#This Row],[Precio Unitario]]*Tabla1[[#This Row],[Cantidad Ordenada]]</f>
        <v>57</v>
      </c>
      <c r="M1574" s="1">
        <f>Tabla1[[#This Row],[Ganancia Neta ]]/Tabla1[[#This Row],[Total del pedido ]]</f>
        <v>0.42105263157894735</v>
      </c>
      <c r="N1574" s="2">
        <f>Tabla1[[#This Row],[Costo Unitario]]*Tabla1[[#This Row],[Cantidad Ordenada]]</f>
        <v>33</v>
      </c>
      <c r="O1574" s="2"/>
    </row>
    <row r="1575" spans="1:15">
      <c r="A1575">
        <v>636</v>
      </c>
      <c r="B1575">
        <v>14</v>
      </c>
      <c r="C1575" t="s">
        <v>23</v>
      </c>
      <c r="D1575" t="s">
        <v>47</v>
      </c>
      <c r="E1575">
        <v>13</v>
      </c>
      <c r="F1575">
        <v>21</v>
      </c>
      <c r="G1575">
        <v>1</v>
      </c>
      <c r="H1575" s="8">
        <v>52</v>
      </c>
      <c r="I1575" t="s">
        <v>8</v>
      </c>
      <c r="J1575">
        <f>Tabla1[[#This Row],[Precio Unitario]]*Tabla1[[#This Row],[Cantidad Ordenada]]</f>
        <v>21</v>
      </c>
      <c r="K1575">
        <f>Tabla1[[#This Row],[Ganancia Bruta]]-(Tabla1[[#This Row],[Costo Unitario]]*Tabla1[[#This Row],[Cantidad Ordenada]])</f>
        <v>8</v>
      </c>
      <c r="L1575">
        <f>Tabla1[[#This Row],[Precio Unitario]]*Tabla1[[#This Row],[Cantidad Ordenada]]</f>
        <v>21</v>
      </c>
      <c r="M1575" s="1">
        <f>Tabla1[[#This Row],[Ganancia Neta ]]/Tabla1[[#This Row],[Total del pedido ]]</f>
        <v>0.38095238095238093</v>
      </c>
      <c r="N1575" s="2">
        <f>Tabla1[[#This Row],[Costo Unitario]]*Tabla1[[#This Row],[Cantidad Ordenada]]</f>
        <v>13</v>
      </c>
      <c r="O1575" s="2"/>
    </row>
    <row r="1576" spans="1:15">
      <c r="A1576">
        <v>637</v>
      </c>
      <c r="B1576">
        <v>6</v>
      </c>
      <c r="C1576" t="s">
        <v>14</v>
      </c>
      <c r="D1576" t="s">
        <v>38</v>
      </c>
      <c r="E1576">
        <v>20</v>
      </c>
      <c r="F1576">
        <v>33</v>
      </c>
      <c r="G1576">
        <v>1</v>
      </c>
      <c r="H1576" s="8">
        <v>23</v>
      </c>
      <c r="I1576" t="s">
        <v>8</v>
      </c>
      <c r="J1576">
        <f>Tabla1[[#This Row],[Precio Unitario]]*Tabla1[[#This Row],[Cantidad Ordenada]]</f>
        <v>33</v>
      </c>
      <c r="K1576">
        <f>Tabla1[[#This Row],[Ganancia Bruta]]-(Tabla1[[#This Row],[Costo Unitario]]*Tabla1[[#This Row],[Cantidad Ordenada]])</f>
        <v>13</v>
      </c>
      <c r="L1576">
        <f>Tabla1[[#This Row],[Precio Unitario]]*Tabla1[[#This Row],[Cantidad Ordenada]]</f>
        <v>33</v>
      </c>
      <c r="M1576" s="1">
        <f>Tabla1[[#This Row],[Ganancia Neta ]]/Tabla1[[#This Row],[Total del pedido ]]</f>
        <v>0.39393939393939392</v>
      </c>
      <c r="N1576" s="2">
        <f>Tabla1[[#This Row],[Costo Unitario]]*Tabla1[[#This Row],[Cantidad Ordenada]]</f>
        <v>20</v>
      </c>
      <c r="O1576" s="2"/>
    </row>
    <row r="1577" spans="1:15">
      <c r="A1577">
        <v>637</v>
      </c>
      <c r="B1577">
        <v>6</v>
      </c>
      <c r="C1577" t="s">
        <v>20</v>
      </c>
      <c r="D1577" t="s">
        <v>44</v>
      </c>
      <c r="E1577">
        <v>20</v>
      </c>
      <c r="F1577">
        <v>34</v>
      </c>
      <c r="G1577">
        <v>1</v>
      </c>
      <c r="H1577" s="8">
        <v>6</v>
      </c>
      <c r="I1577" t="s">
        <v>8</v>
      </c>
      <c r="J1577">
        <f>Tabla1[[#This Row],[Precio Unitario]]*Tabla1[[#This Row],[Cantidad Ordenada]]</f>
        <v>34</v>
      </c>
      <c r="K1577">
        <f>Tabla1[[#This Row],[Ganancia Bruta]]-(Tabla1[[#This Row],[Costo Unitario]]*Tabla1[[#This Row],[Cantidad Ordenada]])</f>
        <v>14</v>
      </c>
      <c r="L1577">
        <f>Tabla1[[#This Row],[Precio Unitario]]*Tabla1[[#This Row],[Cantidad Ordenada]]</f>
        <v>34</v>
      </c>
      <c r="M1577" s="1">
        <f>Tabla1[[#This Row],[Ganancia Neta ]]/Tabla1[[#This Row],[Total del pedido ]]</f>
        <v>0.41176470588235292</v>
      </c>
      <c r="N1577" s="2">
        <f>Tabla1[[#This Row],[Costo Unitario]]*Tabla1[[#This Row],[Cantidad Ordenada]]</f>
        <v>20</v>
      </c>
      <c r="O1577" s="2"/>
    </row>
    <row r="1578" spans="1:15">
      <c r="A1578">
        <v>637</v>
      </c>
      <c r="B1578">
        <v>6</v>
      </c>
      <c r="C1578" t="s">
        <v>26</v>
      </c>
      <c r="D1578" t="s">
        <v>50</v>
      </c>
      <c r="E1578">
        <v>15</v>
      </c>
      <c r="F1578">
        <v>25</v>
      </c>
      <c r="G1578">
        <v>2</v>
      </c>
      <c r="H1578" s="8">
        <v>32</v>
      </c>
      <c r="I1578" t="s">
        <v>6</v>
      </c>
      <c r="J1578">
        <f>Tabla1[[#This Row],[Precio Unitario]]*Tabla1[[#This Row],[Cantidad Ordenada]]</f>
        <v>50</v>
      </c>
      <c r="K1578">
        <f>Tabla1[[#This Row],[Ganancia Bruta]]-(Tabla1[[#This Row],[Costo Unitario]]*Tabla1[[#This Row],[Cantidad Ordenada]])</f>
        <v>20</v>
      </c>
      <c r="L1578">
        <f>Tabla1[[#This Row],[Precio Unitario]]*Tabla1[[#This Row],[Cantidad Ordenada]]</f>
        <v>50</v>
      </c>
      <c r="M1578" s="1">
        <f>Tabla1[[#This Row],[Ganancia Neta ]]/Tabla1[[#This Row],[Total del pedido ]]</f>
        <v>0.4</v>
      </c>
      <c r="N1578" s="2">
        <f>Tabla1[[#This Row],[Costo Unitario]]*Tabla1[[#This Row],[Cantidad Ordenada]]</f>
        <v>30</v>
      </c>
      <c r="O1578" s="2"/>
    </row>
    <row r="1579" spans="1:15">
      <c r="A1579">
        <v>638</v>
      </c>
      <c r="B1579">
        <v>16</v>
      </c>
      <c r="C1579" t="s">
        <v>7</v>
      </c>
      <c r="D1579" t="s">
        <v>32</v>
      </c>
      <c r="E1579">
        <v>18</v>
      </c>
      <c r="F1579">
        <v>30</v>
      </c>
      <c r="G1579">
        <v>3</v>
      </c>
      <c r="H1579" s="8">
        <v>44</v>
      </c>
      <c r="I1579" t="s">
        <v>6</v>
      </c>
      <c r="J1579">
        <f>Tabla1[[#This Row],[Precio Unitario]]*Tabla1[[#This Row],[Cantidad Ordenada]]</f>
        <v>90</v>
      </c>
      <c r="K1579">
        <f>Tabla1[[#This Row],[Ganancia Bruta]]-(Tabla1[[#This Row],[Costo Unitario]]*Tabla1[[#This Row],[Cantidad Ordenada]])</f>
        <v>36</v>
      </c>
      <c r="L1579">
        <f>Tabla1[[#This Row],[Precio Unitario]]*Tabla1[[#This Row],[Cantidad Ordenada]]</f>
        <v>90</v>
      </c>
      <c r="M1579" s="1">
        <f>Tabla1[[#This Row],[Ganancia Neta ]]/Tabla1[[#This Row],[Total del pedido ]]</f>
        <v>0.4</v>
      </c>
      <c r="N1579" s="2">
        <f>Tabla1[[#This Row],[Costo Unitario]]*Tabla1[[#This Row],[Cantidad Ordenada]]</f>
        <v>54</v>
      </c>
      <c r="O1579" s="2"/>
    </row>
    <row r="1580" spans="1:15">
      <c r="A1580">
        <v>639</v>
      </c>
      <c r="B1580">
        <v>8</v>
      </c>
      <c r="C1580" t="s">
        <v>25</v>
      </c>
      <c r="D1580" t="s">
        <v>49</v>
      </c>
      <c r="E1580">
        <v>15</v>
      </c>
      <c r="F1580">
        <v>26</v>
      </c>
      <c r="G1580">
        <v>2</v>
      </c>
      <c r="H1580" s="8">
        <v>52</v>
      </c>
      <c r="I1580" t="s">
        <v>6</v>
      </c>
      <c r="J1580">
        <f>Tabla1[[#This Row],[Precio Unitario]]*Tabla1[[#This Row],[Cantidad Ordenada]]</f>
        <v>52</v>
      </c>
      <c r="K1580">
        <f>Tabla1[[#This Row],[Ganancia Bruta]]-(Tabla1[[#This Row],[Costo Unitario]]*Tabla1[[#This Row],[Cantidad Ordenada]])</f>
        <v>22</v>
      </c>
      <c r="L1580">
        <f>Tabla1[[#This Row],[Precio Unitario]]*Tabla1[[#This Row],[Cantidad Ordenada]]</f>
        <v>52</v>
      </c>
      <c r="M1580" s="1">
        <f>Tabla1[[#This Row],[Ganancia Neta ]]/Tabla1[[#This Row],[Total del pedido ]]</f>
        <v>0.42307692307692307</v>
      </c>
      <c r="N1580" s="2">
        <f>Tabla1[[#This Row],[Costo Unitario]]*Tabla1[[#This Row],[Cantidad Ordenada]]</f>
        <v>30</v>
      </c>
      <c r="O1580" s="2"/>
    </row>
    <row r="1581" spans="1:15">
      <c r="A1581">
        <v>639</v>
      </c>
      <c r="B1581">
        <v>8</v>
      </c>
      <c r="C1581" t="s">
        <v>9</v>
      </c>
      <c r="D1581" t="s">
        <v>33</v>
      </c>
      <c r="E1581">
        <v>19</v>
      </c>
      <c r="F1581">
        <v>31</v>
      </c>
      <c r="G1581">
        <v>2</v>
      </c>
      <c r="H1581" s="8">
        <v>29</v>
      </c>
      <c r="I1581" t="s">
        <v>6</v>
      </c>
      <c r="J1581">
        <f>Tabla1[[#This Row],[Precio Unitario]]*Tabla1[[#This Row],[Cantidad Ordenada]]</f>
        <v>62</v>
      </c>
      <c r="K1581">
        <f>Tabla1[[#This Row],[Ganancia Bruta]]-(Tabla1[[#This Row],[Costo Unitario]]*Tabla1[[#This Row],[Cantidad Ordenada]])</f>
        <v>24</v>
      </c>
      <c r="L1581">
        <f>Tabla1[[#This Row],[Precio Unitario]]*Tabla1[[#This Row],[Cantidad Ordenada]]</f>
        <v>62</v>
      </c>
      <c r="M1581" s="1">
        <f>Tabla1[[#This Row],[Ganancia Neta ]]/Tabla1[[#This Row],[Total del pedido ]]</f>
        <v>0.38709677419354838</v>
      </c>
      <c r="N1581" s="2">
        <f>Tabla1[[#This Row],[Costo Unitario]]*Tabla1[[#This Row],[Cantidad Ordenada]]</f>
        <v>38</v>
      </c>
      <c r="O1581" s="2"/>
    </row>
    <row r="1582" spans="1:15">
      <c r="A1582">
        <v>639</v>
      </c>
      <c r="B1582">
        <v>8</v>
      </c>
      <c r="C1582" t="s">
        <v>16</v>
      </c>
      <c r="D1582" t="s">
        <v>40</v>
      </c>
      <c r="E1582">
        <v>11</v>
      </c>
      <c r="F1582">
        <v>19</v>
      </c>
      <c r="G1582">
        <v>2</v>
      </c>
      <c r="H1582" s="8">
        <v>55</v>
      </c>
      <c r="I1582" t="s">
        <v>6</v>
      </c>
      <c r="J1582">
        <f>Tabla1[[#This Row],[Precio Unitario]]*Tabla1[[#This Row],[Cantidad Ordenada]]</f>
        <v>38</v>
      </c>
      <c r="K1582">
        <f>Tabla1[[#This Row],[Ganancia Bruta]]-(Tabla1[[#This Row],[Costo Unitario]]*Tabla1[[#This Row],[Cantidad Ordenada]])</f>
        <v>16</v>
      </c>
      <c r="L1582">
        <f>Tabla1[[#This Row],[Precio Unitario]]*Tabla1[[#This Row],[Cantidad Ordenada]]</f>
        <v>38</v>
      </c>
      <c r="M1582" s="1">
        <f>Tabla1[[#This Row],[Ganancia Neta ]]/Tabla1[[#This Row],[Total del pedido ]]</f>
        <v>0.42105263157894735</v>
      </c>
      <c r="N1582" s="2">
        <f>Tabla1[[#This Row],[Costo Unitario]]*Tabla1[[#This Row],[Cantidad Ordenada]]</f>
        <v>22</v>
      </c>
      <c r="O1582" s="2"/>
    </row>
    <row r="1583" spans="1:15">
      <c r="A1583">
        <v>640</v>
      </c>
      <c r="B1583">
        <v>14</v>
      </c>
      <c r="C1583" t="s">
        <v>25</v>
      </c>
      <c r="D1583" t="s">
        <v>49</v>
      </c>
      <c r="E1583">
        <v>15</v>
      </c>
      <c r="F1583">
        <v>26</v>
      </c>
      <c r="G1583">
        <v>3</v>
      </c>
      <c r="H1583" s="8">
        <v>7</v>
      </c>
      <c r="I1583" t="s">
        <v>8</v>
      </c>
      <c r="J1583">
        <f>Tabla1[[#This Row],[Precio Unitario]]*Tabla1[[#This Row],[Cantidad Ordenada]]</f>
        <v>78</v>
      </c>
      <c r="K1583">
        <f>Tabla1[[#This Row],[Ganancia Bruta]]-(Tabla1[[#This Row],[Costo Unitario]]*Tabla1[[#This Row],[Cantidad Ordenada]])</f>
        <v>33</v>
      </c>
      <c r="L1583">
        <f>Tabla1[[#This Row],[Precio Unitario]]*Tabla1[[#This Row],[Cantidad Ordenada]]</f>
        <v>78</v>
      </c>
      <c r="M1583" s="1">
        <f>Tabla1[[#This Row],[Ganancia Neta ]]/Tabla1[[#This Row],[Total del pedido ]]</f>
        <v>0.42307692307692307</v>
      </c>
      <c r="N1583" s="2">
        <f>Tabla1[[#This Row],[Costo Unitario]]*Tabla1[[#This Row],[Cantidad Ordenada]]</f>
        <v>45</v>
      </c>
      <c r="O1583" s="2"/>
    </row>
    <row r="1584" spans="1:15">
      <c r="A1584">
        <v>640</v>
      </c>
      <c r="B1584">
        <v>14</v>
      </c>
      <c r="C1584" t="s">
        <v>23</v>
      </c>
      <c r="D1584" t="s">
        <v>47</v>
      </c>
      <c r="E1584">
        <v>13</v>
      </c>
      <c r="F1584">
        <v>21</v>
      </c>
      <c r="G1584">
        <v>2</v>
      </c>
      <c r="H1584" s="8">
        <v>12</v>
      </c>
      <c r="I1584" t="s">
        <v>6</v>
      </c>
      <c r="J1584">
        <f>Tabla1[[#This Row],[Precio Unitario]]*Tabla1[[#This Row],[Cantidad Ordenada]]</f>
        <v>42</v>
      </c>
      <c r="K1584">
        <f>Tabla1[[#This Row],[Ganancia Bruta]]-(Tabla1[[#This Row],[Costo Unitario]]*Tabla1[[#This Row],[Cantidad Ordenada]])</f>
        <v>16</v>
      </c>
      <c r="L1584">
        <f>Tabla1[[#This Row],[Precio Unitario]]*Tabla1[[#This Row],[Cantidad Ordenada]]</f>
        <v>42</v>
      </c>
      <c r="M1584" s="1">
        <f>Tabla1[[#This Row],[Ganancia Neta ]]/Tabla1[[#This Row],[Total del pedido ]]</f>
        <v>0.38095238095238093</v>
      </c>
      <c r="N1584" s="2">
        <f>Tabla1[[#This Row],[Costo Unitario]]*Tabla1[[#This Row],[Cantidad Ordenada]]</f>
        <v>26</v>
      </c>
      <c r="O1584" s="2"/>
    </row>
    <row r="1585" spans="1:15">
      <c r="A1585">
        <v>640</v>
      </c>
      <c r="B1585">
        <v>14</v>
      </c>
      <c r="C1585" t="s">
        <v>14</v>
      </c>
      <c r="D1585" t="s">
        <v>38</v>
      </c>
      <c r="E1585">
        <v>20</v>
      </c>
      <c r="F1585">
        <v>33</v>
      </c>
      <c r="G1585">
        <v>3</v>
      </c>
      <c r="H1585" s="8">
        <v>56</v>
      </c>
      <c r="I1585" t="s">
        <v>8</v>
      </c>
      <c r="J1585">
        <f>Tabla1[[#This Row],[Precio Unitario]]*Tabla1[[#This Row],[Cantidad Ordenada]]</f>
        <v>99</v>
      </c>
      <c r="K1585">
        <f>Tabla1[[#This Row],[Ganancia Bruta]]-(Tabla1[[#This Row],[Costo Unitario]]*Tabla1[[#This Row],[Cantidad Ordenada]])</f>
        <v>39</v>
      </c>
      <c r="L1585">
        <f>Tabla1[[#This Row],[Precio Unitario]]*Tabla1[[#This Row],[Cantidad Ordenada]]</f>
        <v>99</v>
      </c>
      <c r="M1585" s="1">
        <f>Tabla1[[#This Row],[Ganancia Neta ]]/Tabla1[[#This Row],[Total del pedido ]]</f>
        <v>0.39393939393939392</v>
      </c>
      <c r="N1585" s="2">
        <f>Tabla1[[#This Row],[Costo Unitario]]*Tabla1[[#This Row],[Cantidad Ordenada]]</f>
        <v>60</v>
      </c>
      <c r="O1585" s="2"/>
    </row>
    <row r="1586" spans="1:15">
      <c r="A1586">
        <v>641</v>
      </c>
      <c r="B1586">
        <v>2</v>
      </c>
      <c r="C1586" t="s">
        <v>13</v>
      </c>
      <c r="D1586" t="s">
        <v>37</v>
      </c>
      <c r="E1586">
        <v>17</v>
      </c>
      <c r="F1586">
        <v>29</v>
      </c>
      <c r="G1586">
        <v>3</v>
      </c>
      <c r="H1586" s="8">
        <v>17</v>
      </c>
      <c r="I1586" t="s">
        <v>6</v>
      </c>
      <c r="J1586">
        <f>Tabla1[[#This Row],[Precio Unitario]]*Tabla1[[#This Row],[Cantidad Ordenada]]</f>
        <v>87</v>
      </c>
      <c r="K1586">
        <f>Tabla1[[#This Row],[Ganancia Bruta]]-(Tabla1[[#This Row],[Costo Unitario]]*Tabla1[[#This Row],[Cantidad Ordenada]])</f>
        <v>36</v>
      </c>
      <c r="L1586">
        <f>Tabla1[[#This Row],[Precio Unitario]]*Tabla1[[#This Row],[Cantidad Ordenada]]</f>
        <v>87</v>
      </c>
      <c r="M1586" s="1">
        <f>Tabla1[[#This Row],[Ganancia Neta ]]/Tabla1[[#This Row],[Total del pedido ]]</f>
        <v>0.41379310344827586</v>
      </c>
      <c r="N1586" s="2">
        <f>Tabla1[[#This Row],[Costo Unitario]]*Tabla1[[#This Row],[Cantidad Ordenada]]</f>
        <v>51</v>
      </c>
      <c r="O1586" s="2"/>
    </row>
    <row r="1587" spans="1:15">
      <c r="A1587">
        <v>641</v>
      </c>
      <c r="B1587">
        <v>2</v>
      </c>
      <c r="C1587" t="s">
        <v>26</v>
      </c>
      <c r="D1587" t="s">
        <v>50</v>
      </c>
      <c r="E1587">
        <v>15</v>
      </c>
      <c r="F1587">
        <v>25</v>
      </c>
      <c r="G1587">
        <v>3</v>
      </c>
      <c r="H1587" s="8">
        <v>28</v>
      </c>
      <c r="I1587" t="s">
        <v>8</v>
      </c>
      <c r="J1587">
        <f>Tabla1[[#This Row],[Precio Unitario]]*Tabla1[[#This Row],[Cantidad Ordenada]]</f>
        <v>75</v>
      </c>
      <c r="K1587">
        <f>Tabla1[[#This Row],[Ganancia Bruta]]-(Tabla1[[#This Row],[Costo Unitario]]*Tabla1[[#This Row],[Cantidad Ordenada]])</f>
        <v>30</v>
      </c>
      <c r="L1587">
        <f>Tabla1[[#This Row],[Precio Unitario]]*Tabla1[[#This Row],[Cantidad Ordenada]]</f>
        <v>75</v>
      </c>
      <c r="M1587" s="1">
        <f>Tabla1[[#This Row],[Ganancia Neta ]]/Tabla1[[#This Row],[Total del pedido ]]</f>
        <v>0.4</v>
      </c>
      <c r="N1587" s="2">
        <f>Tabla1[[#This Row],[Costo Unitario]]*Tabla1[[#This Row],[Cantidad Ordenada]]</f>
        <v>45</v>
      </c>
      <c r="O1587" s="2"/>
    </row>
    <row r="1588" spans="1:15">
      <c r="A1588">
        <v>641</v>
      </c>
      <c r="B1588">
        <v>2</v>
      </c>
      <c r="C1588" t="s">
        <v>22</v>
      </c>
      <c r="D1588" t="s">
        <v>46</v>
      </c>
      <c r="E1588">
        <v>14</v>
      </c>
      <c r="F1588">
        <v>23</v>
      </c>
      <c r="G1588">
        <v>2</v>
      </c>
      <c r="H1588" s="8">
        <v>29</v>
      </c>
      <c r="I1588" t="s">
        <v>6</v>
      </c>
      <c r="J1588">
        <f>Tabla1[[#This Row],[Precio Unitario]]*Tabla1[[#This Row],[Cantidad Ordenada]]</f>
        <v>46</v>
      </c>
      <c r="K1588">
        <f>Tabla1[[#This Row],[Ganancia Bruta]]-(Tabla1[[#This Row],[Costo Unitario]]*Tabla1[[#This Row],[Cantidad Ordenada]])</f>
        <v>18</v>
      </c>
      <c r="L1588">
        <f>Tabla1[[#This Row],[Precio Unitario]]*Tabla1[[#This Row],[Cantidad Ordenada]]</f>
        <v>46</v>
      </c>
      <c r="M1588" s="1">
        <f>Tabla1[[#This Row],[Ganancia Neta ]]/Tabla1[[#This Row],[Total del pedido ]]</f>
        <v>0.39130434782608697</v>
      </c>
      <c r="N1588" s="2">
        <f>Tabla1[[#This Row],[Costo Unitario]]*Tabla1[[#This Row],[Cantidad Ordenada]]</f>
        <v>28</v>
      </c>
      <c r="O1588" s="2"/>
    </row>
    <row r="1589" spans="1:15">
      <c r="A1589">
        <v>642</v>
      </c>
      <c r="B1589">
        <v>15</v>
      </c>
      <c r="C1589" t="s">
        <v>23</v>
      </c>
      <c r="D1589" t="s">
        <v>47</v>
      </c>
      <c r="E1589">
        <v>13</v>
      </c>
      <c r="F1589">
        <v>21</v>
      </c>
      <c r="G1589">
        <v>3</v>
      </c>
      <c r="H1589" s="8">
        <v>6</v>
      </c>
      <c r="I1589" t="s">
        <v>8</v>
      </c>
      <c r="J1589">
        <f>Tabla1[[#This Row],[Precio Unitario]]*Tabla1[[#This Row],[Cantidad Ordenada]]</f>
        <v>63</v>
      </c>
      <c r="K1589">
        <f>Tabla1[[#This Row],[Ganancia Bruta]]-(Tabla1[[#This Row],[Costo Unitario]]*Tabla1[[#This Row],[Cantidad Ordenada]])</f>
        <v>24</v>
      </c>
      <c r="L1589">
        <f>Tabla1[[#This Row],[Precio Unitario]]*Tabla1[[#This Row],[Cantidad Ordenada]]</f>
        <v>63</v>
      </c>
      <c r="M1589" s="1">
        <f>Tabla1[[#This Row],[Ganancia Neta ]]/Tabla1[[#This Row],[Total del pedido ]]</f>
        <v>0.38095238095238093</v>
      </c>
      <c r="N1589" s="2">
        <f>Tabla1[[#This Row],[Costo Unitario]]*Tabla1[[#This Row],[Cantidad Ordenada]]</f>
        <v>39</v>
      </c>
      <c r="O1589" s="2"/>
    </row>
    <row r="1590" spans="1:15">
      <c r="A1590">
        <v>642</v>
      </c>
      <c r="B1590">
        <v>15</v>
      </c>
      <c r="C1590" t="s">
        <v>25</v>
      </c>
      <c r="D1590" t="s">
        <v>49</v>
      </c>
      <c r="E1590">
        <v>15</v>
      </c>
      <c r="F1590">
        <v>26</v>
      </c>
      <c r="G1590">
        <v>1</v>
      </c>
      <c r="H1590" s="8">
        <v>57</v>
      </c>
      <c r="I1590" t="s">
        <v>8</v>
      </c>
      <c r="J1590">
        <f>Tabla1[[#This Row],[Precio Unitario]]*Tabla1[[#This Row],[Cantidad Ordenada]]</f>
        <v>26</v>
      </c>
      <c r="K1590">
        <f>Tabla1[[#This Row],[Ganancia Bruta]]-(Tabla1[[#This Row],[Costo Unitario]]*Tabla1[[#This Row],[Cantidad Ordenada]])</f>
        <v>11</v>
      </c>
      <c r="L1590">
        <f>Tabla1[[#This Row],[Precio Unitario]]*Tabla1[[#This Row],[Cantidad Ordenada]]</f>
        <v>26</v>
      </c>
      <c r="M1590" s="1">
        <f>Tabla1[[#This Row],[Ganancia Neta ]]/Tabla1[[#This Row],[Total del pedido ]]</f>
        <v>0.42307692307692307</v>
      </c>
      <c r="N1590" s="2">
        <f>Tabla1[[#This Row],[Costo Unitario]]*Tabla1[[#This Row],[Cantidad Ordenada]]</f>
        <v>15</v>
      </c>
      <c r="O1590" s="2"/>
    </row>
    <row r="1591" spans="1:15">
      <c r="A1591">
        <v>642</v>
      </c>
      <c r="B1591">
        <v>15</v>
      </c>
      <c r="C1591" t="s">
        <v>13</v>
      </c>
      <c r="D1591" t="s">
        <v>37</v>
      </c>
      <c r="E1591">
        <v>17</v>
      </c>
      <c r="F1591">
        <v>29</v>
      </c>
      <c r="G1591">
        <v>3</v>
      </c>
      <c r="H1591" s="8">
        <v>18</v>
      </c>
      <c r="I1591" t="s">
        <v>8</v>
      </c>
      <c r="J1591">
        <f>Tabla1[[#This Row],[Precio Unitario]]*Tabla1[[#This Row],[Cantidad Ordenada]]</f>
        <v>87</v>
      </c>
      <c r="K1591">
        <f>Tabla1[[#This Row],[Ganancia Bruta]]-(Tabla1[[#This Row],[Costo Unitario]]*Tabla1[[#This Row],[Cantidad Ordenada]])</f>
        <v>36</v>
      </c>
      <c r="L1591">
        <f>Tabla1[[#This Row],[Precio Unitario]]*Tabla1[[#This Row],[Cantidad Ordenada]]</f>
        <v>87</v>
      </c>
      <c r="M1591" s="1">
        <f>Tabla1[[#This Row],[Ganancia Neta ]]/Tabla1[[#This Row],[Total del pedido ]]</f>
        <v>0.41379310344827586</v>
      </c>
      <c r="N1591" s="2">
        <f>Tabla1[[#This Row],[Costo Unitario]]*Tabla1[[#This Row],[Cantidad Ordenada]]</f>
        <v>51</v>
      </c>
      <c r="O1591" s="2"/>
    </row>
    <row r="1592" spans="1:15">
      <c r="A1592">
        <v>643</v>
      </c>
      <c r="B1592">
        <v>17</v>
      </c>
      <c r="C1592" t="s">
        <v>14</v>
      </c>
      <c r="D1592" t="s">
        <v>38</v>
      </c>
      <c r="E1592">
        <v>20</v>
      </c>
      <c r="F1592">
        <v>33</v>
      </c>
      <c r="G1592">
        <v>1</v>
      </c>
      <c r="H1592" s="8">
        <v>18</v>
      </c>
      <c r="I1592" t="s">
        <v>6</v>
      </c>
      <c r="J1592">
        <f>Tabla1[[#This Row],[Precio Unitario]]*Tabla1[[#This Row],[Cantidad Ordenada]]</f>
        <v>33</v>
      </c>
      <c r="K1592">
        <f>Tabla1[[#This Row],[Ganancia Bruta]]-(Tabla1[[#This Row],[Costo Unitario]]*Tabla1[[#This Row],[Cantidad Ordenada]])</f>
        <v>13</v>
      </c>
      <c r="L1592">
        <f>Tabla1[[#This Row],[Precio Unitario]]*Tabla1[[#This Row],[Cantidad Ordenada]]</f>
        <v>33</v>
      </c>
      <c r="M1592" s="1">
        <f>Tabla1[[#This Row],[Ganancia Neta ]]/Tabla1[[#This Row],[Total del pedido ]]</f>
        <v>0.39393939393939392</v>
      </c>
      <c r="N1592" s="2">
        <f>Tabla1[[#This Row],[Costo Unitario]]*Tabla1[[#This Row],[Cantidad Ordenada]]</f>
        <v>20</v>
      </c>
      <c r="O1592" s="2"/>
    </row>
    <row r="1593" spans="1:15">
      <c r="A1593">
        <v>644</v>
      </c>
      <c r="B1593">
        <v>9</v>
      </c>
      <c r="C1593" t="s">
        <v>9</v>
      </c>
      <c r="D1593" t="s">
        <v>33</v>
      </c>
      <c r="E1593">
        <v>19</v>
      </c>
      <c r="F1593">
        <v>31</v>
      </c>
      <c r="G1593">
        <v>3</v>
      </c>
      <c r="H1593" s="8">
        <v>51</v>
      </c>
      <c r="I1593" t="s">
        <v>6</v>
      </c>
      <c r="J1593">
        <f>Tabla1[[#This Row],[Precio Unitario]]*Tabla1[[#This Row],[Cantidad Ordenada]]</f>
        <v>93</v>
      </c>
      <c r="K1593">
        <f>Tabla1[[#This Row],[Ganancia Bruta]]-(Tabla1[[#This Row],[Costo Unitario]]*Tabla1[[#This Row],[Cantidad Ordenada]])</f>
        <v>36</v>
      </c>
      <c r="L1593">
        <f>Tabla1[[#This Row],[Precio Unitario]]*Tabla1[[#This Row],[Cantidad Ordenada]]</f>
        <v>93</v>
      </c>
      <c r="M1593" s="1">
        <f>Tabla1[[#This Row],[Ganancia Neta ]]/Tabla1[[#This Row],[Total del pedido ]]</f>
        <v>0.38709677419354838</v>
      </c>
      <c r="N1593" s="2">
        <f>Tabla1[[#This Row],[Costo Unitario]]*Tabla1[[#This Row],[Cantidad Ordenada]]</f>
        <v>57</v>
      </c>
      <c r="O1593" s="2"/>
    </row>
    <row r="1594" spans="1:15">
      <c r="A1594">
        <v>645</v>
      </c>
      <c r="B1594">
        <v>6</v>
      </c>
      <c r="C1594" t="s">
        <v>14</v>
      </c>
      <c r="D1594" t="s">
        <v>38</v>
      </c>
      <c r="E1594">
        <v>20</v>
      </c>
      <c r="F1594">
        <v>33</v>
      </c>
      <c r="G1594">
        <v>3</v>
      </c>
      <c r="H1594" s="8">
        <v>43</v>
      </c>
      <c r="I1594" t="s">
        <v>8</v>
      </c>
      <c r="J1594">
        <f>Tabla1[[#This Row],[Precio Unitario]]*Tabla1[[#This Row],[Cantidad Ordenada]]</f>
        <v>99</v>
      </c>
      <c r="K1594">
        <f>Tabla1[[#This Row],[Ganancia Bruta]]-(Tabla1[[#This Row],[Costo Unitario]]*Tabla1[[#This Row],[Cantidad Ordenada]])</f>
        <v>39</v>
      </c>
      <c r="L1594">
        <f>Tabla1[[#This Row],[Precio Unitario]]*Tabla1[[#This Row],[Cantidad Ordenada]]</f>
        <v>99</v>
      </c>
      <c r="M1594" s="1">
        <f>Tabla1[[#This Row],[Ganancia Neta ]]/Tabla1[[#This Row],[Total del pedido ]]</f>
        <v>0.39393939393939392</v>
      </c>
      <c r="N1594" s="2">
        <f>Tabla1[[#This Row],[Costo Unitario]]*Tabla1[[#This Row],[Cantidad Ordenada]]</f>
        <v>60</v>
      </c>
      <c r="O1594" s="2"/>
    </row>
    <row r="1595" spans="1:15">
      <c r="A1595">
        <v>645</v>
      </c>
      <c r="B1595">
        <v>6</v>
      </c>
      <c r="C1595" t="s">
        <v>10</v>
      </c>
      <c r="D1595" t="s">
        <v>34</v>
      </c>
      <c r="E1595">
        <v>16</v>
      </c>
      <c r="F1595">
        <v>27</v>
      </c>
      <c r="G1595">
        <v>3</v>
      </c>
      <c r="H1595" s="8">
        <v>54</v>
      </c>
      <c r="I1595" t="s">
        <v>6</v>
      </c>
      <c r="J1595">
        <f>Tabla1[[#This Row],[Precio Unitario]]*Tabla1[[#This Row],[Cantidad Ordenada]]</f>
        <v>81</v>
      </c>
      <c r="K1595">
        <f>Tabla1[[#This Row],[Ganancia Bruta]]-(Tabla1[[#This Row],[Costo Unitario]]*Tabla1[[#This Row],[Cantidad Ordenada]])</f>
        <v>33</v>
      </c>
      <c r="L1595">
        <f>Tabla1[[#This Row],[Precio Unitario]]*Tabla1[[#This Row],[Cantidad Ordenada]]</f>
        <v>81</v>
      </c>
      <c r="M1595" s="1">
        <f>Tabla1[[#This Row],[Ganancia Neta ]]/Tabla1[[#This Row],[Total del pedido ]]</f>
        <v>0.40740740740740738</v>
      </c>
      <c r="N1595" s="2">
        <f>Tabla1[[#This Row],[Costo Unitario]]*Tabla1[[#This Row],[Cantidad Ordenada]]</f>
        <v>48</v>
      </c>
      <c r="O1595" s="2"/>
    </row>
    <row r="1596" spans="1:15">
      <c r="A1596">
        <v>646</v>
      </c>
      <c r="B1596">
        <v>12</v>
      </c>
      <c r="C1596" t="s">
        <v>17</v>
      </c>
      <c r="D1596" t="s">
        <v>41</v>
      </c>
      <c r="E1596">
        <v>21</v>
      </c>
      <c r="F1596">
        <v>35</v>
      </c>
      <c r="G1596">
        <v>2</v>
      </c>
      <c r="H1596" s="8">
        <v>36</v>
      </c>
      <c r="I1596" t="s">
        <v>6</v>
      </c>
      <c r="J1596">
        <f>Tabla1[[#This Row],[Precio Unitario]]*Tabla1[[#This Row],[Cantidad Ordenada]]</f>
        <v>70</v>
      </c>
      <c r="K1596">
        <f>Tabla1[[#This Row],[Ganancia Bruta]]-(Tabla1[[#This Row],[Costo Unitario]]*Tabla1[[#This Row],[Cantidad Ordenada]])</f>
        <v>28</v>
      </c>
      <c r="L1596">
        <f>Tabla1[[#This Row],[Precio Unitario]]*Tabla1[[#This Row],[Cantidad Ordenada]]</f>
        <v>70</v>
      </c>
      <c r="M1596" s="1">
        <f>Tabla1[[#This Row],[Ganancia Neta ]]/Tabla1[[#This Row],[Total del pedido ]]</f>
        <v>0.4</v>
      </c>
      <c r="N1596" s="2">
        <f>Tabla1[[#This Row],[Costo Unitario]]*Tabla1[[#This Row],[Cantidad Ordenada]]</f>
        <v>42</v>
      </c>
      <c r="O1596" s="2"/>
    </row>
    <row r="1597" spans="1:15">
      <c r="A1597">
        <v>647</v>
      </c>
      <c r="B1597">
        <v>12</v>
      </c>
      <c r="C1597" t="s">
        <v>24</v>
      </c>
      <c r="D1597" t="s">
        <v>48</v>
      </c>
      <c r="E1597">
        <v>10</v>
      </c>
      <c r="F1597">
        <v>18</v>
      </c>
      <c r="G1597">
        <v>2</v>
      </c>
      <c r="H1597" s="8">
        <v>13</v>
      </c>
      <c r="I1597" t="s">
        <v>8</v>
      </c>
      <c r="J1597">
        <f>Tabla1[[#This Row],[Precio Unitario]]*Tabla1[[#This Row],[Cantidad Ordenada]]</f>
        <v>36</v>
      </c>
      <c r="K1597">
        <f>Tabla1[[#This Row],[Ganancia Bruta]]-(Tabla1[[#This Row],[Costo Unitario]]*Tabla1[[#This Row],[Cantidad Ordenada]])</f>
        <v>16</v>
      </c>
      <c r="L1597">
        <f>Tabla1[[#This Row],[Precio Unitario]]*Tabla1[[#This Row],[Cantidad Ordenada]]</f>
        <v>36</v>
      </c>
      <c r="M1597" s="1">
        <f>Tabla1[[#This Row],[Ganancia Neta ]]/Tabla1[[#This Row],[Total del pedido ]]</f>
        <v>0.44444444444444442</v>
      </c>
      <c r="N1597" s="2">
        <f>Tabla1[[#This Row],[Costo Unitario]]*Tabla1[[#This Row],[Cantidad Ordenada]]</f>
        <v>20</v>
      </c>
      <c r="O1597" s="2"/>
    </row>
    <row r="1598" spans="1:15">
      <c r="A1598">
        <v>647</v>
      </c>
      <c r="B1598">
        <v>12</v>
      </c>
      <c r="C1598" t="s">
        <v>9</v>
      </c>
      <c r="D1598" t="s">
        <v>33</v>
      </c>
      <c r="E1598">
        <v>19</v>
      </c>
      <c r="F1598">
        <v>31</v>
      </c>
      <c r="G1598">
        <v>2</v>
      </c>
      <c r="H1598" s="8">
        <v>26</v>
      </c>
      <c r="I1598" t="s">
        <v>8</v>
      </c>
      <c r="J1598">
        <f>Tabla1[[#This Row],[Precio Unitario]]*Tabla1[[#This Row],[Cantidad Ordenada]]</f>
        <v>62</v>
      </c>
      <c r="K1598">
        <f>Tabla1[[#This Row],[Ganancia Bruta]]-(Tabla1[[#This Row],[Costo Unitario]]*Tabla1[[#This Row],[Cantidad Ordenada]])</f>
        <v>24</v>
      </c>
      <c r="L1598">
        <f>Tabla1[[#This Row],[Precio Unitario]]*Tabla1[[#This Row],[Cantidad Ordenada]]</f>
        <v>62</v>
      </c>
      <c r="M1598" s="1">
        <f>Tabla1[[#This Row],[Ganancia Neta ]]/Tabla1[[#This Row],[Total del pedido ]]</f>
        <v>0.38709677419354838</v>
      </c>
      <c r="N1598" s="2">
        <f>Tabla1[[#This Row],[Costo Unitario]]*Tabla1[[#This Row],[Cantidad Ordenada]]</f>
        <v>38</v>
      </c>
      <c r="O1598" s="2"/>
    </row>
    <row r="1599" spans="1:15">
      <c r="A1599">
        <v>648</v>
      </c>
      <c r="B1599">
        <v>9</v>
      </c>
      <c r="C1599" t="s">
        <v>15</v>
      </c>
      <c r="D1599" t="s">
        <v>39</v>
      </c>
      <c r="E1599">
        <v>16</v>
      </c>
      <c r="F1599">
        <v>28</v>
      </c>
      <c r="G1599">
        <v>2</v>
      </c>
      <c r="H1599" s="8">
        <v>47</v>
      </c>
      <c r="I1599" t="s">
        <v>6</v>
      </c>
      <c r="J1599">
        <f>Tabla1[[#This Row],[Precio Unitario]]*Tabla1[[#This Row],[Cantidad Ordenada]]</f>
        <v>56</v>
      </c>
      <c r="K1599">
        <f>Tabla1[[#This Row],[Ganancia Bruta]]-(Tabla1[[#This Row],[Costo Unitario]]*Tabla1[[#This Row],[Cantidad Ordenada]])</f>
        <v>24</v>
      </c>
      <c r="L1599">
        <f>Tabla1[[#This Row],[Precio Unitario]]*Tabla1[[#This Row],[Cantidad Ordenada]]</f>
        <v>56</v>
      </c>
      <c r="M1599" s="1">
        <f>Tabla1[[#This Row],[Ganancia Neta ]]/Tabla1[[#This Row],[Total del pedido ]]</f>
        <v>0.42857142857142855</v>
      </c>
      <c r="N1599" s="2">
        <f>Tabla1[[#This Row],[Costo Unitario]]*Tabla1[[#This Row],[Cantidad Ordenada]]</f>
        <v>32</v>
      </c>
      <c r="O1599" s="2"/>
    </row>
    <row r="1600" spans="1:15">
      <c r="A1600">
        <v>649</v>
      </c>
      <c r="B1600">
        <v>9</v>
      </c>
      <c r="C1600" t="s">
        <v>13</v>
      </c>
      <c r="D1600" t="s">
        <v>37</v>
      </c>
      <c r="E1600">
        <v>17</v>
      </c>
      <c r="F1600">
        <v>29</v>
      </c>
      <c r="G1600">
        <v>3</v>
      </c>
      <c r="H1600" s="8">
        <v>22</v>
      </c>
      <c r="I1600" t="s">
        <v>8</v>
      </c>
      <c r="J1600">
        <f>Tabla1[[#This Row],[Precio Unitario]]*Tabla1[[#This Row],[Cantidad Ordenada]]</f>
        <v>87</v>
      </c>
      <c r="K1600">
        <f>Tabla1[[#This Row],[Ganancia Bruta]]-(Tabla1[[#This Row],[Costo Unitario]]*Tabla1[[#This Row],[Cantidad Ordenada]])</f>
        <v>36</v>
      </c>
      <c r="L1600">
        <f>Tabla1[[#This Row],[Precio Unitario]]*Tabla1[[#This Row],[Cantidad Ordenada]]</f>
        <v>87</v>
      </c>
      <c r="M1600" s="1">
        <f>Tabla1[[#This Row],[Ganancia Neta ]]/Tabla1[[#This Row],[Total del pedido ]]</f>
        <v>0.41379310344827586</v>
      </c>
      <c r="N1600" s="2">
        <f>Tabla1[[#This Row],[Costo Unitario]]*Tabla1[[#This Row],[Cantidad Ordenada]]</f>
        <v>51</v>
      </c>
      <c r="O1600" s="2"/>
    </row>
    <row r="1601" spans="1:15">
      <c r="A1601">
        <v>649</v>
      </c>
      <c r="B1601">
        <v>9</v>
      </c>
      <c r="C1601" t="s">
        <v>15</v>
      </c>
      <c r="D1601" t="s">
        <v>39</v>
      </c>
      <c r="E1601">
        <v>16</v>
      </c>
      <c r="F1601">
        <v>28</v>
      </c>
      <c r="G1601">
        <v>3</v>
      </c>
      <c r="H1601" s="8">
        <v>40</v>
      </c>
      <c r="I1601" t="s">
        <v>6</v>
      </c>
      <c r="J1601">
        <f>Tabla1[[#This Row],[Precio Unitario]]*Tabla1[[#This Row],[Cantidad Ordenada]]</f>
        <v>84</v>
      </c>
      <c r="K1601">
        <f>Tabla1[[#This Row],[Ganancia Bruta]]-(Tabla1[[#This Row],[Costo Unitario]]*Tabla1[[#This Row],[Cantidad Ordenada]])</f>
        <v>36</v>
      </c>
      <c r="L1601">
        <f>Tabla1[[#This Row],[Precio Unitario]]*Tabla1[[#This Row],[Cantidad Ordenada]]</f>
        <v>84</v>
      </c>
      <c r="M1601" s="1">
        <f>Tabla1[[#This Row],[Ganancia Neta ]]/Tabla1[[#This Row],[Total del pedido ]]</f>
        <v>0.42857142857142855</v>
      </c>
      <c r="N1601" s="2">
        <f>Tabla1[[#This Row],[Costo Unitario]]*Tabla1[[#This Row],[Cantidad Ordenada]]</f>
        <v>48</v>
      </c>
      <c r="O1601" s="2"/>
    </row>
    <row r="1602" spans="1:15">
      <c r="A1602">
        <v>649</v>
      </c>
      <c r="B1602">
        <v>9</v>
      </c>
      <c r="C1602" t="s">
        <v>26</v>
      </c>
      <c r="D1602" t="s">
        <v>50</v>
      </c>
      <c r="E1602">
        <v>15</v>
      </c>
      <c r="F1602">
        <v>25</v>
      </c>
      <c r="G1602">
        <v>1</v>
      </c>
      <c r="H1602" s="8">
        <v>32</v>
      </c>
      <c r="I1602" t="s">
        <v>8</v>
      </c>
      <c r="J1602">
        <f>Tabla1[[#This Row],[Precio Unitario]]*Tabla1[[#This Row],[Cantidad Ordenada]]</f>
        <v>25</v>
      </c>
      <c r="K1602">
        <f>Tabla1[[#This Row],[Ganancia Bruta]]-(Tabla1[[#This Row],[Costo Unitario]]*Tabla1[[#This Row],[Cantidad Ordenada]])</f>
        <v>10</v>
      </c>
      <c r="L1602">
        <f>Tabla1[[#This Row],[Precio Unitario]]*Tabla1[[#This Row],[Cantidad Ordenada]]</f>
        <v>25</v>
      </c>
      <c r="M1602" s="1">
        <f>Tabla1[[#This Row],[Ganancia Neta ]]/Tabla1[[#This Row],[Total del pedido ]]</f>
        <v>0.4</v>
      </c>
      <c r="N1602" s="2">
        <f>Tabla1[[#This Row],[Costo Unitario]]*Tabla1[[#This Row],[Cantidad Ordenada]]</f>
        <v>15</v>
      </c>
      <c r="O1602" s="2"/>
    </row>
    <row r="1603" spans="1:15">
      <c r="A1603">
        <v>649</v>
      </c>
      <c r="B1603">
        <v>9</v>
      </c>
      <c r="C1603" t="s">
        <v>21</v>
      </c>
      <c r="D1603" t="s">
        <v>45</v>
      </c>
      <c r="E1603">
        <v>12</v>
      </c>
      <c r="F1603">
        <v>20</v>
      </c>
      <c r="G1603">
        <v>3</v>
      </c>
      <c r="H1603" s="8">
        <v>15</v>
      </c>
      <c r="I1603" t="s">
        <v>6</v>
      </c>
      <c r="J1603">
        <f>Tabla1[[#This Row],[Precio Unitario]]*Tabla1[[#This Row],[Cantidad Ordenada]]</f>
        <v>60</v>
      </c>
      <c r="K1603">
        <f>Tabla1[[#This Row],[Ganancia Bruta]]-(Tabla1[[#This Row],[Costo Unitario]]*Tabla1[[#This Row],[Cantidad Ordenada]])</f>
        <v>24</v>
      </c>
      <c r="L1603">
        <f>Tabla1[[#This Row],[Precio Unitario]]*Tabla1[[#This Row],[Cantidad Ordenada]]</f>
        <v>60</v>
      </c>
      <c r="M1603" s="1">
        <f>Tabla1[[#This Row],[Ganancia Neta ]]/Tabla1[[#This Row],[Total del pedido ]]</f>
        <v>0.4</v>
      </c>
      <c r="N1603" s="2">
        <f>Tabla1[[#This Row],[Costo Unitario]]*Tabla1[[#This Row],[Cantidad Ordenada]]</f>
        <v>36</v>
      </c>
      <c r="O1603" s="2"/>
    </row>
    <row r="1604" spans="1:15">
      <c r="A1604">
        <v>650</v>
      </c>
      <c r="B1604">
        <v>11</v>
      </c>
      <c r="C1604" t="s">
        <v>23</v>
      </c>
      <c r="D1604" t="s">
        <v>47</v>
      </c>
      <c r="E1604">
        <v>13</v>
      </c>
      <c r="F1604">
        <v>21</v>
      </c>
      <c r="G1604">
        <v>2</v>
      </c>
      <c r="H1604" s="8">
        <v>18</v>
      </c>
      <c r="I1604" t="s">
        <v>8</v>
      </c>
      <c r="J1604">
        <f>Tabla1[[#This Row],[Precio Unitario]]*Tabla1[[#This Row],[Cantidad Ordenada]]</f>
        <v>42</v>
      </c>
      <c r="K1604">
        <f>Tabla1[[#This Row],[Ganancia Bruta]]-(Tabla1[[#This Row],[Costo Unitario]]*Tabla1[[#This Row],[Cantidad Ordenada]])</f>
        <v>16</v>
      </c>
      <c r="L1604">
        <f>Tabla1[[#This Row],[Precio Unitario]]*Tabla1[[#This Row],[Cantidad Ordenada]]</f>
        <v>42</v>
      </c>
      <c r="M1604" s="1">
        <f>Tabla1[[#This Row],[Ganancia Neta ]]/Tabla1[[#This Row],[Total del pedido ]]</f>
        <v>0.38095238095238093</v>
      </c>
      <c r="N1604" s="2">
        <f>Tabla1[[#This Row],[Costo Unitario]]*Tabla1[[#This Row],[Cantidad Ordenada]]</f>
        <v>26</v>
      </c>
      <c r="O1604" s="2"/>
    </row>
    <row r="1605" spans="1:15">
      <c r="A1605">
        <v>650</v>
      </c>
      <c r="B1605">
        <v>11</v>
      </c>
      <c r="C1605" t="s">
        <v>13</v>
      </c>
      <c r="D1605" t="s">
        <v>37</v>
      </c>
      <c r="E1605">
        <v>17</v>
      </c>
      <c r="F1605">
        <v>29</v>
      </c>
      <c r="G1605">
        <v>2</v>
      </c>
      <c r="H1605" s="8">
        <v>35</v>
      </c>
      <c r="I1605" t="s">
        <v>8</v>
      </c>
      <c r="J1605">
        <f>Tabla1[[#This Row],[Precio Unitario]]*Tabla1[[#This Row],[Cantidad Ordenada]]</f>
        <v>58</v>
      </c>
      <c r="K1605">
        <f>Tabla1[[#This Row],[Ganancia Bruta]]-(Tabla1[[#This Row],[Costo Unitario]]*Tabla1[[#This Row],[Cantidad Ordenada]])</f>
        <v>24</v>
      </c>
      <c r="L1605">
        <f>Tabla1[[#This Row],[Precio Unitario]]*Tabla1[[#This Row],[Cantidad Ordenada]]</f>
        <v>58</v>
      </c>
      <c r="M1605" s="1">
        <f>Tabla1[[#This Row],[Ganancia Neta ]]/Tabla1[[#This Row],[Total del pedido ]]</f>
        <v>0.41379310344827586</v>
      </c>
      <c r="N1605" s="2">
        <f>Tabla1[[#This Row],[Costo Unitario]]*Tabla1[[#This Row],[Cantidad Ordenada]]</f>
        <v>34</v>
      </c>
      <c r="O1605" s="2"/>
    </row>
    <row r="1606" spans="1:15">
      <c r="A1606">
        <v>650</v>
      </c>
      <c r="B1606">
        <v>11</v>
      </c>
      <c r="C1606" t="s">
        <v>18</v>
      </c>
      <c r="D1606" t="s">
        <v>42</v>
      </c>
      <c r="E1606">
        <v>19</v>
      </c>
      <c r="F1606">
        <v>32</v>
      </c>
      <c r="G1606">
        <v>1</v>
      </c>
      <c r="H1606" s="8">
        <v>12</v>
      </c>
      <c r="I1606" t="s">
        <v>8</v>
      </c>
      <c r="J1606">
        <f>Tabla1[[#This Row],[Precio Unitario]]*Tabla1[[#This Row],[Cantidad Ordenada]]</f>
        <v>32</v>
      </c>
      <c r="K1606">
        <f>Tabla1[[#This Row],[Ganancia Bruta]]-(Tabla1[[#This Row],[Costo Unitario]]*Tabla1[[#This Row],[Cantidad Ordenada]])</f>
        <v>13</v>
      </c>
      <c r="L1606">
        <f>Tabla1[[#This Row],[Precio Unitario]]*Tabla1[[#This Row],[Cantidad Ordenada]]</f>
        <v>32</v>
      </c>
      <c r="M1606" s="1">
        <f>Tabla1[[#This Row],[Ganancia Neta ]]/Tabla1[[#This Row],[Total del pedido ]]</f>
        <v>0.40625</v>
      </c>
      <c r="N1606" s="2">
        <f>Tabla1[[#This Row],[Costo Unitario]]*Tabla1[[#This Row],[Cantidad Ordenada]]</f>
        <v>19</v>
      </c>
      <c r="O1606" s="2"/>
    </row>
    <row r="1607" spans="1:15">
      <c r="A1607">
        <v>650</v>
      </c>
      <c r="B1607">
        <v>11</v>
      </c>
      <c r="C1607" t="s">
        <v>17</v>
      </c>
      <c r="D1607" t="s">
        <v>41</v>
      </c>
      <c r="E1607">
        <v>21</v>
      </c>
      <c r="F1607">
        <v>35</v>
      </c>
      <c r="G1607">
        <v>3</v>
      </c>
      <c r="H1607" s="8">
        <v>11</v>
      </c>
      <c r="I1607" t="s">
        <v>6</v>
      </c>
      <c r="J1607">
        <f>Tabla1[[#This Row],[Precio Unitario]]*Tabla1[[#This Row],[Cantidad Ordenada]]</f>
        <v>105</v>
      </c>
      <c r="K1607">
        <f>Tabla1[[#This Row],[Ganancia Bruta]]-(Tabla1[[#This Row],[Costo Unitario]]*Tabla1[[#This Row],[Cantidad Ordenada]])</f>
        <v>42</v>
      </c>
      <c r="L1607">
        <f>Tabla1[[#This Row],[Precio Unitario]]*Tabla1[[#This Row],[Cantidad Ordenada]]</f>
        <v>105</v>
      </c>
      <c r="M1607" s="1">
        <f>Tabla1[[#This Row],[Ganancia Neta ]]/Tabla1[[#This Row],[Total del pedido ]]</f>
        <v>0.4</v>
      </c>
      <c r="N1607" s="2">
        <f>Tabla1[[#This Row],[Costo Unitario]]*Tabla1[[#This Row],[Cantidad Ordenada]]</f>
        <v>63</v>
      </c>
      <c r="O1607" s="2"/>
    </row>
    <row r="1608" spans="1:15">
      <c r="A1608">
        <v>651</v>
      </c>
      <c r="B1608">
        <v>16</v>
      </c>
      <c r="C1608" t="s">
        <v>11</v>
      </c>
      <c r="D1608" t="s">
        <v>35</v>
      </c>
      <c r="E1608">
        <v>25</v>
      </c>
      <c r="F1608">
        <v>40</v>
      </c>
      <c r="G1608">
        <v>2</v>
      </c>
      <c r="H1608" s="8">
        <v>50</v>
      </c>
      <c r="I1608" t="s">
        <v>6</v>
      </c>
      <c r="J1608">
        <f>Tabla1[[#This Row],[Precio Unitario]]*Tabla1[[#This Row],[Cantidad Ordenada]]</f>
        <v>80</v>
      </c>
      <c r="K1608">
        <f>Tabla1[[#This Row],[Ganancia Bruta]]-(Tabla1[[#This Row],[Costo Unitario]]*Tabla1[[#This Row],[Cantidad Ordenada]])</f>
        <v>30</v>
      </c>
      <c r="L1608">
        <f>Tabla1[[#This Row],[Precio Unitario]]*Tabla1[[#This Row],[Cantidad Ordenada]]</f>
        <v>80</v>
      </c>
      <c r="M1608" s="1">
        <f>Tabla1[[#This Row],[Ganancia Neta ]]/Tabla1[[#This Row],[Total del pedido ]]</f>
        <v>0.375</v>
      </c>
      <c r="N1608" s="2">
        <f>Tabla1[[#This Row],[Costo Unitario]]*Tabla1[[#This Row],[Cantidad Ordenada]]</f>
        <v>50</v>
      </c>
      <c r="O1608" s="2"/>
    </row>
    <row r="1609" spans="1:15">
      <c r="A1609">
        <v>651</v>
      </c>
      <c r="B1609">
        <v>16</v>
      </c>
      <c r="C1609" t="s">
        <v>23</v>
      </c>
      <c r="D1609" t="s">
        <v>47</v>
      </c>
      <c r="E1609">
        <v>13</v>
      </c>
      <c r="F1609">
        <v>21</v>
      </c>
      <c r="G1609">
        <v>3</v>
      </c>
      <c r="H1609" s="8">
        <v>9</v>
      </c>
      <c r="I1609" t="s">
        <v>6</v>
      </c>
      <c r="J1609">
        <f>Tabla1[[#This Row],[Precio Unitario]]*Tabla1[[#This Row],[Cantidad Ordenada]]</f>
        <v>63</v>
      </c>
      <c r="K1609">
        <f>Tabla1[[#This Row],[Ganancia Bruta]]-(Tabla1[[#This Row],[Costo Unitario]]*Tabla1[[#This Row],[Cantidad Ordenada]])</f>
        <v>24</v>
      </c>
      <c r="L1609">
        <f>Tabla1[[#This Row],[Precio Unitario]]*Tabla1[[#This Row],[Cantidad Ordenada]]</f>
        <v>63</v>
      </c>
      <c r="M1609" s="1">
        <f>Tabla1[[#This Row],[Ganancia Neta ]]/Tabla1[[#This Row],[Total del pedido ]]</f>
        <v>0.38095238095238093</v>
      </c>
      <c r="N1609" s="2">
        <f>Tabla1[[#This Row],[Costo Unitario]]*Tabla1[[#This Row],[Cantidad Ordenada]]</f>
        <v>39</v>
      </c>
      <c r="O1609" s="2"/>
    </row>
    <row r="1610" spans="1:15">
      <c r="A1610">
        <v>651</v>
      </c>
      <c r="B1610">
        <v>16</v>
      </c>
      <c r="C1610" t="s">
        <v>14</v>
      </c>
      <c r="D1610" t="s">
        <v>38</v>
      </c>
      <c r="E1610">
        <v>20</v>
      </c>
      <c r="F1610">
        <v>33</v>
      </c>
      <c r="G1610">
        <v>2</v>
      </c>
      <c r="H1610" s="8">
        <v>29</v>
      </c>
      <c r="I1610" t="s">
        <v>6</v>
      </c>
      <c r="J1610">
        <f>Tabla1[[#This Row],[Precio Unitario]]*Tabla1[[#This Row],[Cantidad Ordenada]]</f>
        <v>66</v>
      </c>
      <c r="K1610">
        <f>Tabla1[[#This Row],[Ganancia Bruta]]-(Tabla1[[#This Row],[Costo Unitario]]*Tabla1[[#This Row],[Cantidad Ordenada]])</f>
        <v>26</v>
      </c>
      <c r="L1610">
        <f>Tabla1[[#This Row],[Precio Unitario]]*Tabla1[[#This Row],[Cantidad Ordenada]]</f>
        <v>66</v>
      </c>
      <c r="M1610" s="1">
        <f>Tabla1[[#This Row],[Ganancia Neta ]]/Tabla1[[#This Row],[Total del pedido ]]</f>
        <v>0.39393939393939392</v>
      </c>
      <c r="N1610" s="2">
        <f>Tabla1[[#This Row],[Costo Unitario]]*Tabla1[[#This Row],[Cantidad Ordenada]]</f>
        <v>40</v>
      </c>
      <c r="O1610" s="2"/>
    </row>
    <row r="1611" spans="1:15">
      <c r="A1611">
        <v>652</v>
      </c>
      <c r="B1611">
        <v>14</v>
      </c>
      <c r="C1611" t="s">
        <v>9</v>
      </c>
      <c r="D1611" t="s">
        <v>33</v>
      </c>
      <c r="E1611">
        <v>19</v>
      </c>
      <c r="F1611">
        <v>31</v>
      </c>
      <c r="G1611">
        <v>2</v>
      </c>
      <c r="H1611" s="8">
        <v>12</v>
      </c>
      <c r="I1611" t="s">
        <v>6</v>
      </c>
      <c r="J1611">
        <f>Tabla1[[#This Row],[Precio Unitario]]*Tabla1[[#This Row],[Cantidad Ordenada]]</f>
        <v>62</v>
      </c>
      <c r="K1611">
        <f>Tabla1[[#This Row],[Ganancia Bruta]]-(Tabla1[[#This Row],[Costo Unitario]]*Tabla1[[#This Row],[Cantidad Ordenada]])</f>
        <v>24</v>
      </c>
      <c r="L1611">
        <f>Tabla1[[#This Row],[Precio Unitario]]*Tabla1[[#This Row],[Cantidad Ordenada]]</f>
        <v>62</v>
      </c>
      <c r="M1611" s="1">
        <f>Tabla1[[#This Row],[Ganancia Neta ]]/Tabla1[[#This Row],[Total del pedido ]]</f>
        <v>0.38709677419354838</v>
      </c>
      <c r="N1611" s="2">
        <f>Tabla1[[#This Row],[Costo Unitario]]*Tabla1[[#This Row],[Cantidad Ordenada]]</f>
        <v>38</v>
      </c>
      <c r="O1611" s="2"/>
    </row>
    <row r="1612" spans="1:15">
      <c r="A1612">
        <v>652</v>
      </c>
      <c r="B1612">
        <v>14</v>
      </c>
      <c r="C1612" t="s">
        <v>12</v>
      </c>
      <c r="D1612" t="s">
        <v>36</v>
      </c>
      <c r="E1612">
        <v>22</v>
      </c>
      <c r="F1612">
        <v>36</v>
      </c>
      <c r="G1612">
        <v>3</v>
      </c>
      <c r="H1612" s="8">
        <v>38</v>
      </c>
      <c r="I1612" t="s">
        <v>8</v>
      </c>
      <c r="J1612">
        <f>Tabla1[[#This Row],[Precio Unitario]]*Tabla1[[#This Row],[Cantidad Ordenada]]</f>
        <v>108</v>
      </c>
      <c r="K1612">
        <f>Tabla1[[#This Row],[Ganancia Bruta]]-(Tabla1[[#This Row],[Costo Unitario]]*Tabla1[[#This Row],[Cantidad Ordenada]])</f>
        <v>42</v>
      </c>
      <c r="L1612">
        <f>Tabla1[[#This Row],[Precio Unitario]]*Tabla1[[#This Row],[Cantidad Ordenada]]</f>
        <v>108</v>
      </c>
      <c r="M1612" s="1">
        <f>Tabla1[[#This Row],[Ganancia Neta ]]/Tabla1[[#This Row],[Total del pedido ]]</f>
        <v>0.3888888888888889</v>
      </c>
      <c r="N1612" s="2">
        <f>Tabla1[[#This Row],[Costo Unitario]]*Tabla1[[#This Row],[Cantidad Ordenada]]</f>
        <v>66</v>
      </c>
      <c r="O1612" s="2"/>
    </row>
    <row r="1613" spans="1:15">
      <c r="A1613">
        <v>653</v>
      </c>
      <c r="B1613">
        <v>13</v>
      </c>
      <c r="C1613" t="s">
        <v>15</v>
      </c>
      <c r="D1613" t="s">
        <v>39</v>
      </c>
      <c r="E1613">
        <v>16</v>
      </c>
      <c r="F1613">
        <v>28</v>
      </c>
      <c r="G1613">
        <v>3</v>
      </c>
      <c r="H1613" s="8">
        <v>51</v>
      </c>
      <c r="I1613" t="s">
        <v>8</v>
      </c>
      <c r="J1613">
        <f>Tabla1[[#This Row],[Precio Unitario]]*Tabla1[[#This Row],[Cantidad Ordenada]]</f>
        <v>84</v>
      </c>
      <c r="K1613">
        <f>Tabla1[[#This Row],[Ganancia Bruta]]-(Tabla1[[#This Row],[Costo Unitario]]*Tabla1[[#This Row],[Cantidad Ordenada]])</f>
        <v>36</v>
      </c>
      <c r="L1613">
        <f>Tabla1[[#This Row],[Precio Unitario]]*Tabla1[[#This Row],[Cantidad Ordenada]]</f>
        <v>84</v>
      </c>
      <c r="M1613" s="1">
        <f>Tabla1[[#This Row],[Ganancia Neta ]]/Tabla1[[#This Row],[Total del pedido ]]</f>
        <v>0.42857142857142855</v>
      </c>
      <c r="N1613" s="2">
        <f>Tabla1[[#This Row],[Costo Unitario]]*Tabla1[[#This Row],[Cantidad Ordenada]]</f>
        <v>48</v>
      </c>
      <c r="O1613" s="2"/>
    </row>
    <row r="1614" spans="1:15">
      <c r="A1614">
        <v>653</v>
      </c>
      <c r="B1614">
        <v>13</v>
      </c>
      <c r="C1614" t="s">
        <v>7</v>
      </c>
      <c r="D1614" t="s">
        <v>32</v>
      </c>
      <c r="E1614">
        <v>18</v>
      </c>
      <c r="F1614">
        <v>30</v>
      </c>
      <c r="G1614">
        <v>3</v>
      </c>
      <c r="H1614" s="8">
        <v>46</v>
      </c>
      <c r="I1614" t="s">
        <v>6</v>
      </c>
      <c r="J1614">
        <f>Tabla1[[#This Row],[Precio Unitario]]*Tabla1[[#This Row],[Cantidad Ordenada]]</f>
        <v>90</v>
      </c>
      <c r="K1614">
        <f>Tabla1[[#This Row],[Ganancia Bruta]]-(Tabla1[[#This Row],[Costo Unitario]]*Tabla1[[#This Row],[Cantidad Ordenada]])</f>
        <v>36</v>
      </c>
      <c r="L1614">
        <f>Tabla1[[#This Row],[Precio Unitario]]*Tabla1[[#This Row],[Cantidad Ordenada]]</f>
        <v>90</v>
      </c>
      <c r="M1614" s="1">
        <f>Tabla1[[#This Row],[Ganancia Neta ]]/Tabla1[[#This Row],[Total del pedido ]]</f>
        <v>0.4</v>
      </c>
      <c r="N1614" s="2">
        <f>Tabla1[[#This Row],[Costo Unitario]]*Tabla1[[#This Row],[Cantidad Ordenada]]</f>
        <v>54</v>
      </c>
      <c r="O1614" s="2"/>
    </row>
    <row r="1615" spans="1:15">
      <c r="A1615">
        <v>653</v>
      </c>
      <c r="B1615">
        <v>13</v>
      </c>
      <c r="C1615" t="s">
        <v>17</v>
      </c>
      <c r="D1615" t="s">
        <v>41</v>
      </c>
      <c r="E1615">
        <v>21</v>
      </c>
      <c r="F1615">
        <v>35</v>
      </c>
      <c r="G1615">
        <v>2</v>
      </c>
      <c r="H1615" s="8">
        <v>53</v>
      </c>
      <c r="I1615" t="s">
        <v>6</v>
      </c>
      <c r="J1615">
        <f>Tabla1[[#This Row],[Precio Unitario]]*Tabla1[[#This Row],[Cantidad Ordenada]]</f>
        <v>70</v>
      </c>
      <c r="K1615">
        <f>Tabla1[[#This Row],[Ganancia Bruta]]-(Tabla1[[#This Row],[Costo Unitario]]*Tabla1[[#This Row],[Cantidad Ordenada]])</f>
        <v>28</v>
      </c>
      <c r="L1615">
        <f>Tabla1[[#This Row],[Precio Unitario]]*Tabla1[[#This Row],[Cantidad Ordenada]]</f>
        <v>70</v>
      </c>
      <c r="M1615" s="1">
        <f>Tabla1[[#This Row],[Ganancia Neta ]]/Tabla1[[#This Row],[Total del pedido ]]</f>
        <v>0.4</v>
      </c>
      <c r="N1615" s="2">
        <f>Tabla1[[#This Row],[Costo Unitario]]*Tabla1[[#This Row],[Cantidad Ordenada]]</f>
        <v>42</v>
      </c>
      <c r="O1615" s="2"/>
    </row>
    <row r="1616" spans="1:15">
      <c r="A1616">
        <v>654</v>
      </c>
      <c r="B1616">
        <v>12</v>
      </c>
      <c r="C1616" t="s">
        <v>19</v>
      </c>
      <c r="D1616" t="s">
        <v>43</v>
      </c>
      <c r="E1616">
        <v>13</v>
      </c>
      <c r="F1616">
        <v>22</v>
      </c>
      <c r="G1616">
        <v>1</v>
      </c>
      <c r="H1616" s="8">
        <v>31</v>
      </c>
      <c r="I1616" t="s">
        <v>6</v>
      </c>
      <c r="J1616">
        <f>Tabla1[[#This Row],[Precio Unitario]]*Tabla1[[#This Row],[Cantidad Ordenada]]</f>
        <v>22</v>
      </c>
      <c r="K1616">
        <f>Tabla1[[#This Row],[Ganancia Bruta]]-(Tabla1[[#This Row],[Costo Unitario]]*Tabla1[[#This Row],[Cantidad Ordenada]])</f>
        <v>9</v>
      </c>
      <c r="L1616">
        <f>Tabla1[[#This Row],[Precio Unitario]]*Tabla1[[#This Row],[Cantidad Ordenada]]</f>
        <v>22</v>
      </c>
      <c r="M1616" s="1">
        <f>Tabla1[[#This Row],[Ganancia Neta ]]/Tabla1[[#This Row],[Total del pedido ]]</f>
        <v>0.40909090909090912</v>
      </c>
      <c r="N1616" s="2">
        <f>Tabla1[[#This Row],[Costo Unitario]]*Tabla1[[#This Row],[Cantidad Ordenada]]</f>
        <v>13</v>
      </c>
      <c r="O1616" s="2"/>
    </row>
    <row r="1617" spans="1:15">
      <c r="A1617">
        <v>654</v>
      </c>
      <c r="B1617">
        <v>12</v>
      </c>
      <c r="C1617" t="s">
        <v>21</v>
      </c>
      <c r="D1617" t="s">
        <v>45</v>
      </c>
      <c r="E1617">
        <v>12</v>
      </c>
      <c r="F1617">
        <v>20</v>
      </c>
      <c r="G1617">
        <v>1</v>
      </c>
      <c r="H1617" s="8">
        <v>13</v>
      </c>
      <c r="I1617" t="s">
        <v>6</v>
      </c>
      <c r="J1617">
        <f>Tabla1[[#This Row],[Precio Unitario]]*Tabla1[[#This Row],[Cantidad Ordenada]]</f>
        <v>20</v>
      </c>
      <c r="K1617">
        <f>Tabla1[[#This Row],[Ganancia Bruta]]-(Tabla1[[#This Row],[Costo Unitario]]*Tabla1[[#This Row],[Cantidad Ordenada]])</f>
        <v>8</v>
      </c>
      <c r="L1617">
        <f>Tabla1[[#This Row],[Precio Unitario]]*Tabla1[[#This Row],[Cantidad Ordenada]]</f>
        <v>20</v>
      </c>
      <c r="M1617" s="1">
        <f>Tabla1[[#This Row],[Ganancia Neta ]]/Tabla1[[#This Row],[Total del pedido ]]</f>
        <v>0.4</v>
      </c>
      <c r="N1617" s="2">
        <f>Tabla1[[#This Row],[Costo Unitario]]*Tabla1[[#This Row],[Cantidad Ordenada]]</f>
        <v>12</v>
      </c>
      <c r="O1617" s="2"/>
    </row>
    <row r="1618" spans="1:15">
      <c r="A1618">
        <v>655</v>
      </c>
      <c r="B1618">
        <v>5</v>
      </c>
      <c r="C1618" t="s">
        <v>9</v>
      </c>
      <c r="D1618" t="s">
        <v>33</v>
      </c>
      <c r="E1618">
        <v>19</v>
      </c>
      <c r="F1618">
        <v>31</v>
      </c>
      <c r="G1618">
        <v>3</v>
      </c>
      <c r="H1618" s="8">
        <v>36</v>
      </c>
      <c r="I1618" t="s">
        <v>8</v>
      </c>
      <c r="J1618">
        <f>Tabla1[[#This Row],[Precio Unitario]]*Tabla1[[#This Row],[Cantidad Ordenada]]</f>
        <v>93</v>
      </c>
      <c r="K1618">
        <f>Tabla1[[#This Row],[Ganancia Bruta]]-(Tabla1[[#This Row],[Costo Unitario]]*Tabla1[[#This Row],[Cantidad Ordenada]])</f>
        <v>36</v>
      </c>
      <c r="L1618">
        <f>Tabla1[[#This Row],[Precio Unitario]]*Tabla1[[#This Row],[Cantidad Ordenada]]</f>
        <v>93</v>
      </c>
      <c r="M1618" s="1">
        <f>Tabla1[[#This Row],[Ganancia Neta ]]/Tabla1[[#This Row],[Total del pedido ]]</f>
        <v>0.38709677419354838</v>
      </c>
      <c r="N1618" s="2">
        <f>Tabla1[[#This Row],[Costo Unitario]]*Tabla1[[#This Row],[Cantidad Ordenada]]</f>
        <v>57</v>
      </c>
      <c r="O1618" s="2"/>
    </row>
    <row r="1619" spans="1:15">
      <c r="A1619">
        <v>656</v>
      </c>
      <c r="B1619">
        <v>19</v>
      </c>
      <c r="C1619" t="s">
        <v>22</v>
      </c>
      <c r="D1619" t="s">
        <v>46</v>
      </c>
      <c r="E1619">
        <v>14</v>
      </c>
      <c r="F1619">
        <v>23</v>
      </c>
      <c r="G1619">
        <v>1</v>
      </c>
      <c r="H1619" s="8">
        <v>13</v>
      </c>
      <c r="I1619" t="s">
        <v>6</v>
      </c>
      <c r="J1619">
        <f>Tabla1[[#This Row],[Precio Unitario]]*Tabla1[[#This Row],[Cantidad Ordenada]]</f>
        <v>23</v>
      </c>
      <c r="K1619">
        <f>Tabla1[[#This Row],[Ganancia Bruta]]-(Tabla1[[#This Row],[Costo Unitario]]*Tabla1[[#This Row],[Cantidad Ordenada]])</f>
        <v>9</v>
      </c>
      <c r="L1619">
        <f>Tabla1[[#This Row],[Precio Unitario]]*Tabla1[[#This Row],[Cantidad Ordenada]]</f>
        <v>23</v>
      </c>
      <c r="M1619" s="1">
        <f>Tabla1[[#This Row],[Ganancia Neta ]]/Tabla1[[#This Row],[Total del pedido ]]</f>
        <v>0.39130434782608697</v>
      </c>
      <c r="N1619" s="2">
        <f>Tabla1[[#This Row],[Costo Unitario]]*Tabla1[[#This Row],[Cantidad Ordenada]]</f>
        <v>14</v>
      </c>
      <c r="O1619" s="2"/>
    </row>
    <row r="1620" spans="1:15">
      <c r="A1620">
        <v>656</v>
      </c>
      <c r="B1620">
        <v>19</v>
      </c>
      <c r="C1620" t="s">
        <v>21</v>
      </c>
      <c r="D1620" t="s">
        <v>45</v>
      </c>
      <c r="E1620">
        <v>12</v>
      </c>
      <c r="F1620">
        <v>20</v>
      </c>
      <c r="G1620">
        <v>3</v>
      </c>
      <c r="H1620" s="8">
        <v>44</v>
      </c>
      <c r="I1620" t="s">
        <v>8</v>
      </c>
      <c r="J1620">
        <f>Tabla1[[#This Row],[Precio Unitario]]*Tabla1[[#This Row],[Cantidad Ordenada]]</f>
        <v>60</v>
      </c>
      <c r="K1620">
        <f>Tabla1[[#This Row],[Ganancia Bruta]]-(Tabla1[[#This Row],[Costo Unitario]]*Tabla1[[#This Row],[Cantidad Ordenada]])</f>
        <v>24</v>
      </c>
      <c r="L1620">
        <f>Tabla1[[#This Row],[Precio Unitario]]*Tabla1[[#This Row],[Cantidad Ordenada]]</f>
        <v>60</v>
      </c>
      <c r="M1620" s="1">
        <f>Tabla1[[#This Row],[Ganancia Neta ]]/Tabla1[[#This Row],[Total del pedido ]]</f>
        <v>0.4</v>
      </c>
      <c r="N1620" s="2">
        <f>Tabla1[[#This Row],[Costo Unitario]]*Tabla1[[#This Row],[Cantidad Ordenada]]</f>
        <v>36</v>
      </c>
      <c r="O1620" s="2"/>
    </row>
    <row r="1621" spans="1:15">
      <c r="A1621">
        <v>656</v>
      </c>
      <c r="B1621">
        <v>19</v>
      </c>
      <c r="C1621" t="s">
        <v>16</v>
      </c>
      <c r="D1621" t="s">
        <v>40</v>
      </c>
      <c r="E1621">
        <v>11</v>
      </c>
      <c r="F1621">
        <v>19</v>
      </c>
      <c r="G1621">
        <v>2</v>
      </c>
      <c r="H1621" s="8">
        <v>39</v>
      </c>
      <c r="I1621" t="s">
        <v>8</v>
      </c>
      <c r="J1621">
        <f>Tabla1[[#This Row],[Precio Unitario]]*Tabla1[[#This Row],[Cantidad Ordenada]]</f>
        <v>38</v>
      </c>
      <c r="K1621">
        <f>Tabla1[[#This Row],[Ganancia Bruta]]-(Tabla1[[#This Row],[Costo Unitario]]*Tabla1[[#This Row],[Cantidad Ordenada]])</f>
        <v>16</v>
      </c>
      <c r="L1621">
        <f>Tabla1[[#This Row],[Precio Unitario]]*Tabla1[[#This Row],[Cantidad Ordenada]]</f>
        <v>38</v>
      </c>
      <c r="M1621" s="1">
        <f>Tabla1[[#This Row],[Ganancia Neta ]]/Tabla1[[#This Row],[Total del pedido ]]</f>
        <v>0.42105263157894735</v>
      </c>
      <c r="N1621" s="2">
        <f>Tabla1[[#This Row],[Costo Unitario]]*Tabla1[[#This Row],[Cantidad Ordenada]]</f>
        <v>22</v>
      </c>
      <c r="O1621" s="2"/>
    </row>
    <row r="1622" spans="1:15">
      <c r="A1622">
        <v>656</v>
      </c>
      <c r="B1622">
        <v>19</v>
      </c>
      <c r="C1622" t="s">
        <v>12</v>
      </c>
      <c r="D1622" t="s">
        <v>36</v>
      </c>
      <c r="E1622">
        <v>22</v>
      </c>
      <c r="F1622">
        <v>36</v>
      </c>
      <c r="G1622">
        <v>1</v>
      </c>
      <c r="H1622" s="8">
        <v>14</v>
      </c>
      <c r="I1622" t="s">
        <v>6</v>
      </c>
      <c r="J1622">
        <f>Tabla1[[#This Row],[Precio Unitario]]*Tabla1[[#This Row],[Cantidad Ordenada]]</f>
        <v>36</v>
      </c>
      <c r="K1622">
        <f>Tabla1[[#This Row],[Ganancia Bruta]]-(Tabla1[[#This Row],[Costo Unitario]]*Tabla1[[#This Row],[Cantidad Ordenada]])</f>
        <v>14</v>
      </c>
      <c r="L1622">
        <f>Tabla1[[#This Row],[Precio Unitario]]*Tabla1[[#This Row],[Cantidad Ordenada]]</f>
        <v>36</v>
      </c>
      <c r="M1622" s="1">
        <f>Tabla1[[#This Row],[Ganancia Neta ]]/Tabla1[[#This Row],[Total del pedido ]]</f>
        <v>0.3888888888888889</v>
      </c>
      <c r="N1622" s="2">
        <f>Tabla1[[#This Row],[Costo Unitario]]*Tabla1[[#This Row],[Cantidad Ordenada]]</f>
        <v>22</v>
      </c>
      <c r="O1622" s="2"/>
    </row>
    <row r="1623" spans="1:15">
      <c r="A1623">
        <v>657</v>
      </c>
      <c r="B1623">
        <v>1</v>
      </c>
      <c r="C1623" t="s">
        <v>11</v>
      </c>
      <c r="D1623" t="s">
        <v>35</v>
      </c>
      <c r="E1623">
        <v>25</v>
      </c>
      <c r="F1623">
        <v>40</v>
      </c>
      <c r="G1623">
        <v>2</v>
      </c>
      <c r="H1623" s="8">
        <v>55</v>
      </c>
      <c r="I1623" t="s">
        <v>8</v>
      </c>
      <c r="J1623">
        <f>Tabla1[[#This Row],[Precio Unitario]]*Tabla1[[#This Row],[Cantidad Ordenada]]</f>
        <v>80</v>
      </c>
      <c r="K1623">
        <f>Tabla1[[#This Row],[Ganancia Bruta]]-(Tabla1[[#This Row],[Costo Unitario]]*Tabla1[[#This Row],[Cantidad Ordenada]])</f>
        <v>30</v>
      </c>
      <c r="L1623">
        <f>Tabla1[[#This Row],[Precio Unitario]]*Tabla1[[#This Row],[Cantidad Ordenada]]</f>
        <v>80</v>
      </c>
      <c r="M1623" s="1">
        <f>Tabla1[[#This Row],[Ganancia Neta ]]/Tabla1[[#This Row],[Total del pedido ]]</f>
        <v>0.375</v>
      </c>
      <c r="N1623" s="2">
        <f>Tabla1[[#This Row],[Costo Unitario]]*Tabla1[[#This Row],[Cantidad Ordenada]]</f>
        <v>50</v>
      </c>
      <c r="O1623" s="2"/>
    </row>
    <row r="1624" spans="1:15">
      <c r="A1624">
        <v>657</v>
      </c>
      <c r="B1624">
        <v>1</v>
      </c>
      <c r="C1624" t="s">
        <v>22</v>
      </c>
      <c r="D1624" t="s">
        <v>46</v>
      </c>
      <c r="E1624">
        <v>14</v>
      </c>
      <c r="F1624">
        <v>23</v>
      </c>
      <c r="G1624">
        <v>2</v>
      </c>
      <c r="H1624" s="8">
        <v>39</v>
      </c>
      <c r="I1624" t="s">
        <v>8</v>
      </c>
      <c r="J1624">
        <f>Tabla1[[#This Row],[Precio Unitario]]*Tabla1[[#This Row],[Cantidad Ordenada]]</f>
        <v>46</v>
      </c>
      <c r="K1624">
        <f>Tabla1[[#This Row],[Ganancia Bruta]]-(Tabla1[[#This Row],[Costo Unitario]]*Tabla1[[#This Row],[Cantidad Ordenada]])</f>
        <v>18</v>
      </c>
      <c r="L1624">
        <f>Tabla1[[#This Row],[Precio Unitario]]*Tabla1[[#This Row],[Cantidad Ordenada]]</f>
        <v>46</v>
      </c>
      <c r="M1624" s="1">
        <f>Tabla1[[#This Row],[Ganancia Neta ]]/Tabla1[[#This Row],[Total del pedido ]]</f>
        <v>0.39130434782608697</v>
      </c>
      <c r="N1624" s="2">
        <f>Tabla1[[#This Row],[Costo Unitario]]*Tabla1[[#This Row],[Cantidad Ordenada]]</f>
        <v>28</v>
      </c>
      <c r="O1624" s="2"/>
    </row>
    <row r="1625" spans="1:15">
      <c r="A1625">
        <v>657</v>
      </c>
      <c r="B1625">
        <v>1</v>
      </c>
      <c r="C1625" t="s">
        <v>17</v>
      </c>
      <c r="D1625" t="s">
        <v>41</v>
      </c>
      <c r="E1625">
        <v>21</v>
      </c>
      <c r="F1625">
        <v>35</v>
      </c>
      <c r="G1625">
        <v>2</v>
      </c>
      <c r="H1625" s="8">
        <v>40</v>
      </c>
      <c r="I1625" t="s">
        <v>8</v>
      </c>
      <c r="J1625">
        <f>Tabla1[[#This Row],[Precio Unitario]]*Tabla1[[#This Row],[Cantidad Ordenada]]</f>
        <v>70</v>
      </c>
      <c r="K1625">
        <f>Tabla1[[#This Row],[Ganancia Bruta]]-(Tabla1[[#This Row],[Costo Unitario]]*Tabla1[[#This Row],[Cantidad Ordenada]])</f>
        <v>28</v>
      </c>
      <c r="L1625">
        <f>Tabla1[[#This Row],[Precio Unitario]]*Tabla1[[#This Row],[Cantidad Ordenada]]</f>
        <v>70</v>
      </c>
      <c r="M1625" s="1">
        <f>Tabla1[[#This Row],[Ganancia Neta ]]/Tabla1[[#This Row],[Total del pedido ]]</f>
        <v>0.4</v>
      </c>
      <c r="N1625" s="2">
        <f>Tabla1[[#This Row],[Costo Unitario]]*Tabla1[[#This Row],[Cantidad Ordenada]]</f>
        <v>42</v>
      </c>
      <c r="O1625" s="2"/>
    </row>
    <row r="1626" spans="1:15">
      <c r="A1626">
        <v>658</v>
      </c>
      <c r="B1626">
        <v>19</v>
      </c>
      <c r="C1626" t="s">
        <v>18</v>
      </c>
      <c r="D1626" t="s">
        <v>42</v>
      </c>
      <c r="E1626">
        <v>19</v>
      </c>
      <c r="F1626">
        <v>32</v>
      </c>
      <c r="G1626">
        <v>1</v>
      </c>
      <c r="H1626" s="8">
        <v>21</v>
      </c>
      <c r="I1626" t="s">
        <v>8</v>
      </c>
      <c r="J1626">
        <f>Tabla1[[#This Row],[Precio Unitario]]*Tabla1[[#This Row],[Cantidad Ordenada]]</f>
        <v>32</v>
      </c>
      <c r="K1626">
        <f>Tabla1[[#This Row],[Ganancia Bruta]]-(Tabla1[[#This Row],[Costo Unitario]]*Tabla1[[#This Row],[Cantidad Ordenada]])</f>
        <v>13</v>
      </c>
      <c r="L1626">
        <f>Tabla1[[#This Row],[Precio Unitario]]*Tabla1[[#This Row],[Cantidad Ordenada]]</f>
        <v>32</v>
      </c>
      <c r="M1626" s="1">
        <f>Tabla1[[#This Row],[Ganancia Neta ]]/Tabla1[[#This Row],[Total del pedido ]]</f>
        <v>0.40625</v>
      </c>
      <c r="N1626" s="2">
        <f>Tabla1[[#This Row],[Costo Unitario]]*Tabla1[[#This Row],[Cantidad Ordenada]]</f>
        <v>19</v>
      </c>
      <c r="O1626" s="2"/>
    </row>
    <row r="1627" spans="1:15">
      <c r="A1627">
        <v>658</v>
      </c>
      <c r="B1627">
        <v>19</v>
      </c>
      <c r="C1627" t="s">
        <v>10</v>
      </c>
      <c r="D1627" t="s">
        <v>34</v>
      </c>
      <c r="E1627">
        <v>16</v>
      </c>
      <c r="F1627">
        <v>27</v>
      </c>
      <c r="G1627">
        <v>2</v>
      </c>
      <c r="H1627" s="8">
        <v>27</v>
      </c>
      <c r="I1627" t="s">
        <v>8</v>
      </c>
      <c r="J1627">
        <f>Tabla1[[#This Row],[Precio Unitario]]*Tabla1[[#This Row],[Cantidad Ordenada]]</f>
        <v>54</v>
      </c>
      <c r="K1627">
        <f>Tabla1[[#This Row],[Ganancia Bruta]]-(Tabla1[[#This Row],[Costo Unitario]]*Tabla1[[#This Row],[Cantidad Ordenada]])</f>
        <v>22</v>
      </c>
      <c r="L1627">
        <f>Tabla1[[#This Row],[Precio Unitario]]*Tabla1[[#This Row],[Cantidad Ordenada]]</f>
        <v>54</v>
      </c>
      <c r="M1627" s="1">
        <f>Tabla1[[#This Row],[Ganancia Neta ]]/Tabla1[[#This Row],[Total del pedido ]]</f>
        <v>0.40740740740740738</v>
      </c>
      <c r="N1627" s="2">
        <f>Tabla1[[#This Row],[Costo Unitario]]*Tabla1[[#This Row],[Cantidad Ordenada]]</f>
        <v>32</v>
      </c>
      <c r="O1627" s="2"/>
    </row>
    <row r="1628" spans="1:15">
      <c r="A1628">
        <v>659</v>
      </c>
      <c r="B1628">
        <v>9</v>
      </c>
      <c r="C1628" t="s">
        <v>13</v>
      </c>
      <c r="D1628" t="s">
        <v>37</v>
      </c>
      <c r="E1628">
        <v>17</v>
      </c>
      <c r="F1628">
        <v>29</v>
      </c>
      <c r="G1628">
        <v>3</v>
      </c>
      <c r="H1628" s="8">
        <v>31</v>
      </c>
      <c r="I1628" t="s">
        <v>6</v>
      </c>
      <c r="J1628">
        <f>Tabla1[[#This Row],[Precio Unitario]]*Tabla1[[#This Row],[Cantidad Ordenada]]</f>
        <v>87</v>
      </c>
      <c r="K1628">
        <f>Tabla1[[#This Row],[Ganancia Bruta]]-(Tabla1[[#This Row],[Costo Unitario]]*Tabla1[[#This Row],[Cantidad Ordenada]])</f>
        <v>36</v>
      </c>
      <c r="L1628">
        <f>Tabla1[[#This Row],[Precio Unitario]]*Tabla1[[#This Row],[Cantidad Ordenada]]</f>
        <v>87</v>
      </c>
      <c r="M1628" s="1">
        <f>Tabla1[[#This Row],[Ganancia Neta ]]/Tabla1[[#This Row],[Total del pedido ]]</f>
        <v>0.41379310344827586</v>
      </c>
      <c r="N1628" s="2">
        <f>Tabla1[[#This Row],[Costo Unitario]]*Tabla1[[#This Row],[Cantidad Ordenada]]</f>
        <v>51</v>
      </c>
      <c r="O1628" s="2"/>
    </row>
    <row r="1629" spans="1:15">
      <c r="A1629">
        <v>660</v>
      </c>
      <c r="B1629">
        <v>19</v>
      </c>
      <c r="C1629" t="s">
        <v>16</v>
      </c>
      <c r="D1629" t="s">
        <v>40</v>
      </c>
      <c r="E1629">
        <v>11</v>
      </c>
      <c r="F1629">
        <v>19</v>
      </c>
      <c r="G1629">
        <v>2</v>
      </c>
      <c r="H1629" s="8">
        <v>24</v>
      </c>
      <c r="I1629" t="s">
        <v>8</v>
      </c>
      <c r="J1629">
        <f>Tabla1[[#This Row],[Precio Unitario]]*Tabla1[[#This Row],[Cantidad Ordenada]]</f>
        <v>38</v>
      </c>
      <c r="K1629">
        <f>Tabla1[[#This Row],[Ganancia Bruta]]-(Tabla1[[#This Row],[Costo Unitario]]*Tabla1[[#This Row],[Cantidad Ordenada]])</f>
        <v>16</v>
      </c>
      <c r="L1629">
        <f>Tabla1[[#This Row],[Precio Unitario]]*Tabla1[[#This Row],[Cantidad Ordenada]]</f>
        <v>38</v>
      </c>
      <c r="M1629" s="1">
        <f>Tabla1[[#This Row],[Ganancia Neta ]]/Tabla1[[#This Row],[Total del pedido ]]</f>
        <v>0.42105263157894735</v>
      </c>
      <c r="N1629" s="2">
        <f>Tabla1[[#This Row],[Costo Unitario]]*Tabla1[[#This Row],[Cantidad Ordenada]]</f>
        <v>22</v>
      </c>
      <c r="O1629" s="2"/>
    </row>
    <row r="1630" spans="1:15">
      <c r="A1630">
        <v>660</v>
      </c>
      <c r="B1630">
        <v>19</v>
      </c>
      <c r="C1630" t="s">
        <v>7</v>
      </c>
      <c r="D1630" t="s">
        <v>32</v>
      </c>
      <c r="E1630">
        <v>18</v>
      </c>
      <c r="F1630">
        <v>30</v>
      </c>
      <c r="G1630">
        <v>3</v>
      </c>
      <c r="H1630" s="8">
        <v>16</v>
      </c>
      <c r="I1630" t="s">
        <v>6</v>
      </c>
      <c r="J1630">
        <f>Tabla1[[#This Row],[Precio Unitario]]*Tabla1[[#This Row],[Cantidad Ordenada]]</f>
        <v>90</v>
      </c>
      <c r="K1630">
        <f>Tabla1[[#This Row],[Ganancia Bruta]]-(Tabla1[[#This Row],[Costo Unitario]]*Tabla1[[#This Row],[Cantidad Ordenada]])</f>
        <v>36</v>
      </c>
      <c r="L1630">
        <f>Tabla1[[#This Row],[Precio Unitario]]*Tabla1[[#This Row],[Cantidad Ordenada]]</f>
        <v>90</v>
      </c>
      <c r="M1630" s="1">
        <f>Tabla1[[#This Row],[Ganancia Neta ]]/Tabla1[[#This Row],[Total del pedido ]]</f>
        <v>0.4</v>
      </c>
      <c r="N1630" s="2">
        <f>Tabla1[[#This Row],[Costo Unitario]]*Tabla1[[#This Row],[Cantidad Ordenada]]</f>
        <v>54</v>
      </c>
      <c r="O1630" s="2"/>
    </row>
    <row r="1631" spans="1:15">
      <c r="A1631">
        <v>660</v>
      </c>
      <c r="B1631">
        <v>19</v>
      </c>
      <c r="C1631" t="s">
        <v>11</v>
      </c>
      <c r="D1631" t="s">
        <v>35</v>
      </c>
      <c r="E1631">
        <v>25</v>
      </c>
      <c r="F1631">
        <v>40</v>
      </c>
      <c r="G1631">
        <v>2</v>
      </c>
      <c r="H1631" s="8">
        <v>5</v>
      </c>
      <c r="I1631" t="s">
        <v>8</v>
      </c>
      <c r="J1631">
        <f>Tabla1[[#This Row],[Precio Unitario]]*Tabla1[[#This Row],[Cantidad Ordenada]]</f>
        <v>80</v>
      </c>
      <c r="K1631">
        <f>Tabla1[[#This Row],[Ganancia Bruta]]-(Tabla1[[#This Row],[Costo Unitario]]*Tabla1[[#This Row],[Cantidad Ordenada]])</f>
        <v>30</v>
      </c>
      <c r="L1631">
        <f>Tabla1[[#This Row],[Precio Unitario]]*Tabla1[[#This Row],[Cantidad Ordenada]]</f>
        <v>80</v>
      </c>
      <c r="M1631" s="1">
        <f>Tabla1[[#This Row],[Ganancia Neta ]]/Tabla1[[#This Row],[Total del pedido ]]</f>
        <v>0.375</v>
      </c>
      <c r="N1631" s="2">
        <f>Tabla1[[#This Row],[Costo Unitario]]*Tabla1[[#This Row],[Cantidad Ordenada]]</f>
        <v>50</v>
      </c>
      <c r="O1631" s="2"/>
    </row>
    <row r="1632" spans="1:15">
      <c r="A1632">
        <v>661</v>
      </c>
      <c r="B1632">
        <v>16</v>
      </c>
      <c r="C1632" t="s">
        <v>22</v>
      </c>
      <c r="D1632" t="s">
        <v>46</v>
      </c>
      <c r="E1632">
        <v>14</v>
      </c>
      <c r="F1632">
        <v>23</v>
      </c>
      <c r="G1632">
        <v>3</v>
      </c>
      <c r="H1632" s="8">
        <v>56</v>
      </c>
      <c r="I1632" t="s">
        <v>8</v>
      </c>
      <c r="J1632">
        <f>Tabla1[[#This Row],[Precio Unitario]]*Tabla1[[#This Row],[Cantidad Ordenada]]</f>
        <v>69</v>
      </c>
      <c r="K1632">
        <f>Tabla1[[#This Row],[Ganancia Bruta]]-(Tabla1[[#This Row],[Costo Unitario]]*Tabla1[[#This Row],[Cantidad Ordenada]])</f>
        <v>27</v>
      </c>
      <c r="L1632">
        <f>Tabla1[[#This Row],[Precio Unitario]]*Tabla1[[#This Row],[Cantidad Ordenada]]</f>
        <v>69</v>
      </c>
      <c r="M1632" s="1">
        <f>Tabla1[[#This Row],[Ganancia Neta ]]/Tabla1[[#This Row],[Total del pedido ]]</f>
        <v>0.39130434782608697</v>
      </c>
      <c r="N1632" s="2">
        <f>Tabla1[[#This Row],[Costo Unitario]]*Tabla1[[#This Row],[Cantidad Ordenada]]</f>
        <v>42</v>
      </c>
      <c r="O1632" s="2"/>
    </row>
    <row r="1633" spans="1:15">
      <c r="A1633">
        <v>661</v>
      </c>
      <c r="B1633">
        <v>16</v>
      </c>
      <c r="C1633" t="s">
        <v>9</v>
      </c>
      <c r="D1633" t="s">
        <v>33</v>
      </c>
      <c r="E1633">
        <v>19</v>
      </c>
      <c r="F1633">
        <v>31</v>
      </c>
      <c r="G1633">
        <v>1</v>
      </c>
      <c r="H1633" s="8">
        <v>22</v>
      </c>
      <c r="I1633" t="s">
        <v>8</v>
      </c>
      <c r="J1633">
        <f>Tabla1[[#This Row],[Precio Unitario]]*Tabla1[[#This Row],[Cantidad Ordenada]]</f>
        <v>31</v>
      </c>
      <c r="K1633">
        <f>Tabla1[[#This Row],[Ganancia Bruta]]-(Tabla1[[#This Row],[Costo Unitario]]*Tabla1[[#This Row],[Cantidad Ordenada]])</f>
        <v>12</v>
      </c>
      <c r="L1633">
        <f>Tabla1[[#This Row],[Precio Unitario]]*Tabla1[[#This Row],[Cantidad Ordenada]]</f>
        <v>31</v>
      </c>
      <c r="M1633" s="1">
        <f>Tabla1[[#This Row],[Ganancia Neta ]]/Tabla1[[#This Row],[Total del pedido ]]</f>
        <v>0.38709677419354838</v>
      </c>
      <c r="N1633" s="2">
        <f>Tabla1[[#This Row],[Costo Unitario]]*Tabla1[[#This Row],[Cantidad Ordenada]]</f>
        <v>19</v>
      </c>
      <c r="O1633" s="2"/>
    </row>
    <row r="1634" spans="1:15">
      <c r="A1634">
        <v>661</v>
      </c>
      <c r="B1634">
        <v>16</v>
      </c>
      <c r="C1634" t="s">
        <v>26</v>
      </c>
      <c r="D1634" t="s">
        <v>50</v>
      </c>
      <c r="E1634">
        <v>15</v>
      </c>
      <c r="F1634">
        <v>25</v>
      </c>
      <c r="G1634">
        <v>2</v>
      </c>
      <c r="H1634" s="8">
        <v>30</v>
      </c>
      <c r="I1634" t="s">
        <v>6</v>
      </c>
      <c r="J1634">
        <f>Tabla1[[#This Row],[Precio Unitario]]*Tabla1[[#This Row],[Cantidad Ordenada]]</f>
        <v>50</v>
      </c>
      <c r="K1634">
        <f>Tabla1[[#This Row],[Ganancia Bruta]]-(Tabla1[[#This Row],[Costo Unitario]]*Tabla1[[#This Row],[Cantidad Ordenada]])</f>
        <v>20</v>
      </c>
      <c r="L1634">
        <f>Tabla1[[#This Row],[Precio Unitario]]*Tabla1[[#This Row],[Cantidad Ordenada]]</f>
        <v>50</v>
      </c>
      <c r="M1634" s="1">
        <f>Tabla1[[#This Row],[Ganancia Neta ]]/Tabla1[[#This Row],[Total del pedido ]]</f>
        <v>0.4</v>
      </c>
      <c r="N1634" s="2">
        <f>Tabla1[[#This Row],[Costo Unitario]]*Tabla1[[#This Row],[Cantidad Ordenada]]</f>
        <v>30</v>
      </c>
      <c r="O1634" s="2"/>
    </row>
    <row r="1635" spans="1:15">
      <c r="A1635">
        <v>661</v>
      </c>
      <c r="B1635">
        <v>16</v>
      </c>
      <c r="C1635" t="s">
        <v>15</v>
      </c>
      <c r="D1635" t="s">
        <v>39</v>
      </c>
      <c r="E1635">
        <v>16</v>
      </c>
      <c r="F1635">
        <v>28</v>
      </c>
      <c r="G1635">
        <v>2</v>
      </c>
      <c r="H1635" s="8">
        <v>27</v>
      </c>
      <c r="I1635" t="s">
        <v>8</v>
      </c>
      <c r="J1635">
        <f>Tabla1[[#This Row],[Precio Unitario]]*Tabla1[[#This Row],[Cantidad Ordenada]]</f>
        <v>56</v>
      </c>
      <c r="K1635">
        <f>Tabla1[[#This Row],[Ganancia Bruta]]-(Tabla1[[#This Row],[Costo Unitario]]*Tabla1[[#This Row],[Cantidad Ordenada]])</f>
        <v>24</v>
      </c>
      <c r="L1635">
        <f>Tabla1[[#This Row],[Precio Unitario]]*Tabla1[[#This Row],[Cantidad Ordenada]]</f>
        <v>56</v>
      </c>
      <c r="M1635" s="1">
        <f>Tabla1[[#This Row],[Ganancia Neta ]]/Tabla1[[#This Row],[Total del pedido ]]</f>
        <v>0.42857142857142855</v>
      </c>
      <c r="N1635" s="2">
        <f>Tabla1[[#This Row],[Costo Unitario]]*Tabla1[[#This Row],[Cantidad Ordenada]]</f>
        <v>32</v>
      </c>
      <c r="O1635" s="2"/>
    </row>
    <row r="1636" spans="1:15">
      <c r="A1636">
        <v>662</v>
      </c>
      <c r="B1636">
        <v>15</v>
      </c>
      <c r="C1636" t="s">
        <v>5</v>
      </c>
      <c r="D1636" t="s">
        <v>31</v>
      </c>
      <c r="E1636">
        <v>14</v>
      </c>
      <c r="F1636">
        <v>24</v>
      </c>
      <c r="G1636">
        <v>3</v>
      </c>
      <c r="H1636" s="8">
        <v>34</v>
      </c>
      <c r="I1636" t="s">
        <v>6</v>
      </c>
      <c r="J1636">
        <f>Tabla1[[#This Row],[Precio Unitario]]*Tabla1[[#This Row],[Cantidad Ordenada]]</f>
        <v>72</v>
      </c>
      <c r="K1636">
        <f>Tabla1[[#This Row],[Ganancia Bruta]]-(Tabla1[[#This Row],[Costo Unitario]]*Tabla1[[#This Row],[Cantidad Ordenada]])</f>
        <v>30</v>
      </c>
      <c r="L1636">
        <f>Tabla1[[#This Row],[Precio Unitario]]*Tabla1[[#This Row],[Cantidad Ordenada]]</f>
        <v>72</v>
      </c>
      <c r="M1636" s="1">
        <f>Tabla1[[#This Row],[Ganancia Neta ]]/Tabla1[[#This Row],[Total del pedido ]]</f>
        <v>0.41666666666666669</v>
      </c>
      <c r="N1636" s="2">
        <f>Tabla1[[#This Row],[Costo Unitario]]*Tabla1[[#This Row],[Cantidad Ordenada]]</f>
        <v>42</v>
      </c>
      <c r="O1636" s="2"/>
    </row>
    <row r="1637" spans="1:15">
      <c r="A1637">
        <v>662</v>
      </c>
      <c r="B1637">
        <v>15</v>
      </c>
      <c r="C1637" t="s">
        <v>26</v>
      </c>
      <c r="D1637" t="s">
        <v>50</v>
      </c>
      <c r="E1637">
        <v>15</v>
      </c>
      <c r="F1637">
        <v>25</v>
      </c>
      <c r="G1637">
        <v>1</v>
      </c>
      <c r="H1637" s="8">
        <v>10</v>
      </c>
      <c r="I1637" t="s">
        <v>8</v>
      </c>
      <c r="J1637">
        <f>Tabla1[[#This Row],[Precio Unitario]]*Tabla1[[#This Row],[Cantidad Ordenada]]</f>
        <v>25</v>
      </c>
      <c r="K1637">
        <f>Tabla1[[#This Row],[Ganancia Bruta]]-(Tabla1[[#This Row],[Costo Unitario]]*Tabla1[[#This Row],[Cantidad Ordenada]])</f>
        <v>10</v>
      </c>
      <c r="L1637">
        <f>Tabla1[[#This Row],[Precio Unitario]]*Tabla1[[#This Row],[Cantidad Ordenada]]</f>
        <v>25</v>
      </c>
      <c r="M1637" s="1">
        <f>Tabla1[[#This Row],[Ganancia Neta ]]/Tabla1[[#This Row],[Total del pedido ]]</f>
        <v>0.4</v>
      </c>
      <c r="N1637" s="2">
        <f>Tabla1[[#This Row],[Costo Unitario]]*Tabla1[[#This Row],[Cantidad Ordenada]]</f>
        <v>15</v>
      </c>
      <c r="O1637" s="2"/>
    </row>
    <row r="1638" spans="1:15">
      <c r="A1638">
        <v>662</v>
      </c>
      <c r="B1638">
        <v>15</v>
      </c>
      <c r="C1638" t="s">
        <v>12</v>
      </c>
      <c r="D1638" t="s">
        <v>36</v>
      </c>
      <c r="E1638">
        <v>22</v>
      </c>
      <c r="F1638">
        <v>36</v>
      </c>
      <c r="G1638">
        <v>1</v>
      </c>
      <c r="H1638" s="8">
        <v>41</v>
      </c>
      <c r="I1638" t="s">
        <v>6</v>
      </c>
      <c r="J1638">
        <f>Tabla1[[#This Row],[Precio Unitario]]*Tabla1[[#This Row],[Cantidad Ordenada]]</f>
        <v>36</v>
      </c>
      <c r="K1638">
        <f>Tabla1[[#This Row],[Ganancia Bruta]]-(Tabla1[[#This Row],[Costo Unitario]]*Tabla1[[#This Row],[Cantidad Ordenada]])</f>
        <v>14</v>
      </c>
      <c r="L1638">
        <f>Tabla1[[#This Row],[Precio Unitario]]*Tabla1[[#This Row],[Cantidad Ordenada]]</f>
        <v>36</v>
      </c>
      <c r="M1638" s="1">
        <f>Tabla1[[#This Row],[Ganancia Neta ]]/Tabla1[[#This Row],[Total del pedido ]]</f>
        <v>0.3888888888888889</v>
      </c>
      <c r="N1638" s="2">
        <f>Tabla1[[#This Row],[Costo Unitario]]*Tabla1[[#This Row],[Cantidad Ordenada]]</f>
        <v>22</v>
      </c>
      <c r="O1638" s="2"/>
    </row>
    <row r="1639" spans="1:15">
      <c r="A1639">
        <v>663</v>
      </c>
      <c r="B1639">
        <v>3</v>
      </c>
      <c r="C1639" t="s">
        <v>24</v>
      </c>
      <c r="D1639" t="s">
        <v>48</v>
      </c>
      <c r="E1639">
        <v>10</v>
      </c>
      <c r="F1639">
        <v>18</v>
      </c>
      <c r="G1639">
        <v>2</v>
      </c>
      <c r="H1639" s="8">
        <v>40</v>
      </c>
      <c r="I1639" t="s">
        <v>8</v>
      </c>
      <c r="J1639">
        <f>Tabla1[[#This Row],[Precio Unitario]]*Tabla1[[#This Row],[Cantidad Ordenada]]</f>
        <v>36</v>
      </c>
      <c r="K1639">
        <f>Tabla1[[#This Row],[Ganancia Bruta]]-(Tabla1[[#This Row],[Costo Unitario]]*Tabla1[[#This Row],[Cantidad Ordenada]])</f>
        <v>16</v>
      </c>
      <c r="L1639">
        <f>Tabla1[[#This Row],[Precio Unitario]]*Tabla1[[#This Row],[Cantidad Ordenada]]</f>
        <v>36</v>
      </c>
      <c r="M1639" s="1">
        <f>Tabla1[[#This Row],[Ganancia Neta ]]/Tabla1[[#This Row],[Total del pedido ]]</f>
        <v>0.44444444444444442</v>
      </c>
      <c r="N1639" s="2">
        <f>Tabla1[[#This Row],[Costo Unitario]]*Tabla1[[#This Row],[Cantidad Ordenada]]</f>
        <v>20</v>
      </c>
      <c r="O1639" s="2"/>
    </row>
    <row r="1640" spans="1:15">
      <c r="A1640">
        <v>663</v>
      </c>
      <c r="B1640">
        <v>3</v>
      </c>
      <c r="C1640" t="s">
        <v>13</v>
      </c>
      <c r="D1640" t="s">
        <v>37</v>
      </c>
      <c r="E1640">
        <v>17</v>
      </c>
      <c r="F1640">
        <v>29</v>
      </c>
      <c r="G1640">
        <v>2</v>
      </c>
      <c r="H1640" s="8">
        <v>5</v>
      </c>
      <c r="I1640" t="s">
        <v>8</v>
      </c>
      <c r="J1640">
        <f>Tabla1[[#This Row],[Precio Unitario]]*Tabla1[[#This Row],[Cantidad Ordenada]]</f>
        <v>58</v>
      </c>
      <c r="K1640">
        <f>Tabla1[[#This Row],[Ganancia Bruta]]-(Tabla1[[#This Row],[Costo Unitario]]*Tabla1[[#This Row],[Cantidad Ordenada]])</f>
        <v>24</v>
      </c>
      <c r="L1640">
        <f>Tabla1[[#This Row],[Precio Unitario]]*Tabla1[[#This Row],[Cantidad Ordenada]]</f>
        <v>58</v>
      </c>
      <c r="M1640" s="1">
        <f>Tabla1[[#This Row],[Ganancia Neta ]]/Tabla1[[#This Row],[Total del pedido ]]</f>
        <v>0.41379310344827586</v>
      </c>
      <c r="N1640" s="2">
        <f>Tabla1[[#This Row],[Costo Unitario]]*Tabla1[[#This Row],[Cantidad Ordenada]]</f>
        <v>34</v>
      </c>
      <c r="O1640" s="2"/>
    </row>
    <row r="1641" spans="1:15">
      <c r="A1641">
        <v>663</v>
      </c>
      <c r="B1641">
        <v>3</v>
      </c>
      <c r="C1641" t="s">
        <v>21</v>
      </c>
      <c r="D1641" t="s">
        <v>45</v>
      </c>
      <c r="E1641">
        <v>12</v>
      </c>
      <c r="F1641">
        <v>20</v>
      </c>
      <c r="G1641">
        <v>1</v>
      </c>
      <c r="H1641" s="8">
        <v>42</v>
      </c>
      <c r="I1641" t="s">
        <v>8</v>
      </c>
      <c r="J1641">
        <f>Tabla1[[#This Row],[Precio Unitario]]*Tabla1[[#This Row],[Cantidad Ordenada]]</f>
        <v>20</v>
      </c>
      <c r="K1641">
        <f>Tabla1[[#This Row],[Ganancia Bruta]]-(Tabla1[[#This Row],[Costo Unitario]]*Tabla1[[#This Row],[Cantidad Ordenada]])</f>
        <v>8</v>
      </c>
      <c r="L1641">
        <f>Tabla1[[#This Row],[Precio Unitario]]*Tabla1[[#This Row],[Cantidad Ordenada]]</f>
        <v>20</v>
      </c>
      <c r="M1641" s="1">
        <f>Tabla1[[#This Row],[Ganancia Neta ]]/Tabla1[[#This Row],[Total del pedido ]]</f>
        <v>0.4</v>
      </c>
      <c r="N1641" s="2">
        <f>Tabla1[[#This Row],[Costo Unitario]]*Tabla1[[#This Row],[Cantidad Ordenada]]</f>
        <v>12</v>
      </c>
      <c r="O1641" s="2"/>
    </row>
    <row r="1642" spans="1:15">
      <c r="A1642">
        <v>664</v>
      </c>
      <c r="B1642">
        <v>20</v>
      </c>
      <c r="C1642" t="s">
        <v>24</v>
      </c>
      <c r="D1642" t="s">
        <v>48</v>
      </c>
      <c r="E1642">
        <v>10</v>
      </c>
      <c r="F1642">
        <v>18</v>
      </c>
      <c r="G1642">
        <v>1</v>
      </c>
      <c r="H1642" s="8">
        <v>9</v>
      </c>
      <c r="I1642" t="s">
        <v>6</v>
      </c>
      <c r="J1642">
        <f>Tabla1[[#This Row],[Precio Unitario]]*Tabla1[[#This Row],[Cantidad Ordenada]]</f>
        <v>18</v>
      </c>
      <c r="K1642">
        <f>Tabla1[[#This Row],[Ganancia Bruta]]-(Tabla1[[#This Row],[Costo Unitario]]*Tabla1[[#This Row],[Cantidad Ordenada]])</f>
        <v>8</v>
      </c>
      <c r="L1642">
        <f>Tabla1[[#This Row],[Precio Unitario]]*Tabla1[[#This Row],[Cantidad Ordenada]]</f>
        <v>18</v>
      </c>
      <c r="M1642" s="1">
        <f>Tabla1[[#This Row],[Ganancia Neta ]]/Tabla1[[#This Row],[Total del pedido ]]</f>
        <v>0.44444444444444442</v>
      </c>
      <c r="N1642" s="2">
        <f>Tabla1[[#This Row],[Costo Unitario]]*Tabla1[[#This Row],[Cantidad Ordenada]]</f>
        <v>10</v>
      </c>
      <c r="O1642" s="2"/>
    </row>
    <row r="1643" spans="1:15">
      <c r="A1643">
        <v>664</v>
      </c>
      <c r="B1643">
        <v>20</v>
      </c>
      <c r="C1643" t="s">
        <v>16</v>
      </c>
      <c r="D1643" t="s">
        <v>40</v>
      </c>
      <c r="E1643">
        <v>11</v>
      </c>
      <c r="F1643">
        <v>19</v>
      </c>
      <c r="G1643">
        <v>2</v>
      </c>
      <c r="H1643" s="8">
        <v>42</v>
      </c>
      <c r="I1643" t="s">
        <v>6</v>
      </c>
      <c r="J1643">
        <f>Tabla1[[#This Row],[Precio Unitario]]*Tabla1[[#This Row],[Cantidad Ordenada]]</f>
        <v>38</v>
      </c>
      <c r="K1643">
        <f>Tabla1[[#This Row],[Ganancia Bruta]]-(Tabla1[[#This Row],[Costo Unitario]]*Tabla1[[#This Row],[Cantidad Ordenada]])</f>
        <v>16</v>
      </c>
      <c r="L1643">
        <f>Tabla1[[#This Row],[Precio Unitario]]*Tabla1[[#This Row],[Cantidad Ordenada]]</f>
        <v>38</v>
      </c>
      <c r="M1643" s="1">
        <f>Tabla1[[#This Row],[Ganancia Neta ]]/Tabla1[[#This Row],[Total del pedido ]]</f>
        <v>0.42105263157894735</v>
      </c>
      <c r="N1643" s="2">
        <f>Tabla1[[#This Row],[Costo Unitario]]*Tabla1[[#This Row],[Cantidad Ordenada]]</f>
        <v>22</v>
      </c>
      <c r="O1643" s="2"/>
    </row>
    <row r="1644" spans="1:15">
      <c r="A1644">
        <v>664</v>
      </c>
      <c r="B1644">
        <v>20</v>
      </c>
      <c r="C1644" t="s">
        <v>19</v>
      </c>
      <c r="D1644" t="s">
        <v>43</v>
      </c>
      <c r="E1644">
        <v>13</v>
      </c>
      <c r="F1644">
        <v>22</v>
      </c>
      <c r="G1644">
        <v>3</v>
      </c>
      <c r="H1644" s="8">
        <v>48</v>
      </c>
      <c r="I1644" t="s">
        <v>8</v>
      </c>
      <c r="J1644">
        <f>Tabla1[[#This Row],[Precio Unitario]]*Tabla1[[#This Row],[Cantidad Ordenada]]</f>
        <v>66</v>
      </c>
      <c r="K1644">
        <f>Tabla1[[#This Row],[Ganancia Bruta]]-(Tabla1[[#This Row],[Costo Unitario]]*Tabla1[[#This Row],[Cantidad Ordenada]])</f>
        <v>27</v>
      </c>
      <c r="L1644">
        <f>Tabla1[[#This Row],[Precio Unitario]]*Tabla1[[#This Row],[Cantidad Ordenada]]</f>
        <v>66</v>
      </c>
      <c r="M1644" s="1">
        <f>Tabla1[[#This Row],[Ganancia Neta ]]/Tabla1[[#This Row],[Total del pedido ]]</f>
        <v>0.40909090909090912</v>
      </c>
      <c r="N1644" s="2">
        <f>Tabla1[[#This Row],[Costo Unitario]]*Tabla1[[#This Row],[Cantidad Ordenada]]</f>
        <v>39</v>
      </c>
      <c r="O1644" s="2"/>
    </row>
    <row r="1645" spans="1:15">
      <c r="A1645">
        <v>665</v>
      </c>
      <c r="B1645">
        <v>6</v>
      </c>
      <c r="C1645" t="s">
        <v>26</v>
      </c>
      <c r="D1645" t="s">
        <v>50</v>
      </c>
      <c r="E1645">
        <v>15</v>
      </c>
      <c r="F1645">
        <v>25</v>
      </c>
      <c r="G1645">
        <v>3</v>
      </c>
      <c r="H1645" s="8">
        <v>25</v>
      </c>
      <c r="I1645" t="s">
        <v>8</v>
      </c>
      <c r="J1645">
        <f>Tabla1[[#This Row],[Precio Unitario]]*Tabla1[[#This Row],[Cantidad Ordenada]]</f>
        <v>75</v>
      </c>
      <c r="K1645">
        <f>Tabla1[[#This Row],[Ganancia Bruta]]-(Tabla1[[#This Row],[Costo Unitario]]*Tabla1[[#This Row],[Cantidad Ordenada]])</f>
        <v>30</v>
      </c>
      <c r="L1645">
        <f>Tabla1[[#This Row],[Precio Unitario]]*Tabla1[[#This Row],[Cantidad Ordenada]]</f>
        <v>75</v>
      </c>
      <c r="M1645" s="1">
        <f>Tabla1[[#This Row],[Ganancia Neta ]]/Tabla1[[#This Row],[Total del pedido ]]</f>
        <v>0.4</v>
      </c>
      <c r="N1645" s="2">
        <f>Tabla1[[#This Row],[Costo Unitario]]*Tabla1[[#This Row],[Cantidad Ordenada]]</f>
        <v>45</v>
      </c>
      <c r="O1645" s="2"/>
    </row>
    <row r="1646" spans="1:15">
      <c r="A1646">
        <v>665</v>
      </c>
      <c r="B1646">
        <v>6</v>
      </c>
      <c r="C1646" t="s">
        <v>10</v>
      </c>
      <c r="D1646" t="s">
        <v>34</v>
      </c>
      <c r="E1646">
        <v>16</v>
      </c>
      <c r="F1646">
        <v>27</v>
      </c>
      <c r="G1646">
        <v>2</v>
      </c>
      <c r="H1646" s="8">
        <v>15</v>
      </c>
      <c r="I1646" t="s">
        <v>8</v>
      </c>
      <c r="J1646">
        <f>Tabla1[[#This Row],[Precio Unitario]]*Tabla1[[#This Row],[Cantidad Ordenada]]</f>
        <v>54</v>
      </c>
      <c r="K1646">
        <f>Tabla1[[#This Row],[Ganancia Bruta]]-(Tabla1[[#This Row],[Costo Unitario]]*Tabla1[[#This Row],[Cantidad Ordenada]])</f>
        <v>22</v>
      </c>
      <c r="L1646">
        <f>Tabla1[[#This Row],[Precio Unitario]]*Tabla1[[#This Row],[Cantidad Ordenada]]</f>
        <v>54</v>
      </c>
      <c r="M1646" s="1">
        <f>Tabla1[[#This Row],[Ganancia Neta ]]/Tabla1[[#This Row],[Total del pedido ]]</f>
        <v>0.40740740740740738</v>
      </c>
      <c r="N1646" s="2">
        <f>Tabla1[[#This Row],[Costo Unitario]]*Tabla1[[#This Row],[Cantidad Ordenada]]</f>
        <v>32</v>
      </c>
      <c r="O1646" s="2"/>
    </row>
    <row r="1647" spans="1:15">
      <c r="A1647">
        <v>666</v>
      </c>
      <c r="B1647">
        <v>8</v>
      </c>
      <c r="C1647" t="s">
        <v>21</v>
      </c>
      <c r="D1647" t="s">
        <v>45</v>
      </c>
      <c r="E1647">
        <v>12</v>
      </c>
      <c r="F1647">
        <v>20</v>
      </c>
      <c r="G1647">
        <v>2</v>
      </c>
      <c r="H1647" s="8">
        <v>27</v>
      </c>
      <c r="I1647" t="s">
        <v>8</v>
      </c>
      <c r="J1647">
        <f>Tabla1[[#This Row],[Precio Unitario]]*Tabla1[[#This Row],[Cantidad Ordenada]]</f>
        <v>40</v>
      </c>
      <c r="K1647">
        <f>Tabla1[[#This Row],[Ganancia Bruta]]-(Tabla1[[#This Row],[Costo Unitario]]*Tabla1[[#This Row],[Cantidad Ordenada]])</f>
        <v>16</v>
      </c>
      <c r="L1647">
        <f>Tabla1[[#This Row],[Precio Unitario]]*Tabla1[[#This Row],[Cantidad Ordenada]]</f>
        <v>40</v>
      </c>
      <c r="M1647" s="1">
        <f>Tabla1[[#This Row],[Ganancia Neta ]]/Tabla1[[#This Row],[Total del pedido ]]</f>
        <v>0.4</v>
      </c>
      <c r="N1647" s="2">
        <f>Tabla1[[#This Row],[Costo Unitario]]*Tabla1[[#This Row],[Cantidad Ordenada]]</f>
        <v>24</v>
      </c>
      <c r="O1647" s="2"/>
    </row>
    <row r="1648" spans="1:15">
      <c r="A1648">
        <v>667</v>
      </c>
      <c r="B1648">
        <v>6</v>
      </c>
      <c r="C1648" t="s">
        <v>12</v>
      </c>
      <c r="D1648" t="s">
        <v>36</v>
      </c>
      <c r="E1648">
        <v>22</v>
      </c>
      <c r="F1648">
        <v>36</v>
      </c>
      <c r="G1648">
        <v>1</v>
      </c>
      <c r="H1648" s="8">
        <v>12</v>
      </c>
      <c r="I1648" t="s">
        <v>6</v>
      </c>
      <c r="J1648">
        <f>Tabla1[[#This Row],[Precio Unitario]]*Tabla1[[#This Row],[Cantidad Ordenada]]</f>
        <v>36</v>
      </c>
      <c r="K1648">
        <f>Tabla1[[#This Row],[Ganancia Bruta]]-(Tabla1[[#This Row],[Costo Unitario]]*Tabla1[[#This Row],[Cantidad Ordenada]])</f>
        <v>14</v>
      </c>
      <c r="L1648">
        <f>Tabla1[[#This Row],[Precio Unitario]]*Tabla1[[#This Row],[Cantidad Ordenada]]</f>
        <v>36</v>
      </c>
      <c r="M1648" s="1">
        <f>Tabla1[[#This Row],[Ganancia Neta ]]/Tabla1[[#This Row],[Total del pedido ]]</f>
        <v>0.3888888888888889</v>
      </c>
      <c r="N1648" s="2">
        <f>Tabla1[[#This Row],[Costo Unitario]]*Tabla1[[#This Row],[Cantidad Ordenada]]</f>
        <v>22</v>
      </c>
      <c r="O1648" s="2"/>
    </row>
    <row r="1649" spans="1:15">
      <c r="A1649">
        <v>668</v>
      </c>
      <c r="B1649">
        <v>12</v>
      </c>
      <c r="C1649" t="s">
        <v>25</v>
      </c>
      <c r="D1649" t="s">
        <v>49</v>
      </c>
      <c r="E1649">
        <v>15</v>
      </c>
      <c r="F1649">
        <v>26</v>
      </c>
      <c r="G1649">
        <v>3</v>
      </c>
      <c r="H1649" s="8">
        <v>59</v>
      </c>
      <c r="I1649" t="s">
        <v>6</v>
      </c>
      <c r="J1649">
        <f>Tabla1[[#This Row],[Precio Unitario]]*Tabla1[[#This Row],[Cantidad Ordenada]]</f>
        <v>78</v>
      </c>
      <c r="K1649">
        <f>Tabla1[[#This Row],[Ganancia Bruta]]-(Tabla1[[#This Row],[Costo Unitario]]*Tabla1[[#This Row],[Cantidad Ordenada]])</f>
        <v>33</v>
      </c>
      <c r="L1649">
        <f>Tabla1[[#This Row],[Precio Unitario]]*Tabla1[[#This Row],[Cantidad Ordenada]]</f>
        <v>78</v>
      </c>
      <c r="M1649" s="1">
        <f>Tabla1[[#This Row],[Ganancia Neta ]]/Tabla1[[#This Row],[Total del pedido ]]</f>
        <v>0.42307692307692307</v>
      </c>
      <c r="N1649" s="2">
        <f>Tabla1[[#This Row],[Costo Unitario]]*Tabla1[[#This Row],[Cantidad Ordenada]]</f>
        <v>45</v>
      </c>
      <c r="O1649" s="2"/>
    </row>
    <row r="1650" spans="1:15">
      <c r="A1650">
        <v>668</v>
      </c>
      <c r="B1650">
        <v>12</v>
      </c>
      <c r="C1650" t="s">
        <v>5</v>
      </c>
      <c r="D1650" t="s">
        <v>31</v>
      </c>
      <c r="E1650">
        <v>14</v>
      </c>
      <c r="F1650">
        <v>24</v>
      </c>
      <c r="G1650">
        <v>2</v>
      </c>
      <c r="H1650" s="8">
        <v>9</v>
      </c>
      <c r="I1650" t="s">
        <v>8</v>
      </c>
      <c r="J1650">
        <f>Tabla1[[#This Row],[Precio Unitario]]*Tabla1[[#This Row],[Cantidad Ordenada]]</f>
        <v>48</v>
      </c>
      <c r="K1650">
        <f>Tabla1[[#This Row],[Ganancia Bruta]]-(Tabla1[[#This Row],[Costo Unitario]]*Tabla1[[#This Row],[Cantidad Ordenada]])</f>
        <v>20</v>
      </c>
      <c r="L1650">
        <f>Tabla1[[#This Row],[Precio Unitario]]*Tabla1[[#This Row],[Cantidad Ordenada]]</f>
        <v>48</v>
      </c>
      <c r="M1650" s="1">
        <f>Tabla1[[#This Row],[Ganancia Neta ]]/Tabla1[[#This Row],[Total del pedido ]]</f>
        <v>0.41666666666666669</v>
      </c>
      <c r="N1650" s="2">
        <f>Tabla1[[#This Row],[Costo Unitario]]*Tabla1[[#This Row],[Cantidad Ordenada]]</f>
        <v>28</v>
      </c>
      <c r="O1650" s="2"/>
    </row>
    <row r="1651" spans="1:15">
      <c r="A1651">
        <v>668</v>
      </c>
      <c r="B1651">
        <v>12</v>
      </c>
      <c r="C1651" t="s">
        <v>26</v>
      </c>
      <c r="D1651" t="s">
        <v>50</v>
      </c>
      <c r="E1651">
        <v>15</v>
      </c>
      <c r="F1651">
        <v>25</v>
      </c>
      <c r="G1651">
        <v>3</v>
      </c>
      <c r="H1651" s="8">
        <v>47</v>
      </c>
      <c r="I1651" t="s">
        <v>6</v>
      </c>
      <c r="J1651">
        <f>Tabla1[[#This Row],[Precio Unitario]]*Tabla1[[#This Row],[Cantidad Ordenada]]</f>
        <v>75</v>
      </c>
      <c r="K1651">
        <f>Tabla1[[#This Row],[Ganancia Bruta]]-(Tabla1[[#This Row],[Costo Unitario]]*Tabla1[[#This Row],[Cantidad Ordenada]])</f>
        <v>30</v>
      </c>
      <c r="L1651">
        <f>Tabla1[[#This Row],[Precio Unitario]]*Tabla1[[#This Row],[Cantidad Ordenada]]</f>
        <v>75</v>
      </c>
      <c r="M1651" s="1">
        <f>Tabla1[[#This Row],[Ganancia Neta ]]/Tabla1[[#This Row],[Total del pedido ]]</f>
        <v>0.4</v>
      </c>
      <c r="N1651" s="2">
        <f>Tabla1[[#This Row],[Costo Unitario]]*Tabla1[[#This Row],[Cantidad Ordenada]]</f>
        <v>45</v>
      </c>
      <c r="O1651" s="2"/>
    </row>
    <row r="1652" spans="1:15">
      <c r="A1652">
        <v>669</v>
      </c>
      <c r="B1652">
        <v>10</v>
      </c>
      <c r="C1652" t="s">
        <v>9</v>
      </c>
      <c r="D1652" t="s">
        <v>33</v>
      </c>
      <c r="E1652">
        <v>19</v>
      </c>
      <c r="F1652">
        <v>31</v>
      </c>
      <c r="G1652">
        <v>1</v>
      </c>
      <c r="H1652" s="8">
        <v>13</v>
      </c>
      <c r="I1652" t="s">
        <v>8</v>
      </c>
      <c r="J1652">
        <f>Tabla1[[#This Row],[Precio Unitario]]*Tabla1[[#This Row],[Cantidad Ordenada]]</f>
        <v>31</v>
      </c>
      <c r="K1652">
        <f>Tabla1[[#This Row],[Ganancia Bruta]]-(Tabla1[[#This Row],[Costo Unitario]]*Tabla1[[#This Row],[Cantidad Ordenada]])</f>
        <v>12</v>
      </c>
      <c r="L1652">
        <f>Tabla1[[#This Row],[Precio Unitario]]*Tabla1[[#This Row],[Cantidad Ordenada]]</f>
        <v>31</v>
      </c>
      <c r="M1652" s="1">
        <f>Tabla1[[#This Row],[Ganancia Neta ]]/Tabla1[[#This Row],[Total del pedido ]]</f>
        <v>0.38709677419354838</v>
      </c>
      <c r="N1652" s="2">
        <f>Tabla1[[#This Row],[Costo Unitario]]*Tabla1[[#This Row],[Cantidad Ordenada]]</f>
        <v>19</v>
      </c>
      <c r="O1652" s="2"/>
    </row>
    <row r="1653" spans="1:15">
      <c r="A1653">
        <v>669</v>
      </c>
      <c r="B1653">
        <v>10</v>
      </c>
      <c r="C1653" t="s">
        <v>10</v>
      </c>
      <c r="D1653" t="s">
        <v>34</v>
      </c>
      <c r="E1653">
        <v>16</v>
      </c>
      <c r="F1653">
        <v>27</v>
      </c>
      <c r="G1653">
        <v>2</v>
      </c>
      <c r="H1653" s="8">
        <v>14</v>
      </c>
      <c r="I1653" t="s">
        <v>8</v>
      </c>
      <c r="J1653">
        <f>Tabla1[[#This Row],[Precio Unitario]]*Tabla1[[#This Row],[Cantidad Ordenada]]</f>
        <v>54</v>
      </c>
      <c r="K1653">
        <f>Tabla1[[#This Row],[Ganancia Bruta]]-(Tabla1[[#This Row],[Costo Unitario]]*Tabla1[[#This Row],[Cantidad Ordenada]])</f>
        <v>22</v>
      </c>
      <c r="L1653">
        <f>Tabla1[[#This Row],[Precio Unitario]]*Tabla1[[#This Row],[Cantidad Ordenada]]</f>
        <v>54</v>
      </c>
      <c r="M1653" s="1">
        <f>Tabla1[[#This Row],[Ganancia Neta ]]/Tabla1[[#This Row],[Total del pedido ]]</f>
        <v>0.40740740740740738</v>
      </c>
      <c r="N1653" s="2">
        <f>Tabla1[[#This Row],[Costo Unitario]]*Tabla1[[#This Row],[Cantidad Ordenada]]</f>
        <v>32</v>
      </c>
      <c r="O1653" s="2"/>
    </row>
    <row r="1654" spans="1:15">
      <c r="A1654">
        <v>669</v>
      </c>
      <c r="B1654">
        <v>10</v>
      </c>
      <c r="C1654" t="s">
        <v>18</v>
      </c>
      <c r="D1654" t="s">
        <v>42</v>
      </c>
      <c r="E1654">
        <v>19</v>
      </c>
      <c r="F1654">
        <v>32</v>
      </c>
      <c r="G1654">
        <v>3</v>
      </c>
      <c r="H1654" s="8">
        <v>42</v>
      </c>
      <c r="I1654" t="s">
        <v>8</v>
      </c>
      <c r="J1654">
        <f>Tabla1[[#This Row],[Precio Unitario]]*Tabla1[[#This Row],[Cantidad Ordenada]]</f>
        <v>96</v>
      </c>
      <c r="K1654">
        <f>Tabla1[[#This Row],[Ganancia Bruta]]-(Tabla1[[#This Row],[Costo Unitario]]*Tabla1[[#This Row],[Cantidad Ordenada]])</f>
        <v>39</v>
      </c>
      <c r="L1654">
        <f>Tabla1[[#This Row],[Precio Unitario]]*Tabla1[[#This Row],[Cantidad Ordenada]]</f>
        <v>96</v>
      </c>
      <c r="M1654" s="1">
        <f>Tabla1[[#This Row],[Ganancia Neta ]]/Tabla1[[#This Row],[Total del pedido ]]</f>
        <v>0.40625</v>
      </c>
      <c r="N1654" s="2">
        <f>Tabla1[[#This Row],[Costo Unitario]]*Tabla1[[#This Row],[Cantidad Ordenada]]</f>
        <v>57</v>
      </c>
      <c r="O1654" s="2"/>
    </row>
    <row r="1655" spans="1:15">
      <c r="A1655">
        <v>670</v>
      </c>
      <c r="B1655">
        <v>16</v>
      </c>
      <c r="C1655" t="s">
        <v>22</v>
      </c>
      <c r="D1655" t="s">
        <v>46</v>
      </c>
      <c r="E1655">
        <v>14</v>
      </c>
      <c r="F1655">
        <v>23</v>
      </c>
      <c r="G1655">
        <v>1</v>
      </c>
      <c r="H1655" s="8">
        <v>26</v>
      </c>
      <c r="I1655" t="s">
        <v>6</v>
      </c>
      <c r="J1655">
        <f>Tabla1[[#This Row],[Precio Unitario]]*Tabla1[[#This Row],[Cantidad Ordenada]]</f>
        <v>23</v>
      </c>
      <c r="K1655">
        <f>Tabla1[[#This Row],[Ganancia Bruta]]-(Tabla1[[#This Row],[Costo Unitario]]*Tabla1[[#This Row],[Cantidad Ordenada]])</f>
        <v>9</v>
      </c>
      <c r="L1655">
        <f>Tabla1[[#This Row],[Precio Unitario]]*Tabla1[[#This Row],[Cantidad Ordenada]]</f>
        <v>23</v>
      </c>
      <c r="M1655" s="1">
        <f>Tabla1[[#This Row],[Ganancia Neta ]]/Tabla1[[#This Row],[Total del pedido ]]</f>
        <v>0.39130434782608697</v>
      </c>
      <c r="N1655" s="2">
        <f>Tabla1[[#This Row],[Costo Unitario]]*Tabla1[[#This Row],[Cantidad Ordenada]]</f>
        <v>14</v>
      </c>
      <c r="O1655" s="2"/>
    </row>
    <row r="1656" spans="1:15">
      <c r="A1656">
        <v>670</v>
      </c>
      <c r="B1656">
        <v>16</v>
      </c>
      <c r="C1656" t="s">
        <v>17</v>
      </c>
      <c r="D1656" t="s">
        <v>41</v>
      </c>
      <c r="E1656">
        <v>21</v>
      </c>
      <c r="F1656">
        <v>35</v>
      </c>
      <c r="G1656">
        <v>1</v>
      </c>
      <c r="H1656" s="8">
        <v>17</v>
      </c>
      <c r="I1656" t="s">
        <v>8</v>
      </c>
      <c r="J1656">
        <f>Tabla1[[#This Row],[Precio Unitario]]*Tabla1[[#This Row],[Cantidad Ordenada]]</f>
        <v>35</v>
      </c>
      <c r="K1656">
        <f>Tabla1[[#This Row],[Ganancia Bruta]]-(Tabla1[[#This Row],[Costo Unitario]]*Tabla1[[#This Row],[Cantidad Ordenada]])</f>
        <v>14</v>
      </c>
      <c r="L1656">
        <f>Tabla1[[#This Row],[Precio Unitario]]*Tabla1[[#This Row],[Cantidad Ordenada]]</f>
        <v>35</v>
      </c>
      <c r="M1656" s="1">
        <f>Tabla1[[#This Row],[Ganancia Neta ]]/Tabla1[[#This Row],[Total del pedido ]]</f>
        <v>0.4</v>
      </c>
      <c r="N1656" s="2">
        <f>Tabla1[[#This Row],[Costo Unitario]]*Tabla1[[#This Row],[Cantidad Ordenada]]</f>
        <v>21</v>
      </c>
      <c r="O1656" s="2"/>
    </row>
    <row r="1657" spans="1:15">
      <c r="A1657">
        <v>670</v>
      </c>
      <c r="B1657">
        <v>16</v>
      </c>
      <c r="C1657" t="s">
        <v>12</v>
      </c>
      <c r="D1657" t="s">
        <v>36</v>
      </c>
      <c r="E1657">
        <v>22</v>
      </c>
      <c r="F1657">
        <v>36</v>
      </c>
      <c r="G1657">
        <v>1</v>
      </c>
      <c r="H1657" s="8">
        <v>32</v>
      </c>
      <c r="I1657" t="s">
        <v>6</v>
      </c>
      <c r="J1657">
        <f>Tabla1[[#This Row],[Precio Unitario]]*Tabla1[[#This Row],[Cantidad Ordenada]]</f>
        <v>36</v>
      </c>
      <c r="K1657">
        <f>Tabla1[[#This Row],[Ganancia Bruta]]-(Tabla1[[#This Row],[Costo Unitario]]*Tabla1[[#This Row],[Cantidad Ordenada]])</f>
        <v>14</v>
      </c>
      <c r="L1657">
        <f>Tabla1[[#This Row],[Precio Unitario]]*Tabla1[[#This Row],[Cantidad Ordenada]]</f>
        <v>36</v>
      </c>
      <c r="M1657" s="1">
        <f>Tabla1[[#This Row],[Ganancia Neta ]]/Tabla1[[#This Row],[Total del pedido ]]</f>
        <v>0.3888888888888889</v>
      </c>
      <c r="N1657" s="2">
        <f>Tabla1[[#This Row],[Costo Unitario]]*Tabla1[[#This Row],[Cantidad Ordenada]]</f>
        <v>22</v>
      </c>
      <c r="O1657" s="2"/>
    </row>
    <row r="1658" spans="1:15">
      <c r="A1658">
        <v>671</v>
      </c>
      <c r="B1658">
        <v>17</v>
      </c>
      <c r="C1658" t="s">
        <v>17</v>
      </c>
      <c r="D1658" t="s">
        <v>41</v>
      </c>
      <c r="E1658">
        <v>21</v>
      </c>
      <c r="F1658">
        <v>35</v>
      </c>
      <c r="G1658">
        <v>2</v>
      </c>
      <c r="H1658" s="8">
        <v>29</v>
      </c>
      <c r="I1658" t="s">
        <v>8</v>
      </c>
      <c r="J1658">
        <f>Tabla1[[#This Row],[Precio Unitario]]*Tabla1[[#This Row],[Cantidad Ordenada]]</f>
        <v>70</v>
      </c>
      <c r="K1658">
        <f>Tabla1[[#This Row],[Ganancia Bruta]]-(Tabla1[[#This Row],[Costo Unitario]]*Tabla1[[#This Row],[Cantidad Ordenada]])</f>
        <v>28</v>
      </c>
      <c r="L1658">
        <f>Tabla1[[#This Row],[Precio Unitario]]*Tabla1[[#This Row],[Cantidad Ordenada]]</f>
        <v>70</v>
      </c>
      <c r="M1658" s="1">
        <f>Tabla1[[#This Row],[Ganancia Neta ]]/Tabla1[[#This Row],[Total del pedido ]]</f>
        <v>0.4</v>
      </c>
      <c r="N1658" s="2">
        <f>Tabla1[[#This Row],[Costo Unitario]]*Tabla1[[#This Row],[Cantidad Ordenada]]</f>
        <v>42</v>
      </c>
      <c r="O1658" s="2"/>
    </row>
    <row r="1659" spans="1:15">
      <c r="A1659">
        <v>671</v>
      </c>
      <c r="B1659">
        <v>17</v>
      </c>
      <c r="C1659" t="s">
        <v>26</v>
      </c>
      <c r="D1659" t="s">
        <v>50</v>
      </c>
      <c r="E1659">
        <v>15</v>
      </c>
      <c r="F1659">
        <v>25</v>
      </c>
      <c r="G1659">
        <v>2</v>
      </c>
      <c r="H1659" s="8">
        <v>32</v>
      </c>
      <c r="I1659" t="s">
        <v>6</v>
      </c>
      <c r="J1659">
        <f>Tabla1[[#This Row],[Precio Unitario]]*Tabla1[[#This Row],[Cantidad Ordenada]]</f>
        <v>50</v>
      </c>
      <c r="K1659">
        <f>Tabla1[[#This Row],[Ganancia Bruta]]-(Tabla1[[#This Row],[Costo Unitario]]*Tabla1[[#This Row],[Cantidad Ordenada]])</f>
        <v>20</v>
      </c>
      <c r="L1659">
        <f>Tabla1[[#This Row],[Precio Unitario]]*Tabla1[[#This Row],[Cantidad Ordenada]]</f>
        <v>50</v>
      </c>
      <c r="M1659" s="1">
        <f>Tabla1[[#This Row],[Ganancia Neta ]]/Tabla1[[#This Row],[Total del pedido ]]</f>
        <v>0.4</v>
      </c>
      <c r="N1659" s="2">
        <f>Tabla1[[#This Row],[Costo Unitario]]*Tabla1[[#This Row],[Cantidad Ordenada]]</f>
        <v>30</v>
      </c>
      <c r="O1659" s="2"/>
    </row>
    <row r="1660" spans="1:15">
      <c r="A1660">
        <v>671</v>
      </c>
      <c r="B1660">
        <v>17</v>
      </c>
      <c r="C1660" t="s">
        <v>18</v>
      </c>
      <c r="D1660" t="s">
        <v>42</v>
      </c>
      <c r="E1660">
        <v>19</v>
      </c>
      <c r="F1660">
        <v>32</v>
      </c>
      <c r="G1660">
        <v>2</v>
      </c>
      <c r="H1660" s="8">
        <v>34</v>
      </c>
      <c r="I1660" t="s">
        <v>6</v>
      </c>
      <c r="J1660">
        <f>Tabla1[[#This Row],[Precio Unitario]]*Tabla1[[#This Row],[Cantidad Ordenada]]</f>
        <v>64</v>
      </c>
      <c r="K1660">
        <f>Tabla1[[#This Row],[Ganancia Bruta]]-(Tabla1[[#This Row],[Costo Unitario]]*Tabla1[[#This Row],[Cantidad Ordenada]])</f>
        <v>26</v>
      </c>
      <c r="L1660">
        <f>Tabla1[[#This Row],[Precio Unitario]]*Tabla1[[#This Row],[Cantidad Ordenada]]</f>
        <v>64</v>
      </c>
      <c r="M1660" s="1">
        <f>Tabla1[[#This Row],[Ganancia Neta ]]/Tabla1[[#This Row],[Total del pedido ]]</f>
        <v>0.40625</v>
      </c>
      <c r="N1660" s="2">
        <f>Tabla1[[#This Row],[Costo Unitario]]*Tabla1[[#This Row],[Cantidad Ordenada]]</f>
        <v>38</v>
      </c>
      <c r="O1660" s="2"/>
    </row>
    <row r="1661" spans="1:15">
      <c r="A1661">
        <v>672</v>
      </c>
      <c r="B1661">
        <v>12</v>
      </c>
      <c r="C1661" t="s">
        <v>18</v>
      </c>
      <c r="D1661" t="s">
        <v>42</v>
      </c>
      <c r="E1661">
        <v>19</v>
      </c>
      <c r="F1661">
        <v>32</v>
      </c>
      <c r="G1661">
        <v>3</v>
      </c>
      <c r="H1661" s="8">
        <v>21</v>
      </c>
      <c r="I1661" t="s">
        <v>8</v>
      </c>
      <c r="J1661">
        <f>Tabla1[[#This Row],[Precio Unitario]]*Tabla1[[#This Row],[Cantidad Ordenada]]</f>
        <v>96</v>
      </c>
      <c r="K1661">
        <f>Tabla1[[#This Row],[Ganancia Bruta]]-(Tabla1[[#This Row],[Costo Unitario]]*Tabla1[[#This Row],[Cantidad Ordenada]])</f>
        <v>39</v>
      </c>
      <c r="L1661">
        <f>Tabla1[[#This Row],[Precio Unitario]]*Tabla1[[#This Row],[Cantidad Ordenada]]</f>
        <v>96</v>
      </c>
      <c r="M1661" s="1">
        <f>Tabla1[[#This Row],[Ganancia Neta ]]/Tabla1[[#This Row],[Total del pedido ]]</f>
        <v>0.40625</v>
      </c>
      <c r="N1661" s="2">
        <f>Tabla1[[#This Row],[Costo Unitario]]*Tabla1[[#This Row],[Cantidad Ordenada]]</f>
        <v>57</v>
      </c>
      <c r="O1661" s="2"/>
    </row>
    <row r="1662" spans="1:15">
      <c r="A1662">
        <v>672</v>
      </c>
      <c r="B1662">
        <v>12</v>
      </c>
      <c r="C1662" t="s">
        <v>23</v>
      </c>
      <c r="D1662" t="s">
        <v>47</v>
      </c>
      <c r="E1662">
        <v>13</v>
      </c>
      <c r="F1662">
        <v>21</v>
      </c>
      <c r="G1662">
        <v>2</v>
      </c>
      <c r="H1662" s="8">
        <v>15</v>
      </c>
      <c r="I1662" t="s">
        <v>8</v>
      </c>
      <c r="J1662">
        <f>Tabla1[[#This Row],[Precio Unitario]]*Tabla1[[#This Row],[Cantidad Ordenada]]</f>
        <v>42</v>
      </c>
      <c r="K1662">
        <f>Tabla1[[#This Row],[Ganancia Bruta]]-(Tabla1[[#This Row],[Costo Unitario]]*Tabla1[[#This Row],[Cantidad Ordenada]])</f>
        <v>16</v>
      </c>
      <c r="L1662">
        <f>Tabla1[[#This Row],[Precio Unitario]]*Tabla1[[#This Row],[Cantidad Ordenada]]</f>
        <v>42</v>
      </c>
      <c r="M1662" s="1">
        <f>Tabla1[[#This Row],[Ganancia Neta ]]/Tabla1[[#This Row],[Total del pedido ]]</f>
        <v>0.38095238095238093</v>
      </c>
      <c r="N1662" s="2">
        <f>Tabla1[[#This Row],[Costo Unitario]]*Tabla1[[#This Row],[Cantidad Ordenada]]</f>
        <v>26</v>
      </c>
      <c r="O1662" s="2"/>
    </row>
    <row r="1663" spans="1:15">
      <c r="A1663">
        <v>672</v>
      </c>
      <c r="B1663">
        <v>12</v>
      </c>
      <c r="C1663" t="s">
        <v>16</v>
      </c>
      <c r="D1663" t="s">
        <v>40</v>
      </c>
      <c r="E1663">
        <v>11</v>
      </c>
      <c r="F1663">
        <v>19</v>
      </c>
      <c r="G1663">
        <v>1</v>
      </c>
      <c r="H1663" s="8">
        <v>42</v>
      </c>
      <c r="I1663" t="s">
        <v>6</v>
      </c>
      <c r="J1663">
        <f>Tabla1[[#This Row],[Precio Unitario]]*Tabla1[[#This Row],[Cantidad Ordenada]]</f>
        <v>19</v>
      </c>
      <c r="K1663">
        <f>Tabla1[[#This Row],[Ganancia Bruta]]-(Tabla1[[#This Row],[Costo Unitario]]*Tabla1[[#This Row],[Cantidad Ordenada]])</f>
        <v>8</v>
      </c>
      <c r="L1663">
        <f>Tabla1[[#This Row],[Precio Unitario]]*Tabla1[[#This Row],[Cantidad Ordenada]]</f>
        <v>19</v>
      </c>
      <c r="M1663" s="1">
        <f>Tabla1[[#This Row],[Ganancia Neta ]]/Tabla1[[#This Row],[Total del pedido ]]</f>
        <v>0.42105263157894735</v>
      </c>
      <c r="N1663" s="2">
        <f>Tabla1[[#This Row],[Costo Unitario]]*Tabla1[[#This Row],[Cantidad Ordenada]]</f>
        <v>11</v>
      </c>
      <c r="O1663" s="2"/>
    </row>
    <row r="1664" spans="1:15">
      <c r="A1664">
        <v>673</v>
      </c>
      <c r="B1664">
        <v>20</v>
      </c>
      <c r="C1664" t="s">
        <v>11</v>
      </c>
      <c r="D1664" t="s">
        <v>35</v>
      </c>
      <c r="E1664">
        <v>25</v>
      </c>
      <c r="F1664">
        <v>40</v>
      </c>
      <c r="G1664">
        <v>2</v>
      </c>
      <c r="H1664" s="8">
        <v>13</v>
      </c>
      <c r="I1664" t="s">
        <v>6</v>
      </c>
      <c r="J1664">
        <f>Tabla1[[#This Row],[Precio Unitario]]*Tabla1[[#This Row],[Cantidad Ordenada]]</f>
        <v>80</v>
      </c>
      <c r="K1664">
        <f>Tabla1[[#This Row],[Ganancia Bruta]]-(Tabla1[[#This Row],[Costo Unitario]]*Tabla1[[#This Row],[Cantidad Ordenada]])</f>
        <v>30</v>
      </c>
      <c r="L1664">
        <f>Tabla1[[#This Row],[Precio Unitario]]*Tabla1[[#This Row],[Cantidad Ordenada]]</f>
        <v>80</v>
      </c>
      <c r="M1664" s="1">
        <f>Tabla1[[#This Row],[Ganancia Neta ]]/Tabla1[[#This Row],[Total del pedido ]]</f>
        <v>0.375</v>
      </c>
      <c r="N1664" s="2">
        <f>Tabla1[[#This Row],[Costo Unitario]]*Tabla1[[#This Row],[Cantidad Ordenada]]</f>
        <v>50</v>
      </c>
      <c r="O1664" s="2"/>
    </row>
    <row r="1665" spans="1:15">
      <c r="A1665">
        <v>673</v>
      </c>
      <c r="B1665">
        <v>20</v>
      </c>
      <c r="C1665" t="s">
        <v>17</v>
      </c>
      <c r="D1665" t="s">
        <v>41</v>
      </c>
      <c r="E1665">
        <v>21</v>
      </c>
      <c r="F1665">
        <v>35</v>
      </c>
      <c r="G1665">
        <v>3</v>
      </c>
      <c r="H1665" s="8">
        <v>10</v>
      </c>
      <c r="I1665" t="s">
        <v>6</v>
      </c>
      <c r="J1665">
        <f>Tabla1[[#This Row],[Precio Unitario]]*Tabla1[[#This Row],[Cantidad Ordenada]]</f>
        <v>105</v>
      </c>
      <c r="K1665">
        <f>Tabla1[[#This Row],[Ganancia Bruta]]-(Tabla1[[#This Row],[Costo Unitario]]*Tabla1[[#This Row],[Cantidad Ordenada]])</f>
        <v>42</v>
      </c>
      <c r="L1665">
        <f>Tabla1[[#This Row],[Precio Unitario]]*Tabla1[[#This Row],[Cantidad Ordenada]]</f>
        <v>105</v>
      </c>
      <c r="M1665" s="1">
        <f>Tabla1[[#This Row],[Ganancia Neta ]]/Tabla1[[#This Row],[Total del pedido ]]</f>
        <v>0.4</v>
      </c>
      <c r="N1665" s="2">
        <f>Tabla1[[#This Row],[Costo Unitario]]*Tabla1[[#This Row],[Cantidad Ordenada]]</f>
        <v>63</v>
      </c>
      <c r="O1665" s="2"/>
    </row>
    <row r="1666" spans="1:15">
      <c r="A1666">
        <v>673</v>
      </c>
      <c r="B1666">
        <v>20</v>
      </c>
      <c r="C1666" t="s">
        <v>7</v>
      </c>
      <c r="D1666" t="s">
        <v>32</v>
      </c>
      <c r="E1666">
        <v>18</v>
      </c>
      <c r="F1666">
        <v>30</v>
      </c>
      <c r="G1666">
        <v>1</v>
      </c>
      <c r="H1666" s="8">
        <v>25</v>
      </c>
      <c r="I1666" t="s">
        <v>6</v>
      </c>
      <c r="J1666">
        <f>Tabla1[[#This Row],[Precio Unitario]]*Tabla1[[#This Row],[Cantidad Ordenada]]</f>
        <v>30</v>
      </c>
      <c r="K1666">
        <f>Tabla1[[#This Row],[Ganancia Bruta]]-(Tabla1[[#This Row],[Costo Unitario]]*Tabla1[[#This Row],[Cantidad Ordenada]])</f>
        <v>12</v>
      </c>
      <c r="L1666">
        <f>Tabla1[[#This Row],[Precio Unitario]]*Tabla1[[#This Row],[Cantidad Ordenada]]</f>
        <v>30</v>
      </c>
      <c r="M1666" s="1">
        <f>Tabla1[[#This Row],[Ganancia Neta ]]/Tabla1[[#This Row],[Total del pedido ]]</f>
        <v>0.4</v>
      </c>
      <c r="N1666" s="2">
        <f>Tabla1[[#This Row],[Costo Unitario]]*Tabla1[[#This Row],[Cantidad Ordenada]]</f>
        <v>18</v>
      </c>
      <c r="O1666" s="2"/>
    </row>
    <row r="1667" spans="1:15">
      <c r="A1667">
        <v>673</v>
      </c>
      <c r="B1667">
        <v>20</v>
      </c>
      <c r="C1667" t="s">
        <v>26</v>
      </c>
      <c r="D1667" t="s">
        <v>50</v>
      </c>
      <c r="E1667">
        <v>15</v>
      </c>
      <c r="F1667">
        <v>25</v>
      </c>
      <c r="G1667">
        <v>2</v>
      </c>
      <c r="H1667" s="8">
        <v>45</v>
      </c>
      <c r="I1667" t="s">
        <v>8</v>
      </c>
      <c r="J1667">
        <f>Tabla1[[#This Row],[Precio Unitario]]*Tabla1[[#This Row],[Cantidad Ordenada]]</f>
        <v>50</v>
      </c>
      <c r="K1667">
        <f>Tabla1[[#This Row],[Ganancia Bruta]]-(Tabla1[[#This Row],[Costo Unitario]]*Tabla1[[#This Row],[Cantidad Ordenada]])</f>
        <v>20</v>
      </c>
      <c r="L1667">
        <f>Tabla1[[#This Row],[Precio Unitario]]*Tabla1[[#This Row],[Cantidad Ordenada]]</f>
        <v>50</v>
      </c>
      <c r="M1667" s="1">
        <f>Tabla1[[#This Row],[Ganancia Neta ]]/Tabla1[[#This Row],[Total del pedido ]]</f>
        <v>0.4</v>
      </c>
      <c r="N1667" s="2">
        <f>Tabla1[[#This Row],[Costo Unitario]]*Tabla1[[#This Row],[Cantidad Ordenada]]</f>
        <v>30</v>
      </c>
      <c r="O1667" s="2"/>
    </row>
    <row r="1668" spans="1:15">
      <c r="A1668">
        <v>674</v>
      </c>
      <c r="B1668">
        <v>1</v>
      </c>
      <c r="C1668" t="s">
        <v>16</v>
      </c>
      <c r="D1668" t="s">
        <v>40</v>
      </c>
      <c r="E1668">
        <v>11</v>
      </c>
      <c r="F1668">
        <v>19</v>
      </c>
      <c r="G1668">
        <v>3</v>
      </c>
      <c r="H1668" s="8">
        <v>11</v>
      </c>
      <c r="I1668" t="s">
        <v>6</v>
      </c>
      <c r="J1668">
        <f>Tabla1[[#This Row],[Precio Unitario]]*Tabla1[[#This Row],[Cantidad Ordenada]]</f>
        <v>57</v>
      </c>
      <c r="K1668">
        <f>Tabla1[[#This Row],[Ganancia Bruta]]-(Tabla1[[#This Row],[Costo Unitario]]*Tabla1[[#This Row],[Cantidad Ordenada]])</f>
        <v>24</v>
      </c>
      <c r="L1668">
        <f>Tabla1[[#This Row],[Precio Unitario]]*Tabla1[[#This Row],[Cantidad Ordenada]]</f>
        <v>57</v>
      </c>
      <c r="M1668" s="1">
        <f>Tabla1[[#This Row],[Ganancia Neta ]]/Tabla1[[#This Row],[Total del pedido ]]</f>
        <v>0.42105263157894735</v>
      </c>
      <c r="N1668" s="2">
        <f>Tabla1[[#This Row],[Costo Unitario]]*Tabla1[[#This Row],[Cantidad Ordenada]]</f>
        <v>33</v>
      </c>
      <c r="O1668" s="2"/>
    </row>
    <row r="1669" spans="1:15">
      <c r="A1669">
        <v>674</v>
      </c>
      <c r="B1669">
        <v>1</v>
      </c>
      <c r="C1669" t="s">
        <v>24</v>
      </c>
      <c r="D1669" t="s">
        <v>48</v>
      </c>
      <c r="E1669">
        <v>10</v>
      </c>
      <c r="F1669">
        <v>18</v>
      </c>
      <c r="G1669">
        <v>2</v>
      </c>
      <c r="H1669" s="8">
        <v>12</v>
      </c>
      <c r="I1669" t="s">
        <v>6</v>
      </c>
      <c r="J1669">
        <f>Tabla1[[#This Row],[Precio Unitario]]*Tabla1[[#This Row],[Cantidad Ordenada]]</f>
        <v>36</v>
      </c>
      <c r="K1669">
        <f>Tabla1[[#This Row],[Ganancia Bruta]]-(Tabla1[[#This Row],[Costo Unitario]]*Tabla1[[#This Row],[Cantidad Ordenada]])</f>
        <v>16</v>
      </c>
      <c r="L1669">
        <f>Tabla1[[#This Row],[Precio Unitario]]*Tabla1[[#This Row],[Cantidad Ordenada]]</f>
        <v>36</v>
      </c>
      <c r="M1669" s="1">
        <f>Tabla1[[#This Row],[Ganancia Neta ]]/Tabla1[[#This Row],[Total del pedido ]]</f>
        <v>0.44444444444444442</v>
      </c>
      <c r="N1669" s="2">
        <f>Tabla1[[#This Row],[Costo Unitario]]*Tabla1[[#This Row],[Cantidad Ordenada]]</f>
        <v>20</v>
      </c>
      <c r="O1669" s="2"/>
    </row>
    <row r="1670" spans="1:15">
      <c r="A1670">
        <v>674</v>
      </c>
      <c r="B1670">
        <v>1</v>
      </c>
      <c r="C1670" t="s">
        <v>9</v>
      </c>
      <c r="D1670" t="s">
        <v>33</v>
      </c>
      <c r="E1670">
        <v>19</v>
      </c>
      <c r="F1670">
        <v>31</v>
      </c>
      <c r="G1670">
        <v>3</v>
      </c>
      <c r="H1670" s="8">
        <v>7</v>
      </c>
      <c r="I1670" t="s">
        <v>8</v>
      </c>
      <c r="J1670">
        <f>Tabla1[[#This Row],[Precio Unitario]]*Tabla1[[#This Row],[Cantidad Ordenada]]</f>
        <v>93</v>
      </c>
      <c r="K1670">
        <f>Tabla1[[#This Row],[Ganancia Bruta]]-(Tabla1[[#This Row],[Costo Unitario]]*Tabla1[[#This Row],[Cantidad Ordenada]])</f>
        <v>36</v>
      </c>
      <c r="L1670">
        <f>Tabla1[[#This Row],[Precio Unitario]]*Tabla1[[#This Row],[Cantidad Ordenada]]</f>
        <v>93</v>
      </c>
      <c r="M1670" s="1">
        <f>Tabla1[[#This Row],[Ganancia Neta ]]/Tabla1[[#This Row],[Total del pedido ]]</f>
        <v>0.38709677419354838</v>
      </c>
      <c r="N1670" s="2">
        <f>Tabla1[[#This Row],[Costo Unitario]]*Tabla1[[#This Row],[Cantidad Ordenada]]</f>
        <v>57</v>
      </c>
      <c r="O1670" s="2"/>
    </row>
    <row r="1671" spans="1:15">
      <c r="A1671">
        <v>674</v>
      </c>
      <c r="B1671">
        <v>1</v>
      </c>
      <c r="C1671" t="s">
        <v>23</v>
      </c>
      <c r="D1671" t="s">
        <v>47</v>
      </c>
      <c r="E1671">
        <v>13</v>
      </c>
      <c r="F1671">
        <v>21</v>
      </c>
      <c r="G1671">
        <v>1</v>
      </c>
      <c r="H1671" s="8">
        <v>35</v>
      </c>
      <c r="I1671" t="s">
        <v>6</v>
      </c>
      <c r="J1671">
        <f>Tabla1[[#This Row],[Precio Unitario]]*Tabla1[[#This Row],[Cantidad Ordenada]]</f>
        <v>21</v>
      </c>
      <c r="K1671">
        <f>Tabla1[[#This Row],[Ganancia Bruta]]-(Tabla1[[#This Row],[Costo Unitario]]*Tabla1[[#This Row],[Cantidad Ordenada]])</f>
        <v>8</v>
      </c>
      <c r="L1671">
        <f>Tabla1[[#This Row],[Precio Unitario]]*Tabla1[[#This Row],[Cantidad Ordenada]]</f>
        <v>21</v>
      </c>
      <c r="M1671" s="1">
        <f>Tabla1[[#This Row],[Ganancia Neta ]]/Tabla1[[#This Row],[Total del pedido ]]</f>
        <v>0.38095238095238093</v>
      </c>
      <c r="N1671" s="2">
        <f>Tabla1[[#This Row],[Costo Unitario]]*Tabla1[[#This Row],[Cantidad Ordenada]]</f>
        <v>13</v>
      </c>
      <c r="O1671" s="2"/>
    </row>
    <row r="1672" spans="1:15">
      <c r="A1672">
        <v>675</v>
      </c>
      <c r="B1672">
        <v>5</v>
      </c>
      <c r="C1672" t="s">
        <v>26</v>
      </c>
      <c r="D1672" t="s">
        <v>50</v>
      </c>
      <c r="E1672">
        <v>15</v>
      </c>
      <c r="F1672">
        <v>25</v>
      </c>
      <c r="G1672">
        <v>1</v>
      </c>
      <c r="H1672" s="8">
        <v>8</v>
      </c>
      <c r="I1672" t="s">
        <v>6</v>
      </c>
      <c r="J1672">
        <f>Tabla1[[#This Row],[Precio Unitario]]*Tabla1[[#This Row],[Cantidad Ordenada]]</f>
        <v>25</v>
      </c>
      <c r="K1672">
        <f>Tabla1[[#This Row],[Ganancia Bruta]]-(Tabla1[[#This Row],[Costo Unitario]]*Tabla1[[#This Row],[Cantidad Ordenada]])</f>
        <v>10</v>
      </c>
      <c r="L1672">
        <f>Tabla1[[#This Row],[Precio Unitario]]*Tabla1[[#This Row],[Cantidad Ordenada]]</f>
        <v>25</v>
      </c>
      <c r="M1672" s="1">
        <f>Tabla1[[#This Row],[Ganancia Neta ]]/Tabla1[[#This Row],[Total del pedido ]]</f>
        <v>0.4</v>
      </c>
      <c r="N1672" s="2">
        <f>Tabla1[[#This Row],[Costo Unitario]]*Tabla1[[#This Row],[Cantidad Ordenada]]</f>
        <v>15</v>
      </c>
      <c r="O1672" s="2"/>
    </row>
    <row r="1673" spans="1:15">
      <c r="A1673">
        <v>675</v>
      </c>
      <c r="B1673">
        <v>5</v>
      </c>
      <c r="C1673" t="s">
        <v>21</v>
      </c>
      <c r="D1673" t="s">
        <v>45</v>
      </c>
      <c r="E1673">
        <v>12</v>
      </c>
      <c r="F1673">
        <v>20</v>
      </c>
      <c r="G1673">
        <v>3</v>
      </c>
      <c r="H1673" s="8">
        <v>54</v>
      </c>
      <c r="I1673" t="s">
        <v>8</v>
      </c>
      <c r="J1673">
        <f>Tabla1[[#This Row],[Precio Unitario]]*Tabla1[[#This Row],[Cantidad Ordenada]]</f>
        <v>60</v>
      </c>
      <c r="K1673">
        <f>Tabla1[[#This Row],[Ganancia Bruta]]-(Tabla1[[#This Row],[Costo Unitario]]*Tabla1[[#This Row],[Cantidad Ordenada]])</f>
        <v>24</v>
      </c>
      <c r="L1673">
        <f>Tabla1[[#This Row],[Precio Unitario]]*Tabla1[[#This Row],[Cantidad Ordenada]]</f>
        <v>60</v>
      </c>
      <c r="M1673" s="1">
        <f>Tabla1[[#This Row],[Ganancia Neta ]]/Tabla1[[#This Row],[Total del pedido ]]</f>
        <v>0.4</v>
      </c>
      <c r="N1673" s="2">
        <f>Tabla1[[#This Row],[Costo Unitario]]*Tabla1[[#This Row],[Cantidad Ordenada]]</f>
        <v>36</v>
      </c>
      <c r="O1673" s="2"/>
    </row>
    <row r="1674" spans="1:15">
      <c r="A1674">
        <v>675</v>
      </c>
      <c r="B1674">
        <v>5</v>
      </c>
      <c r="C1674" t="s">
        <v>12</v>
      </c>
      <c r="D1674" t="s">
        <v>36</v>
      </c>
      <c r="E1674">
        <v>22</v>
      </c>
      <c r="F1674">
        <v>36</v>
      </c>
      <c r="G1674">
        <v>3</v>
      </c>
      <c r="H1674" s="8">
        <v>59</v>
      </c>
      <c r="I1674" t="s">
        <v>6</v>
      </c>
      <c r="J1674">
        <f>Tabla1[[#This Row],[Precio Unitario]]*Tabla1[[#This Row],[Cantidad Ordenada]]</f>
        <v>108</v>
      </c>
      <c r="K1674">
        <f>Tabla1[[#This Row],[Ganancia Bruta]]-(Tabla1[[#This Row],[Costo Unitario]]*Tabla1[[#This Row],[Cantidad Ordenada]])</f>
        <v>42</v>
      </c>
      <c r="L1674">
        <f>Tabla1[[#This Row],[Precio Unitario]]*Tabla1[[#This Row],[Cantidad Ordenada]]</f>
        <v>108</v>
      </c>
      <c r="M1674" s="1">
        <f>Tabla1[[#This Row],[Ganancia Neta ]]/Tabla1[[#This Row],[Total del pedido ]]</f>
        <v>0.3888888888888889</v>
      </c>
      <c r="N1674" s="2">
        <f>Tabla1[[#This Row],[Costo Unitario]]*Tabla1[[#This Row],[Cantidad Ordenada]]</f>
        <v>66</v>
      </c>
      <c r="O1674" s="2"/>
    </row>
    <row r="1675" spans="1:15">
      <c r="A1675">
        <v>676</v>
      </c>
      <c r="B1675">
        <v>7</v>
      </c>
      <c r="C1675" t="s">
        <v>9</v>
      </c>
      <c r="D1675" t="s">
        <v>33</v>
      </c>
      <c r="E1675">
        <v>19</v>
      </c>
      <c r="F1675">
        <v>31</v>
      </c>
      <c r="G1675">
        <v>1</v>
      </c>
      <c r="H1675" s="8">
        <v>45</v>
      </c>
      <c r="I1675" t="s">
        <v>6</v>
      </c>
      <c r="J1675">
        <f>Tabla1[[#This Row],[Precio Unitario]]*Tabla1[[#This Row],[Cantidad Ordenada]]</f>
        <v>31</v>
      </c>
      <c r="K1675">
        <f>Tabla1[[#This Row],[Ganancia Bruta]]-(Tabla1[[#This Row],[Costo Unitario]]*Tabla1[[#This Row],[Cantidad Ordenada]])</f>
        <v>12</v>
      </c>
      <c r="L1675">
        <f>Tabla1[[#This Row],[Precio Unitario]]*Tabla1[[#This Row],[Cantidad Ordenada]]</f>
        <v>31</v>
      </c>
      <c r="M1675" s="1">
        <f>Tabla1[[#This Row],[Ganancia Neta ]]/Tabla1[[#This Row],[Total del pedido ]]</f>
        <v>0.38709677419354838</v>
      </c>
      <c r="N1675" s="2">
        <f>Tabla1[[#This Row],[Costo Unitario]]*Tabla1[[#This Row],[Cantidad Ordenada]]</f>
        <v>19</v>
      </c>
      <c r="O1675" s="2"/>
    </row>
    <row r="1676" spans="1:15">
      <c r="A1676">
        <v>676</v>
      </c>
      <c r="B1676">
        <v>7</v>
      </c>
      <c r="C1676" t="s">
        <v>22</v>
      </c>
      <c r="D1676" t="s">
        <v>46</v>
      </c>
      <c r="E1676">
        <v>14</v>
      </c>
      <c r="F1676">
        <v>23</v>
      </c>
      <c r="G1676">
        <v>1</v>
      </c>
      <c r="H1676" s="8">
        <v>40</v>
      </c>
      <c r="I1676" t="s">
        <v>8</v>
      </c>
      <c r="J1676">
        <f>Tabla1[[#This Row],[Precio Unitario]]*Tabla1[[#This Row],[Cantidad Ordenada]]</f>
        <v>23</v>
      </c>
      <c r="K1676">
        <f>Tabla1[[#This Row],[Ganancia Bruta]]-(Tabla1[[#This Row],[Costo Unitario]]*Tabla1[[#This Row],[Cantidad Ordenada]])</f>
        <v>9</v>
      </c>
      <c r="L1676">
        <f>Tabla1[[#This Row],[Precio Unitario]]*Tabla1[[#This Row],[Cantidad Ordenada]]</f>
        <v>23</v>
      </c>
      <c r="M1676" s="1">
        <f>Tabla1[[#This Row],[Ganancia Neta ]]/Tabla1[[#This Row],[Total del pedido ]]</f>
        <v>0.39130434782608697</v>
      </c>
      <c r="N1676" s="2">
        <f>Tabla1[[#This Row],[Costo Unitario]]*Tabla1[[#This Row],[Cantidad Ordenada]]</f>
        <v>14</v>
      </c>
      <c r="O1676" s="2"/>
    </row>
    <row r="1677" spans="1:15">
      <c r="A1677">
        <v>676</v>
      </c>
      <c r="B1677">
        <v>7</v>
      </c>
      <c r="C1677" t="s">
        <v>15</v>
      </c>
      <c r="D1677" t="s">
        <v>39</v>
      </c>
      <c r="E1677">
        <v>16</v>
      </c>
      <c r="F1677">
        <v>28</v>
      </c>
      <c r="G1677">
        <v>1</v>
      </c>
      <c r="H1677" s="8">
        <v>12</v>
      </c>
      <c r="I1677" t="s">
        <v>8</v>
      </c>
      <c r="J1677">
        <f>Tabla1[[#This Row],[Precio Unitario]]*Tabla1[[#This Row],[Cantidad Ordenada]]</f>
        <v>28</v>
      </c>
      <c r="K1677">
        <f>Tabla1[[#This Row],[Ganancia Bruta]]-(Tabla1[[#This Row],[Costo Unitario]]*Tabla1[[#This Row],[Cantidad Ordenada]])</f>
        <v>12</v>
      </c>
      <c r="L1677">
        <f>Tabla1[[#This Row],[Precio Unitario]]*Tabla1[[#This Row],[Cantidad Ordenada]]</f>
        <v>28</v>
      </c>
      <c r="M1677" s="1">
        <f>Tabla1[[#This Row],[Ganancia Neta ]]/Tabla1[[#This Row],[Total del pedido ]]</f>
        <v>0.42857142857142855</v>
      </c>
      <c r="N1677" s="2">
        <f>Tabla1[[#This Row],[Costo Unitario]]*Tabla1[[#This Row],[Cantidad Ordenada]]</f>
        <v>16</v>
      </c>
      <c r="O1677" s="2"/>
    </row>
    <row r="1678" spans="1:15">
      <c r="A1678">
        <v>676</v>
      </c>
      <c r="B1678">
        <v>7</v>
      </c>
      <c r="C1678" t="s">
        <v>23</v>
      </c>
      <c r="D1678" t="s">
        <v>47</v>
      </c>
      <c r="E1678">
        <v>13</v>
      </c>
      <c r="F1678">
        <v>21</v>
      </c>
      <c r="G1678">
        <v>2</v>
      </c>
      <c r="H1678" s="8">
        <v>24</v>
      </c>
      <c r="I1678" t="s">
        <v>6</v>
      </c>
      <c r="J1678">
        <f>Tabla1[[#This Row],[Precio Unitario]]*Tabla1[[#This Row],[Cantidad Ordenada]]</f>
        <v>42</v>
      </c>
      <c r="K1678">
        <f>Tabla1[[#This Row],[Ganancia Bruta]]-(Tabla1[[#This Row],[Costo Unitario]]*Tabla1[[#This Row],[Cantidad Ordenada]])</f>
        <v>16</v>
      </c>
      <c r="L1678">
        <f>Tabla1[[#This Row],[Precio Unitario]]*Tabla1[[#This Row],[Cantidad Ordenada]]</f>
        <v>42</v>
      </c>
      <c r="M1678" s="1">
        <f>Tabla1[[#This Row],[Ganancia Neta ]]/Tabla1[[#This Row],[Total del pedido ]]</f>
        <v>0.38095238095238093</v>
      </c>
      <c r="N1678" s="2">
        <f>Tabla1[[#This Row],[Costo Unitario]]*Tabla1[[#This Row],[Cantidad Ordenada]]</f>
        <v>26</v>
      </c>
      <c r="O1678" s="2"/>
    </row>
    <row r="1679" spans="1:15">
      <c r="A1679">
        <v>677</v>
      </c>
      <c r="B1679">
        <v>14</v>
      </c>
      <c r="C1679" t="s">
        <v>21</v>
      </c>
      <c r="D1679" t="s">
        <v>45</v>
      </c>
      <c r="E1679">
        <v>12</v>
      </c>
      <c r="F1679">
        <v>20</v>
      </c>
      <c r="G1679">
        <v>2</v>
      </c>
      <c r="H1679" s="8">
        <v>55</v>
      </c>
      <c r="I1679" t="s">
        <v>6</v>
      </c>
      <c r="J1679">
        <f>Tabla1[[#This Row],[Precio Unitario]]*Tabla1[[#This Row],[Cantidad Ordenada]]</f>
        <v>40</v>
      </c>
      <c r="K1679">
        <f>Tabla1[[#This Row],[Ganancia Bruta]]-(Tabla1[[#This Row],[Costo Unitario]]*Tabla1[[#This Row],[Cantidad Ordenada]])</f>
        <v>16</v>
      </c>
      <c r="L1679">
        <f>Tabla1[[#This Row],[Precio Unitario]]*Tabla1[[#This Row],[Cantidad Ordenada]]</f>
        <v>40</v>
      </c>
      <c r="M1679" s="1">
        <f>Tabla1[[#This Row],[Ganancia Neta ]]/Tabla1[[#This Row],[Total del pedido ]]</f>
        <v>0.4</v>
      </c>
      <c r="N1679" s="2">
        <f>Tabla1[[#This Row],[Costo Unitario]]*Tabla1[[#This Row],[Cantidad Ordenada]]</f>
        <v>24</v>
      </c>
      <c r="O1679" s="2"/>
    </row>
    <row r="1680" spans="1:15">
      <c r="A1680">
        <v>677</v>
      </c>
      <c r="B1680">
        <v>14</v>
      </c>
      <c r="C1680" t="s">
        <v>17</v>
      </c>
      <c r="D1680" t="s">
        <v>41</v>
      </c>
      <c r="E1680">
        <v>21</v>
      </c>
      <c r="F1680">
        <v>35</v>
      </c>
      <c r="G1680">
        <v>2</v>
      </c>
      <c r="H1680" s="8">
        <v>59</v>
      </c>
      <c r="I1680" t="s">
        <v>8</v>
      </c>
      <c r="J1680">
        <f>Tabla1[[#This Row],[Precio Unitario]]*Tabla1[[#This Row],[Cantidad Ordenada]]</f>
        <v>70</v>
      </c>
      <c r="K1680">
        <f>Tabla1[[#This Row],[Ganancia Bruta]]-(Tabla1[[#This Row],[Costo Unitario]]*Tabla1[[#This Row],[Cantidad Ordenada]])</f>
        <v>28</v>
      </c>
      <c r="L1680">
        <f>Tabla1[[#This Row],[Precio Unitario]]*Tabla1[[#This Row],[Cantidad Ordenada]]</f>
        <v>70</v>
      </c>
      <c r="M1680" s="1">
        <f>Tabla1[[#This Row],[Ganancia Neta ]]/Tabla1[[#This Row],[Total del pedido ]]</f>
        <v>0.4</v>
      </c>
      <c r="N1680" s="2">
        <f>Tabla1[[#This Row],[Costo Unitario]]*Tabla1[[#This Row],[Cantidad Ordenada]]</f>
        <v>42</v>
      </c>
      <c r="O1680" s="2"/>
    </row>
    <row r="1681" spans="1:15">
      <c r="A1681">
        <v>677</v>
      </c>
      <c r="B1681">
        <v>14</v>
      </c>
      <c r="C1681" t="s">
        <v>20</v>
      </c>
      <c r="D1681" t="s">
        <v>44</v>
      </c>
      <c r="E1681">
        <v>20</v>
      </c>
      <c r="F1681">
        <v>34</v>
      </c>
      <c r="G1681">
        <v>1</v>
      </c>
      <c r="H1681" s="8">
        <v>34</v>
      </c>
      <c r="I1681" t="s">
        <v>8</v>
      </c>
      <c r="J1681">
        <f>Tabla1[[#This Row],[Precio Unitario]]*Tabla1[[#This Row],[Cantidad Ordenada]]</f>
        <v>34</v>
      </c>
      <c r="K1681">
        <f>Tabla1[[#This Row],[Ganancia Bruta]]-(Tabla1[[#This Row],[Costo Unitario]]*Tabla1[[#This Row],[Cantidad Ordenada]])</f>
        <v>14</v>
      </c>
      <c r="L1681">
        <f>Tabla1[[#This Row],[Precio Unitario]]*Tabla1[[#This Row],[Cantidad Ordenada]]</f>
        <v>34</v>
      </c>
      <c r="M1681" s="1">
        <f>Tabla1[[#This Row],[Ganancia Neta ]]/Tabla1[[#This Row],[Total del pedido ]]</f>
        <v>0.41176470588235292</v>
      </c>
      <c r="N1681" s="2">
        <f>Tabla1[[#This Row],[Costo Unitario]]*Tabla1[[#This Row],[Cantidad Ordenada]]</f>
        <v>20</v>
      </c>
      <c r="O1681" s="2"/>
    </row>
    <row r="1682" spans="1:15">
      <c r="A1682">
        <v>678</v>
      </c>
      <c r="B1682">
        <v>19</v>
      </c>
      <c r="C1682" t="s">
        <v>13</v>
      </c>
      <c r="D1682" t="s">
        <v>37</v>
      </c>
      <c r="E1682">
        <v>17</v>
      </c>
      <c r="F1682">
        <v>29</v>
      </c>
      <c r="G1682">
        <v>1</v>
      </c>
      <c r="H1682" s="8">
        <v>27</v>
      </c>
      <c r="I1682" t="s">
        <v>6</v>
      </c>
      <c r="J1682">
        <f>Tabla1[[#This Row],[Precio Unitario]]*Tabla1[[#This Row],[Cantidad Ordenada]]</f>
        <v>29</v>
      </c>
      <c r="K1682">
        <f>Tabla1[[#This Row],[Ganancia Bruta]]-(Tabla1[[#This Row],[Costo Unitario]]*Tabla1[[#This Row],[Cantidad Ordenada]])</f>
        <v>12</v>
      </c>
      <c r="L1682">
        <f>Tabla1[[#This Row],[Precio Unitario]]*Tabla1[[#This Row],[Cantidad Ordenada]]</f>
        <v>29</v>
      </c>
      <c r="M1682" s="1">
        <f>Tabla1[[#This Row],[Ganancia Neta ]]/Tabla1[[#This Row],[Total del pedido ]]</f>
        <v>0.41379310344827586</v>
      </c>
      <c r="N1682" s="2">
        <f>Tabla1[[#This Row],[Costo Unitario]]*Tabla1[[#This Row],[Cantidad Ordenada]]</f>
        <v>17</v>
      </c>
      <c r="O1682" s="2"/>
    </row>
    <row r="1683" spans="1:15">
      <c r="A1683">
        <v>678</v>
      </c>
      <c r="B1683">
        <v>19</v>
      </c>
      <c r="C1683" t="s">
        <v>16</v>
      </c>
      <c r="D1683" t="s">
        <v>40</v>
      </c>
      <c r="E1683">
        <v>11</v>
      </c>
      <c r="F1683">
        <v>19</v>
      </c>
      <c r="G1683">
        <v>3</v>
      </c>
      <c r="H1683" s="8">
        <v>37</v>
      </c>
      <c r="I1683" t="s">
        <v>8</v>
      </c>
      <c r="J1683">
        <f>Tabla1[[#This Row],[Precio Unitario]]*Tabla1[[#This Row],[Cantidad Ordenada]]</f>
        <v>57</v>
      </c>
      <c r="K1683">
        <f>Tabla1[[#This Row],[Ganancia Bruta]]-(Tabla1[[#This Row],[Costo Unitario]]*Tabla1[[#This Row],[Cantidad Ordenada]])</f>
        <v>24</v>
      </c>
      <c r="L1683">
        <f>Tabla1[[#This Row],[Precio Unitario]]*Tabla1[[#This Row],[Cantidad Ordenada]]</f>
        <v>57</v>
      </c>
      <c r="M1683" s="1">
        <f>Tabla1[[#This Row],[Ganancia Neta ]]/Tabla1[[#This Row],[Total del pedido ]]</f>
        <v>0.42105263157894735</v>
      </c>
      <c r="N1683" s="2">
        <f>Tabla1[[#This Row],[Costo Unitario]]*Tabla1[[#This Row],[Cantidad Ordenada]]</f>
        <v>33</v>
      </c>
      <c r="O1683" s="2"/>
    </row>
    <row r="1684" spans="1:15">
      <c r="A1684">
        <v>678</v>
      </c>
      <c r="B1684">
        <v>19</v>
      </c>
      <c r="C1684" t="s">
        <v>17</v>
      </c>
      <c r="D1684" t="s">
        <v>41</v>
      </c>
      <c r="E1684">
        <v>21</v>
      </c>
      <c r="F1684">
        <v>35</v>
      </c>
      <c r="G1684">
        <v>2</v>
      </c>
      <c r="H1684" s="8">
        <v>37</v>
      </c>
      <c r="I1684" t="s">
        <v>8</v>
      </c>
      <c r="J1684">
        <f>Tabla1[[#This Row],[Precio Unitario]]*Tabla1[[#This Row],[Cantidad Ordenada]]</f>
        <v>70</v>
      </c>
      <c r="K1684">
        <f>Tabla1[[#This Row],[Ganancia Bruta]]-(Tabla1[[#This Row],[Costo Unitario]]*Tabla1[[#This Row],[Cantidad Ordenada]])</f>
        <v>28</v>
      </c>
      <c r="L1684">
        <f>Tabla1[[#This Row],[Precio Unitario]]*Tabla1[[#This Row],[Cantidad Ordenada]]</f>
        <v>70</v>
      </c>
      <c r="M1684" s="1">
        <f>Tabla1[[#This Row],[Ganancia Neta ]]/Tabla1[[#This Row],[Total del pedido ]]</f>
        <v>0.4</v>
      </c>
      <c r="N1684" s="2">
        <f>Tabla1[[#This Row],[Costo Unitario]]*Tabla1[[#This Row],[Cantidad Ordenada]]</f>
        <v>42</v>
      </c>
      <c r="O1684" s="2"/>
    </row>
    <row r="1685" spans="1:15">
      <c r="A1685">
        <v>678</v>
      </c>
      <c r="B1685">
        <v>19</v>
      </c>
      <c r="C1685" t="s">
        <v>5</v>
      </c>
      <c r="D1685" t="s">
        <v>31</v>
      </c>
      <c r="E1685">
        <v>14</v>
      </c>
      <c r="F1685">
        <v>24</v>
      </c>
      <c r="G1685">
        <v>2</v>
      </c>
      <c r="H1685" s="8">
        <v>20</v>
      </c>
      <c r="I1685" t="s">
        <v>8</v>
      </c>
      <c r="J1685">
        <f>Tabla1[[#This Row],[Precio Unitario]]*Tabla1[[#This Row],[Cantidad Ordenada]]</f>
        <v>48</v>
      </c>
      <c r="K1685">
        <f>Tabla1[[#This Row],[Ganancia Bruta]]-(Tabla1[[#This Row],[Costo Unitario]]*Tabla1[[#This Row],[Cantidad Ordenada]])</f>
        <v>20</v>
      </c>
      <c r="L1685">
        <f>Tabla1[[#This Row],[Precio Unitario]]*Tabla1[[#This Row],[Cantidad Ordenada]]</f>
        <v>48</v>
      </c>
      <c r="M1685" s="1">
        <f>Tabla1[[#This Row],[Ganancia Neta ]]/Tabla1[[#This Row],[Total del pedido ]]</f>
        <v>0.41666666666666669</v>
      </c>
      <c r="N1685" s="2">
        <f>Tabla1[[#This Row],[Costo Unitario]]*Tabla1[[#This Row],[Cantidad Ordenada]]</f>
        <v>28</v>
      </c>
      <c r="O1685" s="2"/>
    </row>
    <row r="1686" spans="1:15">
      <c r="A1686">
        <v>679</v>
      </c>
      <c r="B1686">
        <v>9</v>
      </c>
      <c r="C1686" t="s">
        <v>23</v>
      </c>
      <c r="D1686" t="s">
        <v>47</v>
      </c>
      <c r="E1686">
        <v>13</v>
      </c>
      <c r="F1686">
        <v>21</v>
      </c>
      <c r="G1686">
        <v>2</v>
      </c>
      <c r="H1686" s="8">
        <v>27</v>
      </c>
      <c r="I1686" t="s">
        <v>8</v>
      </c>
      <c r="J1686">
        <f>Tabla1[[#This Row],[Precio Unitario]]*Tabla1[[#This Row],[Cantidad Ordenada]]</f>
        <v>42</v>
      </c>
      <c r="K1686">
        <f>Tabla1[[#This Row],[Ganancia Bruta]]-(Tabla1[[#This Row],[Costo Unitario]]*Tabla1[[#This Row],[Cantidad Ordenada]])</f>
        <v>16</v>
      </c>
      <c r="L1686">
        <f>Tabla1[[#This Row],[Precio Unitario]]*Tabla1[[#This Row],[Cantidad Ordenada]]</f>
        <v>42</v>
      </c>
      <c r="M1686" s="1">
        <f>Tabla1[[#This Row],[Ganancia Neta ]]/Tabla1[[#This Row],[Total del pedido ]]</f>
        <v>0.38095238095238093</v>
      </c>
      <c r="N1686" s="2">
        <f>Tabla1[[#This Row],[Costo Unitario]]*Tabla1[[#This Row],[Cantidad Ordenada]]</f>
        <v>26</v>
      </c>
      <c r="O1686" s="2"/>
    </row>
    <row r="1687" spans="1:15">
      <c r="A1687">
        <v>679</v>
      </c>
      <c r="B1687">
        <v>9</v>
      </c>
      <c r="C1687" t="s">
        <v>25</v>
      </c>
      <c r="D1687" t="s">
        <v>49</v>
      </c>
      <c r="E1687">
        <v>15</v>
      </c>
      <c r="F1687">
        <v>26</v>
      </c>
      <c r="G1687">
        <v>1</v>
      </c>
      <c r="H1687" s="8">
        <v>11</v>
      </c>
      <c r="I1687" t="s">
        <v>8</v>
      </c>
      <c r="J1687">
        <f>Tabla1[[#This Row],[Precio Unitario]]*Tabla1[[#This Row],[Cantidad Ordenada]]</f>
        <v>26</v>
      </c>
      <c r="K1687">
        <f>Tabla1[[#This Row],[Ganancia Bruta]]-(Tabla1[[#This Row],[Costo Unitario]]*Tabla1[[#This Row],[Cantidad Ordenada]])</f>
        <v>11</v>
      </c>
      <c r="L1687">
        <f>Tabla1[[#This Row],[Precio Unitario]]*Tabla1[[#This Row],[Cantidad Ordenada]]</f>
        <v>26</v>
      </c>
      <c r="M1687" s="1">
        <f>Tabla1[[#This Row],[Ganancia Neta ]]/Tabla1[[#This Row],[Total del pedido ]]</f>
        <v>0.42307692307692307</v>
      </c>
      <c r="N1687" s="2">
        <f>Tabla1[[#This Row],[Costo Unitario]]*Tabla1[[#This Row],[Cantidad Ordenada]]</f>
        <v>15</v>
      </c>
      <c r="O1687" s="2"/>
    </row>
    <row r="1688" spans="1:15">
      <c r="A1688">
        <v>679</v>
      </c>
      <c r="B1688">
        <v>9</v>
      </c>
      <c r="C1688" t="s">
        <v>15</v>
      </c>
      <c r="D1688" t="s">
        <v>39</v>
      </c>
      <c r="E1688">
        <v>16</v>
      </c>
      <c r="F1688">
        <v>28</v>
      </c>
      <c r="G1688">
        <v>2</v>
      </c>
      <c r="H1688" s="8">
        <v>16</v>
      </c>
      <c r="I1688" t="s">
        <v>8</v>
      </c>
      <c r="J1688">
        <f>Tabla1[[#This Row],[Precio Unitario]]*Tabla1[[#This Row],[Cantidad Ordenada]]</f>
        <v>56</v>
      </c>
      <c r="K1688">
        <f>Tabla1[[#This Row],[Ganancia Bruta]]-(Tabla1[[#This Row],[Costo Unitario]]*Tabla1[[#This Row],[Cantidad Ordenada]])</f>
        <v>24</v>
      </c>
      <c r="L1688">
        <f>Tabla1[[#This Row],[Precio Unitario]]*Tabla1[[#This Row],[Cantidad Ordenada]]</f>
        <v>56</v>
      </c>
      <c r="M1688" s="1">
        <f>Tabla1[[#This Row],[Ganancia Neta ]]/Tabla1[[#This Row],[Total del pedido ]]</f>
        <v>0.42857142857142855</v>
      </c>
      <c r="N1688" s="2">
        <f>Tabla1[[#This Row],[Costo Unitario]]*Tabla1[[#This Row],[Cantidad Ordenada]]</f>
        <v>32</v>
      </c>
      <c r="O1688" s="2"/>
    </row>
    <row r="1689" spans="1:15">
      <c r="A1689">
        <v>679</v>
      </c>
      <c r="B1689">
        <v>9</v>
      </c>
      <c r="C1689" t="s">
        <v>26</v>
      </c>
      <c r="D1689" t="s">
        <v>50</v>
      </c>
      <c r="E1689">
        <v>15</v>
      </c>
      <c r="F1689">
        <v>25</v>
      </c>
      <c r="G1689">
        <v>3</v>
      </c>
      <c r="H1689" s="8">
        <v>52</v>
      </c>
      <c r="I1689" t="s">
        <v>8</v>
      </c>
      <c r="J1689">
        <f>Tabla1[[#This Row],[Precio Unitario]]*Tabla1[[#This Row],[Cantidad Ordenada]]</f>
        <v>75</v>
      </c>
      <c r="K1689">
        <f>Tabla1[[#This Row],[Ganancia Bruta]]-(Tabla1[[#This Row],[Costo Unitario]]*Tabla1[[#This Row],[Cantidad Ordenada]])</f>
        <v>30</v>
      </c>
      <c r="L1689">
        <f>Tabla1[[#This Row],[Precio Unitario]]*Tabla1[[#This Row],[Cantidad Ordenada]]</f>
        <v>75</v>
      </c>
      <c r="M1689" s="1">
        <f>Tabla1[[#This Row],[Ganancia Neta ]]/Tabla1[[#This Row],[Total del pedido ]]</f>
        <v>0.4</v>
      </c>
      <c r="N1689" s="2">
        <f>Tabla1[[#This Row],[Costo Unitario]]*Tabla1[[#This Row],[Cantidad Ordenada]]</f>
        <v>45</v>
      </c>
      <c r="O1689" s="2"/>
    </row>
    <row r="1690" spans="1:15">
      <c r="A1690">
        <v>680</v>
      </c>
      <c r="B1690">
        <v>5</v>
      </c>
      <c r="C1690" t="s">
        <v>24</v>
      </c>
      <c r="D1690" t="s">
        <v>48</v>
      </c>
      <c r="E1690">
        <v>10</v>
      </c>
      <c r="F1690">
        <v>18</v>
      </c>
      <c r="G1690">
        <v>2</v>
      </c>
      <c r="H1690" s="8">
        <v>6</v>
      </c>
      <c r="I1690" t="s">
        <v>8</v>
      </c>
      <c r="J1690">
        <f>Tabla1[[#This Row],[Precio Unitario]]*Tabla1[[#This Row],[Cantidad Ordenada]]</f>
        <v>36</v>
      </c>
      <c r="K1690">
        <f>Tabla1[[#This Row],[Ganancia Bruta]]-(Tabla1[[#This Row],[Costo Unitario]]*Tabla1[[#This Row],[Cantidad Ordenada]])</f>
        <v>16</v>
      </c>
      <c r="L1690">
        <f>Tabla1[[#This Row],[Precio Unitario]]*Tabla1[[#This Row],[Cantidad Ordenada]]</f>
        <v>36</v>
      </c>
      <c r="M1690" s="1">
        <f>Tabla1[[#This Row],[Ganancia Neta ]]/Tabla1[[#This Row],[Total del pedido ]]</f>
        <v>0.44444444444444442</v>
      </c>
      <c r="N1690" s="2">
        <f>Tabla1[[#This Row],[Costo Unitario]]*Tabla1[[#This Row],[Cantidad Ordenada]]</f>
        <v>20</v>
      </c>
      <c r="O1690" s="2"/>
    </row>
    <row r="1691" spans="1:15">
      <c r="A1691">
        <v>680</v>
      </c>
      <c r="B1691">
        <v>5</v>
      </c>
      <c r="C1691" t="s">
        <v>21</v>
      </c>
      <c r="D1691" t="s">
        <v>45</v>
      </c>
      <c r="E1691">
        <v>12</v>
      </c>
      <c r="F1691">
        <v>20</v>
      </c>
      <c r="G1691">
        <v>3</v>
      </c>
      <c r="H1691" s="8">
        <v>49</v>
      </c>
      <c r="I1691" t="s">
        <v>8</v>
      </c>
      <c r="J1691">
        <f>Tabla1[[#This Row],[Precio Unitario]]*Tabla1[[#This Row],[Cantidad Ordenada]]</f>
        <v>60</v>
      </c>
      <c r="K1691">
        <f>Tabla1[[#This Row],[Ganancia Bruta]]-(Tabla1[[#This Row],[Costo Unitario]]*Tabla1[[#This Row],[Cantidad Ordenada]])</f>
        <v>24</v>
      </c>
      <c r="L1691">
        <f>Tabla1[[#This Row],[Precio Unitario]]*Tabla1[[#This Row],[Cantidad Ordenada]]</f>
        <v>60</v>
      </c>
      <c r="M1691" s="1">
        <f>Tabla1[[#This Row],[Ganancia Neta ]]/Tabla1[[#This Row],[Total del pedido ]]</f>
        <v>0.4</v>
      </c>
      <c r="N1691" s="2">
        <f>Tabla1[[#This Row],[Costo Unitario]]*Tabla1[[#This Row],[Cantidad Ordenada]]</f>
        <v>36</v>
      </c>
      <c r="O1691" s="2"/>
    </row>
    <row r="1692" spans="1:15">
      <c r="A1692">
        <v>680</v>
      </c>
      <c r="B1692">
        <v>5</v>
      </c>
      <c r="C1692" t="s">
        <v>14</v>
      </c>
      <c r="D1692" t="s">
        <v>38</v>
      </c>
      <c r="E1692">
        <v>20</v>
      </c>
      <c r="F1692">
        <v>33</v>
      </c>
      <c r="G1692">
        <v>2</v>
      </c>
      <c r="H1692" s="8">
        <v>56</v>
      </c>
      <c r="I1692" t="s">
        <v>6</v>
      </c>
      <c r="J1692">
        <f>Tabla1[[#This Row],[Precio Unitario]]*Tabla1[[#This Row],[Cantidad Ordenada]]</f>
        <v>66</v>
      </c>
      <c r="K1692">
        <f>Tabla1[[#This Row],[Ganancia Bruta]]-(Tabla1[[#This Row],[Costo Unitario]]*Tabla1[[#This Row],[Cantidad Ordenada]])</f>
        <v>26</v>
      </c>
      <c r="L1692">
        <f>Tabla1[[#This Row],[Precio Unitario]]*Tabla1[[#This Row],[Cantidad Ordenada]]</f>
        <v>66</v>
      </c>
      <c r="M1692" s="1">
        <f>Tabla1[[#This Row],[Ganancia Neta ]]/Tabla1[[#This Row],[Total del pedido ]]</f>
        <v>0.39393939393939392</v>
      </c>
      <c r="N1692" s="2">
        <f>Tabla1[[#This Row],[Costo Unitario]]*Tabla1[[#This Row],[Cantidad Ordenada]]</f>
        <v>40</v>
      </c>
      <c r="O1692" s="2"/>
    </row>
    <row r="1693" spans="1:15">
      <c r="A1693">
        <v>681</v>
      </c>
      <c r="B1693">
        <v>2</v>
      </c>
      <c r="C1693" t="s">
        <v>14</v>
      </c>
      <c r="D1693" t="s">
        <v>38</v>
      </c>
      <c r="E1693">
        <v>20</v>
      </c>
      <c r="F1693">
        <v>33</v>
      </c>
      <c r="G1693">
        <v>1</v>
      </c>
      <c r="H1693" s="8">
        <v>44</v>
      </c>
      <c r="I1693" t="s">
        <v>6</v>
      </c>
      <c r="J1693">
        <f>Tabla1[[#This Row],[Precio Unitario]]*Tabla1[[#This Row],[Cantidad Ordenada]]</f>
        <v>33</v>
      </c>
      <c r="K1693">
        <f>Tabla1[[#This Row],[Ganancia Bruta]]-(Tabla1[[#This Row],[Costo Unitario]]*Tabla1[[#This Row],[Cantidad Ordenada]])</f>
        <v>13</v>
      </c>
      <c r="L1693">
        <f>Tabla1[[#This Row],[Precio Unitario]]*Tabla1[[#This Row],[Cantidad Ordenada]]</f>
        <v>33</v>
      </c>
      <c r="M1693" s="1">
        <f>Tabla1[[#This Row],[Ganancia Neta ]]/Tabla1[[#This Row],[Total del pedido ]]</f>
        <v>0.39393939393939392</v>
      </c>
      <c r="N1693" s="2">
        <f>Tabla1[[#This Row],[Costo Unitario]]*Tabla1[[#This Row],[Cantidad Ordenada]]</f>
        <v>20</v>
      </c>
      <c r="O1693" s="2"/>
    </row>
    <row r="1694" spans="1:15">
      <c r="A1694">
        <v>681</v>
      </c>
      <c r="B1694">
        <v>2</v>
      </c>
      <c r="C1694" t="s">
        <v>23</v>
      </c>
      <c r="D1694" t="s">
        <v>47</v>
      </c>
      <c r="E1694">
        <v>13</v>
      </c>
      <c r="F1694">
        <v>21</v>
      </c>
      <c r="G1694">
        <v>2</v>
      </c>
      <c r="H1694" s="8">
        <v>21</v>
      </c>
      <c r="I1694" t="s">
        <v>8</v>
      </c>
      <c r="J1694">
        <f>Tabla1[[#This Row],[Precio Unitario]]*Tabla1[[#This Row],[Cantidad Ordenada]]</f>
        <v>42</v>
      </c>
      <c r="K1694">
        <f>Tabla1[[#This Row],[Ganancia Bruta]]-(Tabla1[[#This Row],[Costo Unitario]]*Tabla1[[#This Row],[Cantidad Ordenada]])</f>
        <v>16</v>
      </c>
      <c r="L1694">
        <f>Tabla1[[#This Row],[Precio Unitario]]*Tabla1[[#This Row],[Cantidad Ordenada]]</f>
        <v>42</v>
      </c>
      <c r="M1694" s="1">
        <f>Tabla1[[#This Row],[Ganancia Neta ]]/Tabla1[[#This Row],[Total del pedido ]]</f>
        <v>0.38095238095238093</v>
      </c>
      <c r="N1694" s="2">
        <f>Tabla1[[#This Row],[Costo Unitario]]*Tabla1[[#This Row],[Cantidad Ordenada]]</f>
        <v>26</v>
      </c>
      <c r="O1694" s="2"/>
    </row>
    <row r="1695" spans="1:15">
      <c r="A1695">
        <v>682</v>
      </c>
      <c r="B1695">
        <v>1</v>
      </c>
      <c r="C1695" t="s">
        <v>22</v>
      </c>
      <c r="D1695" t="s">
        <v>46</v>
      </c>
      <c r="E1695">
        <v>14</v>
      </c>
      <c r="F1695">
        <v>23</v>
      </c>
      <c r="G1695">
        <v>1</v>
      </c>
      <c r="H1695" s="8">
        <v>43</v>
      </c>
      <c r="I1695" t="s">
        <v>6</v>
      </c>
      <c r="J1695">
        <f>Tabla1[[#This Row],[Precio Unitario]]*Tabla1[[#This Row],[Cantidad Ordenada]]</f>
        <v>23</v>
      </c>
      <c r="K1695">
        <f>Tabla1[[#This Row],[Ganancia Bruta]]-(Tabla1[[#This Row],[Costo Unitario]]*Tabla1[[#This Row],[Cantidad Ordenada]])</f>
        <v>9</v>
      </c>
      <c r="L1695">
        <f>Tabla1[[#This Row],[Precio Unitario]]*Tabla1[[#This Row],[Cantidad Ordenada]]</f>
        <v>23</v>
      </c>
      <c r="M1695" s="1">
        <f>Tabla1[[#This Row],[Ganancia Neta ]]/Tabla1[[#This Row],[Total del pedido ]]</f>
        <v>0.39130434782608697</v>
      </c>
      <c r="N1695" s="2">
        <f>Tabla1[[#This Row],[Costo Unitario]]*Tabla1[[#This Row],[Cantidad Ordenada]]</f>
        <v>14</v>
      </c>
      <c r="O1695" s="2"/>
    </row>
    <row r="1696" spans="1:15">
      <c r="A1696">
        <v>683</v>
      </c>
      <c r="B1696">
        <v>2</v>
      </c>
      <c r="C1696" t="s">
        <v>19</v>
      </c>
      <c r="D1696" t="s">
        <v>43</v>
      </c>
      <c r="E1696">
        <v>13</v>
      </c>
      <c r="F1696">
        <v>22</v>
      </c>
      <c r="G1696">
        <v>1</v>
      </c>
      <c r="H1696" s="8">
        <v>25</v>
      </c>
      <c r="I1696" t="s">
        <v>8</v>
      </c>
      <c r="J1696">
        <f>Tabla1[[#This Row],[Precio Unitario]]*Tabla1[[#This Row],[Cantidad Ordenada]]</f>
        <v>22</v>
      </c>
      <c r="K1696">
        <f>Tabla1[[#This Row],[Ganancia Bruta]]-(Tabla1[[#This Row],[Costo Unitario]]*Tabla1[[#This Row],[Cantidad Ordenada]])</f>
        <v>9</v>
      </c>
      <c r="L1696">
        <f>Tabla1[[#This Row],[Precio Unitario]]*Tabla1[[#This Row],[Cantidad Ordenada]]</f>
        <v>22</v>
      </c>
      <c r="M1696" s="1">
        <f>Tabla1[[#This Row],[Ganancia Neta ]]/Tabla1[[#This Row],[Total del pedido ]]</f>
        <v>0.40909090909090912</v>
      </c>
      <c r="N1696" s="2">
        <f>Tabla1[[#This Row],[Costo Unitario]]*Tabla1[[#This Row],[Cantidad Ordenada]]</f>
        <v>13</v>
      </c>
      <c r="O1696" s="2"/>
    </row>
    <row r="1697" spans="1:15">
      <c r="A1697">
        <v>683</v>
      </c>
      <c r="B1697">
        <v>2</v>
      </c>
      <c r="C1697" t="s">
        <v>21</v>
      </c>
      <c r="D1697" t="s">
        <v>45</v>
      </c>
      <c r="E1697">
        <v>12</v>
      </c>
      <c r="F1697">
        <v>20</v>
      </c>
      <c r="G1697">
        <v>2</v>
      </c>
      <c r="H1697" s="8">
        <v>35</v>
      </c>
      <c r="I1697" t="s">
        <v>6</v>
      </c>
      <c r="J1697">
        <f>Tabla1[[#This Row],[Precio Unitario]]*Tabla1[[#This Row],[Cantidad Ordenada]]</f>
        <v>40</v>
      </c>
      <c r="K1697">
        <f>Tabla1[[#This Row],[Ganancia Bruta]]-(Tabla1[[#This Row],[Costo Unitario]]*Tabla1[[#This Row],[Cantidad Ordenada]])</f>
        <v>16</v>
      </c>
      <c r="L1697">
        <f>Tabla1[[#This Row],[Precio Unitario]]*Tabla1[[#This Row],[Cantidad Ordenada]]</f>
        <v>40</v>
      </c>
      <c r="M1697" s="1">
        <f>Tabla1[[#This Row],[Ganancia Neta ]]/Tabla1[[#This Row],[Total del pedido ]]</f>
        <v>0.4</v>
      </c>
      <c r="N1697" s="2">
        <f>Tabla1[[#This Row],[Costo Unitario]]*Tabla1[[#This Row],[Cantidad Ordenada]]</f>
        <v>24</v>
      </c>
      <c r="O1697" s="2"/>
    </row>
    <row r="1698" spans="1:15">
      <c r="A1698">
        <v>683</v>
      </c>
      <c r="B1698">
        <v>2</v>
      </c>
      <c r="C1698" t="s">
        <v>11</v>
      </c>
      <c r="D1698" t="s">
        <v>35</v>
      </c>
      <c r="E1698">
        <v>25</v>
      </c>
      <c r="F1698">
        <v>40</v>
      </c>
      <c r="G1698">
        <v>1</v>
      </c>
      <c r="H1698" s="8">
        <v>6</v>
      </c>
      <c r="I1698" t="s">
        <v>8</v>
      </c>
      <c r="J1698">
        <f>Tabla1[[#This Row],[Precio Unitario]]*Tabla1[[#This Row],[Cantidad Ordenada]]</f>
        <v>40</v>
      </c>
      <c r="K1698">
        <f>Tabla1[[#This Row],[Ganancia Bruta]]-(Tabla1[[#This Row],[Costo Unitario]]*Tabla1[[#This Row],[Cantidad Ordenada]])</f>
        <v>15</v>
      </c>
      <c r="L1698">
        <f>Tabla1[[#This Row],[Precio Unitario]]*Tabla1[[#This Row],[Cantidad Ordenada]]</f>
        <v>40</v>
      </c>
      <c r="M1698" s="1">
        <f>Tabla1[[#This Row],[Ganancia Neta ]]/Tabla1[[#This Row],[Total del pedido ]]</f>
        <v>0.375</v>
      </c>
      <c r="N1698" s="2">
        <f>Tabla1[[#This Row],[Costo Unitario]]*Tabla1[[#This Row],[Cantidad Ordenada]]</f>
        <v>25</v>
      </c>
      <c r="O1698" s="2"/>
    </row>
    <row r="1699" spans="1:15">
      <c r="A1699">
        <v>683</v>
      </c>
      <c r="B1699">
        <v>2</v>
      </c>
      <c r="C1699" t="s">
        <v>9</v>
      </c>
      <c r="D1699" t="s">
        <v>33</v>
      </c>
      <c r="E1699">
        <v>19</v>
      </c>
      <c r="F1699">
        <v>31</v>
      </c>
      <c r="G1699">
        <v>2</v>
      </c>
      <c r="H1699" s="8">
        <v>16</v>
      </c>
      <c r="I1699" t="s">
        <v>8</v>
      </c>
      <c r="J1699">
        <f>Tabla1[[#This Row],[Precio Unitario]]*Tabla1[[#This Row],[Cantidad Ordenada]]</f>
        <v>62</v>
      </c>
      <c r="K1699">
        <f>Tabla1[[#This Row],[Ganancia Bruta]]-(Tabla1[[#This Row],[Costo Unitario]]*Tabla1[[#This Row],[Cantidad Ordenada]])</f>
        <v>24</v>
      </c>
      <c r="L1699">
        <f>Tabla1[[#This Row],[Precio Unitario]]*Tabla1[[#This Row],[Cantidad Ordenada]]</f>
        <v>62</v>
      </c>
      <c r="M1699" s="1">
        <f>Tabla1[[#This Row],[Ganancia Neta ]]/Tabla1[[#This Row],[Total del pedido ]]</f>
        <v>0.38709677419354838</v>
      </c>
      <c r="N1699" s="2">
        <f>Tabla1[[#This Row],[Costo Unitario]]*Tabla1[[#This Row],[Cantidad Ordenada]]</f>
        <v>38</v>
      </c>
      <c r="O1699" s="2"/>
    </row>
    <row r="1700" spans="1:15">
      <c r="A1700">
        <v>684</v>
      </c>
      <c r="B1700">
        <v>10</v>
      </c>
      <c r="C1700" t="s">
        <v>12</v>
      </c>
      <c r="D1700" t="s">
        <v>36</v>
      </c>
      <c r="E1700">
        <v>22</v>
      </c>
      <c r="F1700">
        <v>36</v>
      </c>
      <c r="G1700">
        <v>1</v>
      </c>
      <c r="H1700" s="8">
        <v>38</v>
      </c>
      <c r="I1700" t="s">
        <v>6</v>
      </c>
      <c r="J1700">
        <f>Tabla1[[#This Row],[Precio Unitario]]*Tabla1[[#This Row],[Cantidad Ordenada]]</f>
        <v>36</v>
      </c>
      <c r="K1700">
        <f>Tabla1[[#This Row],[Ganancia Bruta]]-(Tabla1[[#This Row],[Costo Unitario]]*Tabla1[[#This Row],[Cantidad Ordenada]])</f>
        <v>14</v>
      </c>
      <c r="L1700">
        <f>Tabla1[[#This Row],[Precio Unitario]]*Tabla1[[#This Row],[Cantidad Ordenada]]</f>
        <v>36</v>
      </c>
      <c r="M1700" s="1">
        <f>Tabla1[[#This Row],[Ganancia Neta ]]/Tabla1[[#This Row],[Total del pedido ]]</f>
        <v>0.3888888888888889</v>
      </c>
      <c r="N1700" s="2">
        <f>Tabla1[[#This Row],[Costo Unitario]]*Tabla1[[#This Row],[Cantidad Ordenada]]</f>
        <v>22</v>
      </c>
      <c r="O1700" s="2"/>
    </row>
    <row r="1701" spans="1:15">
      <c r="A1701">
        <v>684</v>
      </c>
      <c r="B1701">
        <v>10</v>
      </c>
      <c r="C1701" t="s">
        <v>9</v>
      </c>
      <c r="D1701" t="s">
        <v>33</v>
      </c>
      <c r="E1701">
        <v>19</v>
      </c>
      <c r="F1701">
        <v>31</v>
      </c>
      <c r="G1701">
        <v>1</v>
      </c>
      <c r="H1701" s="8">
        <v>10</v>
      </c>
      <c r="I1701" t="s">
        <v>8</v>
      </c>
      <c r="J1701">
        <f>Tabla1[[#This Row],[Precio Unitario]]*Tabla1[[#This Row],[Cantidad Ordenada]]</f>
        <v>31</v>
      </c>
      <c r="K1701">
        <f>Tabla1[[#This Row],[Ganancia Bruta]]-(Tabla1[[#This Row],[Costo Unitario]]*Tabla1[[#This Row],[Cantidad Ordenada]])</f>
        <v>12</v>
      </c>
      <c r="L1701">
        <f>Tabla1[[#This Row],[Precio Unitario]]*Tabla1[[#This Row],[Cantidad Ordenada]]</f>
        <v>31</v>
      </c>
      <c r="M1701" s="1">
        <f>Tabla1[[#This Row],[Ganancia Neta ]]/Tabla1[[#This Row],[Total del pedido ]]</f>
        <v>0.38709677419354838</v>
      </c>
      <c r="N1701" s="2">
        <f>Tabla1[[#This Row],[Costo Unitario]]*Tabla1[[#This Row],[Cantidad Ordenada]]</f>
        <v>19</v>
      </c>
      <c r="O1701" s="2"/>
    </row>
    <row r="1702" spans="1:15">
      <c r="A1702">
        <v>684</v>
      </c>
      <c r="B1702">
        <v>10</v>
      </c>
      <c r="C1702" t="s">
        <v>25</v>
      </c>
      <c r="D1702" t="s">
        <v>49</v>
      </c>
      <c r="E1702">
        <v>15</v>
      </c>
      <c r="F1702">
        <v>26</v>
      </c>
      <c r="G1702">
        <v>1</v>
      </c>
      <c r="H1702" s="8">
        <v>25</v>
      </c>
      <c r="I1702" t="s">
        <v>6</v>
      </c>
      <c r="J1702">
        <f>Tabla1[[#This Row],[Precio Unitario]]*Tabla1[[#This Row],[Cantidad Ordenada]]</f>
        <v>26</v>
      </c>
      <c r="K1702">
        <f>Tabla1[[#This Row],[Ganancia Bruta]]-(Tabla1[[#This Row],[Costo Unitario]]*Tabla1[[#This Row],[Cantidad Ordenada]])</f>
        <v>11</v>
      </c>
      <c r="L1702">
        <f>Tabla1[[#This Row],[Precio Unitario]]*Tabla1[[#This Row],[Cantidad Ordenada]]</f>
        <v>26</v>
      </c>
      <c r="M1702" s="1">
        <f>Tabla1[[#This Row],[Ganancia Neta ]]/Tabla1[[#This Row],[Total del pedido ]]</f>
        <v>0.42307692307692307</v>
      </c>
      <c r="N1702" s="2">
        <f>Tabla1[[#This Row],[Costo Unitario]]*Tabla1[[#This Row],[Cantidad Ordenada]]</f>
        <v>15</v>
      </c>
      <c r="O1702" s="2"/>
    </row>
    <row r="1703" spans="1:15">
      <c r="A1703">
        <v>684</v>
      </c>
      <c r="B1703">
        <v>10</v>
      </c>
      <c r="C1703" t="s">
        <v>13</v>
      </c>
      <c r="D1703" t="s">
        <v>37</v>
      </c>
      <c r="E1703">
        <v>17</v>
      </c>
      <c r="F1703">
        <v>29</v>
      </c>
      <c r="G1703">
        <v>3</v>
      </c>
      <c r="H1703" s="8">
        <v>37</v>
      </c>
      <c r="I1703" t="s">
        <v>6</v>
      </c>
      <c r="J1703">
        <f>Tabla1[[#This Row],[Precio Unitario]]*Tabla1[[#This Row],[Cantidad Ordenada]]</f>
        <v>87</v>
      </c>
      <c r="K1703">
        <f>Tabla1[[#This Row],[Ganancia Bruta]]-(Tabla1[[#This Row],[Costo Unitario]]*Tabla1[[#This Row],[Cantidad Ordenada]])</f>
        <v>36</v>
      </c>
      <c r="L1703">
        <f>Tabla1[[#This Row],[Precio Unitario]]*Tabla1[[#This Row],[Cantidad Ordenada]]</f>
        <v>87</v>
      </c>
      <c r="M1703" s="1">
        <f>Tabla1[[#This Row],[Ganancia Neta ]]/Tabla1[[#This Row],[Total del pedido ]]</f>
        <v>0.41379310344827586</v>
      </c>
      <c r="N1703" s="2">
        <f>Tabla1[[#This Row],[Costo Unitario]]*Tabla1[[#This Row],[Cantidad Ordenada]]</f>
        <v>51</v>
      </c>
      <c r="O1703" s="2"/>
    </row>
    <row r="1704" spans="1:15">
      <c r="A1704">
        <v>685</v>
      </c>
      <c r="B1704">
        <v>5</v>
      </c>
      <c r="C1704" t="s">
        <v>10</v>
      </c>
      <c r="D1704" t="s">
        <v>34</v>
      </c>
      <c r="E1704">
        <v>16</v>
      </c>
      <c r="F1704">
        <v>27</v>
      </c>
      <c r="G1704">
        <v>2</v>
      </c>
      <c r="H1704" s="8">
        <v>17</v>
      </c>
      <c r="I1704" t="s">
        <v>8</v>
      </c>
      <c r="J1704">
        <f>Tabla1[[#This Row],[Precio Unitario]]*Tabla1[[#This Row],[Cantidad Ordenada]]</f>
        <v>54</v>
      </c>
      <c r="K1704">
        <f>Tabla1[[#This Row],[Ganancia Bruta]]-(Tabla1[[#This Row],[Costo Unitario]]*Tabla1[[#This Row],[Cantidad Ordenada]])</f>
        <v>22</v>
      </c>
      <c r="L1704">
        <f>Tabla1[[#This Row],[Precio Unitario]]*Tabla1[[#This Row],[Cantidad Ordenada]]</f>
        <v>54</v>
      </c>
      <c r="M1704" s="1">
        <f>Tabla1[[#This Row],[Ganancia Neta ]]/Tabla1[[#This Row],[Total del pedido ]]</f>
        <v>0.40740740740740738</v>
      </c>
      <c r="N1704" s="2">
        <f>Tabla1[[#This Row],[Costo Unitario]]*Tabla1[[#This Row],[Cantidad Ordenada]]</f>
        <v>32</v>
      </c>
      <c r="O1704" s="2"/>
    </row>
    <row r="1705" spans="1:15">
      <c r="A1705">
        <v>686</v>
      </c>
      <c r="B1705">
        <v>10</v>
      </c>
      <c r="C1705" t="s">
        <v>9</v>
      </c>
      <c r="D1705" t="s">
        <v>33</v>
      </c>
      <c r="E1705">
        <v>19</v>
      </c>
      <c r="F1705">
        <v>31</v>
      </c>
      <c r="G1705">
        <v>2</v>
      </c>
      <c r="H1705" s="8">
        <v>37</v>
      </c>
      <c r="I1705" t="s">
        <v>6</v>
      </c>
      <c r="J1705">
        <f>Tabla1[[#This Row],[Precio Unitario]]*Tabla1[[#This Row],[Cantidad Ordenada]]</f>
        <v>62</v>
      </c>
      <c r="K1705">
        <f>Tabla1[[#This Row],[Ganancia Bruta]]-(Tabla1[[#This Row],[Costo Unitario]]*Tabla1[[#This Row],[Cantidad Ordenada]])</f>
        <v>24</v>
      </c>
      <c r="L1705">
        <f>Tabla1[[#This Row],[Precio Unitario]]*Tabla1[[#This Row],[Cantidad Ordenada]]</f>
        <v>62</v>
      </c>
      <c r="M1705" s="1">
        <f>Tabla1[[#This Row],[Ganancia Neta ]]/Tabla1[[#This Row],[Total del pedido ]]</f>
        <v>0.38709677419354838</v>
      </c>
      <c r="N1705" s="2">
        <f>Tabla1[[#This Row],[Costo Unitario]]*Tabla1[[#This Row],[Cantidad Ordenada]]</f>
        <v>38</v>
      </c>
      <c r="O1705" s="2"/>
    </row>
    <row r="1706" spans="1:15">
      <c r="A1706">
        <v>686</v>
      </c>
      <c r="B1706">
        <v>10</v>
      </c>
      <c r="C1706" t="s">
        <v>21</v>
      </c>
      <c r="D1706" t="s">
        <v>45</v>
      </c>
      <c r="E1706">
        <v>12</v>
      </c>
      <c r="F1706">
        <v>20</v>
      </c>
      <c r="G1706">
        <v>2</v>
      </c>
      <c r="H1706" s="8">
        <v>21</v>
      </c>
      <c r="I1706" t="s">
        <v>8</v>
      </c>
      <c r="J1706">
        <f>Tabla1[[#This Row],[Precio Unitario]]*Tabla1[[#This Row],[Cantidad Ordenada]]</f>
        <v>40</v>
      </c>
      <c r="K1706">
        <f>Tabla1[[#This Row],[Ganancia Bruta]]-(Tabla1[[#This Row],[Costo Unitario]]*Tabla1[[#This Row],[Cantidad Ordenada]])</f>
        <v>16</v>
      </c>
      <c r="L1706">
        <f>Tabla1[[#This Row],[Precio Unitario]]*Tabla1[[#This Row],[Cantidad Ordenada]]</f>
        <v>40</v>
      </c>
      <c r="M1706" s="1">
        <f>Tabla1[[#This Row],[Ganancia Neta ]]/Tabla1[[#This Row],[Total del pedido ]]</f>
        <v>0.4</v>
      </c>
      <c r="N1706" s="2">
        <f>Tabla1[[#This Row],[Costo Unitario]]*Tabla1[[#This Row],[Cantidad Ordenada]]</f>
        <v>24</v>
      </c>
      <c r="O1706" s="2"/>
    </row>
    <row r="1707" spans="1:15">
      <c r="A1707">
        <v>687</v>
      </c>
      <c r="B1707">
        <v>2</v>
      </c>
      <c r="C1707" t="s">
        <v>12</v>
      </c>
      <c r="D1707" t="s">
        <v>36</v>
      </c>
      <c r="E1707">
        <v>22</v>
      </c>
      <c r="F1707">
        <v>36</v>
      </c>
      <c r="G1707">
        <v>2</v>
      </c>
      <c r="H1707" s="8">
        <v>29</v>
      </c>
      <c r="I1707" t="s">
        <v>6</v>
      </c>
      <c r="J1707">
        <f>Tabla1[[#This Row],[Precio Unitario]]*Tabla1[[#This Row],[Cantidad Ordenada]]</f>
        <v>72</v>
      </c>
      <c r="K1707">
        <f>Tabla1[[#This Row],[Ganancia Bruta]]-(Tabla1[[#This Row],[Costo Unitario]]*Tabla1[[#This Row],[Cantidad Ordenada]])</f>
        <v>28</v>
      </c>
      <c r="L1707">
        <f>Tabla1[[#This Row],[Precio Unitario]]*Tabla1[[#This Row],[Cantidad Ordenada]]</f>
        <v>72</v>
      </c>
      <c r="M1707" s="1">
        <f>Tabla1[[#This Row],[Ganancia Neta ]]/Tabla1[[#This Row],[Total del pedido ]]</f>
        <v>0.3888888888888889</v>
      </c>
      <c r="N1707" s="2">
        <f>Tabla1[[#This Row],[Costo Unitario]]*Tabla1[[#This Row],[Cantidad Ordenada]]</f>
        <v>44</v>
      </c>
      <c r="O1707" s="2"/>
    </row>
    <row r="1708" spans="1:15">
      <c r="A1708">
        <v>688</v>
      </c>
      <c r="B1708">
        <v>3</v>
      </c>
      <c r="C1708" t="s">
        <v>13</v>
      </c>
      <c r="D1708" t="s">
        <v>37</v>
      </c>
      <c r="E1708">
        <v>17</v>
      </c>
      <c r="F1708">
        <v>29</v>
      </c>
      <c r="G1708">
        <v>1</v>
      </c>
      <c r="H1708" s="8">
        <v>14</v>
      </c>
      <c r="I1708" t="s">
        <v>8</v>
      </c>
      <c r="J1708">
        <f>Tabla1[[#This Row],[Precio Unitario]]*Tabla1[[#This Row],[Cantidad Ordenada]]</f>
        <v>29</v>
      </c>
      <c r="K1708">
        <f>Tabla1[[#This Row],[Ganancia Bruta]]-(Tabla1[[#This Row],[Costo Unitario]]*Tabla1[[#This Row],[Cantidad Ordenada]])</f>
        <v>12</v>
      </c>
      <c r="L1708">
        <f>Tabla1[[#This Row],[Precio Unitario]]*Tabla1[[#This Row],[Cantidad Ordenada]]</f>
        <v>29</v>
      </c>
      <c r="M1708" s="1">
        <f>Tabla1[[#This Row],[Ganancia Neta ]]/Tabla1[[#This Row],[Total del pedido ]]</f>
        <v>0.41379310344827586</v>
      </c>
      <c r="N1708" s="2">
        <f>Tabla1[[#This Row],[Costo Unitario]]*Tabla1[[#This Row],[Cantidad Ordenada]]</f>
        <v>17</v>
      </c>
      <c r="O1708" s="2"/>
    </row>
    <row r="1709" spans="1:15">
      <c r="A1709">
        <v>689</v>
      </c>
      <c r="B1709">
        <v>14</v>
      </c>
      <c r="C1709" t="s">
        <v>22</v>
      </c>
      <c r="D1709" t="s">
        <v>46</v>
      </c>
      <c r="E1709">
        <v>14</v>
      </c>
      <c r="F1709">
        <v>23</v>
      </c>
      <c r="G1709">
        <v>3</v>
      </c>
      <c r="H1709" s="8">
        <v>16</v>
      </c>
      <c r="I1709" t="s">
        <v>6</v>
      </c>
      <c r="J1709">
        <f>Tabla1[[#This Row],[Precio Unitario]]*Tabla1[[#This Row],[Cantidad Ordenada]]</f>
        <v>69</v>
      </c>
      <c r="K1709">
        <f>Tabla1[[#This Row],[Ganancia Bruta]]-(Tabla1[[#This Row],[Costo Unitario]]*Tabla1[[#This Row],[Cantidad Ordenada]])</f>
        <v>27</v>
      </c>
      <c r="L1709">
        <f>Tabla1[[#This Row],[Precio Unitario]]*Tabla1[[#This Row],[Cantidad Ordenada]]</f>
        <v>69</v>
      </c>
      <c r="M1709" s="1">
        <f>Tabla1[[#This Row],[Ganancia Neta ]]/Tabla1[[#This Row],[Total del pedido ]]</f>
        <v>0.39130434782608697</v>
      </c>
      <c r="N1709" s="2">
        <f>Tabla1[[#This Row],[Costo Unitario]]*Tabla1[[#This Row],[Cantidad Ordenada]]</f>
        <v>42</v>
      </c>
      <c r="O1709" s="2"/>
    </row>
    <row r="1710" spans="1:15">
      <c r="A1710">
        <v>689</v>
      </c>
      <c r="B1710">
        <v>14</v>
      </c>
      <c r="C1710" t="s">
        <v>26</v>
      </c>
      <c r="D1710" t="s">
        <v>50</v>
      </c>
      <c r="E1710">
        <v>15</v>
      </c>
      <c r="F1710">
        <v>25</v>
      </c>
      <c r="G1710">
        <v>3</v>
      </c>
      <c r="H1710" s="8">
        <v>7</v>
      </c>
      <c r="I1710" t="s">
        <v>6</v>
      </c>
      <c r="J1710">
        <f>Tabla1[[#This Row],[Precio Unitario]]*Tabla1[[#This Row],[Cantidad Ordenada]]</f>
        <v>75</v>
      </c>
      <c r="K1710">
        <f>Tabla1[[#This Row],[Ganancia Bruta]]-(Tabla1[[#This Row],[Costo Unitario]]*Tabla1[[#This Row],[Cantidad Ordenada]])</f>
        <v>30</v>
      </c>
      <c r="L1710">
        <f>Tabla1[[#This Row],[Precio Unitario]]*Tabla1[[#This Row],[Cantidad Ordenada]]</f>
        <v>75</v>
      </c>
      <c r="M1710" s="1">
        <f>Tabla1[[#This Row],[Ganancia Neta ]]/Tabla1[[#This Row],[Total del pedido ]]</f>
        <v>0.4</v>
      </c>
      <c r="N1710" s="2">
        <f>Tabla1[[#This Row],[Costo Unitario]]*Tabla1[[#This Row],[Cantidad Ordenada]]</f>
        <v>45</v>
      </c>
      <c r="O1710" s="2"/>
    </row>
    <row r="1711" spans="1:15">
      <c r="A1711">
        <v>689</v>
      </c>
      <c r="B1711">
        <v>14</v>
      </c>
      <c r="C1711" t="s">
        <v>23</v>
      </c>
      <c r="D1711" t="s">
        <v>47</v>
      </c>
      <c r="E1711">
        <v>13</v>
      </c>
      <c r="F1711">
        <v>21</v>
      </c>
      <c r="G1711">
        <v>1</v>
      </c>
      <c r="H1711" s="8">
        <v>6</v>
      </c>
      <c r="I1711" t="s">
        <v>8</v>
      </c>
      <c r="J1711">
        <f>Tabla1[[#This Row],[Precio Unitario]]*Tabla1[[#This Row],[Cantidad Ordenada]]</f>
        <v>21</v>
      </c>
      <c r="K1711">
        <f>Tabla1[[#This Row],[Ganancia Bruta]]-(Tabla1[[#This Row],[Costo Unitario]]*Tabla1[[#This Row],[Cantidad Ordenada]])</f>
        <v>8</v>
      </c>
      <c r="L1711">
        <f>Tabla1[[#This Row],[Precio Unitario]]*Tabla1[[#This Row],[Cantidad Ordenada]]</f>
        <v>21</v>
      </c>
      <c r="M1711" s="1">
        <f>Tabla1[[#This Row],[Ganancia Neta ]]/Tabla1[[#This Row],[Total del pedido ]]</f>
        <v>0.38095238095238093</v>
      </c>
      <c r="N1711" s="2">
        <f>Tabla1[[#This Row],[Costo Unitario]]*Tabla1[[#This Row],[Cantidad Ordenada]]</f>
        <v>13</v>
      </c>
      <c r="O1711" s="2"/>
    </row>
    <row r="1712" spans="1:15">
      <c r="A1712">
        <v>690</v>
      </c>
      <c r="B1712">
        <v>15</v>
      </c>
      <c r="C1712" t="s">
        <v>11</v>
      </c>
      <c r="D1712" t="s">
        <v>35</v>
      </c>
      <c r="E1712">
        <v>25</v>
      </c>
      <c r="F1712">
        <v>40</v>
      </c>
      <c r="G1712">
        <v>1</v>
      </c>
      <c r="H1712" s="8">
        <v>49</v>
      </c>
      <c r="I1712" t="s">
        <v>6</v>
      </c>
      <c r="J1712">
        <f>Tabla1[[#This Row],[Precio Unitario]]*Tabla1[[#This Row],[Cantidad Ordenada]]</f>
        <v>40</v>
      </c>
      <c r="K1712">
        <f>Tabla1[[#This Row],[Ganancia Bruta]]-(Tabla1[[#This Row],[Costo Unitario]]*Tabla1[[#This Row],[Cantidad Ordenada]])</f>
        <v>15</v>
      </c>
      <c r="L1712">
        <f>Tabla1[[#This Row],[Precio Unitario]]*Tabla1[[#This Row],[Cantidad Ordenada]]</f>
        <v>40</v>
      </c>
      <c r="M1712" s="1">
        <f>Tabla1[[#This Row],[Ganancia Neta ]]/Tabla1[[#This Row],[Total del pedido ]]</f>
        <v>0.375</v>
      </c>
      <c r="N1712" s="2">
        <f>Tabla1[[#This Row],[Costo Unitario]]*Tabla1[[#This Row],[Cantidad Ordenada]]</f>
        <v>25</v>
      </c>
      <c r="O1712" s="2"/>
    </row>
    <row r="1713" spans="1:15">
      <c r="A1713">
        <v>690</v>
      </c>
      <c r="B1713">
        <v>15</v>
      </c>
      <c r="C1713" t="s">
        <v>9</v>
      </c>
      <c r="D1713" t="s">
        <v>33</v>
      </c>
      <c r="E1713">
        <v>19</v>
      </c>
      <c r="F1713">
        <v>31</v>
      </c>
      <c r="G1713">
        <v>2</v>
      </c>
      <c r="H1713" s="8">
        <v>16</v>
      </c>
      <c r="I1713" t="s">
        <v>6</v>
      </c>
      <c r="J1713">
        <f>Tabla1[[#This Row],[Precio Unitario]]*Tabla1[[#This Row],[Cantidad Ordenada]]</f>
        <v>62</v>
      </c>
      <c r="K1713">
        <f>Tabla1[[#This Row],[Ganancia Bruta]]-(Tabla1[[#This Row],[Costo Unitario]]*Tabla1[[#This Row],[Cantidad Ordenada]])</f>
        <v>24</v>
      </c>
      <c r="L1713">
        <f>Tabla1[[#This Row],[Precio Unitario]]*Tabla1[[#This Row],[Cantidad Ordenada]]</f>
        <v>62</v>
      </c>
      <c r="M1713" s="1">
        <f>Tabla1[[#This Row],[Ganancia Neta ]]/Tabla1[[#This Row],[Total del pedido ]]</f>
        <v>0.38709677419354838</v>
      </c>
      <c r="N1713" s="2">
        <f>Tabla1[[#This Row],[Costo Unitario]]*Tabla1[[#This Row],[Cantidad Ordenada]]</f>
        <v>38</v>
      </c>
      <c r="O1713" s="2"/>
    </row>
    <row r="1714" spans="1:15">
      <c r="A1714">
        <v>690</v>
      </c>
      <c r="B1714">
        <v>15</v>
      </c>
      <c r="C1714" t="s">
        <v>15</v>
      </c>
      <c r="D1714" t="s">
        <v>39</v>
      </c>
      <c r="E1714">
        <v>16</v>
      </c>
      <c r="F1714">
        <v>28</v>
      </c>
      <c r="G1714">
        <v>2</v>
      </c>
      <c r="H1714" s="8">
        <v>54</v>
      </c>
      <c r="I1714" t="s">
        <v>6</v>
      </c>
      <c r="J1714">
        <f>Tabla1[[#This Row],[Precio Unitario]]*Tabla1[[#This Row],[Cantidad Ordenada]]</f>
        <v>56</v>
      </c>
      <c r="K1714">
        <f>Tabla1[[#This Row],[Ganancia Bruta]]-(Tabla1[[#This Row],[Costo Unitario]]*Tabla1[[#This Row],[Cantidad Ordenada]])</f>
        <v>24</v>
      </c>
      <c r="L1714">
        <f>Tabla1[[#This Row],[Precio Unitario]]*Tabla1[[#This Row],[Cantidad Ordenada]]</f>
        <v>56</v>
      </c>
      <c r="M1714" s="1">
        <f>Tabla1[[#This Row],[Ganancia Neta ]]/Tabla1[[#This Row],[Total del pedido ]]</f>
        <v>0.42857142857142855</v>
      </c>
      <c r="N1714" s="2">
        <f>Tabla1[[#This Row],[Costo Unitario]]*Tabla1[[#This Row],[Cantidad Ordenada]]</f>
        <v>32</v>
      </c>
      <c r="O1714" s="2"/>
    </row>
    <row r="1715" spans="1:15">
      <c r="A1715">
        <v>690</v>
      </c>
      <c r="B1715">
        <v>15</v>
      </c>
      <c r="C1715" t="s">
        <v>14</v>
      </c>
      <c r="D1715" t="s">
        <v>38</v>
      </c>
      <c r="E1715">
        <v>20</v>
      </c>
      <c r="F1715">
        <v>33</v>
      </c>
      <c r="G1715">
        <v>1</v>
      </c>
      <c r="H1715" s="8">
        <v>24</v>
      </c>
      <c r="I1715" t="s">
        <v>6</v>
      </c>
      <c r="J1715">
        <f>Tabla1[[#This Row],[Precio Unitario]]*Tabla1[[#This Row],[Cantidad Ordenada]]</f>
        <v>33</v>
      </c>
      <c r="K1715">
        <f>Tabla1[[#This Row],[Ganancia Bruta]]-(Tabla1[[#This Row],[Costo Unitario]]*Tabla1[[#This Row],[Cantidad Ordenada]])</f>
        <v>13</v>
      </c>
      <c r="L1715">
        <f>Tabla1[[#This Row],[Precio Unitario]]*Tabla1[[#This Row],[Cantidad Ordenada]]</f>
        <v>33</v>
      </c>
      <c r="M1715" s="1">
        <f>Tabla1[[#This Row],[Ganancia Neta ]]/Tabla1[[#This Row],[Total del pedido ]]</f>
        <v>0.39393939393939392</v>
      </c>
      <c r="N1715" s="2">
        <f>Tabla1[[#This Row],[Costo Unitario]]*Tabla1[[#This Row],[Cantidad Ordenada]]</f>
        <v>20</v>
      </c>
      <c r="O1715" s="2"/>
    </row>
    <row r="1716" spans="1:15">
      <c r="A1716">
        <v>691</v>
      </c>
      <c r="B1716">
        <v>19</v>
      </c>
      <c r="C1716" t="s">
        <v>19</v>
      </c>
      <c r="D1716" t="s">
        <v>43</v>
      </c>
      <c r="E1716">
        <v>13</v>
      </c>
      <c r="F1716">
        <v>22</v>
      </c>
      <c r="G1716">
        <v>3</v>
      </c>
      <c r="H1716" s="8">
        <v>34</v>
      </c>
      <c r="I1716" t="s">
        <v>6</v>
      </c>
      <c r="J1716">
        <f>Tabla1[[#This Row],[Precio Unitario]]*Tabla1[[#This Row],[Cantidad Ordenada]]</f>
        <v>66</v>
      </c>
      <c r="K1716">
        <f>Tabla1[[#This Row],[Ganancia Bruta]]-(Tabla1[[#This Row],[Costo Unitario]]*Tabla1[[#This Row],[Cantidad Ordenada]])</f>
        <v>27</v>
      </c>
      <c r="L1716">
        <f>Tabla1[[#This Row],[Precio Unitario]]*Tabla1[[#This Row],[Cantidad Ordenada]]</f>
        <v>66</v>
      </c>
      <c r="M1716" s="1">
        <f>Tabla1[[#This Row],[Ganancia Neta ]]/Tabla1[[#This Row],[Total del pedido ]]</f>
        <v>0.40909090909090912</v>
      </c>
      <c r="N1716" s="2">
        <f>Tabla1[[#This Row],[Costo Unitario]]*Tabla1[[#This Row],[Cantidad Ordenada]]</f>
        <v>39</v>
      </c>
      <c r="O1716" s="2"/>
    </row>
    <row r="1717" spans="1:15">
      <c r="A1717">
        <v>692</v>
      </c>
      <c r="B1717">
        <v>9</v>
      </c>
      <c r="C1717" t="s">
        <v>17</v>
      </c>
      <c r="D1717" t="s">
        <v>41</v>
      </c>
      <c r="E1717">
        <v>21</v>
      </c>
      <c r="F1717">
        <v>35</v>
      </c>
      <c r="G1717">
        <v>3</v>
      </c>
      <c r="H1717" s="8">
        <v>33</v>
      </c>
      <c r="I1717" t="s">
        <v>8</v>
      </c>
      <c r="J1717">
        <f>Tabla1[[#This Row],[Precio Unitario]]*Tabla1[[#This Row],[Cantidad Ordenada]]</f>
        <v>105</v>
      </c>
      <c r="K1717">
        <f>Tabla1[[#This Row],[Ganancia Bruta]]-(Tabla1[[#This Row],[Costo Unitario]]*Tabla1[[#This Row],[Cantidad Ordenada]])</f>
        <v>42</v>
      </c>
      <c r="L1717">
        <f>Tabla1[[#This Row],[Precio Unitario]]*Tabla1[[#This Row],[Cantidad Ordenada]]</f>
        <v>105</v>
      </c>
      <c r="M1717" s="1">
        <f>Tabla1[[#This Row],[Ganancia Neta ]]/Tabla1[[#This Row],[Total del pedido ]]</f>
        <v>0.4</v>
      </c>
      <c r="N1717" s="2">
        <f>Tabla1[[#This Row],[Costo Unitario]]*Tabla1[[#This Row],[Cantidad Ordenada]]</f>
        <v>63</v>
      </c>
      <c r="O1717" s="2"/>
    </row>
    <row r="1718" spans="1:15">
      <c r="A1718">
        <v>692</v>
      </c>
      <c r="B1718">
        <v>9</v>
      </c>
      <c r="C1718" t="s">
        <v>7</v>
      </c>
      <c r="D1718" t="s">
        <v>32</v>
      </c>
      <c r="E1718">
        <v>18</v>
      </c>
      <c r="F1718">
        <v>30</v>
      </c>
      <c r="G1718">
        <v>1</v>
      </c>
      <c r="H1718" s="8">
        <v>49</v>
      </c>
      <c r="I1718" t="s">
        <v>6</v>
      </c>
      <c r="J1718">
        <f>Tabla1[[#This Row],[Precio Unitario]]*Tabla1[[#This Row],[Cantidad Ordenada]]</f>
        <v>30</v>
      </c>
      <c r="K1718">
        <f>Tabla1[[#This Row],[Ganancia Bruta]]-(Tabla1[[#This Row],[Costo Unitario]]*Tabla1[[#This Row],[Cantidad Ordenada]])</f>
        <v>12</v>
      </c>
      <c r="L1718">
        <f>Tabla1[[#This Row],[Precio Unitario]]*Tabla1[[#This Row],[Cantidad Ordenada]]</f>
        <v>30</v>
      </c>
      <c r="M1718" s="1">
        <f>Tabla1[[#This Row],[Ganancia Neta ]]/Tabla1[[#This Row],[Total del pedido ]]</f>
        <v>0.4</v>
      </c>
      <c r="N1718" s="2">
        <f>Tabla1[[#This Row],[Costo Unitario]]*Tabla1[[#This Row],[Cantidad Ordenada]]</f>
        <v>18</v>
      </c>
      <c r="O1718" s="2"/>
    </row>
    <row r="1719" spans="1:15">
      <c r="A1719">
        <v>692</v>
      </c>
      <c r="B1719">
        <v>9</v>
      </c>
      <c r="C1719" t="s">
        <v>24</v>
      </c>
      <c r="D1719" t="s">
        <v>48</v>
      </c>
      <c r="E1719">
        <v>10</v>
      </c>
      <c r="F1719">
        <v>18</v>
      </c>
      <c r="G1719">
        <v>1</v>
      </c>
      <c r="H1719" s="8">
        <v>11</v>
      </c>
      <c r="I1719" t="s">
        <v>6</v>
      </c>
      <c r="J1719">
        <f>Tabla1[[#This Row],[Precio Unitario]]*Tabla1[[#This Row],[Cantidad Ordenada]]</f>
        <v>18</v>
      </c>
      <c r="K1719">
        <f>Tabla1[[#This Row],[Ganancia Bruta]]-(Tabla1[[#This Row],[Costo Unitario]]*Tabla1[[#This Row],[Cantidad Ordenada]])</f>
        <v>8</v>
      </c>
      <c r="L1719">
        <f>Tabla1[[#This Row],[Precio Unitario]]*Tabla1[[#This Row],[Cantidad Ordenada]]</f>
        <v>18</v>
      </c>
      <c r="M1719" s="1">
        <f>Tabla1[[#This Row],[Ganancia Neta ]]/Tabla1[[#This Row],[Total del pedido ]]</f>
        <v>0.44444444444444442</v>
      </c>
      <c r="N1719" s="2">
        <f>Tabla1[[#This Row],[Costo Unitario]]*Tabla1[[#This Row],[Cantidad Ordenada]]</f>
        <v>10</v>
      </c>
      <c r="O1719" s="2"/>
    </row>
    <row r="1720" spans="1:15">
      <c r="A1720">
        <v>692</v>
      </c>
      <c r="B1720">
        <v>9</v>
      </c>
      <c r="C1720" t="s">
        <v>21</v>
      </c>
      <c r="D1720" t="s">
        <v>45</v>
      </c>
      <c r="E1720">
        <v>12</v>
      </c>
      <c r="F1720">
        <v>20</v>
      </c>
      <c r="G1720">
        <v>1</v>
      </c>
      <c r="H1720" s="8">
        <v>7</v>
      </c>
      <c r="I1720" t="s">
        <v>6</v>
      </c>
      <c r="J1720">
        <f>Tabla1[[#This Row],[Precio Unitario]]*Tabla1[[#This Row],[Cantidad Ordenada]]</f>
        <v>20</v>
      </c>
      <c r="K1720">
        <f>Tabla1[[#This Row],[Ganancia Bruta]]-(Tabla1[[#This Row],[Costo Unitario]]*Tabla1[[#This Row],[Cantidad Ordenada]])</f>
        <v>8</v>
      </c>
      <c r="L1720">
        <f>Tabla1[[#This Row],[Precio Unitario]]*Tabla1[[#This Row],[Cantidad Ordenada]]</f>
        <v>20</v>
      </c>
      <c r="M1720" s="1">
        <f>Tabla1[[#This Row],[Ganancia Neta ]]/Tabla1[[#This Row],[Total del pedido ]]</f>
        <v>0.4</v>
      </c>
      <c r="N1720" s="2">
        <f>Tabla1[[#This Row],[Costo Unitario]]*Tabla1[[#This Row],[Cantidad Ordenada]]</f>
        <v>12</v>
      </c>
      <c r="O1720" s="2"/>
    </row>
    <row r="1721" spans="1:15">
      <c r="A1721">
        <v>693</v>
      </c>
      <c r="B1721">
        <v>15</v>
      </c>
      <c r="C1721" t="s">
        <v>12</v>
      </c>
      <c r="D1721" t="s">
        <v>36</v>
      </c>
      <c r="E1721">
        <v>22</v>
      </c>
      <c r="F1721">
        <v>36</v>
      </c>
      <c r="G1721">
        <v>1</v>
      </c>
      <c r="H1721" s="8">
        <v>20</v>
      </c>
      <c r="I1721" t="s">
        <v>6</v>
      </c>
      <c r="J1721">
        <f>Tabla1[[#This Row],[Precio Unitario]]*Tabla1[[#This Row],[Cantidad Ordenada]]</f>
        <v>36</v>
      </c>
      <c r="K1721">
        <f>Tabla1[[#This Row],[Ganancia Bruta]]-(Tabla1[[#This Row],[Costo Unitario]]*Tabla1[[#This Row],[Cantidad Ordenada]])</f>
        <v>14</v>
      </c>
      <c r="L1721">
        <f>Tabla1[[#This Row],[Precio Unitario]]*Tabla1[[#This Row],[Cantidad Ordenada]]</f>
        <v>36</v>
      </c>
      <c r="M1721" s="1">
        <f>Tabla1[[#This Row],[Ganancia Neta ]]/Tabla1[[#This Row],[Total del pedido ]]</f>
        <v>0.3888888888888889</v>
      </c>
      <c r="N1721" s="2">
        <f>Tabla1[[#This Row],[Costo Unitario]]*Tabla1[[#This Row],[Cantidad Ordenada]]</f>
        <v>22</v>
      </c>
      <c r="O1721" s="2"/>
    </row>
    <row r="1722" spans="1:15">
      <c r="A1722">
        <v>693</v>
      </c>
      <c r="B1722">
        <v>15</v>
      </c>
      <c r="C1722" t="s">
        <v>23</v>
      </c>
      <c r="D1722" t="s">
        <v>47</v>
      </c>
      <c r="E1722">
        <v>13</v>
      </c>
      <c r="F1722">
        <v>21</v>
      </c>
      <c r="G1722">
        <v>2</v>
      </c>
      <c r="H1722" s="8">
        <v>24</v>
      </c>
      <c r="I1722" t="s">
        <v>6</v>
      </c>
      <c r="J1722">
        <f>Tabla1[[#This Row],[Precio Unitario]]*Tabla1[[#This Row],[Cantidad Ordenada]]</f>
        <v>42</v>
      </c>
      <c r="K1722">
        <f>Tabla1[[#This Row],[Ganancia Bruta]]-(Tabla1[[#This Row],[Costo Unitario]]*Tabla1[[#This Row],[Cantidad Ordenada]])</f>
        <v>16</v>
      </c>
      <c r="L1722">
        <f>Tabla1[[#This Row],[Precio Unitario]]*Tabla1[[#This Row],[Cantidad Ordenada]]</f>
        <v>42</v>
      </c>
      <c r="M1722" s="1">
        <f>Tabla1[[#This Row],[Ganancia Neta ]]/Tabla1[[#This Row],[Total del pedido ]]</f>
        <v>0.38095238095238093</v>
      </c>
      <c r="N1722" s="2">
        <f>Tabla1[[#This Row],[Costo Unitario]]*Tabla1[[#This Row],[Cantidad Ordenada]]</f>
        <v>26</v>
      </c>
      <c r="O1722" s="2"/>
    </row>
    <row r="1723" spans="1:15">
      <c r="A1723">
        <v>694</v>
      </c>
      <c r="B1723">
        <v>5</v>
      </c>
      <c r="C1723" t="s">
        <v>21</v>
      </c>
      <c r="D1723" t="s">
        <v>45</v>
      </c>
      <c r="E1723">
        <v>12</v>
      </c>
      <c r="F1723">
        <v>20</v>
      </c>
      <c r="G1723">
        <v>3</v>
      </c>
      <c r="H1723" s="8">
        <v>20</v>
      </c>
      <c r="I1723" t="s">
        <v>6</v>
      </c>
      <c r="J1723">
        <f>Tabla1[[#This Row],[Precio Unitario]]*Tabla1[[#This Row],[Cantidad Ordenada]]</f>
        <v>60</v>
      </c>
      <c r="K1723">
        <f>Tabla1[[#This Row],[Ganancia Bruta]]-(Tabla1[[#This Row],[Costo Unitario]]*Tabla1[[#This Row],[Cantidad Ordenada]])</f>
        <v>24</v>
      </c>
      <c r="L1723">
        <f>Tabla1[[#This Row],[Precio Unitario]]*Tabla1[[#This Row],[Cantidad Ordenada]]</f>
        <v>60</v>
      </c>
      <c r="M1723" s="1">
        <f>Tabla1[[#This Row],[Ganancia Neta ]]/Tabla1[[#This Row],[Total del pedido ]]</f>
        <v>0.4</v>
      </c>
      <c r="N1723" s="2">
        <f>Tabla1[[#This Row],[Costo Unitario]]*Tabla1[[#This Row],[Cantidad Ordenada]]</f>
        <v>36</v>
      </c>
      <c r="O1723" s="2"/>
    </row>
    <row r="1724" spans="1:15">
      <c r="A1724">
        <v>694</v>
      </c>
      <c r="B1724">
        <v>5</v>
      </c>
      <c r="C1724" t="s">
        <v>24</v>
      </c>
      <c r="D1724" t="s">
        <v>48</v>
      </c>
      <c r="E1724">
        <v>10</v>
      </c>
      <c r="F1724">
        <v>18</v>
      </c>
      <c r="G1724">
        <v>2</v>
      </c>
      <c r="H1724" s="8">
        <v>26</v>
      </c>
      <c r="I1724" t="s">
        <v>8</v>
      </c>
      <c r="J1724">
        <f>Tabla1[[#This Row],[Precio Unitario]]*Tabla1[[#This Row],[Cantidad Ordenada]]</f>
        <v>36</v>
      </c>
      <c r="K1724">
        <f>Tabla1[[#This Row],[Ganancia Bruta]]-(Tabla1[[#This Row],[Costo Unitario]]*Tabla1[[#This Row],[Cantidad Ordenada]])</f>
        <v>16</v>
      </c>
      <c r="L1724">
        <f>Tabla1[[#This Row],[Precio Unitario]]*Tabla1[[#This Row],[Cantidad Ordenada]]</f>
        <v>36</v>
      </c>
      <c r="M1724" s="1">
        <f>Tabla1[[#This Row],[Ganancia Neta ]]/Tabla1[[#This Row],[Total del pedido ]]</f>
        <v>0.44444444444444442</v>
      </c>
      <c r="N1724" s="2">
        <f>Tabla1[[#This Row],[Costo Unitario]]*Tabla1[[#This Row],[Cantidad Ordenada]]</f>
        <v>20</v>
      </c>
      <c r="O1724" s="2"/>
    </row>
    <row r="1725" spans="1:15">
      <c r="A1725">
        <v>694</v>
      </c>
      <c r="B1725">
        <v>5</v>
      </c>
      <c r="C1725" t="s">
        <v>11</v>
      </c>
      <c r="D1725" t="s">
        <v>35</v>
      </c>
      <c r="E1725">
        <v>25</v>
      </c>
      <c r="F1725">
        <v>40</v>
      </c>
      <c r="G1725">
        <v>1</v>
      </c>
      <c r="H1725" s="8">
        <v>40</v>
      </c>
      <c r="I1725" t="s">
        <v>6</v>
      </c>
      <c r="J1725">
        <f>Tabla1[[#This Row],[Precio Unitario]]*Tabla1[[#This Row],[Cantidad Ordenada]]</f>
        <v>40</v>
      </c>
      <c r="K1725">
        <f>Tabla1[[#This Row],[Ganancia Bruta]]-(Tabla1[[#This Row],[Costo Unitario]]*Tabla1[[#This Row],[Cantidad Ordenada]])</f>
        <v>15</v>
      </c>
      <c r="L1725">
        <f>Tabla1[[#This Row],[Precio Unitario]]*Tabla1[[#This Row],[Cantidad Ordenada]]</f>
        <v>40</v>
      </c>
      <c r="M1725" s="1">
        <f>Tabla1[[#This Row],[Ganancia Neta ]]/Tabla1[[#This Row],[Total del pedido ]]</f>
        <v>0.375</v>
      </c>
      <c r="N1725" s="2">
        <f>Tabla1[[#This Row],[Costo Unitario]]*Tabla1[[#This Row],[Cantidad Ordenada]]</f>
        <v>25</v>
      </c>
      <c r="O1725" s="2"/>
    </row>
    <row r="1726" spans="1:15">
      <c r="A1726">
        <v>694</v>
      </c>
      <c r="B1726">
        <v>5</v>
      </c>
      <c r="C1726" t="s">
        <v>23</v>
      </c>
      <c r="D1726" t="s">
        <v>47</v>
      </c>
      <c r="E1726">
        <v>13</v>
      </c>
      <c r="F1726">
        <v>21</v>
      </c>
      <c r="G1726">
        <v>1</v>
      </c>
      <c r="H1726" s="8">
        <v>42</v>
      </c>
      <c r="I1726" t="s">
        <v>8</v>
      </c>
      <c r="J1726">
        <f>Tabla1[[#This Row],[Precio Unitario]]*Tabla1[[#This Row],[Cantidad Ordenada]]</f>
        <v>21</v>
      </c>
      <c r="K1726">
        <f>Tabla1[[#This Row],[Ganancia Bruta]]-(Tabla1[[#This Row],[Costo Unitario]]*Tabla1[[#This Row],[Cantidad Ordenada]])</f>
        <v>8</v>
      </c>
      <c r="L1726">
        <f>Tabla1[[#This Row],[Precio Unitario]]*Tabla1[[#This Row],[Cantidad Ordenada]]</f>
        <v>21</v>
      </c>
      <c r="M1726" s="1">
        <f>Tabla1[[#This Row],[Ganancia Neta ]]/Tabla1[[#This Row],[Total del pedido ]]</f>
        <v>0.38095238095238093</v>
      </c>
      <c r="N1726" s="2">
        <f>Tabla1[[#This Row],[Costo Unitario]]*Tabla1[[#This Row],[Cantidad Ordenada]]</f>
        <v>13</v>
      </c>
      <c r="O1726" s="2"/>
    </row>
    <row r="1727" spans="1:15">
      <c r="A1727">
        <v>695</v>
      </c>
      <c r="B1727">
        <v>9</v>
      </c>
      <c r="C1727" t="s">
        <v>15</v>
      </c>
      <c r="D1727" t="s">
        <v>39</v>
      </c>
      <c r="E1727">
        <v>16</v>
      </c>
      <c r="F1727">
        <v>28</v>
      </c>
      <c r="G1727">
        <v>2</v>
      </c>
      <c r="H1727" s="8">
        <v>30</v>
      </c>
      <c r="I1727" t="s">
        <v>8</v>
      </c>
      <c r="J1727">
        <f>Tabla1[[#This Row],[Precio Unitario]]*Tabla1[[#This Row],[Cantidad Ordenada]]</f>
        <v>56</v>
      </c>
      <c r="K1727">
        <f>Tabla1[[#This Row],[Ganancia Bruta]]-(Tabla1[[#This Row],[Costo Unitario]]*Tabla1[[#This Row],[Cantidad Ordenada]])</f>
        <v>24</v>
      </c>
      <c r="L1727">
        <f>Tabla1[[#This Row],[Precio Unitario]]*Tabla1[[#This Row],[Cantidad Ordenada]]</f>
        <v>56</v>
      </c>
      <c r="M1727" s="1">
        <f>Tabla1[[#This Row],[Ganancia Neta ]]/Tabla1[[#This Row],[Total del pedido ]]</f>
        <v>0.42857142857142855</v>
      </c>
      <c r="N1727" s="2">
        <f>Tabla1[[#This Row],[Costo Unitario]]*Tabla1[[#This Row],[Cantidad Ordenada]]</f>
        <v>32</v>
      </c>
      <c r="O1727" s="2"/>
    </row>
    <row r="1728" spans="1:15">
      <c r="A1728">
        <v>695</v>
      </c>
      <c r="B1728">
        <v>9</v>
      </c>
      <c r="C1728" t="s">
        <v>7</v>
      </c>
      <c r="D1728" t="s">
        <v>32</v>
      </c>
      <c r="E1728">
        <v>18</v>
      </c>
      <c r="F1728">
        <v>30</v>
      </c>
      <c r="G1728">
        <v>2</v>
      </c>
      <c r="H1728" s="8">
        <v>7</v>
      </c>
      <c r="I1728" t="s">
        <v>8</v>
      </c>
      <c r="J1728">
        <f>Tabla1[[#This Row],[Precio Unitario]]*Tabla1[[#This Row],[Cantidad Ordenada]]</f>
        <v>60</v>
      </c>
      <c r="K1728">
        <f>Tabla1[[#This Row],[Ganancia Bruta]]-(Tabla1[[#This Row],[Costo Unitario]]*Tabla1[[#This Row],[Cantidad Ordenada]])</f>
        <v>24</v>
      </c>
      <c r="L1728">
        <f>Tabla1[[#This Row],[Precio Unitario]]*Tabla1[[#This Row],[Cantidad Ordenada]]</f>
        <v>60</v>
      </c>
      <c r="M1728" s="1">
        <f>Tabla1[[#This Row],[Ganancia Neta ]]/Tabla1[[#This Row],[Total del pedido ]]</f>
        <v>0.4</v>
      </c>
      <c r="N1728" s="2">
        <f>Tabla1[[#This Row],[Costo Unitario]]*Tabla1[[#This Row],[Cantidad Ordenada]]</f>
        <v>36</v>
      </c>
      <c r="O1728" s="2"/>
    </row>
    <row r="1729" spans="1:15">
      <c r="A1729">
        <v>696</v>
      </c>
      <c r="B1729">
        <v>2</v>
      </c>
      <c r="C1729" t="s">
        <v>22</v>
      </c>
      <c r="D1729" t="s">
        <v>46</v>
      </c>
      <c r="E1729">
        <v>14</v>
      </c>
      <c r="F1729">
        <v>23</v>
      </c>
      <c r="G1729">
        <v>2</v>
      </c>
      <c r="H1729" s="8">
        <v>23</v>
      </c>
      <c r="I1729" t="s">
        <v>6</v>
      </c>
      <c r="J1729">
        <f>Tabla1[[#This Row],[Precio Unitario]]*Tabla1[[#This Row],[Cantidad Ordenada]]</f>
        <v>46</v>
      </c>
      <c r="K1729">
        <f>Tabla1[[#This Row],[Ganancia Bruta]]-(Tabla1[[#This Row],[Costo Unitario]]*Tabla1[[#This Row],[Cantidad Ordenada]])</f>
        <v>18</v>
      </c>
      <c r="L1729">
        <f>Tabla1[[#This Row],[Precio Unitario]]*Tabla1[[#This Row],[Cantidad Ordenada]]</f>
        <v>46</v>
      </c>
      <c r="M1729" s="1">
        <f>Tabla1[[#This Row],[Ganancia Neta ]]/Tabla1[[#This Row],[Total del pedido ]]</f>
        <v>0.39130434782608697</v>
      </c>
      <c r="N1729" s="2">
        <f>Tabla1[[#This Row],[Costo Unitario]]*Tabla1[[#This Row],[Cantidad Ordenada]]</f>
        <v>28</v>
      </c>
      <c r="O1729" s="2"/>
    </row>
    <row r="1730" spans="1:15">
      <c r="A1730">
        <v>697</v>
      </c>
      <c r="B1730">
        <v>4</v>
      </c>
      <c r="C1730" t="s">
        <v>22</v>
      </c>
      <c r="D1730" t="s">
        <v>46</v>
      </c>
      <c r="E1730">
        <v>14</v>
      </c>
      <c r="F1730">
        <v>23</v>
      </c>
      <c r="G1730">
        <v>2</v>
      </c>
      <c r="H1730" s="8">
        <v>24</v>
      </c>
      <c r="I1730" t="s">
        <v>6</v>
      </c>
      <c r="J1730">
        <f>Tabla1[[#This Row],[Precio Unitario]]*Tabla1[[#This Row],[Cantidad Ordenada]]</f>
        <v>46</v>
      </c>
      <c r="K1730">
        <f>Tabla1[[#This Row],[Ganancia Bruta]]-(Tabla1[[#This Row],[Costo Unitario]]*Tabla1[[#This Row],[Cantidad Ordenada]])</f>
        <v>18</v>
      </c>
      <c r="L1730">
        <f>Tabla1[[#This Row],[Precio Unitario]]*Tabla1[[#This Row],[Cantidad Ordenada]]</f>
        <v>46</v>
      </c>
      <c r="M1730" s="1">
        <f>Tabla1[[#This Row],[Ganancia Neta ]]/Tabla1[[#This Row],[Total del pedido ]]</f>
        <v>0.39130434782608697</v>
      </c>
      <c r="N1730" s="2">
        <f>Tabla1[[#This Row],[Costo Unitario]]*Tabla1[[#This Row],[Cantidad Ordenada]]</f>
        <v>28</v>
      </c>
      <c r="O1730" s="2"/>
    </row>
    <row r="1731" spans="1:15">
      <c r="A1731">
        <v>697</v>
      </c>
      <c r="B1731">
        <v>4</v>
      </c>
      <c r="C1731" t="s">
        <v>14</v>
      </c>
      <c r="D1731" t="s">
        <v>38</v>
      </c>
      <c r="E1731">
        <v>20</v>
      </c>
      <c r="F1731">
        <v>33</v>
      </c>
      <c r="G1731">
        <v>2</v>
      </c>
      <c r="H1731" s="8">
        <v>41</v>
      </c>
      <c r="I1731" t="s">
        <v>8</v>
      </c>
      <c r="J1731">
        <f>Tabla1[[#This Row],[Precio Unitario]]*Tabla1[[#This Row],[Cantidad Ordenada]]</f>
        <v>66</v>
      </c>
      <c r="K1731">
        <f>Tabla1[[#This Row],[Ganancia Bruta]]-(Tabla1[[#This Row],[Costo Unitario]]*Tabla1[[#This Row],[Cantidad Ordenada]])</f>
        <v>26</v>
      </c>
      <c r="L1731">
        <f>Tabla1[[#This Row],[Precio Unitario]]*Tabla1[[#This Row],[Cantidad Ordenada]]</f>
        <v>66</v>
      </c>
      <c r="M1731" s="1">
        <f>Tabla1[[#This Row],[Ganancia Neta ]]/Tabla1[[#This Row],[Total del pedido ]]</f>
        <v>0.39393939393939392</v>
      </c>
      <c r="N1731" s="2">
        <f>Tabla1[[#This Row],[Costo Unitario]]*Tabla1[[#This Row],[Cantidad Ordenada]]</f>
        <v>40</v>
      </c>
      <c r="O1731" s="2"/>
    </row>
    <row r="1732" spans="1:15">
      <c r="A1732">
        <v>697</v>
      </c>
      <c r="B1732">
        <v>4</v>
      </c>
      <c r="C1732" t="s">
        <v>7</v>
      </c>
      <c r="D1732" t="s">
        <v>32</v>
      </c>
      <c r="E1732">
        <v>18</v>
      </c>
      <c r="F1732">
        <v>30</v>
      </c>
      <c r="G1732">
        <v>2</v>
      </c>
      <c r="H1732" s="8">
        <v>35</v>
      </c>
      <c r="I1732" t="s">
        <v>8</v>
      </c>
      <c r="J1732">
        <f>Tabla1[[#This Row],[Precio Unitario]]*Tabla1[[#This Row],[Cantidad Ordenada]]</f>
        <v>60</v>
      </c>
      <c r="K1732">
        <f>Tabla1[[#This Row],[Ganancia Bruta]]-(Tabla1[[#This Row],[Costo Unitario]]*Tabla1[[#This Row],[Cantidad Ordenada]])</f>
        <v>24</v>
      </c>
      <c r="L1732">
        <f>Tabla1[[#This Row],[Precio Unitario]]*Tabla1[[#This Row],[Cantidad Ordenada]]</f>
        <v>60</v>
      </c>
      <c r="M1732" s="1">
        <f>Tabla1[[#This Row],[Ganancia Neta ]]/Tabla1[[#This Row],[Total del pedido ]]</f>
        <v>0.4</v>
      </c>
      <c r="N1732" s="2">
        <f>Tabla1[[#This Row],[Costo Unitario]]*Tabla1[[#This Row],[Cantidad Ordenada]]</f>
        <v>36</v>
      </c>
      <c r="O1732" s="2"/>
    </row>
    <row r="1733" spans="1:15">
      <c r="A1733">
        <v>697</v>
      </c>
      <c r="B1733">
        <v>4</v>
      </c>
      <c r="C1733" t="s">
        <v>10</v>
      </c>
      <c r="D1733" t="s">
        <v>34</v>
      </c>
      <c r="E1733">
        <v>16</v>
      </c>
      <c r="F1733">
        <v>27</v>
      </c>
      <c r="G1733">
        <v>1</v>
      </c>
      <c r="H1733" s="8">
        <v>7</v>
      </c>
      <c r="I1733" t="s">
        <v>6</v>
      </c>
      <c r="J1733">
        <f>Tabla1[[#This Row],[Precio Unitario]]*Tabla1[[#This Row],[Cantidad Ordenada]]</f>
        <v>27</v>
      </c>
      <c r="K1733">
        <f>Tabla1[[#This Row],[Ganancia Bruta]]-(Tabla1[[#This Row],[Costo Unitario]]*Tabla1[[#This Row],[Cantidad Ordenada]])</f>
        <v>11</v>
      </c>
      <c r="L1733">
        <f>Tabla1[[#This Row],[Precio Unitario]]*Tabla1[[#This Row],[Cantidad Ordenada]]</f>
        <v>27</v>
      </c>
      <c r="M1733" s="1">
        <f>Tabla1[[#This Row],[Ganancia Neta ]]/Tabla1[[#This Row],[Total del pedido ]]</f>
        <v>0.40740740740740738</v>
      </c>
      <c r="N1733" s="2">
        <f>Tabla1[[#This Row],[Costo Unitario]]*Tabla1[[#This Row],[Cantidad Ordenada]]</f>
        <v>16</v>
      </c>
      <c r="O1733" s="2"/>
    </row>
    <row r="1734" spans="1:15">
      <c r="A1734">
        <v>698</v>
      </c>
      <c r="B1734">
        <v>19</v>
      </c>
      <c r="C1734" t="s">
        <v>10</v>
      </c>
      <c r="D1734" t="s">
        <v>34</v>
      </c>
      <c r="E1734">
        <v>16</v>
      </c>
      <c r="F1734">
        <v>27</v>
      </c>
      <c r="G1734">
        <v>1</v>
      </c>
      <c r="H1734" s="8">
        <v>55</v>
      </c>
      <c r="I1734" t="s">
        <v>8</v>
      </c>
      <c r="J1734">
        <f>Tabla1[[#This Row],[Precio Unitario]]*Tabla1[[#This Row],[Cantidad Ordenada]]</f>
        <v>27</v>
      </c>
      <c r="K1734">
        <f>Tabla1[[#This Row],[Ganancia Bruta]]-(Tabla1[[#This Row],[Costo Unitario]]*Tabla1[[#This Row],[Cantidad Ordenada]])</f>
        <v>11</v>
      </c>
      <c r="L1734">
        <f>Tabla1[[#This Row],[Precio Unitario]]*Tabla1[[#This Row],[Cantidad Ordenada]]</f>
        <v>27</v>
      </c>
      <c r="M1734" s="1">
        <f>Tabla1[[#This Row],[Ganancia Neta ]]/Tabla1[[#This Row],[Total del pedido ]]</f>
        <v>0.40740740740740738</v>
      </c>
      <c r="N1734" s="2">
        <f>Tabla1[[#This Row],[Costo Unitario]]*Tabla1[[#This Row],[Cantidad Ordenada]]</f>
        <v>16</v>
      </c>
      <c r="O1734" s="2"/>
    </row>
    <row r="1735" spans="1:15">
      <c r="A1735">
        <v>698</v>
      </c>
      <c r="B1735">
        <v>19</v>
      </c>
      <c r="C1735" t="s">
        <v>25</v>
      </c>
      <c r="D1735" t="s">
        <v>49</v>
      </c>
      <c r="E1735">
        <v>15</v>
      </c>
      <c r="F1735">
        <v>26</v>
      </c>
      <c r="G1735">
        <v>1</v>
      </c>
      <c r="H1735" s="8">
        <v>12</v>
      </c>
      <c r="I1735" t="s">
        <v>8</v>
      </c>
      <c r="J1735">
        <f>Tabla1[[#This Row],[Precio Unitario]]*Tabla1[[#This Row],[Cantidad Ordenada]]</f>
        <v>26</v>
      </c>
      <c r="K1735">
        <f>Tabla1[[#This Row],[Ganancia Bruta]]-(Tabla1[[#This Row],[Costo Unitario]]*Tabla1[[#This Row],[Cantidad Ordenada]])</f>
        <v>11</v>
      </c>
      <c r="L1735">
        <f>Tabla1[[#This Row],[Precio Unitario]]*Tabla1[[#This Row],[Cantidad Ordenada]]</f>
        <v>26</v>
      </c>
      <c r="M1735" s="1">
        <f>Tabla1[[#This Row],[Ganancia Neta ]]/Tabla1[[#This Row],[Total del pedido ]]</f>
        <v>0.42307692307692307</v>
      </c>
      <c r="N1735" s="2">
        <f>Tabla1[[#This Row],[Costo Unitario]]*Tabla1[[#This Row],[Cantidad Ordenada]]</f>
        <v>15</v>
      </c>
      <c r="O1735" s="2"/>
    </row>
    <row r="1736" spans="1:15">
      <c r="A1736">
        <v>698</v>
      </c>
      <c r="B1736">
        <v>19</v>
      </c>
      <c r="C1736" t="s">
        <v>22</v>
      </c>
      <c r="D1736" t="s">
        <v>46</v>
      </c>
      <c r="E1736">
        <v>14</v>
      </c>
      <c r="F1736">
        <v>23</v>
      </c>
      <c r="G1736">
        <v>3</v>
      </c>
      <c r="H1736" s="8">
        <v>19</v>
      </c>
      <c r="I1736" t="s">
        <v>8</v>
      </c>
      <c r="J1736">
        <f>Tabla1[[#This Row],[Precio Unitario]]*Tabla1[[#This Row],[Cantidad Ordenada]]</f>
        <v>69</v>
      </c>
      <c r="K1736">
        <f>Tabla1[[#This Row],[Ganancia Bruta]]-(Tabla1[[#This Row],[Costo Unitario]]*Tabla1[[#This Row],[Cantidad Ordenada]])</f>
        <v>27</v>
      </c>
      <c r="L1736">
        <f>Tabla1[[#This Row],[Precio Unitario]]*Tabla1[[#This Row],[Cantidad Ordenada]]</f>
        <v>69</v>
      </c>
      <c r="M1736" s="1">
        <f>Tabla1[[#This Row],[Ganancia Neta ]]/Tabla1[[#This Row],[Total del pedido ]]</f>
        <v>0.39130434782608697</v>
      </c>
      <c r="N1736" s="2">
        <f>Tabla1[[#This Row],[Costo Unitario]]*Tabla1[[#This Row],[Cantidad Ordenada]]</f>
        <v>42</v>
      </c>
      <c r="O1736" s="2"/>
    </row>
    <row r="1737" spans="1:15">
      <c r="A1737">
        <v>698</v>
      </c>
      <c r="B1737">
        <v>19</v>
      </c>
      <c r="C1737" t="s">
        <v>23</v>
      </c>
      <c r="D1737" t="s">
        <v>47</v>
      </c>
      <c r="E1737">
        <v>13</v>
      </c>
      <c r="F1737">
        <v>21</v>
      </c>
      <c r="G1737">
        <v>3</v>
      </c>
      <c r="H1737" s="8">
        <v>15</v>
      </c>
      <c r="I1737" t="s">
        <v>8</v>
      </c>
      <c r="J1737">
        <f>Tabla1[[#This Row],[Precio Unitario]]*Tabla1[[#This Row],[Cantidad Ordenada]]</f>
        <v>63</v>
      </c>
      <c r="K1737">
        <f>Tabla1[[#This Row],[Ganancia Bruta]]-(Tabla1[[#This Row],[Costo Unitario]]*Tabla1[[#This Row],[Cantidad Ordenada]])</f>
        <v>24</v>
      </c>
      <c r="L1737">
        <f>Tabla1[[#This Row],[Precio Unitario]]*Tabla1[[#This Row],[Cantidad Ordenada]]</f>
        <v>63</v>
      </c>
      <c r="M1737" s="1">
        <f>Tabla1[[#This Row],[Ganancia Neta ]]/Tabla1[[#This Row],[Total del pedido ]]</f>
        <v>0.38095238095238093</v>
      </c>
      <c r="N1737" s="2">
        <f>Tabla1[[#This Row],[Costo Unitario]]*Tabla1[[#This Row],[Cantidad Ordenada]]</f>
        <v>39</v>
      </c>
      <c r="O1737" s="2"/>
    </row>
    <row r="1738" spans="1:15">
      <c r="A1738">
        <v>699</v>
      </c>
      <c r="B1738">
        <v>8</v>
      </c>
      <c r="C1738" t="s">
        <v>13</v>
      </c>
      <c r="D1738" t="s">
        <v>37</v>
      </c>
      <c r="E1738">
        <v>17</v>
      </c>
      <c r="F1738">
        <v>29</v>
      </c>
      <c r="G1738">
        <v>2</v>
      </c>
      <c r="H1738" s="8">
        <v>11</v>
      </c>
      <c r="I1738" t="s">
        <v>8</v>
      </c>
      <c r="J1738">
        <f>Tabla1[[#This Row],[Precio Unitario]]*Tabla1[[#This Row],[Cantidad Ordenada]]</f>
        <v>58</v>
      </c>
      <c r="K1738">
        <f>Tabla1[[#This Row],[Ganancia Bruta]]-(Tabla1[[#This Row],[Costo Unitario]]*Tabla1[[#This Row],[Cantidad Ordenada]])</f>
        <v>24</v>
      </c>
      <c r="L1738">
        <f>Tabla1[[#This Row],[Precio Unitario]]*Tabla1[[#This Row],[Cantidad Ordenada]]</f>
        <v>58</v>
      </c>
      <c r="M1738" s="1">
        <f>Tabla1[[#This Row],[Ganancia Neta ]]/Tabla1[[#This Row],[Total del pedido ]]</f>
        <v>0.41379310344827586</v>
      </c>
      <c r="N1738" s="2">
        <f>Tabla1[[#This Row],[Costo Unitario]]*Tabla1[[#This Row],[Cantidad Ordenada]]</f>
        <v>34</v>
      </c>
      <c r="O1738" s="2"/>
    </row>
    <row r="1739" spans="1:15">
      <c r="A1739">
        <v>700</v>
      </c>
      <c r="B1739">
        <v>8</v>
      </c>
      <c r="C1739" t="s">
        <v>20</v>
      </c>
      <c r="D1739" t="s">
        <v>44</v>
      </c>
      <c r="E1739">
        <v>20</v>
      </c>
      <c r="F1739">
        <v>34</v>
      </c>
      <c r="G1739">
        <v>3</v>
      </c>
      <c r="H1739" s="8">
        <v>37</v>
      </c>
      <c r="I1739" t="s">
        <v>8</v>
      </c>
      <c r="J1739">
        <f>Tabla1[[#This Row],[Precio Unitario]]*Tabla1[[#This Row],[Cantidad Ordenada]]</f>
        <v>102</v>
      </c>
      <c r="K1739">
        <f>Tabla1[[#This Row],[Ganancia Bruta]]-(Tabla1[[#This Row],[Costo Unitario]]*Tabla1[[#This Row],[Cantidad Ordenada]])</f>
        <v>42</v>
      </c>
      <c r="L1739">
        <f>Tabla1[[#This Row],[Precio Unitario]]*Tabla1[[#This Row],[Cantidad Ordenada]]</f>
        <v>102</v>
      </c>
      <c r="M1739" s="1">
        <f>Tabla1[[#This Row],[Ganancia Neta ]]/Tabla1[[#This Row],[Total del pedido ]]</f>
        <v>0.41176470588235292</v>
      </c>
      <c r="N1739" s="2">
        <f>Tabla1[[#This Row],[Costo Unitario]]*Tabla1[[#This Row],[Cantidad Ordenada]]</f>
        <v>60</v>
      </c>
      <c r="O1739" s="2"/>
    </row>
    <row r="1740" spans="1:15">
      <c r="A1740">
        <v>700</v>
      </c>
      <c r="B1740">
        <v>8</v>
      </c>
      <c r="C1740" t="s">
        <v>25</v>
      </c>
      <c r="D1740" t="s">
        <v>49</v>
      </c>
      <c r="E1740">
        <v>15</v>
      </c>
      <c r="F1740">
        <v>26</v>
      </c>
      <c r="G1740">
        <v>3</v>
      </c>
      <c r="H1740" s="8">
        <v>35</v>
      </c>
      <c r="I1740" t="s">
        <v>8</v>
      </c>
      <c r="J1740">
        <f>Tabla1[[#This Row],[Precio Unitario]]*Tabla1[[#This Row],[Cantidad Ordenada]]</f>
        <v>78</v>
      </c>
      <c r="K1740">
        <f>Tabla1[[#This Row],[Ganancia Bruta]]-(Tabla1[[#This Row],[Costo Unitario]]*Tabla1[[#This Row],[Cantidad Ordenada]])</f>
        <v>33</v>
      </c>
      <c r="L1740">
        <f>Tabla1[[#This Row],[Precio Unitario]]*Tabla1[[#This Row],[Cantidad Ordenada]]</f>
        <v>78</v>
      </c>
      <c r="M1740" s="1">
        <f>Tabla1[[#This Row],[Ganancia Neta ]]/Tabla1[[#This Row],[Total del pedido ]]</f>
        <v>0.42307692307692307</v>
      </c>
      <c r="N1740" s="2">
        <f>Tabla1[[#This Row],[Costo Unitario]]*Tabla1[[#This Row],[Cantidad Ordenada]]</f>
        <v>45</v>
      </c>
      <c r="O1740" s="2"/>
    </row>
    <row r="1741" spans="1:15">
      <c r="A1741">
        <v>700</v>
      </c>
      <c r="B1741">
        <v>8</v>
      </c>
      <c r="C1741" t="s">
        <v>10</v>
      </c>
      <c r="D1741" t="s">
        <v>34</v>
      </c>
      <c r="E1741">
        <v>16</v>
      </c>
      <c r="F1741">
        <v>27</v>
      </c>
      <c r="G1741">
        <v>2</v>
      </c>
      <c r="H1741" s="8">
        <v>14</v>
      </c>
      <c r="I1741" t="s">
        <v>8</v>
      </c>
      <c r="J1741">
        <f>Tabla1[[#This Row],[Precio Unitario]]*Tabla1[[#This Row],[Cantidad Ordenada]]</f>
        <v>54</v>
      </c>
      <c r="K1741">
        <f>Tabla1[[#This Row],[Ganancia Bruta]]-(Tabla1[[#This Row],[Costo Unitario]]*Tabla1[[#This Row],[Cantidad Ordenada]])</f>
        <v>22</v>
      </c>
      <c r="L1741">
        <f>Tabla1[[#This Row],[Precio Unitario]]*Tabla1[[#This Row],[Cantidad Ordenada]]</f>
        <v>54</v>
      </c>
      <c r="M1741" s="1">
        <f>Tabla1[[#This Row],[Ganancia Neta ]]/Tabla1[[#This Row],[Total del pedido ]]</f>
        <v>0.40740740740740738</v>
      </c>
      <c r="N1741" s="2">
        <f>Tabla1[[#This Row],[Costo Unitario]]*Tabla1[[#This Row],[Cantidad Ordenada]]</f>
        <v>32</v>
      </c>
      <c r="O1741" s="2"/>
    </row>
    <row r="1742" spans="1:15">
      <c r="A1742">
        <v>701</v>
      </c>
      <c r="B1742">
        <v>19</v>
      </c>
      <c r="C1742" t="s">
        <v>14</v>
      </c>
      <c r="D1742" t="s">
        <v>38</v>
      </c>
      <c r="E1742">
        <v>20</v>
      </c>
      <c r="F1742">
        <v>33</v>
      </c>
      <c r="G1742">
        <v>2</v>
      </c>
      <c r="H1742" s="8">
        <v>42</v>
      </c>
      <c r="I1742" t="s">
        <v>8</v>
      </c>
      <c r="J1742">
        <f>Tabla1[[#This Row],[Precio Unitario]]*Tabla1[[#This Row],[Cantidad Ordenada]]</f>
        <v>66</v>
      </c>
      <c r="K1742">
        <f>Tabla1[[#This Row],[Ganancia Bruta]]-(Tabla1[[#This Row],[Costo Unitario]]*Tabla1[[#This Row],[Cantidad Ordenada]])</f>
        <v>26</v>
      </c>
      <c r="L1742">
        <f>Tabla1[[#This Row],[Precio Unitario]]*Tabla1[[#This Row],[Cantidad Ordenada]]</f>
        <v>66</v>
      </c>
      <c r="M1742" s="1">
        <f>Tabla1[[#This Row],[Ganancia Neta ]]/Tabla1[[#This Row],[Total del pedido ]]</f>
        <v>0.39393939393939392</v>
      </c>
      <c r="N1742" s="2">
        <f>Tabla1[[#This Row],[Costo Unitario]]*Tabla1[[#This Row],[Cantidad Ordenada]]</f>
        <v>40</v>
      </c>
      <c r="O1742" s="2"/>
    </row>
    <row r="1743" spans="1:15">
      <c r="A1743">
        <v>701</v>
      </c>
      <c r="B1743">
        <v>19</v>
      </c>
      <c r="C1743" t="s">
        <v>24</v>
      </c>
      <c r="D1743" t="s">
        <v>48</v>
      </c>
      <c r="E1743">
        <v>10</v>
      </c>
      <c r="F1743">
        <v>18</v>
      </c>
      <c r="G1743">
        <v>2</v>
      </c>
      <c r="H1743" s="8">
        <v>55</v>
      </c>
      <c r="I1743" t="s">
        <v>8</v>
      </c>
      <c r="J1743">
        <f>Tabla1[[#This Row],[Precio Unitario]]*Tabla1[[#This Row],[Cantidad Ordenada]]</f>
        <v>36</v>
      </c>
      <c r="K1743">
        <f>Tabla1[[#This Row],[Ganancia Bruta]]-(Tabla1[[#This Row],[Costo Unitario]]*Tabla1[[#This Row],[Cantidad Ordenada]])</f>
        <v>16</v>
      </c>
      <c r="L1743">
        <f>Tabla1[[#This Row],[Precio Unitario]]*Tabla1[[#This Row],[Cantidad Ordenada]]</f>
        <v>36</v>
      </c>
      <c r="M1743" s="1">
        <f>Tabla1[[#This Row],[Ganancia Neta ]]/Tabla1[[#This Row],[Total del pedido ]]</f>
        <v>0.44444444444444442</v>
      </c>
      <c r="N1743" s="2">
        <f>Tabla1[[#This Row],[Costo Unitario]]*Tabla1[[#This Row],[Cantidad Ordenada]]</f>
        <v>20</v>
      </c>
      <c r="O1743" s="2"/>
    </row>
    <row r="1744" spans="1:15">
      <c r="A1744">
        <v>702</v>
      </c>
      <c r="B1744">
        <v>13</v>
      </c>
      <c r="C1744" t="s">
        <v>24</v>
      </c>
      <c r="D1744" t="s">
        <v>48</v>
      </c>
      <c r="E1744">
        <v>10</v>
      </c>
      <c r="F1744">
        <v>18</v>
      </c>
      <c r="G1744">
        <v>2</v>
      </c>
      <c r="H1744" s="8">
        <v>59</v>
      </c>
      <c r="I1744" t="s">
        <v>6</v>
      </c>
      <c r="J1744">
        <f>Tabla1[[#This Row],[Precio Unitario]]*Tabla1[[#This Row],[Cantidad Ordenada]]</f>
        <v>36</v>
      </c>
      <c r="K1744">
        <f>Tabla1[[#This Row],[Ganancia Bruta]]-(Tabla1[[#This Row],[Costo Unitario]]*Tabla1[[#This Row],[Cantidad Ordenada]])</f>
        <v>16</v>
      </c>
      <c r="L1744">
        <f>Tabla1[[#This Row],[Precio Unitario]]*Tabla1[[#This Row],[Cantidad Ordenada]]</f>
        <v>36</v>
      </c>
      <c r="M1744" s="1">
        <f>Tabla1[[#This Row],[Ganancia Neta ]]/Tabla1[[#This Row],[Total del pedido ]]</f>
        <v>0.44444444444444442</v>
      </c>
      <c r="N1744" s="2">
        <f>Tabla1[[#This Row],[Costo Unitario]]*Tabla1[[#This Row],[Cantidad Ordenada]]</f>
        <v>20</v>
      </c>
      <c r="O1744" s="2"/>
    </row>
    <row r="1745" spans="1:15">
      <c r="A1745">
        <v>702</v>
      </c>
      <c r="B1745">
        <v>13</v>
      </c>
      <c r="C1745" t="s">
        <v>23</v>
      </c>
      <c r="D1745" t="s">
        <v>47</v>
      </c>
      <c r="E1745">
        <v>13</v>
      </c>
      <c r="F1745">
        <v>21</v>
      </c>
      <c r="G1745">
        <v>1</v>
      </c>
      <c r="H1745" s="8">
        <v>36</v>
      </c>
      <c r="I1745" t="s">
        <v>6</v>
      </c>
      <c r="J1745">
        <f>Tabla1[[#This Row],[Precio Unitario]]*Tabla1[[#This Row],[Cantidad Ordenada]]</f>
        <v>21</v>
      </c>
      <c r="K1745">
        <f>Tabla1[[#This Row],[Ganancia Bruta]]-(Tabla1[[#This Row],[Costo Unitario]]*Tabla1[[#This Row],[Cantidad Ordenada]])</f>
        <v>8</v>
      </c>
      <c r="L1745">
        <f>Tabla1[[#This Row],[Precio Unitario]]*Tabla1[[#This Row],[Cantidad Ordenada]]</f>
        <v>21</v>
      </c>
      <c r="M1745" s="1">
        <f>Tabla1[[#This Row],[Ganancia Neta ]]/Tabla1[[#This Row],[Total del pedido ]]</f>
        <v>0.38095238095238093</v>
      </c>
      <c r="N1745" s="2">
        <f>Tabla1[[#This Row],[Costo Unitario]]*Tabla1[[#This Row],[Cantidad Ordenada]]</f>
        <v>13</v>
      </c>
      <c r="O1745" s="2"/>
    </row>
    <row r="1746" spans="1:15">
      <c r="A1746">
        <v>702</v>
      </c>
      <c r="B1746">
        <v>13</v>
      </c>
      <c r="C1746" t="s">
        <v>10</v>
      </c>
      <c r="D1746" t="s">
        <v>34</v>
      </c>
      <c r="E1746">
        <v>16</v>
      </c>
      <c r="F1746">
        <v>27</v>
      </c>
      <c r="G1746">
        <v>2</v>
      </c>
      <c r="H1746" s="8">
        <v>29</v>
      </c>
      <c r="I1746" t="s">
        <v>8</v>
      </c>
      <c r="J1746">
        <f>Tabla1[[#This Row],[Precio Unitario]]*Tabla1[[#This Row],[Cantidad Ordenada]]</f>
        <v>54</v>
      </c>
      <c r="K1746">
        <f>Tabla1[[#This Row],[Ganancia Bruta]]-(Tabla1[[#This Row],[Costo Unitario]]*Tabla1[[#This Row],[Cantidad Ordenada]])</f>
        <v>22</v>
      </c>
      <c r="L1746">
        <f>Tabla1[[#This Row],[Precio Unitario]]*Tabla1[[#This Row],[Cantidad Ordenada]]</f>
        <v>54</v>
      </c>
      <c r="M1746" s="1">
        <f>Tabla1[[#This Row],[Ganancia Neta ]]/Tabla1[[#This Row],[Total del pedido ]]</f>
        <v>0.40740740740740738</v>
      </c>
      <c r="N1746" s="2">
        <f>Tabla1[[#This Row],[Costo Unitario]]*Tabla1[[#This Row],[Cantidad Ordenada]]</f>
        <v>32</v>
      </c>
      <c r="O1746" s="2"/>
    </row>
    <row r="1747" spans="1:15">
      <c r="A1747">
        <v>702</v>
      </c>
      <c r="B1747">
        <v>13</v>
      </c>
      <c r="C1747" t="s">
        <v>15</v>
      </c>
      <c r="D1747" t="s">
        <v>39</v>
      </c>
      <c r="E1747">
        <v>16</v>
      </c>
      <c r="F1747">
        <v>28</v>
      </c>
      <c r="G1747">
        <v>3</v>
      </c>
      <c r="H1747" s="8">
        <v>31</v>
      </c>
      <c r="I1747" t="s">
        <v>6</v>
      </c>
      <c r="J1747">
        <f>Tabla1[[#This Row],[Precio Unitario]]*Tabla1[[#This Row],[Cantidad Ordenada]]</f>
        <v>84</v>
      </c>
      <c r="K1747">
        <f>Tabla1[[#This Row],[Ganancia Bruta]]-(Tabla1[[#This Row],[Costo Unitario]]*Tabla1[[#This Row],[Cantidad Ordenada]])</f>
        <v>36</v>
      </c>
      <c r="L1747">
        <f>Tabla1[[#This Row],[Precio Unitario]]*Tabla1[[#This Row],[Cantidad Ordenada]]</f>
        <v>84</v>
      </c>
      <c r="M1747" s="1">
        <f>Tabla1[[#This Row],[Ganancia Neta ]]/Tabla1[[#This Row],[Total del pedido ]]</f>
        <v>0.42857142857142855</v>
      </c>
      <c r="N1747" s="2">
        <f>Tabla1[[#This Row],[Costo Unitario]]*Tabla1[[#This Row],[Cantidad Ordenada]]</f>
        <v>48</v>
      </c>
      <c r="O1747" s="2"/>
    </row>
    <row r="1748" spans="1:15">
      <c r="A1748">
        <v>703</v>
      </c>
      <c r="B1748">
        <v>9</v>
      </c>
      <c r="C1748" t="s">
        <v>23</v>
      </c>
      <c r="D1748" t="s">
        <v>47</v>
      </c>
      <c r="E1748">
        <v>13</v>
      </c>
      <c r="F1748">
        <v>21</v>
      </c>
      <c r="G1748">
        <v>3</v>
      </c>
      <c r="H1748" s="8">
        <v>29</v>
      </c>
      <c r="I1748" t="s">
        <v>8</v>
      </c>
      <c r="J1748">
        <f>Tabla1[[#This Row],[Precio Unitario]]*Tabla1[[#This Row],[Cantidad Ordenada]]</f>
        <v>63</v>
      </c>
      <c r="K1748">
        <f>Tabla1[[#This Row],[Ganancia Bruta]]-(Tabla1[[#This Row],[Costo Unitario]]*Tabla1[[#This Row],[Cantidad Ordenada]])</f>
        <v>24</v>
      </c>
      <c r="L1748">
        <f>Tabla1[[#This Row],[Precio Unitario]]*Tabla1[[#This Row],[Cantidad Ordenada]]</f>
        <v>63</v>
      </c>
      <c r="M1748" s="1">
        <f>Tabla1[[#This Row],[Ganancia Neta ]]/Tabla1[[#This Row],[Total del pedido ]]</f>
        <v>0.38095238095238093</v>
      </c>
      <c r="N1748" s="2">
        <f>Tabla1[[#This Row],[Costo Unitario]]*Tabla1[[#This Row],[Cantidad Ordenada]]</f>
        <v>39</v>
      </c>
      <c r="O1748" s="2"/>
    </row>
    <row r="1749" spans="1:15">
      <c r="A1749">
        <v>704</v>
      </c>
      <c r="B1749">
        <v>13</v>
      </c>
      <c r="C1749" t="s">
        <v>24</v>
      </c>
      <c r="D1749" t="s">
        <v>48</v>
      </c>
      <c r="E1749">
        <v>10</v>
      </c>
      <c r="F1749">
        <v>18</v>
      </c>
      <c r="G1749">
        <v>1</v>
      </c>
      <c r="H1749" s="8">
        <v>38</v>
      </c>
      <c r="I1749" t="s">
        <v>6</v>
      </c>
      <c r="J1749">
        <f>Tabla1[[#This Row],[Precio Unitario]]*Tabla1[[#This Row],[Cantidad Ordenada]]</f>
        <v>18</v>
      </c>
      <c r="K1749">
        <f>Tabla1[[#This Row],[Ganancia Bruta]]-(Tabla1[[#This Row],[Costo Unitario]]*Tabla1[[#This Row],[Cantidad Ordenada]])</f>
        <v>8</v>
      </c>
      <c r="L1749">
        <f>Tabla1[[#This Row],[Precio Unitario]]*Tabla1[[#This Row],[Cantidad Ordenada]]</f>
        <v>18</v>
      </c>
      <c r="M1749" s="1">
        <f>Tabla1[[#This Row],[Ganancia Neta ]]/Tabla1[[#This Row],[Total del pedido ]]</f>
        <v>0.44444444444444442</v>
      </c>
      <c r="N1749" s="2">
        <f>Tabla1[[#This Row],[Costo Unitario]]*Tabla1[[#This Row],[Cantidad Ordenada]]</f>
        <v>10</v>
      </c>
      <c r="O1749" s="2"/>
    </row>
    <row r="1750" spans="1:15">
      <c r="A1750">
        <v>705</v>
      </c>
      <c r="B1750">
        <v>12</v>
      </c>
      <c r="C1750" t="s">
        <v>21</v>
      </c>
      <c r="D1750" t="s">
        <v>45</v>
      </c>
      <c r="E1750">
        <v>12</v>
      </c>
      <c r="F1750">
        <v>20</v>
      </c>
      <c r="G1750">
        <v>3</v>
      </c>
      <c r="H1750" s="8">
        <v>25</v>
      </c>
      <c r="I1750" t="s">
        <v>8</v>
      </c>
      <c r="J1750">
        <f>Tabla1[[#This Row],[Precio Unitario]]*Tabla1[[#This Row],[Cantidad Ordenada]]</f>
        <v>60</v>
      </c>
      <c r="K1750">
        <f>Tabla1[[#This Row],[Ganancia Bruta]]-(Tabla1[[#This Row],[Costo Unitario]]*Tabla1[[#This Row],[Cantidad Ordenada]])</f>
        <v>24</v>
      </c>
      <c r="L1750">
        <f>Tabla1[[#This Row],[Precio Unitario]]*Tabla1[[#This Row],[Cantidad Ordenada]]</f>
        <v>60</v>
      </c>
      <c r="M1750" s="1">
        <f>Tabla1[[#This Row],[Ganancia Neta ]]/Tabla1[[#This Row],[Total del pedido ]]</f>
        <v>0.4</v>
      </c>
      <c r="N1750" s="2">
        <f>Tabla1[[#This Row],[Costo Unitario]]*Tabla1[[#This Row],[Cantidad Ordenada]]</f>
        <v>36</v>
      </c>
      <c r="O1750" s="2"/>
    </row>
    <row r="1751" spans="1:15">
      <c r="A1751">
        <v>705</v>
      </c>
      <c r="B1751">
        <v>12</v>
      </c>
      <c r="C1751" t="s">
        <v>25</v>
      </c>
      <c r="D1751" t="s">
        <v>49</v>
      </c>
      <c r="E1751">
        <v>15</v>
      </c>
      <c r="F1751">
        <v>26</v>
      </c>
      <c r="G1751">
        <v>2</v>
      </c>
      <c r="H1751" s="8">
        <v>8</v>
      </c>
      <c r="I1751" t="s">
        <v>6</v>
      </c>
      <c r="J1751">
        <f>Tabla1[[#This Row],[Precio Unitario]]*Tabla1[[#This Row],[Cantidad Ordenada]]</f>
        <v>52</v>
      </c>
      <c r="K1751">
        <f>Tabla1[[#This Row],[Ganancia Bruta]]-(Tabla1[[#This Row],[Costo Unitario]]*Tabla1[[#This Row],[Cantidad Ordenada]])</f>
        <v>22</v>
      </c>
      <c r="L1751">
        <f>Tabla1[[#This Row],[Precio Unitario]]*Tabla1[[#This Row],[Cantidad Ordenada]]</f>
        <v>52</v>
      </c>
      <c r="M1751" s="1">
        <f>Tabla1[[#This Row],[Ganancia Neta ]]/Tabla1[[#This Row],[Total del pedido ]]</f>
        <v>0.42307692307692307</v>
      </c>
      <c r="N1751" s="2">
        <f>Tabla1[[#This Row],[Costo Unitario]]*Tabla1[[#This Row],[Cantidad Ordenada]]</f>
        <v>30</v>
      </c>
      <c r="O1751" s="2"/>
    </row>
    <row r="1752" spans="1:15">
      <c r="A1752">
        <v>706</v>
      </c>
      <c r="B1752">
        <v>20</v>
      </c>
      <c r="C1752" t="s">
        <v>24</v>
      </c>
      <c r="D1752" t="s">
        <v>48</v>
      </c>
      <c r="E1752">
        <v>10</v>
      </c>
      <c r="F1752">
        <v>18</v>
      </c>
      <c r="G1752">
        <v>3</v>
      </c>
      <c r="H1752" s="8">
        <v>33</v>
      </c>
      <c r="I1752" t="s">
        <v>8</v>
      </c>
      <c r="J1752">
        <f>Tabla1[[#This Row],[Precio Unitario]]*Tabla1[[#This Row],[Cantidad Ordenada]]</f>
        <v>54</v>
      </c>
      <c r="K1752">
        <f>Tabla1[[#This Row],[Ganancia Bruta]]-(Tabla1[[#This Row],[Costo Unitario]]*Tabla1[[#This Row],[Cantidad Ordenada]])</f>
        <v>24</v>
      </c>
      <c r="L1752">
        <f>Tabla1[[#This Row],[Precio Unitario]]*Tabla1[[#This Row],[Cantidad Ordenada]]</f>
        <v>54</v>
      </c>
      <c r="M1752" s="1">
        <f>Tabla1[[#This Row],[Ganancia Neta ]]/Tabla1[[#This Row],[Total del pedido ]]</f>
        <v>0.44444444444444442</v>
      </c>
      <c r="N1752" s="2">
        <f>Tabla1[[#This Row],[Costo Unitario]]*Tabla1[[#This Row],[Cantidad Ordenada]]</f>
        <v>30</v>
      </c>
      <c r="O1752" s="2"/>
    </row>
    <row r="1753" spans="1:15">
      <c r="A1753">
        <v>707</v>
      </c>
      <c r="B1753">
        <v>15</v>
      </c>
      <c r="C1753" t="s">
        <v>18</v>
      </c>
      <c r="D1753" t="s">
        <v>42</v>
      </c>
      <c r="E1753">
        <v>19</v>
      </c>
      <c r="F1753">
        <v>32</v>
      </c>
      <c r="G1753">
        <v>1</v>
      </c>
      <c r="H1753" s="8">
        <v>31</v>
      </c>
      <c r="I1753" t="s">
        <v>6</v>
      </c>
      <c r="J1753">
        <f>Tabla1[[#This Row],[Precio Unitario]]*Tabla1[[#This Row],[Cantidad Ordenada]]</f>
        <v>32</v>
      </c>
      <c r="K1753">
        <f>Tabla1[[#This Row],[Ganancia Bruta]]-(Tabla1[[#This Row],[Costo Unitario]]*Tabla1[[#This Row],[Cantidad Ordenada]])</f>
        <v>13</v>
      </c>
      <c r="L1753">
        <f>Tabla1[[#This Row],[Precio Unitario]]*Tabla1[[#This Row],[Cantidad Ordenada]]</f>
        <v>32</v>
      </c>
      <c r="M1753" s="1">
        <f>Tabla1[[#This Row],[Ganancia Neta ]]/Tabla1[[#This Row],[Total del pedido ]]</f>
        <v>0.40625</v>
      </c>
      <c r="N1753" s="2">
        <f>Tabla1[[#This Row],[Costo Unitario]]*Tabla1[[#This Row],[Cantidad Ordenada]]</f>
        <v>19</v>
      </c>
      <c r="O1753" s="2"/>
    </row>
    <row r="1754" spans="1:15">
      <c r="A1754">
        <v>707</v>
      </c>
      <c r="B1754">
        <v>15</v>
      </c>
      <c r="C1754" t="s">
        <v>23</v>
      </c>
      <c r="D1754" t="s">
        <v>47</v>
      </c>
      <c r="E1754">
        <v>13</v>
      </c>
      <c r="F1754">
        <v>21</v>
      </c>
      <c r="G1754">
        <v>1</v>
      </c>
      <c r="H1754" s="8">
        <v>42</v>
      </c>
      <c r="I1754" t="s">
        <v>8</v>
      </c>
      <c r="J1754">
        <f>Tabla1[[#This Row],[Precio Unitario]]*Tabla1[[#This Row],[Cantidad Ordenada]]</f>
        <v>21</v>
      </c>
      <c r="K1754">
        <f>Tabla1[[#This Row],[Ganancia Bruta]]-(Tabla1[[#This Row],[Costo Unitario]]*Tabla1[[#This Row],[Cantidad Ordenada]])</f>
        <v>8</v>
      </c>
      <c r="L1754">
        <f>Tabla1[[#This Row],[Precio Unitario]]*Tabla1[[#This Row],[Cantidad Ordenada]]</f>
        <v>21</v>
      </c>
      <c r="M1754" s="1">
        <f>Tabla1[[#This Row],[Ganancia Neta ]]/Tabla1[[#This Row],[Total del pedido ]]</f>
        <v>0.38095238095238093</v>
      </c>
      <c r="N1754" s="2">
        <f>Tabla1[[#This Row],[Costo Unitario]]*Tabla1[[#This Row],[Cantidad Ordenada]]</f>
        <v>13</v>
      </c>
      <c r="O1754" s="2"/>
    </row>
    <row r="1755" spans="1:15">
      <c r="A1755">
        <v>707</v>
      </c>
      <c r="B1755">
        <v>15</v>
      </c>
      <c r="C1755" t="s">
        <v>7</v>
      </c>
      <c r="D1755" t="s">
        <v>32</v>
      </c>
      <c r="E1755">
        <v>18</v>
      </c>
      <c r="F1755">
        <v>30</v>
      </c>
      <c r="G1755">
        <v>2</v>
      </c>
      <c r="H1755" s="8">
        <v>53</v>
      </c>
      <c r="I1755" t="s">
        <v>6</v>
      </c>
      <c r="J1755">
        <f>Tabla1[[#This Row],[Precio Unitario]]*Tabla1[[#This Row],[Cantidad Ordenada]]</f>
        <v>60</v>
      </c>
      <c r="K1755">
        <f>Tabla1[[#This Row],[Ganancia Bruta]]-(Tabla1[[#This Row],[Costo Unitario]]*Tabla1[[#This Row],[Cantidad Ordenada]])</f>
        <v>24</v>
      </c>
      <c r="L1755">
        <f>Tabla1[[#This Row],[Precio Unitario]]*Tabla1[[#This Row],[Cantidad Ordenada]]</f>
        <v>60</v>
      </c>
      <c r="M1755" s="1">
        <f>Tabla1[[#This Row],[Ganancia Neta ]]/Tabla1[[#This Row],[Total del pedido ]]</f>
        <v>0.4</v>
      </c>
      <c r="N1755" s="2">
        <f>Tabla1[[#This Row],[Costo Unitario]]*Tabla1[[#This Row],[Cantidad Ordenada]]</f>
        <v>36</v>
      </c>
      <c r="O1755" s="2"/>
    </row>
    <row r="1756" spans="1:15">
      <c r="A1756">
        <v>707</v>
      </c>
      <c r="B1756">
        <v>15</v>
      </c>
      <c r="C1756" t="s">
        <v>12</v>
      </c>
      <c r="D1756" t="s">
        <v>36</v>
      </c>
      <c r="E1756">
        <v>22</v>
      </c>
      <c r="F1756">
        <v>36</v>
      </c>
      <c r="G1756">
        <v>2</v>
      </c>
      <c r="H1756" s="8">
        <v>11</v>
      </c>
      <c r="I1756" t="s">
        <v>6</v>
      </c>
      <c r="J1756">
        <f>Tabla1[[#This Row],[Precio Unitario]]*Tabla1[[#This Row],[Cantidad Ordenada]]</f>
        <v>72</v>
      </c>
      <c r="K1756">
        <f>Tabla1[[#This Row],[Ganancia Bruta]]-(Tabla1[[#This Row],[Costo Unitario]]*Tabla1[[#This Row],[Cantidad Ordenada]])</f>
        <v>28</v>
      </c>
      <c r="L1756">
        <f>Tabla1[[#This Row],[Precio Unitario]]*Tabla1[[#This Row],[Cantidad Ordenada]]</f>
        <v>72</v>
      </c>
      <c r="M1756" s="1">
        <f>Tabla1[[#This Row],[Ganancia Neta ]]/Tabla1[[#This Row],[Total del pedido ]]</f>
        <v>0.3888888888888889</v>
      </c>
      <c r="N1756" s="2">
        <f>Tabla1[[#This Row],[Costo Unitario]]*Tabla1[[#This Row],[Cantidad Ordenada]]</f>
        <v>44</v>
      </c>
      <c r="O1756" s="2"/>
    </row>
    <row r="1757" spans="1:15">
      <c r="A1757">
        <v>708</v>
      </c>
      <c r="B1757">
        <v>5</v>
      </c>
      <c r="C1757" t="s">
        <v>10</v>
      </c>
      <c r="D1757" t="s">
        <v>34</v>
      </c>
      <c r="E1757">
        <v>16</v>
      </c>
      <c r="F1757">
        <v>27</v>
      </c>
      <c r="G1757">
        <v>2</v>
      </c>
      <c r="H1757" s="8">
        <v>24</v>
      </c>
      <c r="I1757" t="s">
        <v>8</v>
      </c>
      <c r="J1757">
        <f>Tabla1[[#This Row],[Precio Unitario]]*Tabla1[[#This Row],[Cantidad Ordenada]]</f>
        <v>54</v>
      </c>
      <c r="K1757">
        <f>Tabla1[[#This Row],[Ganancia Bruta]]-(Tabla1[[#This Row],[Costo Unitario]]*Tabla1[[#This Row],[Cantidad Ordenada]])</f>
        <v>22</v>
      </c>
      <c r="L1757">
        <f>Tabla1[[#This Row],[Precio Unitario]]*Tabla1[[#This Row],[Cantidad Ordenada]]</f>
        <v>54</v>
      </c>
      <c r="M1757" s="1">
        <f>Tabla1[[#This Row],[Ganancia Neta ]]/Tabla1[[#This Row],[Total del pedido ]]</f>
        <v>0.40740740740740738</v>
      </c>
      <c r="N1757" s="2">
        <f>Tabla1[[#This Row],[Costo Unitario]]*Tabla1[[#This Row],[Cantidad Ordenada]]</f>
        <v>32</v>
      </c>
      <c r="O1757" s="2"/>
    </row>
    <row r="1758" spans="1:15">
      <c r="A1758">
        <v>709</v>
      </c>
      <c r="B1758">
        <v>8</v>
      </c>
      <c r="C1758" t="s">
        <v>23</v>
      </c>
      <c r="D1758" t="s">
        <v>47</v>
      </c>
      <c r="E1758">
        <v>13</v>
      </c>
      <c r="F1758">
        <v>21</v>
      </c>
      <c r="G1758">
        <v>2</v>
      </c>
      <c r="H1758" s="8">
        <v>7</v>
      </c>
      <c r="I1758" t="s">
        <v>6</v>
      </c>
      <c r="J1758">
        <f>Tabla1[[#This Row],[Precio Unitario]]*Tabla1[[#This Row],[Cantidad Ordenada]]</f>
        <v>42</v>
      </c>
      <c r="K1758">
        <f>Tabla1[[#This Row],[Ganancia Bruta]]-(Tabla1[[#This Row],[Costo Unitario]]*Tabla1[[#This Row],[Cantidad Ordenada]])</f>
        <v>16</v>
      </c>
      <c r="L1758">
        <f>Tabla1[[#This Row],[Precio Unitario]]*Tabla1[[#This Row],[Cantidad Ordenada]]</f>
        <v>42</v>
      </c>
      <c r="M1758" s="1">
        <f>Tabla1[[#This Row],[Ganancia Neta ]]/Tabla1[[#This Row],[Total del pedido ]]</f>
        <v>0.38095238095238093</v>
      </c>
      <c r="N1758" s="2">
        <f>Tabla1[[#This Row],[Costo Unitario]]*Tabla1[[#This Row],[Cantidad Ordenada]]</f>
        <v>26</v>
      </c>
      <c r="O1758" s="2"/>
    </row>
    <row r="1759" spans="1:15">
      <c r="A1759">
        <v>709</v>
      </c>
      <c r="B1759">
        <v>8</v>
      </c>
      <c r="C1759" t="s">
        <v>17</v>
      </c>
      <c r="D1759" t="s">
        <v>41</v>
      </c>
      <c r="E1759">
        <v>21</v>
      </c>
      <c r="F1759">
        <v>35</v>
      </c>
      <c r="G1759">
        <v>1</v>
      </c>
      <c r="H1759" s="8">
        <v>33</v>
      </c>
      <c r="I1759" t="s">
        <v>8</v>
      </c>
      <c r="J1759">
        <f>Tabla1[[#This Row],[Precio Unitario]]*Tabla1[[#This Row],[Cantidad Ordenada]]</f>
        <v>35</v>
      </c>
      <c r="K1759">
        <f>Tabla1[[#This Row],[Ganancia Bruta]]-(Tabla1[[#This Row],[Costo Unitario]]*Tabla1[[#This Row],[Cantidad Ordenada]])</f>
        <v>14</v>
      </c>
      <c r="L1759">
        <f>Tabla1[[#This Row],[Precio Unitario]]*Tabla1[[#This Row],[Cantidad Ordenada]]</f>
        <v>35</v>
      </c>
      <c r="M1759" s="1">
        <f>Tabla1[[#This Row],[Ganancia Neta ]]/Tabla1[[#This Row],[Total del pedido ]]</f>
        <v>0.4</v>
      </c>
      <c r="N1759" s="2">
        <f>Tabla1[[#This Row],[Costo Unitario]]*Tabla1[[#This Row],[Cantidad Ordenada]]</f>
        <v>21</v>
      </c>
      <c r="O1759" s="2"/>
    </row>
    <row r="1760" spans="1:15">
      <c r="A1760">
        <v>709</v>
      </c>
      <c r="B1760">
        <v>8</v>
      </c>
      <c r="C1760" t="s">
        <v>14</v>
      </c>
      <c r="D1760" t="s">
        <v>38</v>
      </c>
      <c r="E1760">
        <v>20</v>
      </c>
      <c r="F1760">
        <v>33</v>
      </c>
      <c r="G1760">
        <v>2</v>
      </c>
      <c r="H1760" s="8">
        <v>27</v>
      </c>
      <c r="I1760" t="s">
        <v>8</v>
      </c>
      <c r="J1760">
        <f>Tabla1[[#This Row],[Precio Unitario]]*Tabla1[[#This Row],[Cantidad Ordenada]]</f>
        <v>66</v>
      </c>
      <c r="K1760">
        <f>Tabla1[[#This Row],[Ganancia Bruta]]-(Tabla1[[#This Row],[Costo Unitario]]*Tabla1[[#This Row],[Cantidad Ordenada]])</f>
        <v>26</v>
      </c>
      <c r="L1760">
        <f>Tabla1[[#This Row],[Precio Unitario]]*Tabla1[[#This Row],[Cantidad Ordenada]]</f>
        <v>66</v>
      </c>
      <c r="M1760" s="1">
        <f>Tabla1[[#This Row],[Ganancia Neta ]]/Tabla1[[#This Row],[Total del pedido ]]</f>
        <v>0.39393939393939392</v>
      </c>
      <c r="N1760" s="2">
        <f>Tabla1[[#This Row],[Costo Unitario]]*Tabla1[[#This Row],[Cantidad Ordenada]]</f>
        <v>40</v>
      </c>
      <c r="O1760" s="2"/>
    </row>
    <row r="1761" spans="1:15">
      <c r="A1761">
        <v>709</v>
      </c>
      <c r="B1761">
        <v>8</v>
      </c>
      <c r="C1761" t="s">
        <v>26</v>
      </c>
      <c r="D1761" t="s">
        <v>50</v>
      </c>
      <c r="E1761">
        <v>15</v>
      </c>
      <c r="F1761">
        <v>25</v>
      </c>
      <c r="G1761">
        <v>2</v>
      </c>
      <c r="H1761" s="8">
        <v>31</v>
      </c>
      <c r="I1761" t="s">
        <v>6</v>
      </c>
      <c r="J1761">
        <f>Tabla1[[#This Row],[Precio Unitario]]*Tabla1[[#This Row],[Cantidad Ordenada]]</f>
        <v>50</v>
      </c>
      <c r="K1761">
        <f>Tabla1[[#This Row],[Ganancia Bruta]]-(Tabla1[[#This Row],[Costo Unitario]]*Tabla1[[#This Row],[Cantidad Ordenada]])</f>
        <v>20</v>
      </c>
      <c r="L1761">
        <f>Tabla1[[#This Row],[Precio Unitario]]*Tabla1[[#This Row],[Cantidad Ordenada]]</f>
        <v>50</v>
      </c>
      <c r="M1761" s="1">
        <f>Tabla1[[#This Row],[Ganancia Neta ]]/Tabla1[[#This Row],[Total del pedido ]]</f>
        <v>0.4</v>
      </c>
      <c r="N1761" s="2">
        <f>Tabla1[[#This Row],[Costo Unitario]]*Tabla1[[#This Row],[Cantidad Ordenada]]</f>
        <v>30</v>
      </c>
      <c r="O1761" s="2"/>
    </row>
    <row r="1762" spans="1:15">
      <c r="A1762">
        <v>710</v>
      </c>
      <c r="B1762">
        <v>18</v>
      </c>
      <c r="C1762" t="s">
        <v>21</v>
      </c>
      <c r="D1762" t="s">
        <v>45</v>
      </c>
      <c r="E1762">
        <v>12</v>
      </c>
      <c r="F1762">
        <v>20</v>
      </c>
      <c r="G1762">
        <v>2</v>
      </c>
      <c r="H1762" s="8">
        <v>32</v>
      </c>
      <c r="I1762" t="s">
        <v>6</v>
      </c>
      <c r="J1762">
        <f>Tabla1[[#This Row],[Precio Unitario]]*Tabla1[[#This Row],[Cantidad Ordenada]]</f>
        <v>40</v>
      </c>
      <c r="K1762">
        <f>Tabla1[[#This Row],[Ganancia Bruta]]-(Tabla1[[#This Row],[Costo Unitario]]*Tabla1[[#This Row],[Cantidad Ordenada]])</f>
        <v>16</v>
      </c>
      <c r="L1762">
        <f>Tabla1[[#This Row],[Precio Unitario]]*Tabla1[[#This Row],[Cantidad Ordenada]]</f>
        <v>40</v>
      </c>
      <c r="M1762" s="1">
        <f>Tabla1[[#This Row],[Ganancia Neta ]]/Tabla1[[#This Row],[Total del pedido ]]</f>
        <v>0.4</v>
      </c>
      <c r="N1762" s="2">
        <f>Tabla1[[#This Row],[Costo Unitario]]*Tabla1[[#This Row],[Cantidad Ordenada]]</f>
        <v>24</v>
      </c>
      <c r="O1762" s="2"/>
    </row>
    <row r="1763" spans="1:15">
      <c r="A1763">
        <v>710</v>
      </c>
      <c r="B1763">
        <v>18</v>
      </c>
      <c r="C1763" t="s">
        <v>16</v>
      </c>
      <c r="D1763" t="s">
        <v>40</v>
      </c>
      <c r="E1763">
        <v>11</v>
      </c>
      <c r="F1763">
        <v>19</v>
      </c>
      <c r="G1763">
        <v>3</v>
      </c>
      <c r="H1763" s="8">
        <v>45</v>
      </c>
      <c r="I1763" t="s">
        <v>8</v>
      </c>
      <c r="J1763">
        <f>Tabla1[[#This Row],[Precio Unitario]]*Tabla1[[#This Row],[Cantidad Ordenada]]</f>
        <v>57</v>
      </c>
      <c r="K1763">
        <f>Tabla1[[#This Row],[Ganancia Bruta]]-(Tabla1[[#This Row],[Costo Unitario]]*Tabla1[[#This Row],[Cantidad Ordenada]])</f>
        <v>24</v>
      </c>
      <c r="L1763">
        <f>Tabla1[[#This Row],[Precio Unitario]]*Tabla1[[#This Row],[Cantidad Ordenada]]</f>
        <v>57</v>
      </c>
      <c r="M1763" s="1">
        <f>Tabla1[[#This Row],[Ganancia Neta ]]/Tabla1[[#This Row],[Total del pedido ]]</f>
        <v>0.42105263157894735</v>
      </c>
      <c r="N1763" s="2">
        <f>Tabla1[[#This Row],[Costo Unitario]]*Tabla1[[#This Row],[Cantidad Ordenada]]</f>
        <v>33</v>
      </c>
      <c r="O1763" s="2"/>
    </row>
    <row r="1764" spans="1:15">
      <c r="A1764">
        <v>710</v>
      </c>
      <c r="B1764">
        <v>18</v>
      </c>
      <c r="C1764" t="s">
        <v>24</v>
      </c>
      <c r="D1764" t="s">
        <v>48</v>
      </c>
      <c r="E1764">
        <v>10</v>
      </c>
      <c r="F1764">
        <v>18</v>
      </c>
      <c r="G1764">
        <v>1</v>
      </c>
      <c r="H1764" s="8">
        <v>20</v>
      </c>
      <c r="I1764" t="s">
        <v>8</v>
      </c>
      <c r="J1764">
        <f>Tabla1[[#This Row],[Precio Unitario]]*Tabla1[[#This Row],[Cantidad Ordenada]]</f>
        <v>18</v>
      </c>
      <c r="K1764">
        <f>Tabla1[[#This Row],[Ganancia Bruta]]-(Tabla1[[#This Row],[Costo Unitario]]*Tabla1[[#This Row],[Cantidad Ordenada]])</f>
        <v>8</v>
      </c>
      <c r="L1764">
        <f>Tabla1[[#This Row],[Precio Unitario]]*Tabla1[[#This Row],[Cantidad Ordenada]]</f>
        <v>18</v>
      </c>
      <c r="M1764" s="1">
        <f>Tabla1[[#This Row],[Ganancia Neta ]]/Tabla1[[#This Row],[Total del pedido ]]</f>
        <v>0.44444444444444442</v>
      </c>
      <c r="N1764" s="2">
        <f>Tabla1[[#This Row],[Costo Unitario]]*Tabla1[[#This Row],[Cantidad Ordenada]]</f>
        <v>10</v>
      </c>
      <c r="O1764" s="2"/>
    </row>
    <row r="1765" spans="1:15">
      <c r="A1765">
        <v>710</v>
      </c>
      <c r="B1765">
        <v>18</v>
      </c>
      <c r="C1765" t="s">
        <v>22</v>
      </c>
      <c r="D1765" t="s">
        <v>46</v>
      </c>
      <c r="E1765">
        <v>14</v>
      </c>
      <c r="F1765">
        <v>23</v>
      </c>
      <c r="G1765">
        <v>1</v>
      </c>
      <c r="H1765" s="8">
        <v>43</v>
      </c>
      <c r="I1765" t="s">
        <v>8</v>
      </c>
      <c r="J1765">
        <f>Tabla1[[#This Row],[Precio Unitario]]*Tabla1[[#This Row],[Cantidad Ordenada]]</f>
        <v>23</v>
      </c>
      <c r="K1765">
        <f>Tabla1[[#This Row],[Ganancia Bruta]]-(Tabla1[[#This Row],[Costo Unitario]]*Tabla1[[#This Row],[Cantidad Ordenada]])</f>
        <v>9</v>
      </c>
      <c r="L1765">
        <f>Tabla1[[#This Row],[Precio Unitario]]*Tabla1[[#This Row],[Cantidad Ordenada]]</f>
        <v>23</v>
      </c>
      <c r="M1765" s="1">
        <f>Tabla1[[#This Row],[Ganancia Neta ]]/Tabla1[[#This Row],[Total del pedido ]]</f>
        <v>0.39130434782608697</v>
      </c>
      <c r="N1765" s="2">
        <f>Tabla1[[#This Row],[Costo Unitario]]*Tabla1[[#This Row],[Cantidad Ordenada]]</f>
        <v>14</v>
      </c>
      <c r="O1765" s="2"/>
    </row>
    <row r="1766" spans="1:15">
      <c r="A1766">
        <v>711</v>
      </c>
      <c r="B1766">
        <v>20</v>
      </c>
      <c r="C1766" t="s">
        <v>20</v>
      </c>
      <c r="D1766" t="s">
        <v>44</v>
      </c>
      <c r="E1766">
        <v>20</v>
      </c>
      <c r="F1766">
        <v>34</v>
      </c>
      <c r="G1766">
        <v>3</v>
      </c>
      <c r="H1766" s="8">
        <v>43</v>
      </c>
      <c r="I1766" t="s">
        <v>6</v>
      </c>
      <c r="J1766">
        <f>Tabla1[[#This Row],[Precio Unitario]]*Tabla1[[#This Row],[Cantidad Ordenada]]</f>
        <v>102</v>
      </c>
      <c r="K1766">
        <f>Tabla1[[#This Row],[Ganancia Bruta]]-(Tabla1[[#This Row],[Costo Unitario]]*Tabla1[[#This Row],[Cantidad Ordenada]])</f>
        <v>42</v>
      </c>
      <c r="L1766">
        <f>Tabla1[[#This Row],[Precio Unitario]]*Tabla1[[#This Row],[Cantidad Ordenada]]</f>
        <v>102</v>
      </c>
      <c r="M1766" s="1">
        <f>Tabla1[[#This Row],[Ganancia Neta ]]/Tabla1[[#This Row],[Total del pedido ]]</f>
        <v>0.41176470588235292</v>
      </c>
      <c r="N1766" s="2">
        <f>Tabla1[[#This Row],[Costo Unitario]]*Tabla1[[#This Row],[Cantidad Ordenada]]</f>
        <v>60</v>
      </c>
      <c r="O1766" s="2"/>
    </row>
    <row r="1767" spans="1:15">
      <c r="A1767">
        <v>711</v>
      </c>
      <c r="B1767">
        <v>20</v>
      </c>
      <c r="C1767" t="s">
        <v>18</v>
      </c>
      <c r="D1767" t="s">
        <v>42</v>
      </c>
      <c r="E1767">
        <v>19</v>
      </c>
      <c r="F1767">
        <v>32</v>
      </c>
      <c r="G1767">
        <v>2</v>
      </c>
      <c r="H1767" s="8">
        <v>16</v>
      </c>
      <c r="I1767" t="s">
        <v>8</v>
      </c>
      <c r="J1767">
        <f>Tabla1[[#This Row],[Precio Unitario]]*Tabla1[[#This Row],[Cantidad Ordenada]]</f>
        <v>64</v>
      </c>
      <c r="K1767">
        <f>Tabla1[[#This Row],[Ganancia Bruta]]-(Tabla1[[#This Row],[Costo Unitario]]*Tabla1[[#This Row],[Cantidad Ordenada]])</f>
        <v>26</v>
      </c>
      <c r="L1767">
        <f>Tabla1[[#This Row],[Precio Unitario]]*Tabla1[[#This Row],[Cantidad Ordenada]]</f>
        <v>64</v>
      </c>
      <c r="M1767" s="1">
        <f>Tabla1[[#This Row],[Ganancia Neta ]]/Tabla1[[#This Row],[Total del pedido ]]</f>
        <v>0.40625</v>
      </c>
      <c r="N1767" s="2">
        <f>Tabla1[[#This Row],[Costo Unitario]]*Tabla1[[#This Row],[Cantidad Ordenada]]</f>
        <v>38</v>
      </c>
      <c r="O1767" s="2"/>
    </row>
    <row r="1768" spans="1:15">
      <c r="A1768">
        <v>712</v>
      </c>
      <c r="B1768">
        <v>10</v>
      </c>
      <c r="C1768" t="s">
        <v>5</v>
      </c>
      <c r="D1768" t="s">
        <v>31</v>
      </c>
      <c r="E1768">
        <v>14</v>
      </c>
      <c r="F1768">
        <v>24</v>
      </c>
      <c r="G1768">
        <v>2</v>
      </c>
      <c r="H1768" s="8">
        <v>49</v>
      </c>
      <c r="I1768" t="s">
        <v>6</v>
      </c>
      <c r="J1768">
        <f>Tabla1[[#This Row],[Precio Unitario]]*Tabla1[[#This Row],[Cantidad Ordenada]]</f>
        <v>48</v>
      </c>
      <c r="K1768">
        <f>Tabla1[[#This Row],[Ganancia Bruta]]-(Tabla1[[#This Row],[Costo Unitario]]*Tabla1[[#This Row],[Cantidad Ordenada]])</f>
        <v>20</v>
      </c>
      <c r="L1768">
        <f>Tabla1[[#This Row],[Precio Unitario]]*Tabla1[[#This Row],[Cantidad Ordenada]]</f>
        <v>48</v>
      </c>
      <c r="M1768" s="1">
        <f>Tabla1[[#This Row],[Ganancia Neta ]]/Tabla1[[#This Row],[Total del pedido ]]</f>
        <v>0.41666666666666669</v>
      </c>
      <c r="N1768" s="2">
        <f>Tabla1[[#This Row],[Costo Unitario]]*Tabla1[[#This Row],[Cantidad Ordenada]]</f>
        <v>28</v>
      </c>
      <c r="O1768" s="2"/>
    </row>
    <row r="1769" spans="1:15">
      <c r="A1769">
        <v>713</v>
      </c>
      <c r="B1769">
        <v>6</v>
      </c>
      <c r="C1769" t="s">
        <v>14</v>
      </c>
      <c r="D1769" t="s">
        <v>38</v>
      </c>
      <c r="E1769">
        <v>20</v>
      </c>
      <c r="F1769">
        <v>33</v>
      </c>
      <c r="G1769">
        <v>3</v>
      </c>
      <c r="H1769" s="8">
        <v>41</v>
      </c>
      <c r="I1769" t="s">
        <v>8</v>
      </c>
      <c r="J1769">
        <f>Tabla1[[#This Row],[Precio Unitario]]*Tabla1[[#This Row],[Cantidad Ordenada]]</f>
        <v>99</v>
      </c>
      <c r="K1769">
        <f>Tabla1[[#This Row],[Ganancia Bruta]]-(Tabla1[[#This Row],[Costo Unitario]]*Tabla1[[#This Row],[Cantidad Ordenada]])</f>
        <v>39</v>
      </c>
      <c r="L1769">
        <f>Tabla1[[#This Row],[Precio Unitario]]*Tabla1[[#This Row],[Cantidad Ordenada]]</f>
        <v>99</v>
      </c>
      <c r="M1769" s="1">
        <f>Tabla1[[#This Row],[Ganancia Neta ]]/Tabla1[[#This Row],[Total del pedido ]]</f>
        <v>0.39393939393939392</v>
      </c>
      <c r="N1769" s="2">
        <f>Tabla1[[#This Row],[Costo Unitario]]*Tabla1[[#This Row],[Cantidad Ordenada]]</f>
        <v>60</v>
      </c>
      <c r="O1769" s="2"/>
    </row>
    <row r="1770" spans="1:15">
      <c r="A1770">
        <v>713</v>
      </c>
      <c r="B1770">
        <v>6</v>
      </c>
      <c r="C1770" t="s">
        <v>13</v>
      </c>
      <c r="D1770" t="s">
        <v>37</v>
      </c>
      <c r="E1770">
        <v>17</v>
      </c>
      <c r="F1770">
        <v>29</v>
      </c>
      <c r="G1770">
        <v>3</v>
      </c>
      <c r="H1770" s="8">
        <v>14</v>
      </c>
      <c r="I1770" t="s">
        <v>8</v>
      </c>
      <c r="J1770">
        <f>Tabla1[[#This Row],[Precio Unitario]]*Tabla1[[#This Row],[Cantidad Ordenada]]</f>
        <v>87</v>
      </c>
      <c r="K1770">
        <f>Tabla1[[#This Row],[Ganancia Bruta]]-(Tabla1[[#This Row],[Costo Unitario]]*Tabla1[[#This Row],[Cantidad Ordenada]])</f>
        <v>36</v>
      </c>
      <c r="L1770">
        <f>Tabla1[[#This Row],[Precio Unitario]]*Tabla1[[#This Row],[Cantidad Ordenada]]</f>
        <v>87</v>
      </c>
      <c r="M1770" s="1">
        <f>Tabla1[[#This Row],[Ganancia Neta ]]/Tabla1[[#This Row],[Total del pedido ]]</f>
        <v>0.41379310344827586</v>
      </c>
      <c r="N1770" s="2">
        <f>Tabla1[[#This Row],[Costo Unitario]]*Tabla1[[#This Row],[Cantidad Ordenada]]</f>
        <v>51</v>
      </c>
      <c r="O1770" s="2"/>
    </row>
    <row r="1771" spans="1:15">
      <c r="A1771">
        <v>713</v>
      </c>
      <c r="B1771">
        <v>6</v>
      </c>
      <c r="C1771" t="s">
        <v>18</v>
      </c>
      <c r="D1771" t="s">
        <v>42</v>
      </c>
      <c r="E1771">
        <v>19</v>
      </c>
      <c r="F1771">
        <v>32</v>
      </c>
      <c r="G1771">
        <v>3</v>
      </c>
      <c r="H1771" s="8">
        <v>45</v>
      </c>
      <c r="I1771" t="s">
        <v>6</v>
      </c>
      <c r="J1771">
        <f>Tabla1[[#This Row],[Precio Unitario]]*Tabla1[[#This Row],[Cantidad Ordenada]]</f>
        <v>96</v>
      </c>
      <c r="K1771">
        <f>Tabla1[[#This Row],[Ganancia Bruta]]-(Tabla1[[#This Row],[Costo Unitario]]*Tabla1[[#This Row],[Cantidad Ordenada]])</f>
        <v>39</v>
      </c>
      <c r="L1771">
        <f>Tabla1[[#This Row],[Precio Unitario]]*Tabla1[[#This Row],[Cantidad Ordenada]]</f>
        <v>96</v>
      </c>
      <c r="M1771" s="1">
        <f>Tabla1[[#This Row],[Ganancia Neta ]]/Tabla1[[#This Row],[Total del pedido ]]</f>
        <v>0.40625</v>
      </c>
      <c r="N1771" s="2">
        <f>Tabla1[[#This Row],[Costo Unitario]]*Tabla1[[#This Row],[Cantidad Ordenada]]</f>
        <v>57</v>
      </c>
      <c r="O1771" s="2"/>
    </row>
    <row r="1772" spans="1:15">
      <c r="A1772">
        <v>713</v>
      </c>
      <c r="B1772">
        <v>6</v>
      </c>
      <c r="C1772" t="s">
        <v>25</v>
      </c>
      <c r="D1772" t="s">
        <v>49</v>
      </c>
      <c r="E1772">
        <v>15</v>
      </c>
      <c r="F1772">
        <v>26</v>
      </c>
      <c r="G1772">
        <v>3</v>
      </c>
      <c r="H1772" s="8">
        <v>25</v>
      </c>
      <c r="I1772" t="s">
        <v>6</v>
      </c>
      <c r="J1772">
        <f>Tabla1[[#This Row],[Precio Unitario]]*Tabla1[[#This Row],[Cantidad Ordenada]]</f>
        <v>78</v>
      </c>
      <c r="K1772">
        <f>Tabla1[[#This Row],[Ganancia Bruta]]-(Tabla1[[#This Row],[Costo Unitario]]*Tabla1[[#This Row],[Cantidad Ordenada]])</f>
        <v>33</v>
      </c>
      <c r="L1772">
        <f>Tabla1[[#This Row],[Precio Unitario]]*Tabla1[[#This Row],[Cantidad Ordenada]]</f>
        <v>78</v>
      </c>
      <c r="M1772" s="1">
        <f>Tabla1[[#This Row],[Ganancia Neta ]]/Tabla1[[#This Row],[Total del pedido ]]</f>
        <v>0.42307692307692307</v>
      </c>
      <c r="N1772" s="2">
        <f>Tabla1[[#This Row],[Costo Unitario]]*Tabla1[[#This Row],[Cantidad Ordenada]]</f>
        <v>45</v>
      </c>
      <c r="O1772" s="2"/>
    </row>
    <row r="1773" spans="1:15">
      <c r="A1773">
        <v>714</v>
      </c>
      <c r="B1773">
        <v>19</v>
      </c>
      <c r="C1773" t="s">
        <v>20</v>
      </c>
      <c r="D1773" t="s">
        <v>44</v>
      </c>
      <c r="E1773">
        <v>20</v>
      </c>
      <c r="F1773">
        <v>34</v>
      </c>
      <c r="G1773">
        <v>3</v>
      </c>
      <c r="H1773" s="8">
        <v>17</v>
      </c>
      <c r="I1773" t="s">
        <v>8</v>
      </c>
      <c r="J1773">
        <f>Tabla1[[#This Row],[Precio Unitario]]*Tabla1[[#This Row],[Cantidad Ordenada]]</f>
        <v>102</v>
      </c>
      <c r="K1773">
        <f>Tabla1[[#This Row],[Ganancia Bruta]]-(Tabla1[[#This Row],[Costo Unitario]]*Tabla1[[#This Row],[Cantidad Ordenada]])</f>
        <v>42</v>
      </c>
      <c r="L1773">
        <f>Tabla1[[#This Row],[Precio Unitario]]*Tabla1[[#This Row],[Cantidad Ordenada]]</f>
        <v>102</v>
      </c>
      <c r="M1773" s="1">
        <f>Tabla1[[#This Row],[Ganancia Neta ]]/Tabla1[[#This Row],[Total del pedido ]]</f>
        <v>0.41176470588235292</v>
      </c>
      <c r="N1773" s="2">
        <f>Tabla1[[#This Row],[Costo Unitario]]*Tabla1[[#This Row],[Cantidad Ordenada]]</f>
        <v>60</v>
      </c>
      <c r="O1773" s="2"/>
    </row>
    <row r="1774" spans="1:15">
      <c r="A1774">
        <v>714</v>
      </c>
      <c r="B1774">
        <v>19</v>
      </c>
      <c r="C1774" t="s">
        <v>7</v>
      </c>
      <c r="D1774" t="s">
        <v>32</v>
      </c>
      <c r="E1774">
        <v>18</v>
      </c>
      <c r="F1774">
        <v>30</v>
      </c>
      <c r="G1774">
        <v>3</v>
      </c>
      <c r="H1774" s="8">
        <v>17</v>
      </c>
      <c r="I1774" t="s">
        <v>8</v>
      </c>
      <c r="J1774">
        <f>Tabla1[[#This Row],[Precio Unitario]]*Tabla1[[#This Row],[Cantidad Ordenada]]</f>
        <v>90</v>
      </c>
      <c r="K1774">
        <f>Tabla1[[#This Row],[Ganancia Bruta]]-(Tabla1[[#This Row],[Costo Unitario]]*Tabla1[[#This Row],[Cantidad Ordenada]])</f>
        <v>36</v>
      </c>
      <c r="L1774">
        <f>Tabla1[[#This Row],[Precio Unitario]]*Tabla1[[#This Row],[Cantidad Ordenada]]</f>
        <v>90</v>
      </c>
      <c r="M1774" s="1">
        <f>Tabla1[[#This Row],[Ganancia Neta ]]/Tabla1[[#This Row],[Total del pedido ]]</f>
        <v>0.4</v>
      </c>
      <c r="N1774" s="2">
        <f>Tabla1[[#This Row],[Costo Unitario]]*Tabla1[[#This Row],[Cantidad Ordenada]]</f>
        <v>54</v>
      </c>
      <c r="O1774" s="2"/>
    </row>
    <row r="1775" spans="1:15">
      <c r="A1775">
        <v>714</v>
      </c>
      <c r="B1775">
        <v>19</v>
      </c>
      <c r="C1775" t="s">
        <v>14</v>
      </c>
      <c r="D1775" t="s">
        <v>38</v>
      </c>
      <c r="E1775">
        <v>20</v>
      </c>
      <c r="F1775">
        <v>33</v>
      </c>
      <c r="G1775">
        <v>1</v>
      </c>
      <c r="H1775" s="8">
        <v>29</v>
      </c>
      <c r="I1775" t="s">
        <v>8</v>
      </c>
      <c r="J1775">
        <f>Tabla1[[#This Row],[Precio Unitario]]*Tabla1[[#This Row],[Cantidad Ordenada]]</f>
        <v>33</v>
      </c>
      <c r="K1775">
        <f>Tabla1[[#This Row],[Ganancia Bruta]]-(Tabla1[[#This Row],[Costo Unitario]]*Tabla1[[#This Row],[Cantidad Ordenada]])</f>
        <v>13</v>
      </c>
      <c r="L1775">
        <f>Tabla1[[#This Row],[Precio Unitario]]*Tabla1[[#This Row],[Cantidad Ordenada]]</f>
        <v>33</v>
      </c>
      <c r="M1775" s="1">
        <f>Tabla1[[#This Row],[Ganancia Neta ]]/Tabla1[[#This Row],[Total del pedido ]]</f>
        <v>0.39393939393939392</v>
      </c>
      <c r="N1775" s="2">
        <f>Tabla1[[#This Row],[Costo Unitario]]*Tabla1[[#This Row],[Cantidad Ordenada]]</f>
        <v>20</v>
      </c>
      <c r="O1775" s="2"/>
    </row>
    <row r="1776" spans="1:15">
      <c r="A1776">
        <v>715</v>
      </c>
      <c r="B1776">
        <v>12</v>
      </c>
      <c r="C1776" t="s">
        <v>7</v>
      </c>
      <c r="D1776" t="s">
        <v>32</v>
      </c>
      <c r="E1776">
        <v>18</v>
      </c>
      <c r="F1776">
        <v>30</v>
      </c>
      <c r="G1776">
        <v>3</v>
      </c>
      <c r="H1776" s="8">
        <v>35</v>
      </c>
      <c r="I1776" t="s">
        <v>6</v>
      </c>
      <c r="J1776">
        <f>Tabla1[[#This Row],[Precio Unitario]]*Tabla1[[#This Row],[Cantidad Ordenada]]</f>
        <v>90</v>
      </c>
      <c r="K1776">
        <f>Tabla1[[#This Row],[Ganancia Bruta]]-(Tabla1[[#This Row],[Costo Unitario]]*Tabla1[[#This Row],[Cantidad Ordenada]])</f>
        <v>36</v>
      </c>
      <c r="L1776">
        <f>Tabla1[[#This Row],[Precio Unitario]]*Tabla1[[#This Row],[Cantidad Ordenada]]</f>
        <v>90</v>
      </c>
      <c r="M1776" s="1">
        <f>Tabla1[[#This Row],[Ganancia Neta ]]/Tabla1[[#This Row],[Total del pedido ]]</f>
        <v>0.4</v>
      </c>
      <c r="N1776" s="2">
        <f>Tabla1[[#This Row],[Costo Unitario]]*Tabla1[[#This Row],[Cantidad Ordenada]]</f>
        <v>54</v>
      </c>
      <c r="O1776" s="2"/>
    </row>
    <row r="1777" spans="1:15">
      <c r="A1777">
        <v>715</v>
      </c>
      <c r="B1777">
        <v>12</v>
      </c>
      <c r="C1777" t="s">
        <v>10</v>
      </c>
      <c r="D1777" t="s">
        <v>34</v>
      </c>
      <c r="E1777">
        <v>16</v>
      </c>
      <c r="F1777">
        <v>27</v>
      </c>
      <c r="G1777">
        <v>1</v>
      </c>
      <c r="H1777" s="8">
        <v>14</v>
      </c>
      <c r="I1777" t="s">
        <v>6</v>
      </c>
      <c r="J1777">
        <f>Tabla1[[#This Row],[Precio Unitario]]*Tabla1[[#This Row],[Cantidad Ordenada]]</f>
        <v>27</v>
      </c>
      <c r="K1777">
        <f>Tabla1[[#This Row],[Ganancia Bruta]]-(Tabla1[[#This Row],[Costo Unitario]]*Tabla1[[#This Row],[Cantidad Ordenada]])</f>
        <v>11</v>
      </c>
      <c r="L1777">
        <f>Tabla1[[#This Row],[Precio Unitario]]*Tabla1[[#This Row],[Cantidad Ordenada]]</f>
        <v>27</v>
      </c>
      <c r="M1777" s="1">
        <f>Tabla1[[#This Row],[Ganancia Neta ]]/Tabla1[[#This Row],[Total del pedido ]]</f>
        <v>0.40740740740740738</v>
      </c>
      <c r="N1777" s="2">
        <f>Tabla1[[#This Row],[Costo Unitario]]*Tabla1[[#This Row],[Cantidad Ordenada]]</f>
        <v>16</v>
      </c>
      <c r="O1777" s="2"/>
    </row>
    <row r="1778" spans="1:15">
      <c r="A1778">
        <v>715</v>
      </c>
      <c r="B1778">
        <v>12</v>
      </c>
      <c r="C1778" t="s">
        <v>26</v>
      </c>
      <c r="D1778" t="s">
        <v>50</v>
      </c>
      <c r="E1778">
        <v>15</v>
      </c>
      <c r="F1778">
        <v>25</v>
      </c>
      <c r="G1778">
        <v>3</v>
      </c>
      <c r="H1778" s="8">
        <v>38</v>
      </c>
      <c r="I1778" t="s">
        <v>6</v>
      </c>
      <c r="J1778">
        <f>Tabla1[[#This Row],[Precio Unitario]]*Tabla1[[#This Row],[Cantidad Ordenada]]</f>
        <v>75</v>
      </c>
      <c r="K1778">
        <f>Tabla1[[#This Row],[Ganancia Bruta]]-(Tabla1[[#This Row],[Costo Unitario]]*Tabla1[[#This Row],[Cantidad Ordenada]])</f>
        <v>30</v>
      </c>
      <c r="L1778">
        <f>Tabla1[[#This Row],[Precio Unitario]]*Tabla1[[#This Row],[Cantidad Ordenada]]</f>
        <v>75</v>
      </c>
      <c r="M1778" s="1">
        <f>Tabla1[[#This Row],[Ganancia Neta ]]/Tabla1[[#This Row],[Total del pedido ]]</f>
        <v>0.4</v>
      </c>
      <c r="N1778" s="2">
        <f>Tabla1[[#This Row],[Costo Unitario]]*Tabla1[[#This Row],[Cantidad Ordenada]]</f>
        <v>45</v>
      </c>
      <c r="O1778" s="2"/>
    </row>
    <row r="1779" spans="1:15">
      <c r="A1779">
        <v>715</v>
      </c>
      <c r="B1779">
        <v>12</v>
      </c>
      <c r="C1779" t="s">
        <v>24</v>
      </c>
      <c r="D1779" t="s">
        <v>48</v>
      </c>
      <c r="E1779">
        <v>10</v>
      </c>
      <c r="F1779">
        <v>18</v>
      </c>
      <c r="G1779">
        <v>3</v>
      </c>
      <c r="H1779" s="8">
        <v>49</v>
      </c>
      <c r="I1779" t="s">
        <v>8</v>
      </c>
      <c r="J1779">
        <f>Tabla1[[#This Row],[Precio Unitario]]*Tabla1[[#This Row],[Cantidad Ordenada]]</f>
        <v>54</v>
      </c>
      <c r="K1779">
        <f>Tabla1[[#This Row],[Ganancia Bruta]]-(Tabla1[[#This Row],[Costo Unitario]]*Tabla1[[#This Row],[Cantidad Ordenada]])</f>
        <v>24</v>
      </c>
      <c r="L1779">
        <f>Tabla1[[#This Row],[Precio Unitario]]*Tabla1[[#This Row],[Cantidad Ordenada]]</f>
        <v>54</v>
      </c>
      <c r="M1779" s="1">
        <f>Tabla1[[#This Row],[Ganancia Neta ]]/Tabla1[[#This Row],[Total del pedido ]]</f>
        <v>0.44444444444444442</v>
      </c>
      <c r="N1779" s="2">
        <f>Tabla1[[#This Row],[Costo Unitario]]*Tabla1[[#This Row],[Cantidad Ordenada]]</f>
        <v>30</v>
      </c>
      <c r="O1779" s="2"/>
    </row>
    <row r="1780" spans="1:15">
      <c r="A1780">
        <v>716</v>
      </c>
      <c r="B1780">
        <v>12</v>
      </c>
      <c r="C1780" t="s">
        <v>23</v>
      </c>
      <c r="D1780" t="s">
        <v>47</v>
      </c>
      <c r="E1780">
        <v>13</v>
      </c>
      <c r="F1780">
        <v>21</v>
      </c>
      <c r="G1780">
        <v>3</v>
      </c>
      <c r="H1780" s="8">
        <v>12</v>
      </c>
      <c r="I1780" t="s">
        <v>6</v>
      </c>
      <c r="J1780">
        <f>Tabla1[[#This Row],[Precio Unitario]]*Tabla1[[#This Row],[Cantidad Ordenada]]</f>
        <v>63</v>
      </c>
      <c r="K1780">
        <f>Tabla1[[#This Row],[Ganancia Bruta]]-(Tabla1[[#This Row],[Costo Unitario]]*Tabla1[[#This Row],[Cantidad Ordenada]])</f>
        <v>24</v>
      </c>
      <c r="L1780">
        <f>Tabla1[[#This Row],[Precio Unitario]]*Tabla1[[#This Row],[Cantidad Ordenada]]</f>
        <v>63</v>
      </c>
      <c r="M1780" s="1">
        <f>Tabla1[[#This Row],[Ganancia Neta ]]/Tabla1[[#This Row],[Total del pedido ]]</f>
        <v>0.38095238095238093</v>
      </c>
      <c r="N1780" s="2">
        <f>Tabla1[[#This Row],[Costo Unitario]]*Tabla1[[#This Row],[Cantidad Ordenada]]</f>
        <v>39</v>
      </c>
      <c r="O1780" s="2"/>
    </row>
    <row r="1781" spans="1:15">
      <c r="A1781">
        <v>716</v>
      </c>
      <c r="B1781">
        <v>12</v>
      </c>
      <c r="C1781" t="s">
        <v>26</v>
      </c>
      <c r="D1781" t="s">
        <v>50</v>
      </c>
      <c r="E1781">
        <v>15</v>
      </c>
      <c r="F1781">
        <v>25</v>
      </c>
      <c r="G1781">
        <v>3</v>
      </c>
      <c r="H1781" s="8">
        <v>48</v>
      </c>
      <c r="I1781" t="s">
        <v>6</v>
      </c>
      <c r="J1781">
        <f>Tabla1[[#This Row],[Precio Unitario]]*Tabla1[[#This Row],[Cantidad Ordenada]]</f>
        <v>75</v>
      </c>
      <c r="K1781">
        <f>Tabla1[[#This Row],[Ganancia Bruta]]-(Tabla1[[#This Row],[Costo Unitario]]*Tabla1[[#This Row],[Cantidad Ordenada]])</f>
        <v>30</v>
      </c>
      <c r="L1781">
        <f>Tabla1[[#This Row],[Precio Unitario]]*Tabla1[[#This Row],[Cantidad Ordenada]]</f>
        <v>75</v>
      </c>
      <c r="M1781" s="1">
        <f>Tabla1[[#This Row],[Ganancia Neta ]]/Tabla1[[#This Row],[Total del pedido ]]</f>
        <v>0.4</v>
      </c>
      <c r="N1781" s="2">
        <f>Tabla1[[#This Row],[Costo Unitario]]*Tabla1[[#This Row],[Cantidad Ordenada]]</f>
        <v>45</v>
      </c>
      <c r="O1781" s="2"/>
    </row>
    <row r="1782" spans="1:15">
      <c r="A1782">
        <v>716</v>
      </c>
      <c r="B1782">
        <v>12</v>
      </c>
      <c r="C1782" t="s">
        <v>9</v>
      </c>
      <c r="D1782" t="s">
        <v>33</v>
      </c>
      <c r="E1782">
        <v>19</v>
      </c>
      <c r="F1782">
        <v>31</v>
      </c>
      <c r="G1782">
        <v>3</v>
      </c>
      <c r="H1782" s="8">
        <v>30</v>
      </c>
      <c r="I1782" t="s">
        <v>8</v>
      </c>
      <c r="J1782">
        <f>Tabla1[[#This Row],[Precio Unitario]]*Tabla1[[#This Row],[Cantidad Ordenada]]</f>
        <v>93</v>
      </c>
      <c r="K1782">
        <f>Tabla1[[#This Row],[Ganancia Bruta]]-(Tabla1[[#This Row],[Costo Unitario]]*Tabla1[[#This Row],[Cantidad Ordenada]])</f>
        <v>36</v>
      </c>
      <c r="L1782">
        <f>Tabla1[[#This Row],[Precio Unitario]]*Tabla1[[#This Row],[Cantidad Ordenada]]</f>
        <v>93</v>
      </c>
      <c r="M1782" s="1">
        <f>Tabla1[[#This Row],[Ganancia Neta ]]/Tabla1[[#This Row],[Total del pedido ]]</f>
        <v>0.38709677419354838</v>
      </c>
      <c r="N1782" s="2">
        <f>Tabla1[[#This Row],[Costo Unitario]]*Tabla1[[#This Row],[Cantidad Ordenada]]</f>
        <v>57</v>
      </c>
      <c r="O1782" s="2"/>
    </row>
    <row r="1783" spans="1:15">
      <c r="A1783">
        <v>717</v>
      </c>
      <c r="B1783">
        <v>8</v>
      </c>
      <c r="C1783" t="s">
        <v>19</v>
      </c>
      <c r="D1783" t="s">
        <v>43</v>
      </c>
      <c r="E1783">
        <v>13</v>
      </c>
      <c r="F1783">
        <v>22</v>
      </c>
      <c r="G1783">
        <v>2</v>
      </c>
      <c r="H1783" s="8">
        <v>23</v>
      </c>
      <c r="I1783" t="s">
        <v>8</v>
      </c>
      <c r="J1783">
        <f>Tabla1[[#This Row],[Precio Unitario]]*Tabla1[[#This Row],[Cantidad Ordenada]]</f>
        <v>44</v>
      </c>
      <c r="K1783">
        <f>Tabla1[[#This Row],[Ganancia Bruta]]-(Tabla1[[#This Row],[Costo Unitario]]*Tabla1[[#This Row],[Cantidad Ordenada]])</f>
        <v>18</v>
      </c>
      <c r="L1783">
        <f>Tabla1[[#This Row],[Precio Unitario]]*Tabla1[[#This Row],[Cantidad Ordenada]]</f>
        <v>44</v>
      </c>
      <c r="M1783" s="1">
        <f>Tabla1[[#This Row],[Ganancia Neta ]]/Tabla1[[#This Row],[Total del pedido ]]</f>
        <v>0.40909090909090912</v>
      </c>
      <c r="N1783" s="2">
        <f>Tabla1[[#This Row],[Costo Unitario]]*Tabla1[[#This Row],[Cantidad Ordenada]]</f>
        <v>26</v>
      </c>
      <c r="O1783" s="2"/>
    </row>
    <row r="1784" spans="1:15">
      <c r="A1784">
        <v>717</v>
      </c>
      <c r="B1784">
        <v>8</v>
      </c>
      <c r="C1784" t="s">
        <v>7</v>
      </c>
      <c r="D1784" t="s">
        <v>32</v>
      </c>
      <c r="E1784">
        <v>18</v>
      </c>
      <c r="F1784">
        <v>30</v>
      </c>
      <c r="G1784">
        <v>1</v>
      </c>
      <c r="H1784" s="8">
        <v>36</v>
      </c>
      <c r="I1784" t="s">
        <v>8</v>
      </c>
      <c r="J1784">
        <f>Tabla1[[#This Row],[Precio Unitario]]*Tabla1[[#This Row],[Cantidad Ordenada]]</f>
        <v>30</v>
      </c>
      <c r="K1784">
        <f>Tabla1[[#This Row],[Ganancia Bruta]]-(Tabla1[[#This Row],[Costo Unitario]]*Tabla1[[#This Row],[Cantidad Ordenada]])</f>
        <v>12</v>
      </c>
      <c r="L1784">
        <f>Tabla1[[#This Row],[Precio Unitario]]*Tabla1[[#This Row],[Cantidad Ordenada]]</f>
        <v>30</v>
      </c>
      <c r="M1784" s="1">
        <f>Tabla1[[#This Row],[Ganancia Neta ]]/Tabla1[[#This Row],[Total del pedido ]]</f>
        <v>0.4</v>
      </c>
      <c r="N1784" s="2">
        <f>Tabla1[[#This Row],[Costo Unitario]]*Tabla1[[#This Row],[Cantidad Ordenada]]</f>
        <v>18</v>
      </c>
      <c r="O1784" s="2"/>
    </row>
    <row r="1785" spans="1:15">
      <c r="A1785">
        <v>717</v>
      </c>
      <c r="B1785">
        <v>8</v>
      </c>
      <c r="C1785" t="s">
        <v>10</v>
      </c>
      <c r="D1785" t="s">
        <v>34</v>
      </c>
      <c r="E1785">
        <v>16</v>
      </c>
      <c r="F1785">
        <v>27</v>
      </c>
      <c r="G1785">
        <v>3</v>
      </c>
      <c r="H1785" s="8">
        <v>13</v>
      </c>
      <c r="I1785" t="s">
        <v>8</v>
      </c>
      <c r="J1785">
        <f>Tabla1[[#This Row],[Precio Unitario]]*Tabla1[[#This Row],[Cantidad Ordenada]]</f>
        <v>81</v>
      </c>
      <c r="K1785">
        <f>Tabla1[[#This Row],[Ganancia Bruta]]-(Tabla1[[#This Row],[Costo Unitario]]*Tabla1[[#This Row],[Cantidad Ordenada]])</f>
        <v>33</v>
      </c>
      <c r="L1785">
        <f>Tabla1[[#This Row],[Precio Unitario]]*Tabla1[[#This Row],[Cantidad Ordenada]]</f>
        <v>81</v>
      </c>
      <c r="M1785" s="1">
        <f>Tabla1[[#This Row],[Ganancia Neta ]]/Tabla1[[#This Row],[Total del pedido ]]</f>
        <v>0.40740740740740738</v>
      </c>
      <c r="N1785" s="2">
        <f>Tabla1[[#This Row],[Costo Unitario]]*Tabla1[[#This Row],[Cantidad Ordenada]]</f>
        <v>48</v>
      </c>
      <c r="O1785" s="2"/>
    </row>
    <row r="1786" spans="1:15">
      <c r="A1786">
        <v>718</v>
      </c>
      <c r="B1786">
        <v>7</v>
      </c>
      <c r="C1786" t="s">
        <v>21</v>
      </c>
      <c r="D1786" t="s">
        <v>45</v>
      </c>
      <c r="E1786">
        <v>12</v>
      </c>
      <c r="F1786">
        <v>20</v>
      </c>
      <c r="G1786">
        <v>1</v>
      </c>
      <c r="H1786" s="8">
        <v>58</v>
      </c>
      <c r="I1786" t="s">
        <v>8</v>
      </c>
      <c r="J1786">
        <f>Tabla1[[#This Row],[Precio Unitario]]*Tabla1[[#This Row],[Cantidad Ordenada]]</f>
        <v>20</v>
      </c>
      <c r="K1786">
        <f>Tabla1[[#This Row],[Ganancia Bruta]]-(Tabla1[[#This Row],[Costo Unitario]]*Tabla1[[#This Row],[Cantidad Ordenada]])</f>
        <v>8</v>
      </c>
      <c r="L1786">
        <f>Tabla1[[#This Row],[Precio Unitario]]*Tabla1[[#This Row],[Cantidad Ordenada]]</f>
        <v>20</v>
      </c>
      <c r="M1786" s="1">
        <f>Tabla1[[#This Row],[Ganancia Neta ]]/Tabla1[[#This Row],[Total del pedido ]]</f>
        <v>0.4</v>
      </c>
      <c r="N1786" s="2">
        <f>Tabla1[[#This Row],[Costo Unitario]]*Tabla1[[#This Row],[Cantidad Ordenada]]</f>
        <v>12</v>
      </c>
      <c r="O1786" s="2"/>
    </row>
    <row r="1787" spans="1:15">
      <c r="A1787">
        <v>719</v>
      </c>
      <c r="B1787">
        <v>16</v>
      </c>
      <c r="C1787" t="s">
        <v>11</v>
      </c>
      <c r="D1787" t="s">
        <v>35</v>
      </c>
      <c r="E1787">
        <v>25</v>
      </c>
      <c r="F1787">
        <v>40</v>
      </c>
      <c r="G1787">
        <v>1</v>
      </c>
      <c r="H1787" s="8">
        <v>15</v>
      </c>
      <c r="I1787" t="s">
        <v>6</v>
      </c>
      <c r="J1787">
        <f>Tabla1[[#This Row],[Precio Unitario]]*Tabla1[[#This Row],[Cantidad Ordenada]]</f>
        <v>40</v>
      </c>
      <c r="K1787">
        <f>Tabla1[[#This Row],[Ganancia Bruta]]-(Tabla1[[#This Row],[Costo Unitario]]*Tabla1[[#This Row],[Cantidad Ordenada]])</f>
        <v>15</v>
      </c>
      <c r="L1787">
        <f>Tabla1[[#This Row],[Precio Unitario]]*Tabla1[[#This Row],[Cantidad Ordenada]]</f>
        <v>40</v>
      </c>
      <c r="M1787" s="1">
        <f>Tabla1[[#This Row],[Ganancia Neta ]]/Tabla1[[#This Row],[Total del pedido ]]</f>
        <v>0.375</v>
      </c>
      <c r="N1787" s="2">
        <f>Tabla1[[#This Row],[Costo Unitario]]*Tabla1[[#This Row],[Cantidad Ordenada]]</f>
        <v>25</v>
      </c>
      <c r="O1787" s="2"/>
    </row>
    <row r="1788" spans="1:15">
      <c r="A1788">
        <v>719</v>
      </c>
      <c r="B1788">
        <v>16</v>
      </c>
      <c r="C1788" t="s">
        <v>16</v>
      </c>
      <c r="D1788" t="s">
        <v>40</v>
      </c>
      <c r="E1788">
        <v>11</v>
      </c>
      <c r="F1788">
        <v>19</v>
      </c>
      <c r="G1788">
        <v>2</v>
      </c>
      <c r="H1788" s="8">
        <v>34</v>
      </c>
      <c r="I1788" t="s">
        <v>6</v>
      </c>
      <c r="J1788">
        <f>Tabla1[[#This Row],[Precio Unitario]]*Tabla1[[#This Row],[Cantidad Ordenada]]</f>
        <v>38</v>
      </c>
      <c r="K1788">
        <f>Tabla1[[#This Row],[Ganancia Bruta]]-(Tabla1[[#This Row],[Costo Unitario]]*Tabla1[[#This Row],[Cantidad Ordenada]])</f>
        <v>16</v>
      </c>
      <c r="L1788">
        <f>Tabla1[[#This Row],[Precio Unitario]]*Tabla1[[#This Row],[Cantidad Ordenada]]</f>
        <v>38</v>
      </c>
      <c r="M1788" s="1">
        <f>Tabla1[[#This Row],[Ganancia Neta ]]/Tabla1[[#This Row],[Total del pedido ]]</f>
        <v>0.42105263157894735</v>
      </c>
      <c r="N1788" s="2">
        <f>Tabla1[[#This Row],[Costo Unitario]]*Tabla1[[#This Row],[Cantidad Ordenada]]</f>
        <v>22</v>
      </c>
      <c r="O1788" s="2"/>
    </row>
    <row r="1789" spans="1:15">
      <c r="A1789">
        <v>719</v>
      </c>
      <c r="B1789">
        <v>16</v>
      </c>
      <c r="C1789" t="s">
        <v>13</v>
      </c>
      <c r="D1789" t="s">
        <v>37</v>
      </c>
      <c r="E1789">
        <v>17</v>
      </c>
      <c r="F1789">
        <v>29</v>
      </c>
      <c r="G1789">
        <v>1</v>
      </c>
      <c r="H1789" s="8">
        <v>21</v>
      </c>
      <c r="I1789" t="s">
        <v>6</v>
      </c>
      <c r="J1789">
        <f>Tabla1[[#This Row],[Precio Unitario]]*Tabla1[[#This Row],[Cantidad Ordenada]]</f>
        <v>29</v>
      </c>
      <c r="K1789">
        <f>Tabla1[[#This Row],[Ganancia Bruta]]-(Tabla1[[#This Row],[Costo Unitario]]*Tabla1[[#This Row],[Cantidad Ordenada]])</f>
        <v>12</v>
      </c>
      <c r="L1789">
        <f>Tabla1[[#This Row],[Precio Unitario]]*Tabla1[[#This Row],[Cantidad Ordenada]]</f>
        <v>29</v>
      </c>
      <c r="M1789" s="1">
        <f>Tabla1[[#This Row],[Ganancia Neta ]]/Tabla1[[#This Row],[Total del pedido ]]</f>
        <v>0.41379310344827586</v>
      </c>
      <c r="N1789" s="2">
        <f>Tabla1[[#This Row],[Costo Unitario]]*Tabla1[[#This Row],[Cantidad Ordenada]]</f>
        <v>17</v>
      </c>
      <c r="O1789" s="2"/>
    </row>
    <row r="1790" spans="1:15">
      <c r="A1790">
        <v>720</v>
      </c>
      <c r="B1790">
        <v>4</v>
      </c>
      <c r="C1790" t="s">
        <v>14</v>
      </c>
      <c r="D1790" t="s">
        <v>38</v>
      </c>
      <c r="E1790">
        <v>20</v>
      </c>
      <c r="F1790">
        <v>33</v>
      </c>
      <c r="G1790">
        <v>1</v>
      </c>
      <c r="H1790" s="8">
        <v>36</v>
      </c>
      <c r="I1790" t="s">
        <v>6</v>
      </c>
      <c r="J1790">
        <f>Tabla1[[#This Row],[Precio Unitario]]*Tabla1[[#This Row],[Cantidad Ordenada]]</f>
        <v>33</v>
      </c>
      <c r="K1790">
        <f>Tabla1[[#This Row],[Ganancia Bruta]]-(Tabla1[[#This Row],[Costo Unitario]]*Tabla1[[#This Row],[Cantidad Ordenada]])</f>
        <v>13</v>
      </c>
      <c r="L1790">
        <f>Tabla1[[#This Row],[Precio Unitario]]*Tabla1[[#This Row],[Cantidad Ordenada]]</f>
        <v>33</v>
      </c>
      <c r="M1790" s="1">
        <f>Tabla1[[#This Row],[Ganancia Neta ]]/Tabla1[[#This Row],[Total del pedido ]]</f>
        <v>0.39393939393939392</v>
      </c>
      <c r="N1790" s="2">
        <f>Tabla1[[#This Row],[Costo Unitario]]*Tabla1[[#This Row],[Cantidad Ordenada]]</f>
        <v>20</v>
      </c>
      <c r="O1790" s="2"/>
    </row>
    <row r="1791" spans="1:15">
      <c r="A1791">
        <v>720</v>
      </c>
      <c r="B1791">
        <v>4</v>
      </c>
      <c r="C1791" t="s">
        <v>13</v>
      </c>
      <c r="D1791" t="s">
        <v>37</v>
      </c>
      <c r="E1791">
        <v>17</v>
      </c>
      <c r="F1791">
        <v>29</v>
      </c>
      <c r="G1791">
        <v>3</v>
      </c>
      <c r="H1791" s="8">
        <v>44</v>
      </c>
      <c r="I1791" t="s">
        <v>8</v>
      </c>
      <c r="J1791">
        <f>Tabla1[[#This Row],[Precio Unitario]]*Tabla1[[#This Row],[Cantidad Ordenada]]</f>
        <v>87</v>
      </c>
      <c r="K1791">
        <f>Tabla1[[#This Row],[Ganancia Bruta]]-(Tabla1[[#This Row],[Costo Unitario]]*Tabla1[[#This Row],[Cantidad Ordenada]])</f>
        <v>36</v>
      </c>
      <c r="L1791">
        <f>Tabla1[[#This Row],[Precio Unitario]]*Tabla1[[#This Row],[Cantidad Ordenada]]</f>
        <v>87</v>
      </c>
      <c r="M1791" s="1">
        <f>Tabla1[[#This Row],[Ganancia Neta ]]/Tabla1[[#This Row],[Total del pedido ]]</f>
        <v>0.41379310344827586</v>
      </c>
      <c r="N1791" s="2">
        <f>Tabla1[[#This Row],[Costo Unitario]]*Tabla1[[#This Row],[Cantidad Ordenada]]</f>
        <v>51</v>
      </c>
      <c r="O1791" s="2"/>
    </row>
    <row r="1792" spans="1:15">
      <c r="A1792">
        <v>720</v>
      </c>
      <c r="B1792">
        <v>4</v>
      </c>
      <c r="C1792" t="s">
        <v>5</v>
      </c>
      <c r="D1792" t="s">
        <v>31</v>
      </c>
      <c r="E1792">
        <v>14</v>
      </c>
      <c r="F1792">
        <v>24</v>
      </c>
      <c r="G1792">
        <v>2</v>
      </c>
      <c r="H1792" s="8">
        <v>53</v>
      </c>
      <c r="I1792" t="s">
        <v>8</v>
      </c>
      <c r="J1792">
        <f>Tabla1[[#This Row],[Precio Unitario]]*Tabla1[[#This Row],[Cantidad Ordenada]]</f>
        <v>48</v>
      </c>
      <c r="K1792">
        <f>Tabla1[[#This Row],[Ganancia Bruta]]-(Tabla1[[#This Row],[Costo Unitario]]*Tabla1[[#This Row],[Cantidad Ordenada]])</f>
        <v>20</v>
      </c>
      <c r="L1792">
        <f>Tabla1[[#This Row],[Precio Unitario]]*Tabla1[[#This Row],[Cantidad Ordenada]]</f>
        <v>48</v>
      </c>
      <c r="M1792" s="1">
        <f>Tabla1[[#This Row],[Ganancia Neta ]]/Tabla1[[#This Row],[Total del pedido ]]</f>
        <v>0.41666666666666669</v>
      </c>
      <c r="N1792" s="2">
        <f>Tabla1[[#This Row],[Costo Unitario]]*Tabla1[[#This Row],[Cantidad Ordenada]]</f>
        <v>28</v>
      </c>
      <c r="O1792" s="2"/>
    </row>
    <row r="1793" spans="1:15">
      <c r="A1793">
        <v>721</v>
      </c>
      <c r="B1793">
        <v>6</v>
      </c>
      <c r="C1793" t="s">
        <v>13</v>
      </c>
      <c r="D1793" t="s">
        <v>37</v>
      </c>
      <c r="E1793">
        <v>17</v>
      </c>
      <c r="F1793">
        <v>29</v>
      </c>
      <c r="G1793">
        <v>1</v>
      </c>
      <c r="H1793" s="8">
        <v>20</v>
      </c>
      <c r="I1793" t="s">
        <v>8</v>
      </c>
      <c r="J1793">
        <f>Tabla1[[#This Row],[Precio Unitario]]*Tabla1[[#This Row],[Cantidad Ordenada]]</f>
        <v>29</v>
      </c>
      <c r="K1793">
        <f>Tabla1[[#This Row],[Ganancia Bruta]]-(Tabla1[[#This Row],[Costo Unitario]]*Tabla1[[#This Row],[Cantidad Ordenada]])</f>
        <v>12</v>
      </c>
      <c r="L1793">
        <f>Tabla1[[#This Row],[Precio Unitario]]*Tabla1[[#This Row],[Cantidad Ordenada]]</f>
        <v>29</v>
      </c>
      <c r="M1793" s="1">
        <f>Tabla1[[#This Row],[Ganancia Neta ]]/Tabla1[[#This Row],[Total del pedido ]]</f>
        <v>0.41379310344827586</v>
      </c>
      <c r="N1793" s="2">
        <f>Tabla1[[#This Row],[Costo Unitario]]*Tabla1[[#This Row],[Cantidad Ordenada]]</f>
        <v>17</v>
      </c>
      <c r="O1793" s="2"/>
    </row>
    <row r="1794" spans="1:15">
      <c r="A1794">
        <v>721</v>
      </c>
      <c r="B1794">
        <v>6</v>
      </c>
      <c r="C1794" t="s">
        <v>12</v>
      </c>
      <c r="D1794" t="s">
        <v>36</v>
      </c>
      <c r="E1794">
        <v>22</v>
      </c>
      <c r="F1794">
        <v>36</v>
      </c>
      <c r="G1794">
        <v>1</v>
      </c>
      <c r="H1794" s="8">
        <v>15</v>
      </c>
      <c r="I1794" t="s">
        <v>8</v>
      </c>
      <c r="J1794">
        <f>Tabla1[[#This Row],[Precio Unitario]]*Tabla1[[#This Row],[Cantidad Ordenada]]</f>
        <v>36</v>
      </c>
      <c r="K1794">
        <f>Tabla1[[#This Row],[Ganancia Bruta]]-(Tabla1[[#This Row],[Costo Unitario]]*Tabla1[[#This Row],[Cantidad Ordenada]])</f>
        <v>14</v>
      </c>
      <c r="L1794">
        <f>Tabla1[[#This Row],[Precio Unitario]]*Tabla1[[#This Row],[Cantidad Ordenada]]</f>
        <v>36</v>
      </c>
      <c r="M1794" s="1">
        <f>Tabla1[[#This Row],[Ganancia Neta ]]/Tabla1[[#This Row],[Total del pedido ]]</f>
        <v>0.3888888888888889</v>
      </c>
      <c r="N1794" s="2">
        <f>Tabla1[[#This Row],[Costo Unitario]]*Tabla1[[#This Row],[Cantidad Ordenada]]</f>
        <v>22</v>
      </c>
      <c r="O1794" s="2"/>
    </row>
    <row r="1795" spans="1:15">
      <c r="A1795">
        <v>721</v>
      </c>
      <c r="B1795">
        <v>6</v>
      </c>
      <c r="C1795" t="s">
        <v>5</v>
      </c>
      <c r="D1795" t="s">
        <v>31</v>
      </c>
      <c r="E1795">
        <v>14</v>
      </c>
      <c r="F1795">
        <v>24</v>
      </c>
      <c r="G1795">
        <v>3</v>
      </c>
      <c r="H1795" s="8">
        <v>44</v>
      </c>
      <c r="I1795" t="s">
        <v>6</v>
      </c>
      <c r="J1795">
        <f>Tabla1[[#This Row],[Precio Unitario]]*Tabla1[[#This Row],[Cantidad Ordenada]]</f>
        <v>72</v>
      </c>
      <c r="K1795">
        <f>Tabla1[[#This Row],[Ganancia Bruta]]-(Tabla1[[#This Row],[Costo Unitario]]*Tabla1[[#This Row],[Cantidad Ordenada]])</f>
        <v>30</v>
      </c>
      <c r="L1795">
        <f>Tabla1[[#This Row],[Precio Unitario]]*Tabla1[[#This Row],[Cantidad Ordenada]]</f>
        <v>72</v>
      </c>
      <c r="M1795" s="1">
        <f>Tabla1[[#This Row],[Ganancia Neta ]]/Tabla1[[#This Row],[Total del pedido ]]</f>
        <v>0.41666666666666669</v>
      </c>
      <c r="N1795" s="2">
        <f>Tabla1[[#This Row],[Costo Unitario]]*Tabla1[[#This Row],[Cantidad Ordenada]]</f>
        <v>42</v>
      </c>
      <c r="O1795" s="2"/>
    </row>
    <row r="1796" spans="1:15">
      <c r="A1796">
        <v>721</v>
      </c>
      <c r="B1796">
        <v>6</v>
      </c>
      <c r="C1796" t="s">
        <v>10</v>
      </c>
      <c r="D1796" t="s">
        <v>34</v>
      </c>
      <c r="E1796">
        <v>16</v>
      </c>
      <c r="F1796">
        <v>27</v>
      </c>
      <c r="G1796">
        <v>3</v>
      </c>
      <c r="H1796" s="8">
        <v>54</v>
      </c>
      <c r="I1796" t="s">
        <v>8</v>
      </c>
      <c r="J1796">
        <f>Tabla1[[#This Row],[Precio Unitario]]*Tabla1[[#This Row],[Cantidad Ordenada]]</f>
        <v>81</v>
      </c>
      <c r="K1796">
        <f>Tabla1[[#This Row],[Ganancia Bruta]]-(Tabla1[[#This Row],[Costo Unitario]]*Tabla1[[#This Row],[Cantidad Ordenada]])</f>
        <v>33</v>
      </c>
      <c r="L1796">
        <f>Tabla1[[#This Row],[Precio Unitario]]*Tabla1[[#This Row],[Cantidad Ordenada]]</f>
        <v>81</v>
      </c>
      <c r="M1796" s="1">
        <f>Tabla1[[#This Row],[Ganancia Neta ]]/Tabla1[[#This Row],[Total del pedido ]]</f>
        <v>0.40740740740740738</v>
      </c>
      <c r="N1796" s="2">
        <f>Tabla1[[#This Row],[Costo Unitario]]*Tabla1[[#This Row],[Cantidad Ordenada]]</f>
        <v>48</v>
      </c>
      <c r="O1796" s="2"/>
    </row>
    <row r="1797" spans="1:15">
      <c r="A1797">
        <v>722</v>
      </c>
      <c r="B1797">
        <v>13</v>
      </c>
      <c r="C1797" t="s">
        <v>23</v>
      </c>
      <c r="D1797" t="s">
        <v>47</v>
      </c>
      <c r="E1797">
        <v>13</v>
      </c>
      <c r="F1797">
        <v>21</v>
      </c>
      <c r="G1797">
        <v>3</v>
      </c>
      <c r="H1797" s="8">
        <v>43</v>
      </c>
      <c r="I1797" t="s">
        <v>6</v>
      </c>
      <c r="J1797">
        <f>Tabla1[[#This Row],[Precio Unitario]]*Tabla1[[#This Row],[Cantidad Ordenada]]</f>
        <v>63</v>
      </c>
      <c r="K1797">
        <f>Tabla1[[#This Row],[Ganancia Bruta]]-(Tabla1[[#This Row],[Costo Unitario]]*Tabla1[[#This Row],[Cantidad Ordenada]])</f>
        <v>24</v>
      </c>
      <c r="L1797">
        <f>Tabla1[[#This Row],[Precio Unitario]]*Tabla1[[#This Row],[Cantidad Ordenada]]</f>
        <v>63</v>
      </c>
      <c r="M1797" s="1">
        <f>Tabla1[[#This Row],[Ganancia Neta ]]/Tabla1[[#This Row],[Total del pedido ]]</f>
        <v>0.38095238095238093</v>
      </c>
      <c r="N1797" s="2">
        <f>Tabla1[[#This Row],[Costo Unitario]]*Tabla1[[#This Row],[Cantidad Ordenada]]</f>
        <v>39</v>
      </c>
      <c r="O1797" s="2"/>
    </row>
    <row r="1798" spans="1:15">
      <c r="A1798">
        <v>722</v>
      </c>
      <c r="B1798">
        <v>13</v>
      </c>
      <c r="C1798" t="s">
        <v>19</v>
      </c>
      <c r="D1798" t="s">
        <v>43</v>
      </c>
      <c r="E1798">
        <v>13</v>
      </c>
      <c r="F1798">
        <v>22</v>
      </c>
      <c r="G1798">
        <v>1</v>
      </c>
      <c r="H1798" s="8">
        <v>16</v>
      </c>
      <c r="I1798" t="s">
        <v>6</v>
      </c>
      <c r="J1798">
        <f>Tabla1[[#This Row],[Precio Unitario]]*Tabla1[[#This Row],[Cantidad Ordenada]]</f>
        <v>22</v>
      </c>
      <c r="K1798">
        <f>Tabla1[[#This Row],[Ganancia Bruta]]-(Tabla1[[#This Row],[Costo Unitario]]*Tabla1[[#This Row],[Cantidad Ordenada]])</f>
        <v>9</v>
      </c>
      <c r="L1798">
        <f>Tabla1[[#This Row],[Precio Unitario]]*Tabla1[[#This Row],[Cantidad Ordenada]]</f>
        <v>22</v>
      </c>
      <c r="M1798" s="1">
        <f>Tabla1[[#This Row],[Ganancia Neta ]]/Tabla1[[#This Row],[Total del pedido ]]</f>
        <v>0.40909090909090912</v>
      </c>
      <c r="N1798" s="2">
        <f>Tabla1[[#This Row],[Costo Unitario]]*Tabla1[[#This Row],[Cantidad Ordenada]]</f>
        <v>13</v>
      </c>
      <c r="O1798" s="2"/>
    </row>
    <row r="1799" spans="1:15">
      <c r="A1799">
        <v>723</v>
      </c>
      <c r="B1799">
        <v>12</v>
      </c>
      <c r="C1799" t="s">
        <v>15</v>
      </c>
      <c r="D1799" t="s">
        <v>39</v>
      </c>
      <c r="E1799">
        <v>16</v>
      </c>
      <c r="F1799">
        <v>28</v>
      </c>
      <c r="G1799">
        <v>2</v>
      </c>
      <c r="H1799" s="8">
        <v>22</v>
      </c>
      <c r="I1799" t="s">
        <v>6</v>
      </c>
      <c r="J1799">
        <f>Tabla1[[#This Row],[Precio Unitario]]*Tabla1[[#This Row],[Cantidad Ordenada]]</f>
        <v>56</v>
      </c>
      <c r="K1799">
        <f>Tabla1[[#This Row],[Ganancia Bruta]]-(Tabla1[[#This Row],[Costo Unitario]]*Tabla1[[#This Row],[Cantidad Ordenada]])</f>
        <v>24</v>
      </c>
      <c r="L1799">
        <f>Tabla1[[#This Row],[Precio Unitario]]*Tabla1[[#This Row],[Cantidad Ordenada]]</f>
        <v>56</v>
      </c>
      <c r="M1799" s="1">
        <f>Tabla1[[#This Row],[Ganancia Neta ]]/Tabla1[[#This Row],[Total del pedido ]]</f>
        <v>0.42857142857142855</v>
      </c>
      <c r="N1799" s="2">
        <f>Tabla1[[#This Row],[Costo Unitario]]*Tabla1[[#This Row],[Cantidad Ordenada]]</f>
        <v>32</v>
      </c>
      <c r="O1799" s="2"/>
    </row>
    <row r="1800" spans="1:15">
      <c r="A1800">
        <v>723</v>
      </c>
      <c r="B1800">
        <v>12</v>
      </c>
      <c r="C1800" t="s">
        <v>17</v>
      </c>
      <c r="D1800" t="s">
        <v>41</v>
      </c>
      <c r="E1800">
        <v>21</v>
      </c>
      <c r="F1800">
        <v>35</v>
      </c>
      <c r="G1800">
        <v>2</v>
      </c>
      <c r="H1800" s="8">
        <v>9</v>
      </c>
      <c r="I1800" t="s">
        <v>6</v>
      </c>
      <c r="J1800">
        <f>Tabla1[[#This Row],[Precio Unitario]]*Tabla1[[#This Row],[Cantidad Ordenada]]</f>
        <v>70</v>
      </c>
      <c r="K1800">
        <f>Tabla1[[#This Row],[Ganancia Bruta]]-(Tabla1[[#This Row],[Costo Unitario]]*Tabla1[[#This Row],[Cantidad Ordenada]])</f>
        <v>28</v>
      </c>
      <c r="L1800">
        <f>Tabla1[[#This Row],[Precio Unitario]]*Tabla1[[#This Row],[Cantidad Ordenada]]</f>
        <v>70</v>
      </c>
      <c r="M1800" s="1">
        <f>Tabla1[[#This Row],[Ganancia Neta ]]/Tabla1[[#This Row],[Total del pedido ]]</f>
        <v>0.4</v>
      </c>
      <c r="N1800" s="2">
        <f>Tabla1[[#This Row],[Costo Unitario]]*Tabla1[[#This Row],[Cantidad Ordenada]]</f>
        <v>42</v>
      </c>
      <c r="O1800" s="2"/>
    </row>
    <row r="1801" spans="1:15">
      <c r="A1801">
        <v>724</v>
      </c>
      <c r="B1801">
        <v>8</v>
      </c>
      <c r="C1801" t="s">
        <v>19</v>
      </c>
      <c r="D1801" t="s">
        <v>43</v>
      </c>
      <c r="E1801">
        <v>13</v>
      </c>
      <c r="F1801">
        <v>22</v>
      </c>
      <c r="G1801">
        <v>3</v>
      </c>
      <c r="H1801" s="8">
        <v>56</v>
      </c>
      <c r="I1801" t="s">
        <v>6</v>
      </c>
      <c r="J1801">
        <f>Tabla1[[#This Row],[Precio Unitario]]*Tabla1[[#This Row],[Cantidad Ordenada]]</f>
        <v>66</v>
      </c>
      <c r="K1801">
        <f>Tabla1[[#This Row],[Ganancia Bruta]]-(Tabla1[[#This Row],[Costo Unitario]]*Tabla1[[#This Row],[Cantidad Ordenada]])</f>
        <v>27</v>
      </c>
      <c r="L1801">
        <f>Tabla1[[#This Row],[Precio Unitario]]*Tabla1[[#This Row],[Cantidad Ordenada]]</f>
        <v>66</v>
      </c>
      <c r="M1801" s="1">
        <f>Tabla1[[#This Row],[Ganancia Neta ]]/Tabla1[[#This Row],[Total del pedido ]]</f>
        <v>0.40909090909090912</v>
      </c>
      <c r="N1801" s="2">
        <f>Tabla1[[#This Row],[Costo Unitario]]*Tabla1[[#This Row],[Cantidad Ordenada]]</f>
        <v>39</v>
      </c>
      <c r="O1801" s="2"/>
    </row>
    <row r="1802" spans="1:15">
      <c r="A1802">
        <v>725</v>
      </c>
      <c r="B1802">
        <v>10</v>
      </c>
      <c r="C1802" t="s">
        <v>20</v>
      </c>
      <c r="D1802" t="s">
        <v>44</v>
      </c>
      <c r="E1802">
        <v>20</v>
      </c>
      <c r="F1802">
        <v>34</v>
      </c>
      <c r="G1802">
        <v>3</v>
      </c>
      <c r="H1802" s="8">
        <v>30</v>
      </c>
      <c r="I1802" t="s">
        <v>6</v>
      </c>
      <c r="J1802">
        <f>Tabla1[[#This Row],[Precio Unitario]]*Tabla1[[#This Row],[Cantidad Ordenada]]</f>
        <v>102</v>
      </c>
      <c r="K1802">
        <f>Tabla1[[#This Row],[Ganancia Bruta]]-(Tabla1[[#This Row],[Costo Unitario]]*Tabla1[[#This Row],[Cantidad Ordenada]])</f>
        <v>42</v>
      </c>
      <c r="L1802">
        <f>Tabla1[[#This Row],[Precio Unitario]]*Tabla1[[#This Row],[Cantidad Ordenada]]</f>
        <v>102</v>
      </c>
      <c r="M1802" s="1">
        <f>Tabla1[[#This Row],[Ganancia Neta ]]/Tabla1[[#This Row],[Total del pedido ]]</f>
        <v>0.41176470588235292</v>
      </c>
      <c r="N1802" s="2">
        <f>Tabla1[[#This Row],[Costo Unitario]]*Tabla1[[#This Row],[Cantidad Ordenada]]</f>
        <v>60</v>
      </c>
      <c r="O1802" s="2"/>
    </row>
    <row r="1803" spans="1:15">
      <c r="A1803">
        <v>725</v>
      </c>
      <c r="B1803">
        <v>10</v>
      </c>
      <c r="C1803" t="s">
        <v>19</v>
      </c>
      <c r="D1803" t="s">
        <v>43</v>
      </c>
      <c r="E1803">
        <v>13</v>
      </c>
      <c r="F1803">
        <v>22</v>
      </c>
      <c r="G1803">
        <v>3</v>
      </c>
      <c r="H1803" s="8">
        <v>55</v>
      </c>
      <c r="I1803" t="s">
        <v>6</v>
      </c>
      <c r="J1803">
        <f>Tabla1[[#This Row],[Precio Unitario]]*Tabla1[[#This Row],[Cantidad Ordenada]]</f>
        <v>66</v>
      </c>
      <c r="K1803">
        <f>Tabla1[[#This Row],[Ganancia Bruta]]-(Tabla1[[#This Row],[Costo Unitario]]*Tabla1[[#This Row],[Cantidad Ordenada]])</f>
        <v>27</v>
      </c>
      <c r="L1803">
        <f>Tabla1[[#This Row],[Precio Unitario]]*Tabla1[[#This Row],[Cantidad Ordenada]]</f>
        <v>66</v>
      </c>
      <c r="M1803" s="1">
        <f>Tabla1[[#This Row],[Ganancia Neta ]]/Tabla1[[#This Row],[Total del pedido ]]</f>
        <v>0.40909090909090912</v>
      </c>
      <c r="N1803" s="2">
        <f>Tabla1[[#This Row],[Costo Unitario]]*Tabla1[[#This Row],[Cantidad Ordenada]]</f>
        <v>39</v>
      </c>
      <c r="O1803" s="2"/>
    </row>
    <row r="1804" spans="1:15">
      <c r="A1804">
        <v>726</v>
      </c>
      <c r="B1804">
        <v>11</v>
      </c>
      <c r="C1804" t="s">
        <v>19</v>
      </c>
      <c r="D1804" t="s">
        <v>43</v>
      </c>
      <c r="E1804">
        <v>13</v>
      </c>
      <c r="F1804">
        <v>22</v>
      </c>
      <c r="G1804">
        <v>2</v>
      </c>
      <c r="H1804" s="8">
        <v>6</v>
      </c>
      <c r="I1804" t="s">
        <v>6</v>
      </c>
      <c r="J1804">
        <f>Tabla1[[#This Row],[Precio Unitario]]*Tabla1[[#This Row],[Cantidad Ordenada]]</f>
        <v>44</v>
      </c>
      <c r="K1804">
        <f>Tabla1[[#This Row],[Ganancia Bruta]]-(Tabla1[[#This Row],[Costo Unitario]]*Tabla1[[#This Row],[Cantidad Ordenada]])</f>
        <v>18</v>
      </c>
      <c r="L1804">
        <f>Tabla1[[#This Row],[Precio Unitario]]*Tabla1[[#This Row],[Cantidad Ordenada]]</f>
        <v>44</v>
      </c>
      <c r="M1804" s="1">
        <f>Tabla1[[#This Row],[Ganancia Neta ]]/Tabla1[[#This Row],[Total del pedido ]]</f>
        <v>0.40909090909090912</v>
      </c>
      <c r="N1804" s="2">
        <f>Tabla1[[#This Row],[Costo Unitario]]*Tabla1[[#This Row],[Cantidad Ordenada]]</f>
        <v>26</v>
      </c>
      <c r="O1804" s="2"/>
    </row>
    <row r="1805" spans="1:15">
      <c r="A1805">
        <v>726</v>
      </c>
      <c r="B1805">
        <v>11</v>
      </c>
      <c r="C1805" t="s">
        <v>12</v>
      </c>
      <c r="D1805" t="s">
        <v>36</v>
      </c>
      <c r="E1805">
        <v>22</v>
      </c>
      <c r="F1805">
        <v>36</v>
      </c>
      <c r="G1805">
        <v>1</v>
      </c>
      <c r="H1805" s="8">
        <v>13</v>
      </c>
      <c r="I1805" t="s">
        <v>6</v>
      </c>
      <c r="J1805">
        <f>Tabla1[[#This Row],[Precio Unitario]]*Tabla1[[#This Row],[Cantidad Ordenada]]</f>
        <v>36</v>
      </c>
      <c r="K1805">
        <f>Tabla1[[#This Row],[Ganancia Bruta]]-(Tabla1[[#This Row],[Costo Unitario]]*Tabla1[[#This Row],[Cantidad Ordenada]])</f>
        <v>14</v>
      </c>
      <c r="L1805">
        <f>Tabla1[[#This Row],[Precio Unitario]]*Tabla1[[#This Row],[Cantidad Ordenada]]</f>
        <v>36</v>
      </c>
      <c r="M1805" s="1">
        <f>Tabla1[[#This Row],[Ganancia Neta ]]/Tabla1[[#This Row],[Total del pedido ]]</f>
        <v>0.3888888888888889</v>
      </c>
      <c r="N1805" s="2">
        <f>Tabla1[[#This Row],[Costo Unitario]]*Tabla1[[#This Row],[Cantidad Ordenada]]</f>
        <v>22</v>
      </c>
      <c r="O1805" s="2"/>
    </row>
    <row r="1806" spans="1:15">
      <c r="A1806">
        <v>726</v>
      </c>
      <c r="B1806">
        <v>11</v>
      </c>
      <c r="C1806" t="s">
        <v>22</v>
      </c>
      <c r="D1806" t="s">
        <v>46</v>
      </c>
      <c r="E1806">
        <v>14</v>
      </c>
      <c r="F1806">
        <v>23</v>
      </c>
      <c r="G1806">
        <v>2</v>
      </c>
      <c r="H1806" s="8">
        <v>55</v>
      </c>
      <c r="I1806" t="s">
        <v>6</v>
      </c>
      <c r="J1806">
        <f>Tabla1[[#This Row],[Precio Unitario]]*Tabla1[[#This Row],[Cantidad Ordenada]]</f>
        <v>46</v>
      </c>
      <c r="K1806">
        <f>Tabla1[[#This Row],[Ganancia Bruta]]-(Tabla1[[#This Row],[Costo Unitario]]*Tabla1[[#This Row],[Cantidad Ordenada]])</f>
        <v>18</v>
      </c>
      <c r="L1806">
        <f>Tabla1[[#This Row],[Precio Unitario]]*Tabla1[[#This Row],[Cantidad Ordenada]]</f>
        <v>46</v>
      </c>
      <c r="M1806" s="1">
        <f>Tabla1[[#This Row],[Ganancia Neta ]]/Tabla1[[#This Row],[Total del pedido ]]</f>
        <v>0.39130434782608697</v>
      </c>
      <c r="N1806" s="2">
        <f>Tabla1[[#This Row],[Costo Unitario]]*Tabla1[[#This Row],[Cantidad Ordenada]]</f>
        <v>28</v>
      </c>
      <c r="O1806" s="2"/>
    </row>
    <row r="1807" spans="1:15">
      <c r="A1807">
        <v>727</v>
      </c>
      <c r="B1807">
        <v>17</v>
      </c>
      <c r="C1807" t="s">
        <v>21</v>
      </c>
      <c r="D1807" t="s">
        <v>45</v>
      </c>
      <c r="E1807">
        <v>12</v>
      </c>
      <c r="F1807">
        <v>20</v>
      </c>
      <c r="G1807">
        <v>2</v>
      </c>
      <c r="H1807" s="8">
        <v>21</v>
      </c>
      <c r="I1807" t="s">
        <v>8</v>
      </c>
      <c r="J1807">
        <f>Tabla1[[#This Row],[Precio Unitario]]*Tabla1[[#This Row],[Cantidad Ordenada]]</f>
        <v>40</v>
      </c>
      <c r="K1807">
        <f>Tabla1[[#This Row],[Ganancia Bruta]]-(Tabla1[[#This Row],[Costo Unitario]]*Tabla1[[#This Row],[Cantidad Ordenada]])</f>
        <v>16</v>
      </c>
      <c r="L1807">
        <f>Tabla1[[#This Row],[Precio Unitario]]*Tabla1[[#This Row],[Cantidad Ordenada]]</f>
        <v>40</v>
      </c>
      <c r="M1807" s="1">
        <f>Tabla1[[#This Row],[Ganancia Neta ]]/Tabla1[[#This Row],[Total del pedido ]]</f>
        <v>0.4</v>
      </c>
      <c r="N1807" s="2">
        <f>Tabla1[[#This Row],[Costo Unitario]]*Tabla1[[#This Row],[Cantidad Ordenada]]</f>
        <v>24</v>
      </c>
      <c r="O1807" s="2"/>
    </row>
    <row r="1808" spans="1:15">
      <c r="A1808">
        <v>728</v>
      </c>
      <c r="B1808">
        <v>9</v>
      </c>
      <c r="C1808" t="s">
        <v>24</v>
      </c>
      <c r="D1808" t="s">
        <v>48</v>
      </c>
      <c r="E1808">
        <v>10</v>
      </c>
      <c r="F1808">
        <v>18</v>
      </c>
      <c r="G1808">
        <v>1</v>
      </c>
      <c r="H1808" s="8">
        <v>42</v>
      </c>
      <c r="I1808" t="s">
        <v>6</v>
      </c>
      <c r="J1808">
        <f>Tabla1[[#This Row],[Precio Unitario]]*Tabla1[[#This Row],[Cantidad Ordenada]]</f>
        <v>18</v>
      </c>
      <c r="K1808">
        <f>Tabla1[[#This Row],[Ganancia Bruta]]-(Tabla1[[#This Row],[Costo Unitario]]*Tabla1[[#This Row],[Cantidad Ordenada]])</f>
        <v>8</v>
      </c>
      <c r="L1808">
        <f>Tabla1[[#This Row],[Precio Unitario]]*Tabla1[[#This Row],[Cantidad Ordenada]]</f>
        <v>18</v>
      </c>
      <c r="M1808" s="1">
        <f>Tabla1[[#This Row],[Ganancia Neta ]]/Tabla1[[#This Row],[Total del pedido ]]</f>
        <v>0.44444444444444442</v>
      </c>
      <c r="N1808" s="2">
        <f>Tabla1[[#This Row],[Costo Unitario]]*Tabla1[[#This Row],[Cantidad Ordenada]]</f>
        <v>10</v>
      </c>
      <c r="O1808" s="2"/>
    </row>
    <row r="1809" spans="1:15">
      <c r="A1809">
        <v>728</v>
      </c>
      <c r="B1809">
        <v>9</v>
      </c>
      <c r="C1809" t="s">
        <v>10</v>
      </c>
      <c r="D1809" t="s">
        <v>34</v>
      </c>
      <c r="E1809">
        <v>16</v>
      </c>
      <c r="F1809">
        <v>27</v>
      </c>
      <c r="G1809">
        <v>3</v>
      </c>
      <c r="H1809" s="8">
        <v>8</v>
      </c>
      <c r="I1809" t="s">
        <v>6</v>
      </c>
      <c r="J1809">
        <f>Tabla1[[#This Row],[Precio Unitario]]*Tabla1[[#This Row],[Cantidad Ordenada]]</f>
        <v>81</v>
      </c>
      <c r="K1809">
        <f>Tabla1[[#This Row],[Ganancia Bruta]]-(Tabla1[[#This Row],[Costo Unitario]]*Tabla1[[#This Row],[Cantidad Ordenada]])</f>
        <v>33</v>
      </c>
      <c r="L1809">
        <f>Tabla1[[#This Row],[Precio Unitario]]*Tabla1[[#This Row],[Cantidad Ordenada]]</f>
        <v>81</v>
      </c>
      <c r="M1809" s="1">
        <f>Tabla1[[#This Row],[Ganancia Neta ]]/Tabla1[[#This Row],[Total del pedido ]]</f>
        <v>0.40740740740740738</v>
      </c>
      <c r="N1809" s="2">
        <f>Tabla1[[#This Row],[Costo Unitario]]*Tabla1[[#This Row],[Cantidad Ordenada]]</f>
        <v>48</v>
      </c>
      <c r="O1809" s="2"/>
    </row>
    <row r="1810" spans="1:15">
      <c r="A1810">
        <v>728</v>
      </c>
      <c r="B1810">
        <v>9</v>
      </c>
      <c r="C1810" t="s">
        <v>18</v>
      </c>
      <c r="D1810" t="s">
        <v>42</v>
      </c>
      <c r="E1810">
        <v>19</v>
      </c>
      <c r="F1810">
        <v>32</v>
      </c>
      <c r="G1810">
        <v>3</v>
      </c>
      <c r="H1810" s="8">
        <v>22</v>
      </c>
      <c r="I1810" t="s">
        <v>6</v>
      </c>
      <c r="J1810">
        <f>Tabla1[[#This Row],[Precio Unitario]]*Tabla1[[#This Row],[Cantidad Ordenada]]</f>
        <v>96</v>
      </c>
      <c r="K1810">
        <f>Tabla1[[#This Row],[Ganancia Bruta]]-(Tabla1[[#This Row],[Costo Unitario]]*Tabla1[[#This Row],[Cantidad Ordenada]])</f>
        <v>39</v>
      </c>
      <c r="L1810">
        <f>Tabla1[[#This Row],[Precio Unitario]]*Tabla1[[#This Row],[Cantidad Ordenada]]</f>
        <v>96</v>
      </c>
      <c r="M1810" s="1">
        <f>Tabla1[[#This Row],[Ganancia Neta ]]/Tabla1[[#This Row],[Total del pedido ]]</f>
        <v>0.40625</v>
      </c>
      <c r="N1810" s="2">
        <f>Tabla1[[#This Row],[Costo Unitario]]*Tabla1[[#This Row],[Cantidad Ordenada]]</f>
        <v>57</v>
      </c>
      <c r="O1810" s="2"/>
    </row>
    <row r="1811" spans="1:15">
      <c r="A1811">
        <v>729</v>
      </c>
      <c r="B1811">
        <v>20</v>
      </c>
      <c r="C1811" t="s">
        <v>20</v>
      </c>
      <c r="D1811" t="s">
        <v>44</v>
      </c>
      <c r="E1811">
        <v>20</v>
      </c>
      <c r="F1811">
        <v>34</v>
      </c>
      <c r="G1811">
        <v>2</v>
      </c>
      <c r="H1811" s="8">
        <v>57</v>
      </c>
      <c r="I1811" t="s">
        <v>6</v>
      </c>
      <c r="J1811">
        <f>Tabla1[[#This Row],[Precio Unitario]]*Tabla1[[#This Row],[Cantidad Ordenada]]</f>
        <v>68</v>
      </c>
      <c r="K1811">
        <f>Tabla1[[#This Row],[Ganancia Bruta]]-(Tabla1[[#This Row],[Costo Unitario]]*Tabla1[[#This Row],[Cantidad Ordenada]])</f>
        <v>28</v>
      </c>
      <c r="L1811">
        <f>Tabla1[[#This Row],[Precio Unitario]]*Tabla1[[#This Row],[Cantidad Ordenada]]</f>
        <v>68</v>
      </c>
      <c r="M1811" s="1">
        <f>Tabla1[[#This Row],[Ganancia Neta ]]/Tabla1[[#This Row],[Total del pedido ]]</f>
        <v>0.41176470588235292</v>
      </c>
      <c r="N1811" s="2">
        <f>Tabla1[[#This Row],[Costo Unitario]]*Tabla1[[#This Row],[Cantidad Ordenada]]</f>
        <v>40</v>
      </c>
      <c r="O1811" s="2"/>
    </row>
    <row r="1812" spans="1:15">
      <c r="A1812">
        <v>729</v>
      </c>
      <c r="B1812">
        <v>20</v>
      </c>
      <c r="C1812" t="s">
        <v>21</v>
      </c>
      <c r="D1812" t="s">
        <v>45</v>
      </c>
      <c r="E1812">
        <v>12</v>
      </c>
      <c r="F1812">
        <v>20</v>
      </c>
      <c r="G1812">
        <v>3</v>
      </c>
      <c r="H1812" s="8">
        <v>8</v>
      </c>
      <c r="I1812" t="s">
        <v>8</v>
      </c>
      <c r="J1812">
        <f>Tabla1[[#This Row],[Precio Unitario]]*Tabla1[[#This Row],[Cantidad Ordenada]]</f>
        <v>60</v>
      </c>
      <c r="K1812">
        <f>Tabla1[[#This Row],[Ganancia Bruta]]-(Tabla1[[#This Row],[Costo Unitario]]*Tabla1[[#This Row],[Cantidad Ordenada]])</f>
        <v>24</v>
      </c>
      <c r="L1812">
        <f>Tabla1[[#This Row],[Precio Unitario]]*Tabla1[[#This Row],[Cantidad Ordenada]]</f>
        <v>60</v>
      </c>
      <c r="M1812" s="1">
        <f>Tabla1[[#This Row],[Ganancia Neta ]]/Tabla1[[#This Row],[Total del pedido ]]</f>
        <v>0.4</v>
      </c>
      <c r="N1812" s="2">
        <f>Tabla1[[#This Row],[Costo Unitario]]*Tabla1[[#This Row],[Cantidad Ordenada]]</f>
        <v>36</v>
      </c>
      <c r="O1812" s="2"/>
    </row>
    <row r="1813" spans="1:15">
      <c r="A1813">
        <v>730</v>
      </c>
      <c r="B1813">
        <v>8</v>
      </c>
      <c r="C1813" t="s">
        <v>7</v>
      </c>
      <c r="D1813" t="s">
        <v>32</v>
      </c>
      <c r="E1813">
        <v>18</v>
      </c>
      <c r="F1813">
        <v>30</v>
      </c>
      <c r="G1813">
        <v>3</v>
      </c>
      <c r="H1813" s="8">
        <v>32</v>
      </c>
      <c r="I1813" t="s">
        <v>8</v>
      </c>
      <c r="J1813">
        <f>Tabla1[[#This Row],[Precio Unitario]]*Tabla1[[#This Row],[Cantidad Ordenada]]</f>
        <v>90</v>
      </c>
      <c r="K1813">
        <f>Tabla1[[#This Row],[Ganancia Bruta]]-(Tabla1[[#This Row],[Costo Unitario]]*Tabla1[[#This Row],[Cantidad Ordenada]])</f>
        <v>36</v>
      </c>
      <c r="L1813">
        <f>Tabla1[[#This Row],[Precio Unitario]]*Tabla1[[#This Row],[Cantidad Ordenada]]</f>
        <v>90</v>
      </c>
      <c r="M1813" s="1">
        <f>Tabla1[[#This Row],[Ganancia Neta ]]/Tabla1[[#This Row],[Total del pedido ]]</f>
        <v>0.4</v>
      </c>
      <c r="N1813" s="2">
        <f>Tabla1[[#This Row],[Costo Unitario]]*Tabla1[[#This Row],[Cantidad Ordenada]]</f>
        <v>54</v>
      </c>
      <c r="O1813" s="2"/>
    </row>
    <row r="1814" spans="1:15">
      <c r="A1814">
        <v>730</v>
      </c>
      <c r="B1814">
        <v>8</v>
      </c>
      <c r="C1814" t="s">
        <v>5</v>
      </c>
      <c r="D1814" t="s">
        <v>31</v>
      </c>
      <c r="E1814">
        <v>14</v>
      </c>
      <c r="F1814">
        <v>24</v>
      </c>
      <c r="G1814">
        <v>1</v>
      </c>
      <c r="H1814" s="8">
        <v>47</v>
      </c>
      <c r="I1814" t="s">
        <v>8</v>
      </c>
      <c r="J1814">
        <f>Tabla1[[#This Row],[Precio Unitario]]*Tabla1[[#This Row],[Cantidad Ordenada]]</f>
        <v>24</v>
      </c>
      <c r="K1814">
        <f>Tabla1[[#This Row],[Ganancia Bruta]]-(Tabla1[[#This Row],[Costo Unitario]]*Tabla1[[#This Row],[Cantidad Ordenada]])</f>
        <v>10</v>
      </c>
      <c r="L1814">
        <f>Tabla1[[#This Row],[Precio Unitario]]*Tabla1[[#This Row],[Cantidad Ordenada]]</f>
        <v>24</v>
      </c>
      <c r="M1814" s="1">
        <f>Tabla1[[#This Row],[Ganancia Neta ]]/Tabla1[[#This Row],[Total del pedido ]]</f>
        <v>0.41666666666666669</v>
      </c>
      <c r="N1814" s="2">
        <f>Tabla1[[#This Row],[Costo Unitario]]*Tabla1[[#This Row],[Cantidad Ordenada]]</f>
        <v>14</v>
      </c>
      <c r="O1814" s="2"/>
    </row>
    <row r="1815" spans="1:15">
      <c r="A1815">
        <v>731</v>
      </c>
      <c r="B1815">
        <v>17</v>
      </c>
      <c r="C1815" t="s">
        <v>18</v>
      </c>
      <c r="D1815" t="s">
        <v>42</v>
      </c>
      <c r="E1815">
        <v>19</v>
      </c>
      <c r="F1815">
        <v>32</v>
      </c>
      <c r="G1815">
        <v>2</v>
      </c>
      <c r="H1815" s="8">
        <v>47</v>
      </c>
      <c r="I1815" t="s">
        <v>8</v>
      </c>
      <c r="J1815">
        <f>Tabla1[[#This Row],[Precio Unitario]]*Tabla1[[#This Row],[Cantidad Ordenada]]</f>
        <v>64</v>
      </c>
      <c r="K1815">
        <f>Tabla1[[#This Row],[Ganancia Bruta]]-(Tabla1[[#This Row],[Costo Unitario]]*Tabla1[[#This Row],[Cantidad Ordenada]])</f>
        <v>26</v>
      </c>
      <c r="L1815">
        <f>Tabla1[[#This Row],[Precio Unitario]]*Tabla1[[#This Row],[Cantidad Ordenada]]</f>
        <v>64</v>
      </c>
      <c r="M1815" s="1">
        <f>Tabla1[[#This Row],[Ganancia Neta ]]/Tabla1[[#This Row],[Total del pedido ]]</f>
        <v>0.40625</v>
      </c>
      <c r="N1815" s="2">
        <f>Tabla1[[#This Row],[Costo Unitario]]*Tabla1[[#This Row],[Cantidad Ordenada]]</f>
        <v>38</v>
      </c>
      <c r="O1815" s="2"/>
    </row>
    <row r="1816" spans="1:15">
      <c r="A1816">
        <v>732</v>
      </c>
      <c r="B1816">
        <v>12</v>
      </c>
      <c r="C1816" t="s">
        <v>11</v>
      </c>
      <c r="D1816" t="s">
        <v>35</v>
      </c>
      <c r="E1816">
        <v>25</v>
      </c>
      <c r="F1816">
        <v>40</v>
      </c>
      <c r="G1816">
        <v>3</v>
      </c>
      <c r="H1816" s="8">
        <v>29</v>
      </c>
      <c r="I1816" t="s">
        <v>6</v>
      </c>
      <c r="J1816">
        <f>Tabla1[[#This Row],[Precio Unitario]]*Tabla1[[#This Row],[Cantidad Ordenada]]</f>
        <v>120</v>
      </c>
      <c r="K1816">
        <f>Tabla1[[#This Row],[Ganancia Bruta]]-(Tabla1[[#This Row],[Costo Unitario]]*Tabla1[[#This Row],[Cantidad Ordenada]])</f>
        <v>45</v>
      </c>
      <c r="L1816">
        <f>Tabla1[[#This Row],[Precio Unitario]]*Tabla1[[#This Row],[Cantidad Ordenada]]</f>
        <v>120</v>
      </c>
      <c r="M1816" s="1">
        <f>Tabla1[[#This Row],[Ganancia Neta ]]/Tabla1[[#This Row],[Total del pedido ]]</f>
        <v>0.375</v>
      </c>
      <c r="N1816" s="2">
        <f>Tabla1[[#This Row],[Costo Unitario]]*Tabla1[[#This Row],[Cantidad Ordenada]]</f>
        <v>75</v>
      </c>
      <c r="O1816" s="2"/>
    </row>
    <row r="1817" spans="1:15">
      <c r="A1817">
        <v>732</v>
      </c>
      <c r="B1817">
        <v>12</v>
      </c>
      <c r="C1817" t="s">
        <v>25</v>
      </c>
      <c r="D1817" t="s">
        <v>49</v>
      </c>
      <c r="E1817">
        <v>15</v>
      </c>
      <c r="F1817">
        <v>26</v>
      </c>
      <c r="G1817">
        <v>3</v>
      </c>
      <c r="H1817" s="8">
        <v>36</v>
      </c>
      <c r="I1817" t="s">
        <v>8</v>
      </c>
      <c r="J1817">
        <f>Tabla1[[#This Row],[Precio Unitario]]*Tabla1[[#This Row],[Cantidad Ordenada]]</f>
        <v>78</v>
      </c>
      <c r="K1817">
        <f>Tabla1[[#This Row],[Ganancia Bruta]]-(Tabla1[[#This Row],[Costo Unitario]]*Tabla1[[#This Row],[Cantidad Ordenada]])</f>
        <v>33</v>
      </c>
      <c r="L1817">
        <f>Tabla1[[#This Row],[Precio Unitario]]*Tabla1[[#This Row],[Cantidad Ordenada]]</f>
        <v>78</v>
      </c>
      <c r="M1817" s="1">
        <f>Tabla1[[#This Row],[Ganancia Neta ]]/Tabla1[[#This Row],[Total del pedido ]]</f>
        <v>0.42307692307692307</v>
      </c>
      <c r="N1817" s="2">
        <f>Tabla1[[#This Row],[Costo Unitario]]*Tabla1[[#This Row],[Cantidad Ordenada]]</f>
        <v>45</v>
      </c>
      <c r="O1817" s="2"/>
    </row>
    <row r="1818" spans="1:15">
      <c r="A1818">
        <v>732</v>
      </c>
      <c r="B1818">
        <v>12</v>
      </c>
      <c r="C1818" t="s">
        <v>12</v>
      </c>
      <c r="D1818" t="s">
        <v>36</v>
      </c>
      <c r="E1818">
        <v>22</v>
      </c>
      <c r="F1818">
        <v>36</v>
      </c>
      <c r="G1818">
        <v>3</v>
      </c>
      <c r="H1818" s="8">
        <v>56</v>
      </c>
      <c r="I1818" t="s">
        <v>8</v>
      </c>
      <c r="J1818">
        <f>Tabla1[[#This Row],[Precio Unitario]]*Tabla1[[#This Row],[Cantidad Ordenada]]</f>
        <v>108</v>
      </c>
      <c r="K1818">
        <f>Tabla1[[#This Row],[Ganancia Bruta]]-(Tabla1[[#This Row],[Costo Unitario]]*Tabla1[[#This Row],[Cantidad Ordenada]])</f>
        <v>42</v>
      </c>
      <c r="L1818">
        <f>Tabla1[[#This Row],[Precio Unitario]]*Tabla1[[#This Row],[Cantidad Ordenada]]</f>
        <v>108</v>
      </c>
      <c r="M1818" s="1">
        <f>Tabla1[[#This Row],[Ganancia Neta ]]/Tabla1[[#This Row],[Total del pedido ]]</f>
        <v>0.3888888888888889</v>
      </c>
      <c r="N1818" s="2">
        <f>Tabla1[[#This Row],[Costo Unitario]]*Tabla1[[#This Row],[Cantidad Ordenada]]</f>
        <v>66</v>
      </c>
      <c r="O1818" s="2"/>
    </row>
    <row r="1819" spans="1:15">
      <c r="A1819">
        <v>733</v>
      </c>
      <c r="B1819">
        <v>14</v>
      </c>
      <c r="C1819" t="s">
        <v>12</v>
      </c>
      <c r="D1819" t="s">
        <v>36</v>
      </c>
      <c r="E1819">
        <v>22</v>
      </c>
      <c r="F1819">
        <v>36</v>
      </c>
      <c r="G1819">
        <v>3</v>
      </c>
      <c r="H1819" s="8">
        <v>31</v>
      </c>
      <c r="I1819" t="s">
        <v>8</v>
      </c>
      <c r="J1819">
        <f>Tabla1[[#This Row],[Precio Unitario]]*Tabla1[[#This Row],[Cantidad Ordenada]]</f>
        <v>108</v>
      </c>
      <c r="K1819">
        <f>Tabla1[[#This Row],[Ganancia Bruta]]-(Tabla1[[#This Row],[Costo Unitario]]*Tabla1[[#This Row],[Cantidad Ordenada]])</f>
        <v>42</v>
      </c>
      <c r="L1819">
        <f>Tabla1[[#This Row],[Precio Unitario]]*Tabla1[[#This Row],[Cantidad Ordenada]]</f>
        <v>108</v>
      </c>
      <c r="M1819" s="1">
        <f>Tabla1[[#This Row],[Ganancia Neta ]]/Tabla1[[#This Row],[Total del pedido ]]</f>
        <v>0.3888888888888889</v>
      </c>
      <c r="N1819" s="2">
        <f>Tabla1[[#This Row],[Costo Unitario]]*Tabla1[[#This Row],[Cantidad Ordenada]]</f>
        <v>66</v>
      </c>
      <c r="O1819" s="2"/>
    </row>
    <row r="1820" spans="1:15">
      <c r="A1820">
        <v>733</v>
      </c>
      <c r="B1820">
        <v>14</v>
      </c>
      <c r="C1820" t="s">
        <v>5</v>
      </c>
      <c r="D1820" t="s">
        <v>31</v>
      </c>
      <c r="E1820">
        <v>14</v>
      </c>
      <c r="F1820">
        <v>24</v>
      </c>
      <c r="G1820">
        <v>1</v>
      </c>
      <c r="H1820" s="8">
        <v>34</v>
      </c>
      <c r="I1820" t="s">
        <v>6</v>
      </c>
      <c r="J1820">
        <f>Tabla1[[#This Row],[Precio Unitario]]*Tabla1[[#This Row],[Cantidad Ordenada]]</f>
        <v>24</v>
      </c>
      <c r="K1820">
        <f>Tabla1[[#This Row],[Ganancia Bruta]]-(Tabla1[[#This Row],[Costo Unitario]]*Tabla1[[#This Row],[Cantidad Ordenada]])</f>
        <v>10</v>
      </c>
      <c r="L1820">
        <f>Tabla1[[#This Row],[Precio Unitario]]*Tabla1[[#This Row],[Cantidad Ordenada]]</f>
        <v>24</v>
      </c>
      <c r="M1820" s="1">
        <f>Tabla1[[#This Row],[Ganancia Neta ]]/Tabla1[[#This Row],[Total del pedido ]]</f>
        <v>0.41666666666666669</v>
      </c>
      <c r="N1820" s="2">
        <f>Tabla1[[#This Row],[Costo Unitario]]*Tabla1[[#This Row],[Cantidad Ordenada]]</f>
        <v>14</v>
      </c>
      <c r="O1820" s="2"/>
    </row>
    <row r="1821" spans="1:15">
      <c r="A1821">
        <v>733</v>
      </c>
      <c r="B1821">
        <v>14</v>
      </c>
      <c r="C1821" t="s">
        <v>10</v>
      </c>
      <c r="D1821" t="s">
        <v>34</v>
      </c>
      <c r="E1821">
        <v>16</v>
      </c>
      <c r="F1821">
        <v>27</v>
      </c>
      <c r="G1821">
        <v>2</v>
      </c>
      <c r="H1821" s="8">
        <v>9</v>
      </c>
      <c r="I1821" t="s">
        <v>8</v>
      </c>
      <c r="J1821">
        <f>Tabla1[[#This Row],[Precio Unitario]]*Tabla1[[#This Row],[Cantidad Ordenada]]</f>
        <v>54</v>
      </c>
      <c r="K1821">
        <f>Tabla1[[#This Row],[Ganancia Bruta]]-(Tabla1[[#This Row],[Costo Unitario]]*Tabla1[[#This Row],[Cantidad Ordenada]])</f>
        <v>22</v>
      </c>
      <c r="L1821">
        <f>Tabla1[[#This Row],[Precio Unitario]]*Tabla1[[#This Row],[Cantidad Ordenada]]</f>
        <v>54</v>
      </c>
      <c r="M1821" s="1">
        <f>Tabla1[[#This Row],[Ganancia Neta ]]/Tabla1[[#This Row],[Total del pedido ]]</f>
        <v>0.40740740740740738</v>
      </c>
      <c r="N1821" s="2">
        <f>Tabla1[[#This Row],[Costo Unitario]]*Tabla1[[#This Row],[Cantidad Ordenada]]</f>
        <v>32</v>
      </c>
      <c r="O1821" s="2"/>
    </row>
    <row r="1822" spans="1:15">
      <c r="A1822">
        <v>734</v>
      </c>
      <c r="B1822">
        <v>14</v>
      </c>
      <c r="C1822" t="s">
        <v>18</v>
      </c>
      <c r="D1822" t="s">
        <v>42</v>
      </c>
      <c r="E1822">
        <v>19</v>
      </c>
      <c r="F1822">
        <v>32</v>
      </c>
      <c r="G1822">
        <v>3</v>
      </c>
      <c r="H1822" s="8">
        <v>11</v>
      </c>
      <c r="I1822" t="s">
        <v>8</v>
      </c>
      <c r="J1822">
        <f>Tabla1[[#This Row],[Precio Unitario]]*Tabla1[[#This Row],[Cantidad Ordenada]]</f>
        <v>96</v>
      </c>
      <c r="K1822">
        <f>Tabla1[[#This Row],[Ganancia Bruta]]-(Tabla1[[#This Row],[Costo Unitario]]*Tabla1[[#This Row],[Cantidad Ordenada]])</f>
        <v>39</v>
      </c>
      <c r="L1822">
        <f>Tabla1[[#This Row],[Precio Unitario]]*Tabla1[[#This Row],[Cantidad Ordenada]]</f>
        <v>96</v>
      </c>
      <c r="M1822" s="1">
        <f>Tabla1[[#This Row],[Ganancia Neta ]]/Tabla1[[#This Row],[Total del pedido ]]</f>
        <v>0.40625</v>
      </c>
      <c r="N1822" s="2">
        <f>Tabla1[[#This Row],[Costo Unitario]]*Tabla1[[#This Row],[Cantidad Ordenada]]</f>
        <v>57</v>
      </c>
      <c r="O1822" s="2"/>
    </row>
    <row r="1823" spans="1:15">
      <c r="A1823">
        <v>734</v>
      </c>
      <c r="B1823">
        <v>14</v>
      </c>
      <c r="C1823" t="s">
        <v>5</v>
      </c>
      <c r="D1823" t="s">
        <v>31</v>
      </c>
      <c r="E1823">
        <v>14</v>
      </c>
      <c r="F1823">
        <v>24</v>
      </c>
      <c r="G1823">
        <v>1</v>
      </c>
      <c r="H1823" s="8">
        <v>16</v>
      </c>
      <c r="I1823" t="s">
        <v>6</v>
      </c>
      <c r="J1823">
        <f>Tabla1[[#This Row],[Precio Unitario]]*Tabla1[[#This Row],[Cantidad Ordenada]]</f>
        <v>24</v>
      </c>
      <c r="K1823">
        <f>Tabla1[[#This Row],[Ganancia Bruta]]-(Tabla1[[#This Row],[Costo Unitario]]*Tabla1[[#This Row],[Cantidad Ordenada]])</f>
        <v>10</v>
      </c>
      <c r="L1823">
        <f>Tabla1[[#This Row],[Precio Unitario]]*Tabla1[[#This Row],[Cantidad Ordenada]]</f>
        <v>24</v>
      </c>
      <c r="M1823" s="1">
        <f>Tabla1[[#This Row],[Ganancia Neta ]]/Tabla1[[#This Row],[Total del pedido ]]</f>
        <v>0.41666666666666669</v>
      </c>
      <c r="N1823" s="2">
        <f>Tabla1[[#This Row],[Costo Unitario]]*Tabla1[[#This Row],[Cantidad Ordenada]]</f>
        <v>14</v>
      </c>
      <c r="O1823" s="2"/>
    </row>
    <row r="1824" spans="1:15">
      <c r="A1824">
        <v>734</v>
      </c>
      <c r="B1824">
        <v>14</v>
      </c>
      <c r="C1824" t="s">
        <v>16</v>
      </c>
      <c r="D1824" t="s">
        <v>40</v>
      </c>
      <c r="E1824">
        <v>11</v>
      </c>
      <c r="F1824">
        <v>19</v>
      </c>
      <c r="G1824">
        <v>1</v>
      </c>
      <c r="H1824" s="8">
        <v>25</v>
      </c>
      <c r="I1824" t="s">
        <v>6</v>
      </c>
      <c r="J1824">
        <f>Tabla1[[#This Row],[Precio Unitario]]*Tabla1[[#This Row],[Cantidad Ordenada]]</f>
        <v>19</v>
      </c>
      <c r="K1824">
        <f>Tabla1[[#This Row],[Ganancia Bruta]]-(Tabla1[[#This Row],[Costo Unitario]]*Tabla1[[#This Row],[Cantidad Ordenada]])</f>
        <v>8</v>
      </c>
      <c r="L1824">
        <f>Tabla1[[#This Row],[Precio Unitario]]*Tabla1[[#This Row],[Cantidad Ordenada]]</f>
        <v>19</v>
      </c>
      <c r="M1824" s="1">
        <f>Tabla1[[#This Row],[Ganancia Neta ]]/Tabla1[[#This Row],[Total del pedido ]]</f>
        <v>0.42105263157894735</v>
      </c>
      <c r="N1824" s="2">
        <f>Tabla1[[#This Row],[Costo Unitario]]*Tabla1[[#This Row],[Cantidad Ordenada]]</f>
        <v>11</v>
      </c>
      <c r="O1824" s="2"/>
    </row>
    <row r="1825" spans="1:15">
      <c r="A1825">
        <v>735</v>
      </c>
      <c r="B1825">
        <v>20</v>
      </c>
      <c r="C1825" t="s">
        <v>22</v>
      </c>
      <c r="D1825" t="s">
        <v>46</v>
      </c>
      <c r="E1825">
        <v>14</v>
      </c>
      <c r="F1825">
        <v>23</v>
      </c>
      <c r="G1825">
        <v>2</v>
      </c>
      <c r="H1825" s="8">
        <v>30</v>
      </c>
      <c r="I1825" t="s">
        <v>8</v>
      </c>
      <c r="J1825">
        <f>Tabla1[[#This Row],[Precio Unitario]]*Tabla1[[#This Row],[Cantidad Ordenada]]</f>
        <v>46</v>
      </c>
      <c r="K1825">
        <f>Tabla1[[#This Row],[Ganancia Bruta]]-(Tabla1[[#This Row],[Costo Unitario]]*Tabla1[[#This Row],[Cantidad Ordenada]])</f>
        <v>18</v>
      </c>
      <c r="L1825">
        <f>Tabla1[[#This Row],[Precio Unitario]]*Tabla1[[#This Row],[Cantidad Ordenada]]</f>
        <v>46</v>
      </c>
      <c r="M1825" s="1">
        <f>Tabla1[[#This Row],[Ganancia Neta ]]/Tabla1[[#This Row],[Total del pedido ]]</f>
        <v>0.39130434782608697</v>
      </c>
      <c r="N1825" s="2">
        <f>Tabla1[[#This Row],[Costo Unitario]]*Tabla1[[#This Row],[Cantidad Ordenada]]</f>
        <v>28</v>
      </c>
      <c r="O1825" s="2"/>
    </row>
    <row r="1826" spans="1:15">
      <c r="A1826">
        <v>735</v>
      </c>
      <c r="B1826">
        <v>20</v>
      </c>
      <c r="C1826" t="s">
        <v>18</v>
      </c>
      <c r="D1826" t="s">
        <v>42</v>
      </c>
      <c r="E1826">
        <v>19</v>
      </c>
      <c r="F1826">
        <v>32</v>
      </c>
      <c r="G1826">
        <v>3</v>
      </c>
      <c r="H1826" s="8">
        <v>57</v>
      </c>
      <c r="I1826" t="s">
        <v>6</v>
      </c>
      <c r="J1826">
        <f>Tabla1[[#This Row],[Precio Unitario]]*Tabla1[[#This Row],[Cantidad Ordenada]]</f>
        <v>96</v>
      </c>
      <c r="K1826">
        <f>Tabla1[[#This Row],[Ganancia Bruta]]-(Tabla1[[#This Row],[Costo Unitario]]*Tabla1[[#This Row],[Cantidad Ordenada]])</f>
        <v>39</v>
      </c>
      <c r="L1826">
        <f>Tabla1[[#This Row],[Precio Unitario]]*Tabla1[[#This Row],[Cantidad Ordenada]]</f>
        <v>96</v>
      </c>
      <c r="M1826" s="1">
        <f>Tabla1[[#This Row],[Ganancia Neta ]]/Tabla1[[#This Row],[Total del pedido ]]</f>
        <v>0.40625</v>
      </c>
      <c r="N1826" s="2">
        <f>Tabla1[[#This Row],[Costo Unitario]]*Tabla1[[#This Row],[Cantidad Ordenada]]</f>
        <v>57</v>
      </c>
      <c r="O1826" s="2"/>
    </row>
    <row r="1827" spans="1:15">
      <c r="A1827">
        <v>736</v>
      </c>
      <c r="B1827">
        <v>17</v>
      </c>
      <c r="C1827" t="s">
        <v>19</v>
      </c>
      <c r="D1827" t="s">
        <v>43</v>
      </c>
      <c r="E1827">
        <v>13</v>
      </c>
      <c r="F1827">
        <v>22</v>
      </c>
      <c r="G1827">
        <v>3</v>
      </c>
      <c r="H1827" s="8">
        <v>22</v>
      </c>
      <c r="I1827" t="s">
        <v>8</v>
      </c>
      <c r="J1827">
        <f>Tabla1[[#This Row],[Precio Unitario]]*Tabla1[[#This Row],[Cantidad Ordenada]]</f>
        <v>66</v>
      </c>
      <c r="K1827">
        <f>Tabla1[[#This Row],[Ganancia Bruta]]-(Tabla1[[#This Row],[Costo Unitario]]*Tabla1[[#This Row],[Cantidad Ordenada]])</f>
        <v>27</v>
      </c>
      <c r="L1827">
        <f>Tabla1[[#This Row],[Precio Unitario]]*Tabla1[[#This Row],[Cantidad Ordenada]]</f>
        <v>66</v>
      </c>
      <c r="M1827" s="1">
        <f>Tabla1[[#This Row],[Ganancia Neta ]]/Tabla1[[#This Row],[Total del pedido ]]</f>
        <v>0.40909090909090912</v>
      </c>
      <c r="N1827" s="2">
        <f>Tabla1[[#This Row],[Costo Unitario]]*Tabla1[[#This Row],[Cantidad Ordenada]]</f>
        <v>39</v>
      </c>
      <c r="O1827" s="2"/>
    </row>
    <row r="1828" spans="1:15">
      <c r="A1828">
        <v>736</v>
      </c>
      <c r="B1828">
        <v>17</v>
      </c>
      <c r="C1828" t="s">
        <v>15</v>
      </c>
      <c r="D1828" t="s">
        <v>39</v>
      </c>
      <c r="E1828">
        <v>16</v>
      </c>
      <c r="F1828">
        <v>28</v>
      </c>
      <c r="G1828">
        <v>2</v>
      </c>
      <c r="H1828" s="8">
        <v>43</v>
      </c>
      <c r="I1828" t="s">
        <v>6</v>
      </c>
      <c r="J1828">
        <f>Tabla1[[#This Row],[Precio Unitario]]*Tabla1[[#This Row],[Cantidad Ordenada]]</f>
        <v>56</v>
      </c>
      <c r="K1828">
        <f>Tabla1[[#This Row],[Ganancia Bruta]]-(Tabla1[[#This Row],[Costo Unitario]]*Tabla1[[#This Row],[Cantidad Ordenada]])</f>
        <v>24</v>
      </c>
      <c r="L1828">
        <f>Tabla1[[#This Row],[Precio Unitario]]*Tabla1[[#This Row],[Cantidad Ordenada]]</f>
        <v>56</v>
      </c>
      <c r="M1828" s="1">
        <f>Tabla1[[#This Row],[Ganancia Neta ]]/Tabla1[[#This Row],[Total del pedido ]]</f>
        <v>0.42857142857142855</v>
      </c>
      <c r="N1828" s="2">
        <f>Tabla1[[#This Row],[Costo Unitario]]*Tabla1[[#This Row],[Cantidad Ordenada]]</f>
        <v>32</v>
      </c>
      <c r="O1828" s="2"/>
    </row>
    <row r="1829" spans="1:15">
      <c r="A1829">
        <v>736</v>
      </c>
      <c r="B1829">
        <v>17</v>
      </c>
      <c r="C1829" t="s">
        <v>9</v>
      </c>
      <c r="D1829" t="s">
        <v>33</v>
      </c>
      <c r="E1829">
        <v>19</v>
      </c>
      <c r="F1829">
        <v>31</v>
      </c>
      <c r="G1829">
        <v>3</v>
      </c>
      <c r="H1829" s="8">
        <v>27</v>
      </c>
      <c r="I1829" t="s">
        <v>8</v>
      </c>
      <c r="J1829">
        <f>Tabla1[[#This Row],[Precio Unitario]]*Tabla1[[#This Row],[Cantidad Ordenada]]</f>
        <v>93</v>
      </c>
      <c r="K1829">
        <f>Tabla1[[#This Row],[Ganancia Bruta]]-(Tabla1[[#This Row],[Costo Unitario]]*Tabla1[[#This Row],[Cantidad Ordenada]])</f>
        <v>36</v>
      </c>
      <c r="L1829">
        <f>Tabla1[[#This Row],[Precio Unitario]]*Tabla1[[#This Row],[Cantidad Ordenada]]</f>
        <v>93</v>
      </c>
      <c r="M1829" s="1">
        <f>Tabla1[[#This Row],[Ganancia Neta ]]/Tabla1[[#This Row],[Total del pedido ]]</f>
        <v>0.38709677419354838</v>
      </c>
      <c r="N1829" s="2">
        <f>Tabla1[[#This Row],[Costo Unitario]]*Tabla1[[#This Row],[Cantidad Ordenada]]</f>
        <v>57</v>
      </c>
      <c r="O1829" s="2"/>
    </row>
    <row r="1830" spans="1:15">
      <c r="A1830">
        <v>737</v>
      </c>
      <c r="B1830">
        <v>6</v>
      </c>
      <c r="C1830" t="s">
        <v>13</v>
      </c>
      <c r="D1830" t="s">
        <v>37</v>
      </c>
      <c r="E1830">
        <v>17</v>
      </c>
      <c r="F1830">
        <v>29</v>
      </c>
      <c r="G1830">
        <v>2</v>
      </c>
      <c r="H1830" s="8">
        <v>17</v>
      </c>
      <c r="I1830" t="s">
        <v>8</v>
      </c>
      <c r="J1830">
        <f>Tabla1[[#This Row],[Precio Unitario]]*Tabla1[[#This Row],[Cantidad Ordenada]]</f>
        <v>58</v>
      </c>
      <c r="K1830">
        <f>Tabla1[[#This Row],[Ganancia Bruta]]-(Tabla1[[#This Row],[Costo Unitario]]*Tabla1[[#This Row],[Cantidad Ordenada]])</f>
        <v>24</v>
      </c>
      <c r="L1830">
        <f>Tabla1[[#This Row],[Precio Unitario]]*Tabla1[[#This Row],[Cantidad Ordenada]]</f>
        <v>58</v>
      </c>
      <c r="M1830" s="1">
        <f>Tabla1[[#This Row],[Ganancia Neta ]]/Tabla1[[#This Row],[Total del pedido ]]</f>
        <v>0.41379310344827586</v>
      </c>
      <c r="N1830" s="2">
        <f>Tabla1[[#This Row],[Costo Unitario]]*Tabla1[[#This Row],[Cantidad Ordenada]]</f>
        <v>34</v>
      </c>
      <c r="O1830" s="2"/>
    </row>
    <row r="1831" spans="1:15">
      <c r="A1831">
        <v>737</v>
      </c>
      <c r="B1831">
        <v>6</v>
      </c>
      <c r="C1831" t="s">
        <v>7</v>
      </c>
      <c r="D1831" t="s">
        <v>32</v>
      </c>
      <c r="E1831">
        <v>18</v>
      </c>
      <c r="F1831">
        <v>30</v>
      </c>
      <c r="G1831">
        <v>2</v>
      </c>
      <c r="H1831" s="8">
        <v>5</v>
      </c>
      <c r="I1831" t="s">
        <v>6</v>
      </c>
      <c r="J1831">
        <f>Tabla1[[#This Row],[Precio Unitario]]*Tabla1[[#This Row],[Cantidad Ordenada]]</f>
        <v>60</v>
      </c>
      <c r="K1831">
        <f>Tabla1[[#This Row],[Ganancia Bruta]]-(Tabla1[[#This Row],[Costo Unitario]]*Tabla1[[#This Row],[Cantidad Ordenada]])</f>
        <v>24</v>
      </c>
      <c r="L1831">
        <f>Tabla1[[#This Row],[Precio Unitario]]*Tabla1[[#This Row],[Cantidad Ordenada]]</f>
        <v>60</v>
      </c>
      <c r="M1831" s="1">
        <f>Tabla1[[#This Row],[Ganancia Neta ]]/Tabla1[[#This Row],[Total del pedido ]]</f>
        <v>0.4</v>
      </c>
      <c r="N1831" s="2">
        <f>Tabla1[[#This Row],[Costo Unitario]]*Tabla1[[#This Row],[Cantidad Ordenada]]</f>
        <v>36</v>
      </c>
      <c r="O1831" s="2"/>
    </row>
    <row r="1832" spans="1:15">
      <c r="A1832">
        <v>738</v>
      </c>
      <c r="B1832">
        <v>15</v>
      </c>
      <c r="C1832" t="s">
        <v>25</v>
      </c>
      <c r="D1832" t="s">
        <v>49</v>
      </c>
      <c r="E1832">
        <v>15</v>
      </c>
      <c r="F1832">
        <v>26</v>
      </c>
      <c r="G1832">
        <v>2</v>
      </c>
      <c r="H1832" s="8">
        <v>59</v>
      </c>
      <c r="I1832" t="s">
        <v>6</v>
      </c>
      <c r="J1832">
        <f>Tabla1[[#This Row],[Precio Unitario]]*Tabla1[[#This Row],[Cantidad Ordenada]]</f>
        <v>52</v>
      </c>
      <c r="K1832">
        <f>Tabla1[[#This Row],[Ganancia Bruta]]-(Tabla1[[#This Row],[Costo Unitario]]*Tabla1[[#This Row],[Cantidad Ordenada]])</f>
        <v>22</v>
      </c>
      <c r="L1832">
        <f>Tabla1[[#This Row],[Precio Unitario]]*Tabla1[[#This Row],[Cantidad Ordenada]]</f>
        <v>52</v>
      </c>
      <c r="M1832" s="1">
        <f>Tabla1[[#This Row],[Ganancia Neta ]]/Tabla1[[#This Row],[Total del pedido ]]</f>
        <v>0.42307692307692307</v>
      </c>
      <c r="N1832" s="2">
        <f>Tabla1[[#This Row],[Costo Unitario]]*Tabla1[[#This Row],[Cantidad Ordenada]]</f>
        <v>30</v>
      </c>
      <c r="O1832" s="2"/>
    </row>
    <row r="1833" spans="1:15">
      <c r="A1833">
        <v>738</v>
      </c>
      <c r="B1833">
        <v>15</v>
      </c>
      <c r="C1833" t="s">
        <v>15</v>
      </c>
      <c r="D1833" t="s">
        <v>39</v>
      </c>
      <c r="E1833">
        <v>16</v>
      </c>
      <c r="F1833">
        <v>28</v>
      </c>
      <c r="G1833">
        <v>1</v>
      </c>
      <c r="H1833" s="8">
        <v>15</v>
      </c>
      <c r="I1833" t="s">
        <v>6</v>
      </c>
      <c r="J1833">
        <f>Tabla1[[#This Row],[Precio Unitario]]*Tabla1[[#This Row],[Cantidad Ordenada]]</f>
        <v>28</v>
      </c>
      <c r="K1833">
        <f>Tabla1[[#This Row],[Ganancia Bruta]]-(Tabla1[[#This Row],[Costo Unitario]]*Tabla1[[#This Row],[Cantidad Ordenada]])</f>
        <v>12</v>
      </c>
      <c r="L1833">
        <f>Tabla1[[#This Row],[Precio Unitario]]*Tabla1[[#This Row],[Cantidad Ordenada]]</f>
        <v>28</v>
      </c>
      <c r="M1833" s="1">
        <f>Tabla1[[#This Row],[Ganancia Neta ]]/Tabla1[[#This Row],[Total del pedido ]]</f>
        <v>0.42857142857142855</v>
      </c>
      <c r="N1833" s="2">
        <f>Tabla1[[#This Row],[Costo Unitario]]*Tabla1[[#This Row],[Cantidad Ordenada]]</f>
        <v>16</v>
      </c>
      <c r="O1833" s="2"/>
    </row>
    <row r="1834" spans="1:15">
      <c r="A1834">
        <v>738</v>
      </c>
      <c r="B1834">
        <v>15</v>
      </c>
      <c r="C1834" t="s">
        <v>24</v>
      </c>
      <c r="D1834" t="s">
        <v>48</v>
      </c>
      <c r="E1834">
        <v>10</v>
      </c>
      <c r="F1834">
        <v>18</v>
      </c>
      <c r="G1834">
        <v>3</v>
      </c>
      <c r="H1834" s="8">
        <v>20</v>
      </c>
      <c r="I1834" t="s">
        <v>8</v>
      </c>
      <c r="J1834">
        <f>Tabla1[[#This Row],[Precio Unitario]]*Tabla1[[#This Row],[Cantidad Ordenada]]</f>
        <v>54</v>
      </c>
      <c r="K1834">
        <f>Tabla1[[#This Row],[Ganancia Bruta]]-(Tabla1[[#This Row],[Costo Unitario]]*Tabla1[[#This Row],[Cantidad Ordenada]])</f>
        <v>24</v>
      </c>
      <c r="L1834">
        <f>Tabla1[[#This Row],[Precio Unitario]]*Tabla1[[#This Row],[Cantidad Ordenada]]</f>
        <v>54</v>
      </c>
      <c r="M1834" s="1">
        <f>Tabla1[[#This Row],[Ganancia Neta ]]/Tabla1[[#This Row],[Total del pedido ]]</f>
        <v>0.44444444444444442</v>
      </c>
      <c r="N1834" s="2">
        <f>Tabla1[[#This Row],[Costo Unitario]]*Tabla1[[#This Row],[Cantidad Ordenada]]</f>
        <v>30</v>
      </c>
      <c r="O1834" s="2"/>
    </row>
    <row r="1835" spans="1:15">
      <c r="A1835">
        <v>739</v>
      </c>
      <c r="B1835">
        <v>10</v>
      </c>
      <c r="C1835" t="s">
        <v>22</v>
      </c>
      <c r="D1835" t="s">
        <v>46</v>
      </c>
      <c r="E1835">
        <v>14</v>
      </c>
      <c r="F1835">
        <v>23</v>
      </c>
      <c r="G1835">
        <v>2</v>
      </c>
      <c r="H1835" s="8">
        <v>54</v>
      </c>
      <c r="I1835" t="s">
        <v>6</v>
      </c>
      <c r="J1835">
        <f>Tabla1[[#This Row],[Precio Unitario]]*Tabla1[[#This Row],[Cantidad Ordenada]]</f>
        <v>46</v>
      </c>
      <c r="K1835">
        <f>Tabla1[[#This Row],[Ganancia Bruta]]-(Tabla1[[#This Row],[Costo Unitario]]*Tabla1[[#This Row],[Cantidad Ordenada]])</f>
        <v>18</v>
      </c>
      <c r="L1835">
        <f>Tabla1[[#This Row],[Precio Unitario]]*Tabla1[[#This Row],[Cantidad Ordenada]]</f>
        <v>46</v>
      </c>
      <c r="M1835" s="1">
        <f>Tabla1[[#This Row],[Ganancia Neta ]]/Tabla1[[#This Row],[Total del pedido ]]</f>
        <v>0.39130434782608697</v>
      </c>
      <c r="N1835" s="2">
        <f>Tabla1[[#This Row],[Costo Unitario]]*Tabla1[[#This Row],[Cantidad Ordenada]]</f>
        <v>28</v>
      </c>
      <c r="O1835" s="2"/>
    </row>
    <row r="1836" spans="1:15">
      <c r="A1836">
        <v>740</v>
      </c>
      <c r="B1836">
        <v>16</v>
      </c>
      <c r="C1836" t="s">
        <v>15</v>
      </c>
      <c r="D1836" t="s">
        <v>39</v>
      </c>
      <c r="E1836">
        <v>16</v>
      </c>
      <c r="F1836">
        <v>28</v>
      </c>
      <c r="G1836">
        <v>3</v>
      </c>
      <c r="H1836" s="8">
        <v>31</v>
      </c>
      <c r="I1836" t="s">
        <v>6</v>
      </c>
      <c r="J1836">
        <f>Tabla1[[#This Row],[Precio Unitario]]*Tabla1[[#This Row],[Cantidad Ordenada]]</f>
        <v>84</v>
      </c>
      <c r="K1836">
        <f>Tabla1[[#This Row],[Ganancia Bruta]]-(Tabla1[[#This Row],[Costo Unitario]]*Tabla1[[#This Row],[Cantidad Ordenada]])</f>
        <v>36</v>
      </c>
      <c r="L1836">
        <f>Tabla1[[#This Row],[Precio Unitario]]*Tabla1[[#This Row],[Cantidad Ordenada]]</f>
        <v>84</v>
      </c>
      <c r="M1836" s="1">
        <f>Tabla1[[#This Row],[Ganancia Neta ]]/Tabla1[[#This Row],[Total del pedido ]]</f>
        <v>0.42857142857142855</v>
      </c>
      <c r="N1836" s="2">
        <f>Tabla1[[#This Row],[Costo Unitario]]*Tabla1[[#This Row],[Cantidad Ordenada]]</f>
        <v>48</v>
      </c>
      <c r="O1836" s="2"/>
    </row>
    <row r="1837" spans="1:15">
      <c r="A1837">
        <v>740</v>
      </c>
      <c r="B1837">
        <v>16</v>
      </c>
      <c r="C1837" t="s">
        <v>18</v>
      </c>
      <c r="D1837" t="s">
        <v>42</v>
      </c>
      <c r="E1837">
        <v>19</v>
      </c>
      <c r="F1837">
        <v>32</v>
      </c>
      <c r="G1837">
        <v>1</v>
      </c>
      <c r="H1837" s="8">
        <v>16</v>
      </c>
      <c r="I1837" t="s">
        <v>8</v>
      </c>
      <c r="J1837">
        <f>Tabla1[[#This Row],[Precio Unitario]]*Tabla1[[#This Row],[Cantidad Ordenada]]</f>
        <v>32</v>
      </c>
      <c r="K1837">
        <f>Tabla1[[#This Row],[Ganancia Bruta]]-(Tabla1[[#This Row],[Costo Unitario]]*Tabla1[[#This Row],[Cantidad Ordenada]])</f>
        <v>13</v>
      </c>
      <c r="L1837">
        <f>Tabla1[[#This Row],[Precio Unitario]]*Tabla1[[#This Row],[Cantidad Ordenada]]</f>
        <v>32</v>
      </c>
      <c r="M1837" s="1">
        <f>Tabla1[[#This Row],[Ganancia Neta ]]/Tabla1[[#This Row],[Total del pedido ]]</f>
        <v>0.40625</v>
      </c>
      <c r="N1837" s="2">
        <f>Tabla1[[#This Row],[Costo Unitario]]*Tabla1[[#This Row],[Cantidad Ordenada]]</f>
        <v>19</v>
      </c>
      <c r="O1837" s="2"/>
    </row>
    <row r="1838" spans="1:15">
      <c r="A1838">
        <v>740</v>
      </c>
      <c r="B1838">
        <v>16</v>
      </c>
      <c r="C1838" t="s">
        <v>12</v>
      </c>
      <c r="D1838" t="s">
        <v>36</v>
      </c>
      <c r="E1838">
        <v>22</v>
      </c>
      <c r="F1838">
        <v>36</v>
      </c>
      <c r="G1838">
        <v>3</v>
      </c>
      <c r="H1838" s="8">
        <v>45</v>
      </c>
      <c r="I1838" t="s">
        <v>8</v>
      </c>
      <c r="J1838">
        <f>Tabla1[[#This Row],[Precio Unitario]]*Tabla1[[#This Row],[Cantidad Ordenada]]</f>
        <v>108</v>
      </c>
      <c r="K1838">
        <f>Tabla1[[#This Row],[Ganancia Bruta]]-(Tabla1[[#This Row],[Costo Unitario]]*Tabla1[[#This Row],[Cantidad Ordenada]])</f>
        <v>42</v>
      </c>
      <c r="L1838">
        <f>Tabla1[[#This Row],[Precio Unitario]]*Tabla1[[#This Row],[Cantidad Ordenada]]</f>
        <v>108</v>
      </c>
      <c r="M1838" s="1">
        <f>Tabla1[[#This Row],[Ganancia Neta ]]/Tabla1[[#This Row],[Total del pedido ]]</f>
        <v>0.3888888888888889</v>
      </c>
      <c r="N1838" s="2">
        <f>Tabla1[[#This Row],[Costo Unitario]]*Tabla1[[#This Row],[Cantidad Ordenada]]</f>
        <v>66</v>
      </c>
      <c r="O1838" s="2"/>
    </row>
    <row r="1839" spans="1:15">
      <c r="A1839">
        <v>740</v>
      </c>
      <c r="B1839">
        <v>16</v>
      </c>
      <c r="C1839" t="s">
        <v>22</v>
      </c>
      <c r="D1839" t="s">
        <v>46</v>
      </c>
      <c r="E1839">
        <v>14</v>
      </c>
      <c r="F1839">
        <v>23</v>
      </c>
      <c r="G1839">
        <v>3</v>
      </c>
      <c r="H1839" s="8">
        <v>21</v>
      </c>
      <c r="I1839" t="s">
        <v>8</v>
      </c>
      <c r="J1839">
        <f>Tabla1[[#This Row],[Precio Unitario]]*Tabla1[[#This Row],[Cantidad Ordenada]]</f>
        <v>69</v>
      </c>
      <c r="K1839">
        <f>Tabla1[[#This Row],[Ganancia Bruta]]-(Tabla1[[#This Row],[Costo Unitario]]*Tabla1[[#This Row],[Cantidad Ordenada]])</f>
        <v>27</v>
      </c>
      <c r="L1839">
        <f>Tabla1[[#This Row],[Precio Unitario]]*Tabla1[[#This Row],[Cantidad Ordenada]]</f>
        <v>69</v>
      </c>
      <c r="M1839" s="1">
        <f>Tabla1[[#This Row],[Ganancia Neta ]]/Tabla1[[#This Row],[Total del pedido ]]</f>
        <v>0.39130434782608697</v>
      </c>
      <c r="N1839" s="2">
        <f>Tabla1[[#This Row],[Costo Unitario]]*Tabla1[[#This Row],[Cantidad Ordenada]]</f>
        <v>42</v>
      </c>
      <c r="O1839" s="2"/>
    </row>
    <row r="1840" spans="1:15">
      <c r="A1840">
        <v>741</v>
      </c>
      <c r="B1840">
        <v>14</v>
      </c>
      <c r="C1840" t="s">
        <v>5</v>
      </c>
      <c r="D1840" t="s">
        <v>31</v>
      </c>
      <c r="E1840">
        <v>14</v>
      </c>
      <c r="F1840">
        <v>24</v>
      </c>
      <c r="G1840">
        <v>3</v>
      </c>
      <c r="H1840" s="8">
        <v>52</v>
      </c>
      <c r="I1840" t="s">
        <v>8</v>
      </c>
      <c r="J1840">
        <f>Tabla1[[#This Row],[Precio Unitario]]*Tabla1[[#This Row],[Cantidad Ordenada]]</f>
        <v>72</v>
      </c>
      <c r="K1840">
        <f>Tabla1[[#This Row],[Ganancia Bruta]]-(Tabla1[[#This Row],[Costo Unitario]]*Tabla1[[#This Row],[Cantidad Ordenada]])</f>
        <v>30</v>
      </c>
      <c r="L1840">
        <f>Tabla1[[#This Row],[Precio Unitario]]*Tabla1[[#This Row],[Cantidad Ordenada]]</f>
        <v>72</v>
      </c>
      <c r="M1840" s="1">
        <f>Tabla1[[#This Row],[Ganancia Neta ]]/Tabla1[[#This Row],[Total del pedido ]]</f>
        <v>0.41666666666666669</v>
      </c>
      <c r="N1840" s="2">
        <f>Tabla1[[#This Row],[Costo Unitario]]*Tabla1[[#This Row],[Cantidad Ordenada]]</f>
        <v>42</v>
      </c>
      <c r="O1840" s="2"/>
    </row>
    <row r="1841" spans="1:15">
      <c r="A1841">
        <v>741</v>
      </c>
      <c r="B1841">
        <v>14</v>
      </c>
      <c r="C1841" t="s">
        <v>13</v>
      </c>
      <c r="D1841" t="s">
        <v>37</v>
      </c>
      <c r="E1841">
        <v>17</v>
      </c>
      <c r="F1841">
        <v>29</v>
      </c>
      <c r="G1841">
        <v>2</v>
      </c>
      <c r="H1841" s="8">
        <v>40</v>
      </c>
      <c r="I1841" t="s">
        <v>6</v>
      </c>
      <c r="J1841">
        <f>Tabla1[[#This Row],[Precio Unitario]]*Tabla1[[#This Row],[Cantidad Ordenada]]</f>
        <v>58</v>
      </c>
      <c r="K1841">
        <f>Tabla1[[#This Row],[Ganancia Bruta]]-(Tabla1[[#This Row],[Costo Unitario]]*Tabla1[[#This Row],[Cantidad Ordenada]])</f>
        <v>24</v>
      </c>
      <c r="L1841">
        <f>Tabla1[[#This Row],[Precio Unitario]]*Tabla1[[#This Row],[Cantidad Ordenada]]</f>
        <v>58</v>
      </c>
      <c r="M1841" s="1">
        <f>Tabla1[[#This Row],[Ganancia Neta ]]/Tabla1[[#This Row],[Total del pedido ]]</f>
        <v>0.41379310344827586</v>
      </c>
      <c r="N1841" s="2">
        <f>Tabla1[[#This Row],[Costo Unitario]]*Tabla1[[#This Row],[Cantidad Ordenada]]</f>
        <v>34</v>
      </c>
      <c r="O1841" s="2"/>
    </row>
    <row r="1842" spans="1:15">
      <c r="A1842">
        <v>741</v>
      </c>
      <c r="B1842">
        <v>14</v>
      </c>
      <c r="C1842" t="s">
        <v>14</v>
      </c>
      <c r="D1842" t="s">
        <v>38</v>
      </c>
      <c r="E1842">
        <v>20</v>
      </c>
      <c r="F1842">
        <v>33</v>
      </c>
      <c r="G1842">
        <v>3</v>
      </c>
      <c r="H1842" s="8">
        <v>39</v>
      </c>
      <c r="I1842" t="s">
        <v>8</v>
      </c>
      <c r="J1842">
        <f>Tabla1[[#This Row],[Precio Unitario]]*Tabla1[[#This Row],[Cantidad Ordenada]]</f>
        <v>99</v>
      </c>
      <c r="K1842">
        <f>Tabla1[[#This Row],[Ganancia Bruta]]-(Tabla1[[#This Row],[Costo Unitario]]*Tabla1[[#This Row],[Cantidad Ordenada]])</f>
        <v>39</v>
      </c>
      <c r="L1842">
        <f>Tabla1[[#This Row],[Precio Unitario]]*Tabla1[[#This Row],[Cantidad Ordenada]]</f>
        <v>99</v>
      </c>
      <c r="M1842" s="1">
        <f>Tabla1[[#This Row],[Ganancia Neta ]]/Tabla1[[#This Row],[Total del pedido ]]</f>
        <v>0.39393939393939392</v>
      </c>
      <c r="N1842" s="2">
        <f>Tabla1[[#This Row],[Costo Unitario]]*Tabla1[[#This Row],[Cantidad Ordenada]]</f>
        <v>60</v>
      </c>
      <c r="O1842" s="2"/>
    </row>
    <row r="1843" spans="1:15">
      <c r="A1843">
        <v>741</v>
      </c>
      <c r="B1843">
        <v>14</v>
      </c>
      <c r="C1843" t="s">
        <v>15</v>
      </c>
      <c r="D1843" t="s">
        <v>39</v>
      </c>
      <c r="E1843">
        <v>16</v>
      </c>
      <c r="F1843">
        <v>28</v>
      </c>
      <c r="G1843">
        <v>2</v>
      </c>
      <c r="H1843" s="8">
        <v>34</v>
      </c>
      <c r="I1843" t="s">
        <v>8</v>
      </c>
      <c r="J1843">
        <f>Tabla1[[#This Row],[Precio Unitario]]*Tabla1[[#This Row],[Cantidad Ordenada]]</f>
        <v>56</v>
      </c>
      <c r="K1843">
        <f>Tabla1[[#This Row],[Ganancia Bruta]]-(Tabla1[[#This Row],[Costo Unitario]]*Tabla1[[#This Row],[Cantidad Ordenada]])</f>
        <v>24</v>
      </c>
      <c r="L1843">
        <f>Tabla1[[#This Row],[Precio Unitario]]*Tabla1[[#This Row],[Cantidad Ordenada]]</f>
        <v>56</v>
      </c>
      <c r="M1843" s="1">
        <f>Tabla1[[#This Row],[Ganancia Neta ]]/Tabla1[[#This Row],[Total del pedido ]]</f>
        <v>0.42857142857142855</v>
      </c>
      <c r="N1843" s="2">
        <f>Tabla1[[#This Row],[Costo Unitario]]*Tabla1[[#This Row],[Cantidad Ordenada]]</f>
        <v>32</v>
      </c>
      <c r="O1843" s="2"/>
    </row>
    <row r="1844" spans="1:15">
      <c r="A1844">
        <v>742</v>
      </c>
      <c r="B1844">
        <v>20</v>
      </c>
      <c r="C1844" t="s">
        <v>9</v>
      </c>
      <c r="D1844" t="s">
        <v>33</v>
      </c>
      <c r="E1844">
        <v>19</v>
      </c>
      <c r="F1844">
        <v>31</v>
      </c>
      <c r="G1844">
        <v>1</v>
      </c>
      <c r="H1844" s="8">
        <v>41</v>
      </c>
      <c r="I1844" t="s">
        <v>8</v>
      </c>
      <c r="J1844">
        <f>Tabla1[[#This Row],[Precio Unitario]]*Tabla1[[#This Row],[Cantidad Ordenada]]</f>
        <v>31</v>
      </c>
      <c r="K1844">
        <f>Tabla1[[#This Row],[Ganancia Bruta]]-(Tabla1[[#This Row],[Costo Unitario]]*Tabla1[[#This Row],[Cantidad Ordenada]])</f>
        <v>12</v>
      </c>
      <c r="L1844">
        <f>Tabla1[[#This Row],[Precio Unitario]]*Tabla1[[#This Row],[Cantidad Ordenada]]</f>
        <v>31</v>
      </c>
      <c r="M1844" s="1">
        <f>Tabla1[[#This Row],[Ganancia Neta ]]/Tabla1[[#This Row],[Total del pedido ]]</f>
        <v>0.38709677419354838</v>
      </c>
      <c r="N1844" s="2">
        <f>Tabla1[[#This Row],[Costo Unitario]]*Tabla1[[#This Row],[Cantidad Ordenada]]</f>
        <v>19</v>
      </c>
      <c r="O1844" s="2"/>
    </row>
    <row r="1845" spans="1:15">
      <c r="A1845">
        <v>742</v>
      </c>
      <c r="B1845">
        <v>20</v>
      </c>
      <c r="C1845" t="s">
        <v>7</v>
      </c>
      <c r="D1845" t="s">
        <v>32</v>
      </c>
      <c r="E1845">
        <v>18</v>
      </c>
      <c r="F1845">
        <v>30</v>
      </c>
      <c r="G1845">
        <v>3</v>
      </c>
      <c r="H1845" s="8">
        <v>43</v>
      </c>
      <c r="I1845" t="s">
        <v>6</v>
      </c>
      <c r="J1845">
        <f>Tabla1[[#This Row],[Precio Unitario]]*Tabla1[[#This Row],[Cantidad Ordenada]]</f>
        <v>90</v>
      </c>
      <c r="K1845">
        <f>Tabla1[[#This Row],[Ganancia Bruta]]-(Tabla1[[#This Row],[Costo Unitario]]*Tabla1[[#This Row],[Cantidad Ordenada]])</f>
        <v>36</v>
      </c>
      <c r="L1845">
        <f>Tabla1[[#This Row],[Precio Unitario]]*Tabla1[[#This Row],[Cantidad Ordenada]]</f>
        <v>90</v>
      </c>
      <c r="M1845" s="1">
        <f>Tabla1[[#This Row],[Ganancia Neta ]]/Tabla1[[#This Row],[Total del pedido ]]</f>
        <v>0.4</v>
      </c>
      <c r="N1845" s="2">
        <f>Tabla1[[#This Row],[Costo Unitario]]*Tabla1[[#This Row],[Cantidad Ordenada]]</f>
        <v>54</v>
      </c>
      <c r="O1845" s="2"/>
    </row>
    <row r="1846" spans="1:15">
      <c r="A1846">
        <v>742</v>
      </c>
      <c r="B1846">
        <v>20</v>
      </c>
      <c r="C1846" t="s">
        <v>25</v>
      </c>
      <c r="D1846" t="s">
        <v>49</v>
      </c>
      <c r="E1846">
        <v>15</v>
      </c>
      <c r="F1846">
        <v>26</v>
      </c>
      <c r="G1846">
        <v>1</v>
      </c>
      <c r="H1846" s="8">
        <v>26</v>
      </c>
      <c r="I1846" t="s">
        <v>8</v>
      </c>
      <c r="J1846">
        <f>Tabla1[[#This Row],[Precio Unitario]]*Tabla1[[#This Row],[Cantidad Ordenada]]</f>
        <v>26</v>
      </c>
      <c r="K1846">
        <f>Tabla1[[#This Row],[Ganancia Bruta]]-(Tabla1[[#This Row],[Costo Unitario]]*Tabla1[[#This Row],[Cantidad Ordenada]])</f>
        <v>11</v>
      </c>
      <c r="L1846">
        <f>Tabla1[[#This Row],[Precio Unitario]]*Tabla1[[#This Row],[Cantidad Ordenada]]</f>
        <v>26</v>
      </c>
      <c r="M1846" s="1">
        <f>Tabla1[[#This Row],[Ganancia Neta ]]/Tabla1[[#This Row],[Total del pedido ]]</f>
        <v>0.42307692307692307</v>
      </c>
      <c r="N1846" s="2">
        <f>Tabla1[[#This Row],[Costo Unitario]]*Tabla1[[#This Row],[Cantidad Ordenada]]</f>
        <v>15</v>
      </c>
      <c r="O1846" s="2"/>
    </row>
    <row r="1847" spans="1:15">
      <c r="A1847">
        <v>742</v>
      </c>
      <c r="B1847">
        <v>20</v>
      </c>
      <c r="C1847" t="s">
        <v>16</v>
      </c>
      <c r="D1847" t="s">
        <v>40</v>
      </c>
      <c r="E1847">
        <v>11</v>
      </c>
      <c r="F1847">
        <v>19</v>
      </c>
      <c r="G1847">
        <v>1</v>
      </c>
      <c r="H1847" s="8">
        <v>35</v>
      </c>
      <c r="I1847" t="s">
        <v>6</v>
      </c>
      <c r="J1847">
        <f>Tabla1[[#This Row],[Precio Unitario]]*Tabla1[[#This Row],[Cantidad Ordenada]]</f>
        <v>19</v>
      </c>
      <c r="K1847">
        <f>Tabla1[[#This Row],[Ganancia Bruta]]-(Tabla1[[#This Row],[Costo Unitario]]*Tabla1[[#This Row],[Cantidad Ordenada]])</f>
        <v>8</v>
      </c>
      <c r="L1847">
        <f>Tabla1[[#This Row],[Precio Unitario]]*Tabla1[[#This Row],[Cantidad Ordenada]]</f>
        <v>19</v>
      </c>
      <c r="M1847" s="1">
        <f>Tabla1[[#This Row],[Ganancia Neta ]]/Tabla1[[#This Row],[Total del pedido ]]</f>
        <v>0.42105263157894735</v>
      </c>
      <c r="N1847" s="2">
        <f>Tabla1[[#This Row],[Costo Unitario]]*Tabla1[[#This Row],[Cantidad Ordenada]]</f>
        <v>11</v>
      </c>
      <c r="O1847" s="2"/>
    </row>
    <row r="1848" spans="1:15">
      <c r="A1848">
        <v>743</v>
      </c>
      <c r="B1848">
        <v>19</v>
      </c>
      <c r="C1848" t="s">
        <v>25</v>
      </c>
      <c r="D1848" t="s">
        <v>49</v>
      </c>
      <c r="E1848">
        <v>15</v>
      </c>
      <c r="F1848">
        <v>26</v>
      </c>
      <c r="G1848">
        <v>2</v>
      </c>
      <c r="H1848" s="8">
        <v>59</v>
      </c>
      <c r="I1848" t="s">
        <v>8</v>
      </c>
      <c r="J1848">
        <f>Tabla1[[#This Row],[Precio Unitario]]*Tabla1[[#This Row],[Cantidad Ordenada]]</f>
        <v>52</v>
      </c>
      <c r="K1848">
        <f>Tabla1[[#This Row],[Ganancia Bruta]]-(Tabla1[[#This Row],[Costo Unitario]]*Tabla1[[#This Row],[Cantidad Ordenada]])</f>
        <v>22</v>
      </c>
      <c r="L1848">
        <f>Tabla1[[#This Row],[Precio Unitario]]*Tabla1[[#This Row],[Cantidad Ordenada]]</f>
        <v>52</v>
      </c>
      <c r="M1848" s="1">
        <f>Tabla1[[#This Row],[Ganancia Neta ]]/Tabla1[[#This Row],[Total del pedido ]]</f>
        <v>0.42307692307692307</v>
      </c>
      <c r="N1848" s="2">
        <f>Tabla1[[#This Row],[Costo Unitario]]*Tabla1[[#This Row],[Cantidad Ordenada]]</f>
        <v>30</v>
      </c>
      <c r="O1848" s="2"/>
    </row>
    <row r="1849" spans="1:15">
      <c r="A1849">
        <v>743</v>
      </c>
      <c r="B1849">
        <v>19</v>
      </c>
      <c r="C1849" t="s">
        <v>24</v>
      </c>
      <c r="D1849" t="s">
        <v>48</v>
      </c>
      <c r="E1849">
        <v>10</v>
      </c>
      <c r="F1849">
        <v>18</v>
      </c>
      <c r="G1849">
        <v>2</v>
      </c>
      <c r="H1849" s="8">
        <v>41</v>
      </c>
      <c r="I1849" t="s">
        <v>6</v>
      </c>
      <c r="J1849">
        <f>Tabla1[[#This Row],[Precio Unitario]]*Tabla1[[#This Row],[Cantidad Ordenada]]</f>
        <v>36</v>
      </c>
      <c r="K1849">
        <f>Tabla1[[#This Row],[Ganancia Bruta]]-(Tabla1[[#This Row],[Costo Unitario]]*Tabla1[[#This Row],[Cantidad Ordenada]])</f>
        <v>16</v>
      </c>
      <c r="L1849">
        <f>Tabla1[[#This Row],[Precio Unitario]]*Tabla1[[#This Row],[Cantidad Ordenada]]</f>
        <v>36</v>
      </c>
      <c r="M1849" s="1">
        <f>Tabla1[[#This Row],[Ganancia Neta ]]/Tabla1[[#This Row],[Total del pedido ]]</f>
        <v>0.44444444444444442</v>
      </c>
      <c r="N1849" s="2">
        <f>Tabla1[[#This Row],[Costo Unitario]]*Tabla1[[#This Row],[Cantidad Ordenada]]</f>
        <v>20</v>
      </c>
      <c r="O1849" s="2"/>
    </row>
    <row r="1850" spans="1:15">
      <c r="A1850">
        <v>743</v>
      </c>
      <c r="B1850">
        <v>19</v>
      </c>
      <c r="C1850" t="s">
        <v>22</v>
      </c>
      <c r="D1850" t="s">
        <v>46</v>
      </c>
      <c r="E1850">
        <v>14</v>
      </c>
      <c r="F1850">
        <v>23</v>
      </c>
      <c r="G1850">
        <v>2</v>
      </c>
      <c r="H1850" s="8">
        <v>43</v>
      </c>
      <c r="I1850" t="s">
        <v>8</v>
      </c>
      <c r="J1850">
        <f>Tabla1[[#This Row],[Precio Unitario]]*Tabla1[[#This Row],[Cantidad Ordenada]]</f>
        <v>46</v>
      </c>
      <c r="K1850">
        <f>Tabla1[[#This Row],[Ganancia Bruta]]-(Tabla1[[#This Row],[Costo Unitario]]*Tabla1[[#This Row],[Cantidad Ordenada]])</f>
        <v>18</v>
      </c>
      <c r="L1850">
        <f>Tabla1[[#This Row],[Precio Unitario]]*Tabla1[[#This Row],[Cantidad Ordenada]]</f>
        <v>46</v>
      </c>
      <c r="M1850" s="1">
        <f>Tabla1[[#This Row],[Ganancia Neta ]]/Tabla1[[#This Row],[Total del pedido ]]</f>
        <v>0.39130434782608697</v>
      </c>
      <c r="N1850" s="2">
        <f>Tabla1[[#This Row],[Costo Unitario]]*Tabla1[[#This Row],[Cantidad Ordenada]]</f>
        <v>28</v>
      </c>
      <c r="O1850" s="2"/>
    </row>
    <row r="1851" spans="1:15">
      <c r="A1851">
        <v>744</v>
      </c>
      <c r="B1851">
        <v>11</v>
      </c>
      <c r="C1851" t="s">
        <v>24</v>
      </c>
      <c r="D1851" t="s">
        <v>48</v>
      </c>
      <c r="E1851">
        <v>10</v>
      </c>
      <c r="F1851">
        <v>18</v>
      </c>
      <c r="G1851">
        <v>1</v>
      </c>
      <c r="H1851" s="8">
        <v>57</v>
      </c>
      <c r="I1851" t="s">
        <v>6</v>
      </c>
      <c r="J1851">
        <f>Tabla1[[#This Row],[Precio Unitario]]*Tabla1[[#This Row],[Cantidad Ordenada]]</f>
        <v>18</v>
      </c>
      <c r="K1851">
        <f>Tabla1[[#This Row],[Ganancia Bruta]]-(Tabla1[[#This Row],[Costo Unitario]]*Tabla1[[#This Row],[Cantidad Ordenada]])</f>
        <v>8</v>
      </c>
      <c r="L1851">
        <f>Tabla1[[#This Row],[Precio Unitario]]*Tabla1[[#This Row],[Cantidad Ordenada]]</f>
        <v>18</v>
      </c>
      <c r="M1851" s="1">
        <f>Tabla1[[#This Row],[Ganancia Neta ]]/Tabla1[[#This Row],[Total del pedido ]]</f>
        <v>0.44444444444444442</v>
      </c>
      <c r="N1851" s="2">
        <f>Tabla1[[#This Row],[Costo Unitario]]*Tabla1[[#This Row],[Cantidad Ordenada]]</f>
        <v>10</v>
      </c>
      <c r="O1851" s="2"/>
    </row>
    <row r="1852" spans="1:15">
      <c r="A1852">
        <v>744</v>
      </c>
      <c r="B1852">
        <v>11</v>
      </c>
      <c r="C1852" t="s">
        <v>13</v>
      </c>
      <c r="D1852" t="s">
        <v>37</v>
      </c>
      <c r="E1852">
        <v>17</v>
      </c>
      <c r="F1852">
        <v>29</v>
      </c>
      <c r="G1852">
        <v>2</v>
      </c>
      <c r="H1852" s="8">
        <v>10</v>
      </c>
      <c r="I1852" t="s">
        <v>6</v>
      </c>
      <c r="J1852">
        <f>Tabla1[[#This Row],[Precio Unitario]]*Tabla1[[#This Row],[Cantidad Ordenada]]</f>
        <v>58</v>
      </c>
      <c r="K1852">
        <f>Tabla1[[#This Row],[Ganancia Bruta]]-(Tabla1[[#This Row],[Costo Unitario]]*Tabla1[[#This Row],[Cantidad Ordenada]])</f>
        <v>24</v>
      </c>
      <c r="L1852">
        <f>Tabla1[[#This Row],[Precio Unitario]]*Tabla1[[#This Row],[Cantidad Ordenada]]</f>
        <v>58</v>
      </c>
      <c r="M1852" s="1">
        <f>Tabla1[[#This Row],[Ganancia Neta ]]/Tabla1[[#This Row],[Total del pedido ]]</f>
        <v>0.41379310344827586</v>
      </c>
      <c r="N1852" s="2">
        <f>Tabla1[[#This Row],[Costo Unitario]]*Tabla1[[#This Row],[Cantidad Ordenada]]</f>
        <v>34</v>
      </c>
      <c r="O1852" s="2"/>
    </row>
    <row r="1853" spans="1:15">
      <c r="A1853">
        <v>745</v>
      </c>
      <c r="B1853">
        <v>3</v>
      </c>
      <c r="C1853" t="s">
        <v>17</v>
      </c>
      <c r="D1853" t="s">
        <v>41</v>
      </c>
      <c r="E1853">
        <v>21</v>
      </c>
      <c r="F1853">
        <v>35</v>
      </c>
      <c r="G1853">
        <v>3</v>
      </c>
      <c r="H1853" s="8">
        <v>34</v>
      </c>
      <c r="I1853" t="s">
        <v>6</v>
      </c>
      <c r="J1853">
        <f>Tabla1[[#This Row],[Precio Unitario]]*Tabla1[[#This Row],[Cantidad Ordenada]]</f>
        <v>105</v>
      </c>
      <c r="K1853">
        <f>Tabla1[[#This Row],[Ganancia Bruta]]-(Tabla1[[#This Row],[Costo Unitario]]*Tabla1[[#This Row],[Cantidad Ordenada]])</f>
        <v>42</v>
      </c>
      <c r="L1853">
        <f>Tabla1[[#This Row],[Precio Unitario]]*Tabla1[[#This Row],[Cantidad Ordenada]]</f>
        <v>105</v>
      </c>
      <c r="M1853" s="1">
        <f>Tabla1[[#This Row],[Ganancia Neta ]]/Tabla1[[#This Row],[Total del pedido ]]</f>
        <v>0.4</v>
      </c>
      <c r="N1853" s="2">
        <f>Tabla1[[#This Row],[Costo Unitario]]*Tabla1[[#This Row],[Cantidad Ordenada]]</f>
        <v>63</v>
      </c>
      <c r="O1853" s="2"/>
    </row>
    <row r="1854" spans="1:15">
      <c r="A1854">
        <v>745</v>
      </c>
      <c r="B1854">
        <v>3</v>
      </c>
      <c r="C1854" t="s">
        <v>5</v>
      </c>
      <c r="D1854" t="s">
        <v>31</v>
      </c>
      <c r="E1854">
        <v>14</v>
      </c>
      <c r="F1854">
        <v>24</v>
      </c>
      <c r="G1854">
        <v>2</v>
      </c>
      <c r="H1854" s="8">
        <v>9</v>
      </c>
      <c r="I1854" t="s">
        <v>6</v>
      </c>
      <c r="J1854">
        <f>Tabla1[[#This Row],[Precio Unitario]]*Tabla1[[#This Row],[Cantidad Ordenada]]</f>
        <v>48</v>
      </c>
      <c r="K1854">
        <f>Tabla1[[#This Row],[Ganancia Bruta]]-(Tabla1[[#This Row],[Costo Unitario]]*Tabla1[[#This Row],[Cantidad Ordenada]])</f>
        <v>20</v>
      </c>
      <c r="L1854">
        <f>Tabla1[[#This Row],[Precio Unitario]]*Tabla1[[#This Row],[Cantidad Ordenada]]</f>
        <v>48</v>
      </c>
      <c r="M1854" s="1">
        <f>Tabla1[[#This Row],[Ganancia Neta ]]/Tabla1[[#This Row],[Total del pedido ]]</f>
        <v>0.41666666666666669</v>
      </c>
      <c r="N1854" s="2">
        <f>Tabla1[[#This Row],[Costo Unitario]]*Tabla1[[#This Row],[Cantidad Ordenada]]</f>
        <v>28</v>
      </c>
      <c r="O1854" s="2"/>
    </row>
    <row r="1855" spans="1:15">
      <c r="A1855">
        <v>745</v>
      </c>
      <c r="B1855">
        <v>3</v>
      </c>
      <c r="C1855" t="s">
        <v>26</v>
      </c>
      <c r="D1855" t="s">
        <v>50</v>
      </c>
      <c r="E1855">
        <v>15</v>
      </c>
      <c r="F1855">
        <v>25</v>
      </c>
      <c r="G1855">
        <v>2</v>
      </c>
      <c r="H1855" s="8">
        <v>23</v>
      </c>
      <c r="I1855" t="s">
        <v>6</v>
      </c>
      <c r="J1855">
        <f>Tabla1[[#This Row],[Precio Unitario]]*Tabla1[[#This Row],[Cantidad Ordenada]]</f>
        <v>50</v>
      </c>
      <c r="K1855">
        <f>Tabla1[[#This Row],[Ganancia Bruta]]-(Tabla1[[#This Row],[Costo Unitario]]*Tabla1[[#This Row],[Cantidad Ordenada]])</f>
        <v>20</v>
      </c>
      <c r="L1855">
        <f>Tabla1[[#This Row],[Precio Unitario]]*Tabla1[[#This Row],[Cantidad Ordenada]]</f>
        <v>50</v>
      </c>
      <c r="M1855" s="1">
        <f>Tabla1[[#This Row],[Ganancia Neta ]]/Tabla1[[#This Row],[Total del pedido ]]</f>
        <v>0.4</v>
      </c>
      <c r="N1855" s="2">
        <f>Tabla1[[#This Row],[Costo Unitario]]*Tabla1[[#This Row],[Cantidad Ordenada]]</f>
        <v>30</v>
      </c>
      <c r="O1855" s="2"/>
    </row>
    <row r="1856" spans="1:15">
      <c r="A1856">
        <v>745</v>
      </c>
      <c r="B1856">
        <v>3</v>
      </c>
      <c r="C1856" t="s">
        <v>10</v>
      </c>
      <c r="D1856" t="s">
        <v>34</v>
      </c>
      <c r="E1856">
        <v>16</v>
      </c>
      <c r="F1856">
        <v>27</v>
      </c>
      <c r="G1856">
        <v>3</v>
      </c>
      <c r="H1856" s="8">
        <v>7</v>
      </c>
      <c r="I1856" t="s">
        <v>8</v>
      </c>
      <c r="J1856">
        <f>Tabla1[[#This Row],[Precio Unitario]]*Tabla1[[#This Row],[Cantidad Ordenada]]</f>
        <v>81</v>
      </c>
      <c r="K1856">
        <f>Tabla1[[#This Row],[Ganancia Bruta]]-(Tabla1[[#This Row],[Costo Unitario]]*Tabla1[[#This Row],[Cantidad Ordenada]])</f>
        <v>33</v>
      </c>
      <c r="L1856">
        <f>Tabla1[[#This Row],[Precio Unitario]]*Tabla1[[#This Row],[Cantidad Ordenada]]</f>
        <v>81</v>
      </c>
      <c r="M1856" s="1">
        <f>Tabla1[[#This Row],[Ganancia Neta ]]/Tabla1[[#This Row],[Total del pedido ]]</f>
        <v>0.40740740740740738</v>
      </c>
      <c r="N1856" s="2">
        <f>Tabla1[[#This Row],[Costo Unitario]]*Tabla1[[#This Row],[Cantidad Ordenada]]</f>
        <v>48</v>
      </c>
      <c r="O1856" s="2"/>
    </row>
    <row r="1857" spans="1:15">
      <c r="A1857">
        <v>746</v>
      </c>
      <c r="B1857">
        <v>13</v>
      </c>
      <c r="C1857" t="s">
        <v>17</v>
      </c>
      <c r="D1857" t="s">
        <v>41</v>
      </c>
      <c r="E1857">
        <v>21</v>
      </c>
      <c r="F1857">
        <v>35</v>
      </c>
      <c r="G1857">
        <v>3</v>
      </c>
      <c r="H1857" s="8">
        <v>34</v>
      </c>
      <c r="I1857" t="s">
        <v>6</v>
      </c>
      <c r="J1857">
        <f>Tabla1[[#This Row],[Precio Unitario]]*Tabla1[[#This Row],[Cantidad Ordenada]]</f>
        <v>105</v>
      </c>
      <c r="K1857">
        <f>Tabla1[[#This Row],[Ganancia Bruta]]-(Tabla1[[#This Row],[Costo Unitario]]*Tabla1[[#This Row],[Cantidad Ordenada]])</f>
        <v>42</v>
      </c>
      <c r="L1857">
        <f>Tabla1[[#This Row],[Precio Unitario]]*Tabla1[[#This Row],[Cantidad Ordenada]]</f>
        <v>105</v>
      </c>
      <c r="M1857" s="1">
        <f>Tabla1[[#This Row],[Ganancia Neta ]]/Tabla1[[#This Row],[Total del pedido ]]</f>
        <v>0.4</v>
      </c>
      <c r="N1857" s="2">
        <f>Tabla1[[#This Row],[Costo Unitario]]*Tabla1[[#This Row],[Cantidad Ordenada]]</f>
        <v>63</v>
      </c>
      <c r="O1857" s="2"/>
    </row>
    <row r="1858" spans="1:15">
      <c r="A1858">
        <v>746</v>
      </c>
      <c r="B1858">
        <v>13</v>
      </c>
      <c r="C1858" t="s">
        <v>18</v>
      </c>
      <c r="D1858" t="s">
        <v>42</v>
      </c>
      <c r="E1858">
        <v>19</v>
      </c>
      <c r="F1858">
        <v>32</v>
      </c>
      <c r="G1858">
        <v>3</v>
      </c>
      <c r="H1858" s="8">
        <v>43</v>
      </c>
      <c r="I1858" t="s">
        <v>6</v>
      </c>
      <c r="J1858">
        <f>Tabla1[[#This Row],[Precio Unitario]]*Tabla1[[#This Row],[Cantidad Ordenada]]</f>
        <v>96</v>
      </c>
      <c r="K1858">
        <f>Tabla1[[#This Row],[Ganancia Bruta]]-(Tabla1[[#This Row],[Costo Unitario]]*Tabla1[[#This Row],[Cantidad Ordenada]])</f>
        <v>39</v>
      </c>
      <c r="L1858">
        <f>Tabla1[[#This Row],[Precio Unitario]]*Tabla1[[#This Row],[Cantidad Ordenada]]</f>
        <v>96</v>
      </c>
      <c r="M1858" s="1">
        <f>Tabla1[[#This Row],[Ganancia Neta ]]/Tabla1[[#This Row],[Total del pedido ]]</f>
        <v>0.40625</v>
      </c>
      <c r="N1858" s="2">
        <f>Tabla1[[#This Row],[Costo Unitario]]*Tabla1[[#This Row],[Cantidad Ordenada]]</f>
        <v>57</v>
      </c>
      <c r="O1858" s="2"/>
    </row>
    <row r="1859" spans="1:15">
      <c r="A1859">
        <v>747</v>
      </c>
      <c r="B1859">
        <v>16</v>
      </c>
      <c r="C1859" t="s">
        <v>26</v>
      </c>
      <c r="D1859" t="s">
        <v>50</v>
      </c>
      <c r="E1859">
        <v>15</v>
      </c>
      <c r="F1859">
        <v>25</v>
      </c>
      <c r="G1859">
        <v>1</v>
      </c>
      <c r="H1859" s="8">
        <v>28</v>
      </c>
      <c r="I1859" t="s">
        <v>6</v>
      </c>
      <c r="J1859">
        <f>Tabla1[[#This Row],[Precio Unitario]]*Tabla1[[#This Row],[Cantidad Ordenada]]</f>
        <v>25</v>
      </c>
      <c r="K1859">
        <f>Tabla1[[#This Row],[Ganancia Bruta]]-(Tabla1[[#This Row],[Costo Unitario]]*Tabla1[[#This Row],[Cantidad Ordenada]])</f>
        <v>10</v>
      </c>
      <c r="L1859">
        <f>Tabla1[[#This Row],[Precio Unitario]]*Tabla1[[#This Row],[Cantidad Ordenada]]</f>
        <v>25</v>
      </c>
      <c r="M1859" s="1">
        <f>Tabla1[[#This Row],[Ganancia Neta ]]/Tabla1[[#This Row],[Total del pedido ]]</f>
        <v>0.4</v>
      </c>
      <c r="N1859" s="2">
        <f>Tabla1[[#This Row],[Costo Unitario]]*Tabla1[[#This Row],[Cantidad Ordenada]]</f>
        <v>15</v>
      </c>
      <c r="O1859" s="2"/>
    </row>
    <row r="1860" spans="1:15">
      <c r="A1860">
        <v>748</v>
      </c>
      <c r="B1860">
        <v>2</v>
      </c>
      <c r="C1860" t="s">
        <v>18</v>
      </c>
      <c r="D1860" t="s">
        <v>42</v>
      </c>
      <c r="E1860">
        <v>19</v>
      </c>
      <c r="F1860">
        <v>32</v>
      </c>
      <c r="G1860">
        <v>1</v>
      </c>
      <c r="H1860" s="8">
        <v>5</v>
      </c>
      <c r="I1860" t="s">
        <v>8</v>
      </c>
      <c r="J1860">
        <f>Tabla1[[#This Row],[Precio Unitario]]*Tabla1[[#This Row],[Cantidad Ordenada]]</f>
        <v>32</v>
      </c>
      <c r="K1860">
        <f>Tabla1[[#This Row],[Ganancia Bruta]]-(Tabla1[[#This Row],[Costo Unitario]]*Tabla1[[#This Row],[Cantidad Ordenada]])</f>
        <v>13</v>
      </c>
      <c r="L1860">
        <f>Tabla1[[#This Row],[Precio Unitario]]*Tabla1[[#This Row],[Cantidad Ordenada]]</f>
        <v>32</v>
      </c>
      <c r="M1860" s="1">
        <f>Tabla1[[#This Row],[Ganancia Neta ]]/Tabla1[[#This Row],[Total del pedido ]]</f>
        <v>0.40625</v>
      </c>
      <c r="N1860" s="2">
        <f>Tabla1[[#This Row],[Costo Unitario]]*Tabla1[[#This Row],[Cantidad Ordenada]]</f>
        <v>19</v>
      </c>
      <c r="O1860" s="2"/>
    </row>
    <row r="1861" spans="1:15">
      <c r="A1861">
        <v>748</v>
      </c>
      <c r="B1861">
        <v>2</v>
      </c>
      <c r="C1861" t="s">
        <v>25</v>
      </c>
      <c r="D1861" t="s">
        <v>49</v>
      </c>
      <c r="E1861">
        <v>15</v>
      </c>
      <c r="F1861">
        <v>26</v>
      </c>
      <c r="G1861">
        <v>3</v>
      </c>
      <c r="H1861" s="8">
        <v>32</v>
      </c>
      <c r="I1861" t="s">
        <v>6</v>
      </c>
      <c r="J1861">
        <f>Tabla1[[#This Row],[Precio Unitario]]*Tabla1[[#This Row],[Cantidad Ordenada]]</f>
        <v>78</v>
      </c>
      <c r="K1861">
        <f>Tabla1[[#This Row],[Ganancia Bruta]]-(Tabla1[[#This Row],[Costo Unitario]]*Tabla1[[#This Row],[Cantidad Ordenada]])</f>
        <v>33</v>
      </c>
      <c r="L1861">
        <f>Tabla1[[#This Row],[Precio Unitario]]*Tabla1[[#This Row],[Cantidad Ordenada]]</f>
        <v>78</v>
      </c>
      <c r="M1861" s="1">
        <f>Tabla1[[#This Row],[Ganancia Neta ]]/Tabla1[[#This Row],[Total del pedido ]]</f>
        <v>0.42307692307692307</v>
      </c>
      <c r="N1861" s="2">
        <f>Tabla1[[#This Row],[Costo Unitario]]*Tabla1[[#This Row],[Cantidad Ordenada]]</f>
        <v>45</v>
      </c>
      <c r="O1861" s="2"/>
    </row>
    <row r="1862" spans="1:15">
      <c r="A1862">
        <v>749</v>
      </c>
      <c r="B1862">
        <v>1</v>
      </c>
      <c r="C1862" t="s">
        <v>17</v>
      </c>
      <c r="D1862" t="s">
        <v>41</v>
      </c>
      <c r="E1862">
        <v>21</v>
      </c>
      <c r="F1862">
        <v>35</v>
      </c>
      <c r="G1862">
        <v>2</v>
      </c>
      <c r="H1862" s="8">
        <v>8</v>
      </c>
      <c r="I1862" t="s">
        <v>6</v>
      </c>
      <c r="J1862">
        <f>Tabla1[[#This Row],[Precio Unitario]]*Tabla1[[#This Row],[Cantidad Ordenada]]</f>
        <v>70</v>
      </c>
      <c r="K1862">
        <f>Tabla1[[#This Row],[Ganancia Bruta]]-(Tabla1[[#This Row],[Costo Unitario]]*Tabla1[[#This Row],[Cantidad Ordenada]])</f>
        <v>28</v>
      </c>
      <c r="L1862">
        <f>Tabla1[[#This Row],[Precio Unitario]]*Tabla1[[#This Row],[Cantidad Ordenada]]</f>
        <v>70</v>
      </c>
      <c r="M1862" s="1">
        <f>Tabla1[[#This Row],[Ganancia Neta ]]/Tabla1[[#This Row],[Total del pedido ]]</f>
        <v>0.4</v>
      </c>
      <c r="N1862" s="2">
        <f>Tabla1[[#This Row],[Costo Unitario]]*Tabla1[[#This Row],[Cantidad Ordenada]]</f>
        <v>42</v>
      </c>
      <c r="O1862" s="2"/>
    </row>
    <row r="1863" spans="1:15">
      <c r="A1863">
        <v>750</v>
      </c>
      <c r="B1863">
        <v>6</v>
      </c>
      <c r="C1863" t="s">
        <v>9</v>
      </c>
      <c r="D1863" t="s">
        <v>33</v>
      </c>
      <c r="E1863">
        <v>19</v>
      </c>
      <c r="F1863">
        <v>31</v>
      </c>
      <c r="G1863">
        <v>3</v>
      </c>
      <c r="H1863" s="8">
        <v>47</v>
      </c>
      <c r="I1863" t="s">
        <v>6</v>
      </c>
      <c r="J1863">
        <f>Tabla1[[#This Row],[Precio Unitario]]*Tabla1[[#This Row],[Cantidad Ordenada]]</f>
        <v>93</v>
      </c>
      <c r="K1863">
        <f>Tabla1[[#This Row],[Ganancia Bruta]]-(Tabla1[[#This Row],[Costo Unitario]]*Tabla1[[#This Row],[Cantidad Ordenada]])</f>
        <v>36</v>
      </c>
      <c r="L1863">
        <f>Tabla1[[#This Row],[Precio Unitario]]*Tabla1[[#This Row],[Cantidad Ordenada]]</f>
        <v>93</v>
      </c>
      <c r="M1863" s="1">
        <f>Tabla1[[#This Row],[Ganancia Neta ]]/Tabla1[[#This Row],[Total del pedido ]]</f>
        <v>0.38709677419354838</v>
      </c>
      <c r="N1863" s="2">
        <f>Tabla1[[#This Row],[Costo Unitario]]*Tabla1[[#This Row],[Cantidad Ordenada]]</f>
        <v>57</v>
      </c>
      <c r="O1863" s="2"/>
    </row>
    <row r="1864" spans="1:15">
      <c r="A1864">
        <v>750</v>
      </c>
      <c r="B1864">
        <v>6</v>
      </c>
      <c r="C1864" t="s">
        <v>25</v>
      </c>
      <c r="D1864" t="s">
        <v>49</v>
      </c>
      <c r="E1864">
        <v>15</v>
      </c>
      <c r="F1864">
        <v>26</v>
      </c>
      <c r="G1864">
        <v>1</v>
      </c>
      <c r="H1864" s="8">
        <v>39</v>
      </c>
      <c r="I1864" t="s">
        <v>6</v>
      </c>
      <c r="J1864">
        <f>Tabla1[[#This Row],[Precio Unitario]]*Tabla1[[#This Row],[Cantidad Ordenada]]</f>
        <v>26</v>
      </c>
      <c r="K1864">
        <f>Tabla1[[#This Row],[Ganancia Bruta]]-(Tabla1[[#This Row],[Costo Unitario]]*Tabla1[[#This Row],[Cantidad Ordenada]])</f>
        <v>11</v>
      </c>
      <c r="L1864">
        <f>Tabla1[[#This Row],[Precio Unitario]]*Tabla1[[#This Row],[Cantidad Ordenada]]</f>
        <v>26</v>
      </c>
      <c r="M1864" s="1">
        <f>Tabla1[[#This Row],[Ganancia Neta ]]/Tabla1[[#This Row],[Total del pedido ]]</f>
        <v>0.42307692307692307</v>
      </c>
      <c r="N1864" s="2">
        <f>Tabla1[[#This Row],[Costo Unitario]]*Tabla1[[#This Row],[Cantidad Ordenada]]</f>
        <v>15</v>
      </c>
      <c r="O1864" s="2"/>
    </row>
    <row r="1865" spans="1:15">
      <c r="A1865">
        <v>751</v>
      </c>
      <c r="B1865">
        <v>17</v>
      </c>
      <c r="C1865" t="s">
        <v>13</v>
      </c>
      <c r="D1865" t="s">
        <v>37</v>
      </c>
      <c r="E1865">
        <v>17</v>
      </c>
      <c r="F1865">
        <v>29</v>
      </c>
      <c r="G1865">
        <v>1</v>
      </c>
      <c r="H1865" s="8">
        <v>37</v>
      </c>
      <c r="I1865" t="s">
        <v>6</v>
      </c>
      <c r="J1865">
        <f>Tabla1[[#This Row],[Precio Unitario]]*Tabla1[[#This Row],[Cantidad Ordenada]]</f>
        <v>29</v>
      </c>
      <c r="K1865">
        <f>Tabla1[[#This Row],[Ganancia Bruta]]-(Tabla1[[#This Row],[Costo Unitario]]*Tabla1[[#This Row],[Cantidad Ordenada]])</f>
        <v>12</v>
      </c>
      <c r="L1865">
        <f>Tabla1[[#This Row],[Precio Unitario]]*Tabla1[[#This Row],[Cantidad Ordenada]]</f>
        <v>29</v>
      </c>
      <c r="M1865" s="1">
        <f>Tabla1[[#This Row],[Ganancia Neta ]]/Tabla1[[#This Row],[Total del pedido ]]</f>
        <v>0.41379310344827586</v>
      </c>
      <c r="N1865" s="2">
        <f>Tabla1[[#This Row],[Costo Unitario]]*Tabla1[[#This Row],[Cantidad Ordenada]]</f>
        <v>17</v>
      </c>
      <c r="O1865" s="2"/>
    </row>
    <row r="1866" spans="1:15">
      <c r="A1866">
        <v>751</v>
      </c>
      <c r="B1866">
        <v>17</v>
      </c>
      <c r="C1866" t="s">
        <v>26</v>
      </c>
      <c r="D1866" t="s">
        <v>50</v>
      </c>
      <c r="E1866">
        <v>15</v>
      </c>
      <c r="F1866">
        <v>25</v>
      </c>
      <c r="G1866">
        <v>3</v>
      </c>
      <c r="H1866" s="8">
        <v>31</v>
      </c>
      <c r="I1866" t="s">
        <v>8</v>
      </c>
      <c r="J1866">
        <f>Tabla1[[#This Row],[Precio Unitario]]*Tabla1[[#This Row],[Cantidad Ordenada]]</f>
        <v>75</v>
      </c>
      <c r="K1866">
        <f>Tabla1[[#This Row],[Ganancia Bruta]]-(Tabla1[[#This Row],[Costo Unitario]]*Tabla1[[#This Row],[Cantidad Ordenada]])</f>
        <v>30</v>
      </c>
      <c r="L1866">
        <f>Tabla1[[#This Row],[Precio Unitario]]*Tabla1[[#This Row],[Cantidad Ordenada]]</f>
        <v>75</v>
      </c>
      <c r="M1866" s="1">
        <f>Tabla1[[#This Row],[Ganancia Neta ]]/Tabla1[[#This Row],[Total del pedido ]]</f>
        <v>0.4</v>
      </c>
      <c r="N1866" s="2">
        <f>Tabla1[[#This Row],[Costo Unitario]]*Tabla1[[#This Row],[Cantidad Ordenada]]</f>
        <v>45</v>
      </c>
      <c r="O1866" s="2"/>
    </row>
    <row r="1867" spans="1:15">
      <c r="A1867">
        <v>751</v>
      </c>
      <c r="B1867">
        <v>17</v>
      </c>
      <c r="C1867" t="s">
        <v>19</v>
      </c>
      <c r="D1867" t="s">
        <v>43</v>
      </c>
      <c r="E1867">
        <v>13</v>
      </c>
      <c r="F1867">
        <v>22</v>
      </c>
      <c r="G1867">
        <v>3</v>
      </c>
      <c r="H1867" s="8">
        <v>19</v>
      </c>
      <c r="I1867" t="s">
        <v>6</v>
      </c>
      <c r="J1867">
        <f>Tabla1[[#This Row],[Precio Unitario]]*Tabla1[[#This Row],[Cantidad Ordenada]]</f>
        <v>66</v>
      </c>
      <c r="K1867">
        <f>Tabla1[[#This Row],[Ganancia Bruta]]-(Tabla1[[#This Row],[Costo Unitario]]*Tabla1[[#This Row],[Cantidad Ordenada]])</f>
        <v>27</v>
      </c>
      <c r="L1867">
        <f>Tabla1[[#This Row],[Precio Unitario]]*Tabla1[[#This Row],[Cantidad Ordenada]]</f>
        <v>66</v>
      </c>
      <c r="M1867" s="1">
        <f>Tabla1[[#This Row],[Ganancia Neta ]]/Tabla1[[#This Row],[Total del pedido ]]</f>
        <v>0.40909090909090912</v>
      </c>
      <c r="N1867" s="2">
        <f>Tabla1[[#This Row],[Costo Unitario]]*Tabla1[[#This Row],[Cantidad Ordenada]]</f>
        <v>39</v>
      </c>
      <c r="O1867" s="2"/>
    </row>
    <row r="1868" spans="1:15">
      <c r="A1868">
        <v>752</v>
      </c>
      <c r="B1868">
        <v>3</v>
      </c>
      <c r="C1868" t="s">
        <v>7</v>
      </c>
      <c r="D1868" t="s">
        <v>32</v>
      </c>
      <c r="E1868">
        <v>18</v>
      </c>
      <c r="F1868">
        <v>30</v>
      </c>
      <c r="G1868">
        <v>2</v>
      </c>
      <c r="H1868" s="8">
        <v>30</v>
      </c>
      <c r="I1868" t="s">
        <v>8</v>
      </c>
      <c r="J1868">
        <f>Tabla1[[#This Row],[Precio Unitario]]*Tabla1[[#This Row],[Cantidad Ordenada]]</f>
        <v>60</v>
      </c>
      <c r="K1868">
        <f>Tabla1[[#This Row],[Ganancia Bruta]]-(Tabla1[[#This Row],[Costo Unitario]]*Tabla1[[#This Row],[Cantidad Ordenada]])</f>
        <v>24</v>
      </c>
      <c r="L1868">
        <f>Tabla1[[#This Row],[Precio Unitario]]*Tabla1[[#This Row],[Cantidad Ordenada]]</f>
        <v>60</v>
      </c>
      <c r="M1868" s="1">
        <f>Tabla1[[#This Row],[Ganancia Neta ]]/Tabla1[[#This Row],[Total del pedido ]]</f>
        <v>0.4</v>
      </c>
      <c r="N1868" s="2">
        <f>Tabla1[[#This Row],[Costo Unitario]]*Tabla1[[#This Row],[Cantidad Ordenada]]</f>
        <v>36</v>
      </c>
      <c r="O1868" s="2"/>
    </row>
    <row r="1869" spans="1:15">
      <c r="A1869">
        <v>753</v>
      </c>
      <c r="B1869">
        <v>11</v>
      </c>
      <c r="C1869" t="s">
        <v>18</v>
      </c>
      <c r="D1869" t="s">
        <v>42</v>
      </c>
      <c r="E1869">
        <v>19</v>
      </c>
      <c r="F1869">
        <v>32</v>
      </c>
      <c r="G1869">
        <v>1</v>
      </c>
      <c r="H1869" s="8">
        <v>35</v>
      </c>
      <c r="I1869" t="s">
        <v>8</v>
      </c>
      <c r="J1869">
        <f>Tabla1[[#This Row],[Precio Unitario]]*Tabla1[[#This Row],[Cantidad Ordenada]]</f>
        <v>32</v>
      </c>
      <c r="K1869">
        <f>Tabla1[[#This Row],[Ganancia Bruta]]-(Tabla1[[#This Row],[Costo Unitario]]*Tabla1[[#This Row],[Cantidad Ordenada]])</f>
        <v>13</v>
      </c>
      <c r="L1869">
        <f>Tabla1[[#This Row],[Precio Unitario]]*Tabla1[[#This Row],[Cantidad Ordenada]]</f>
        <v>32</v>
      </c>
      <c r="M1869" s="1">
        <f>Tabla1[[#This Row],[Ganancia Neta ]]/Tabla1[[#This Row],[Total del pedido ]]</f>
        <v>0.40625</v>
      </c>
      <c r="N1869" s="2">
        <f>Tabla1[[#This Row],[Costo Unitario]]*Tabla1[[#This Row],[Cantidad Ordenada]]</f>
        <v>19</v>
      </c>
      <c r="O1869" s="2"/>
    </row>
    <row r="1870" spans="1:15">
      <c r="A1870">
        <v>753</v>
      </c>
      <c r="B1870">
        <v>11</v>
      </c>
      <c r="C1870" t="s">
        <v>22</v>
      </c>
      <c r="D1870" t="s">
        <v>46</v>
      </c>
      <c r="E1870">
        <v>14</v>
      </c>
      <c r="F1870">
        <v>23</v>
      </c>
      <c r="G1870">
        <v>1</v>
      </c>
      <c r="H1870" s="8">
        <v>23</v>
      </c>
      <c r="I1870" t="s">
        <v>8</v>
      </c>
      <c r="J1870">
        <f>Tabla1[[#This Row],[Precio Unitario]]*Tabla1[[#This Row],[Cantidad Ordenada]]</f>
        <v>23</v>
      </c>
      <c r="K1870">
        <f>Tabla1[[#This Row],[Ganancia Bruta]]-(Tabla1[[#This Row],[Costo Unitario]]*Tabla1[[#This Row],[Cantidad Ordenada]])</f>
        <v>9</v>
      </c>
      <c r="L1870">
        <f>Tabla1[[#This Row],[Precio Unitario]]*Tabla1[[#This Row],[Cantidad Ordenada]]</f>
        <v>23</v>
      </c>
      <c r="M1870" s="1">
        <f>Tabla1[[#This Row],[Ganancia Neta ]]/Tabla1[[#This Row],[Total del pedido ]]</f>
        <v>0.39130434782608697</v>
      </c>
      <c r="N1870" s="2">
        <f>Tabla1[[#This Row],[Costo Unitario]]*Tabla1[[#This Row],[Cantidad Ordenada]]</f>
        <v>14</v>
      </c>
      <c r="O1870" s="2"/>
    </row>
    <row r="1871" spans="1:15">
      <c r="A1871">
        <v>753</v>
      </c>
      <c r="B1871">
        <v>11</v>
      </c>
      <c r="C1871" t="s">
        <v>5</v>
      </c>
      <c r="D1871" t="s">
        <v>31</v>
      </c>
      <c r="E1871">
        <v>14</v>
      </c>
      <c r="F1871">
        <v>24</v>
      </c>
      <c r="G1871">
        <v>3</v>
      </c>
      <c r="H1871" s="8">
        <v>24</v>
      </c>
      <c r="I1871" t="s">
        <v>6</v>
      </c>
      <c r="J1871">
        <f>Tabla1[[#This Row],[Precio Unitario]]*Tabla1[[#This Row],[Cantidad Ordenada]]</f>
        <v>72</v>
      </c>
      <c r="K1871">
        <f>Tabla1[[#This Row],[Ganancia Bruta]]-(Tabla1[[#This Row],[Costo Unitario]]*Tabla1[[#This Row],[Cantidad Ordenada]])</f>
        <v>30</v>
      </c>
      <c r="L1871">
        <f>Tabla1[[#This Row],[Precio Unitario]]*Tabla1[[#This Row],[Cantidad Ordenada]]</f>
        <v>72</v>
      </c>
      <c r="M1871" s="1">
        <f>Tabla1[[#This Row],[Ganancia Neta ]]/Tabla1[[#This Row],[Total del pedido ]]</f>
        <v>0.41666666666666669</v>
      </c>
      <c r="N1871" s="2">
        <f>Tabla1[[#This Row],[Costo Unitario]]*Tabla1[[#This Row],[Cantidad Ordenada]]</f>
        <v>42</v>
      </c>
      <c r="O1871" s="2"/>
    </row>
    <row r="1872" spans="1:15">
      <c r="A1872">
        <v>753</v>
      </c>
      <c r="B1872">
        <v>11</v>
      </c>
      <c r="C1872" t="s">
        <v>12</v>
      </c>
      <c r="D1872" t="s">
        <v>36</v>
      </c>
      <c r="E1872">
        <v>22</v>
      </c>
      <c r="F1872">
        <v>36</v>
      </c>
      <c r="G1872">
        <v>1</v>
      </c>
      <c r="H1872" s="8">
        <v>46</v>
      </c>
      <c r="I1872" t="s">
        <v>6</v>
      </c>
      <c r="J1872">
        <f>Tabla1[[#This Row],[Precio Unitario]]*Tabla1[[#This Row],[Cantidad Ordenada]]</f>
        <v>36</v>
      </c>
      <c r="K1872">
        <f>Tabla1[[#This Row],[Ganancia Bruta]]-(Tabla1[[#This Row],[Costo Unitario]]*Tabla1[[#This Row],[Cantidad Ordenada]])</f>
        <v>14</v>
      </c>
      <c r="L1872">
        <f>Tabla1[[#This Row],[Precio Unitario]]*Tabla1[[#This Row],[Cantidad Ordenada]]</f>
        <v>36</v>
      </c>
      <c r="M1872" s="1">
        <f>Tabla1[[#This Row],[Ganancia Neta ]]/Tabla1[[#This Row],[Total del pedido ]]</f>
        <v>0.3888888888888889</v>
      </c>
      <c r="N1872" s="2">
        <f>Tabla1[[#This Row],[Costo Unitario]]*Tabla1[[#This Row],[Cantidad Ordenada]]</f>
        <v>22</v>
      </c>
      <c r="O1872" s="2"/>
    </row>
    <row r="1873" spans="1:15">
      <c r="A1873">
        <v>754</v>
      </c>
      <c r="B1873">
        <v>8</v>
      </c>
      <c r="C1873" t="s">
        <v>5</v>
      </c>
      <c r="D1873" t="s">
        <v>31</v>
      </c>
      <c r="E1873">
        <v>14</v>
      </c>
      <c r="F1873">
        <v>24</v>
      </c>
      <c r="G1873">
        <v>3</v>
      </c>
      <c r="H1873" s="8">
        <v>26</v>
      </c>
      <c r="I1873" t="s">
        <v>6</v>
      </c>
      <c r="J1873">
        <f>Tabla1[[#This Row],[Precio Unitario]]*Tabla1[[#This Row],[Cantidad Ordenada]]</f>
        <v>72</v>
      </c>
      <c r="K1873">
        <f>Tabla1[[#This Row],[Ganancia Bruta]]-(Tabla1[[#This Row],[Costo Unitario]]*Tabla1[[#This Row],[Cantidad Ordenada]])</f>
        <v>30</v>
      </c>
      <c r="L1873">
        <f>Tabla1[[#This Row],[Precio Unitario]]*Tabla1[[#This Row],[Cantidad Ordenada]]</f>
        <v>72</v>
      </c>
      <c r="M1873" s="1">
        <f>Tabla1[[#This Row],[Ganancia Neta ]]/Tabla1[[#This Row],[Total del pedido ]]</f>
        <v>0.41666666666666669</v>
      </c>
      <c r="N1873" s="2">
        <f>Tabla1[[#This Row],[Costo Unitario]]*Tabla1[[#This Row],[Cantidad Ordenada]]</f>
        <v>42</v>
      </c>
      <c r="O1873" s="2"/>
    </row>
    <row r="1874" spans="1:15">
      <c r="A1874">
        <v>754</v>
      </c>
      <c r="B1874">
        <v>8</v>
      </c>
      <c r="C1874" t="s">
        <v>10</v>
      </c>
      <c r="D1874" t="s">
        <v>34</v>
      </c>
      <c r="E1874">
        <v>16</v>
      </c>
      <c r="F1874">
        <v>27</v>
      </c>
      <c r="G1874">
        <v>3</v>
      </c>
      <c r="H1874" s="8">
        <v>11</v>
      </c>
      <c r="I1874" t="s">
        <v>8</v>
      </c>
      <c r="J1874">
        <f>Tabla1[[#This Row],[Precio Unitario]]*Tabla1[[#This Row],[Cantidad Ordenada]]</f>
        <v>81</v>
      </c>
      <c r="K1874">
        <f>Tabla1[[#This Row],[Ganancia Bruta]]-(Tabla1[[#This Row],[Costo Unitario]]*Tabla1[[#This Row],[Cantidad Ordenada]])</f>
        <v>33</v>
      </c>
      <c r="L1874">
        <f>Tabla1[[#This Row],[Precio Unitario]]*Tabla1[[#This Row],[Cantidad Ordenada]]</f>
        <v>81</v>
      </c>
      <c r="M1874" s="1">
        <f>Tabla1[[#This Row],[Ganancia Neta ]]/Tabla1[[#This Row],[Total del pedido ]]</f>
        <v>0.40740740740740738</v>
      </c>
      <c r="N1874" s="2">
        <f>Tabla1[[#This Row],[Costo Unitario]]*Tabla1[[#This Row],[Cantidad Ordenada]]</f>
        <v>48</v>
      </c>
      <c r="O1874" s="2"/>
    </row>
    <row r="1875" spans="1:15">
      <c r="A1875">
        <v>754</v>
      </c>
      <c r="B1875">
        <v>8</v>
      </c>
      <c r="C1875" t="s">
        <v>15</v>
      </c>
      <c r="D1875" t="s">
        <v>39</v>
      </c>
      <c r="E1875">
        <v>16</v>
      </c>
      <c r="F1875">
        <v>28</v>
      </c>
      <c r="G1875">
        <v>3</v>
      </c>
      <c r="H1875" s="8">
        <v>52</v>
      </c>
      <c r="I1875" t="s">
        <v>6</v>
      </c>
      <c r="J1875">
        <f>Tabla1[[#This Row],[Precio Unitario]]*Tabla1[[#This Row],[Cantidad Ordenada]]</f>
        <v>84</v>
      </c>
      <c r="K1875">
        <f>Tabla1[[#This Row],[Ganancia Bruta]]-(Tabla1[[#This Row],[Costo Unitario]]*Tabla1[[#This Row],[Cantidad Ordenada]])</f>
        <v>36</v>
      </c>
      <c r="L1875">
        <f>Tabla1[[#This Row],[Precio Unitario]]*Tabla1[[#This Row],[Cantidad Ordenada]]</f>
        <v>84</v>
      </c>
      <c r="M1875" s="1">
        <f>Tabla1[[#This Row],[Ganancia Neta ]]/Tabla1[[#This Row],[Total del pedido ]]</f>
        <v>0.42857142857142855</v>
      </c>
      <c r="N1875" s="2">
        <f>Tabla1[[#This Row],[Costo Unitario]]*Tabla1[[#This Row],[Cantidad Ordenada]]</f>
        <v>48</v>
      </c>
      <c r="O1875" s="2"/>
    </row>
    <row r="1876" spans="1:15">
      <c r="A1876">
        <v>755</v>
      </c>
      <c r="B1876">
        <v>12</v>
      </c>
      <c r="C1876" t="s">
        <v>23</v>
      </c>
      <c r="D1876" t="s">
        <v>47</v>
      </c>
      <c r="E1876">
        <v>13</v>
      </c>
      <c r="F1876">
        <v>21</v>
      </c>
      <c r="G1876">
        <v>1</v>
      </c>
      <c r="H1876" s="8">
        <v>6</v>
      </c>
      <c r="I1876" t="s">
        <v>6</v>
      </c>
      <c r="J1876">
        <f>Tabla1[[#This Row],[Precio Unitario]]*Tabla1[[#This Row],[Cantidad Ordenada]]</f>
        <v>21</v>
      </c>
      <c r="K1876">
        <f>Tabla1[[#This Row],[Ganancia Bruta]]-(Tabla1[[#This Row],[Costo Unitario]]*Tabla1[[#This Row],[Cantidad Ordenada]])</f>
        <v>8</v>
      </c>
      <c r="L1876">
        <f>Tabla1[[#This Row],[Precio Unitario]]*Tabla1[[#This Row],[Cantidad Ordenada]]</f>
        <v>21</v>
      </c>
      <c r="M1876" s="1">
        <f>Tabla1[[#This Row],[Ganancia Neta ]]/Tabla1[[#This Row],[Total del pedido ]]</f>
        <v>0.38095238095238093</v>
      </c>
      <c r="N1876" s="2">
        <f>Tabla1[[#This Row],[Costo Unitario]]*Tabla1[[#This Row],[Cantidad Ordenada]]</f>
        <v>13</v>
      </c>
      <c r="O1876" s="2"/>
    </row>
    <row r="1877" spans="1:15">
      <c r="A1877">
        <v>755</v>
      </c>
      <c r="B1877">
        <v>12</v>
      </c>
      <c r="C1877" t="s">
        <v>26</v>
      </c>
      <c r="D1877" t="s">
        <v>50</v>
      </c>
      <c r="E1877">
        <v>15</v>
      </c>
      <c r="F1877">
        <v>25</v>
      </c>
      <c r="G1877">
        <v>3</v>
      </c>
      <c r="H1877" s="8">
        <v>37</v>
      </c>
      <c r="I1877" t="s">
        <v>6</v>
      </c>
      <c r="J1877">
        <f>Tabla1[[#This Row],[Precio Unitario]]*Tabla1[[#This Row],[Cantidad Ordenada]]</f>
        <v>75</v>
      </c>
      <c r="K1877">
        <f>Tabla1[[#This Row],[Ganancia Bruta]]-(Tabla1[[#This Row],[Costo Unitario]]*Tabla1[[#This Row],[Cantidad Ordenada]])</f>
        <v>30</v>
      </c>
      <c r="L1877">
        <f>Tabla1[[#This Row],[Precio Unitario]]*Tabla1[[#This Row],[Cantidad Ordenada]]</f>
        <v>75</v>
      </c>
      <c r="M1877" s="1">
        <f>Tabla1[[#This Row],[Ganancia Neta ]]/Tabla1[[#This Row],[Total del pedido ]]</f>
        <v>0.4</v>
      </c>
      <c r="N1877" s="2">
        <f>Tabla1[[#This Row],[Costo Unitario]]*Tabla1[[#This Row],[Cantidad Ordenada]]</f>
        <v>45</v>
      </c>
      <c r="O1877" s="2"/>
    </row>
    <row r="1878" spans="1:15">
      <c r="A1878">
        <v>755</v>
      </c>
      <c r="B1878">
        <v>12</v>
      </c>
      <c r="C1878" t="s">
        <v>16</v>
      </c>
      <c r="D1878" t="s">
        <v>40</v>
      </c>
      <c r="E1878">
        <v>11</v>
      </c>
      <c r="F1878">
        <v>19</v>
      </c>
      <c r="G1878">
        <v>3</v>
      </c>
      <c r="H1878" s="8">
        <v>46</v>
      </c>
      <c r="I1878" t="s">
        <v>6</v>
      </c>
      <c r="J1878">
        <f>Tabla1[[#This Row],[Precio Unitario]]*Tabla1[[#This Row],[Cantidad Ordenada]]</f>
        <v>57</v>
      </c>
      <c r="K1878">
        <f>Tabla1[[#This Row],[Ganancia Bruta]]-(Tabla1[[#This Row],[Costo Unitario]]*Tabla1[[#This Row],[Cantidad Ordenada]])</f>
        <v>24</v>
      </c>
      <c r="L1878">
        <f>Tabla1[[#This Row],[Precio Unitario]]*Tabla1[[#This Row],[Cantidad Ordenada]]</f>
        <v>57</v>
      </c>
      <c r="M1878" s="1">
        <f>Tabla1[[#This Row],[Ganancia Neta ]]/Tabla1[[#This Row],[Total del pedido ]]</f>
        <v>0.42105263157894735</v>
      </c>
      <c r="N1878" s="2">
        <f>Tabla1[[#This Row],[Costo Unitario]]*Tabla1[[#This Row],[Cantidad Ordenada]]</f>
        <v>33</v>
      </c>
      <c r="O1878" s="2"/>
    </row>
    <row r="1879" spans="1:15">
      <c r="A1879">
        <v>755</v>
      </c>
      <c r="B1879">
        <v>12</v>
      </c>
      <c r="C1879" t="s">
        <v>13</v>
      </c>
      <c r="D1879" t="s">
        <v>37</v>
      </c>
      <c r="E1879">
        <v>17</v>
      </c>
      <c r="F1879">
        <v>29</v>
      </c>
      <c r="G1879">
        <v>2</v>
      </c>
      <c r="H1879" s="8">
        <v>20</v>
      </c>
      <c r="I1879" t="s">
        <v>8</v>
      </c>
      <c r="J1879">
        <f>Tabla1[[#This Row],[Precio Unitario]]*Tabla1[[#This Row],[Cantidad Ordenada]]</f>
        <v>58</v>
      </c>
      <c r="K1879">
        <f>Tabla1[[#This Row],[Ganancia Bruta]]-(Tabla1[[#This Row],[Costo Unitario]]*Tabla1[[#This Row],[Cantidad Ordenada]])</f>
        <v>24</v>
      </c>
      <c r="L1879">
        <f>Tabla1[[#This Row],[Precio Unitario]]*Tabla1[[#This Row],[Cantidad Ordenada]]</f>
        <v>58</v>
      </c>
      <c r="M1879" s="1">
        <f>Tabla1[[#This Row],[Ganancia Neta ]]/Tabla1[[#This Row],[Total del pedido ]]</f>
        <v>0.41379310344827586</v>
      </c>
      <c r="N1879" s="2">
        <f>Tabla1[[#This Row],[Costo Unitario]]*Tabla1[[#This Row],[Cantidad Ordenada]]</f>
        <v>34</v>
      </c>
      <c r="O1879" s="2"/>
    </row>
    <row r="1880" spans="1:15">
      <c r="A1880">
        <v>756</v>
      </c>
      <c r="B1880">
        <v>11</v>
      </c>
      <c r="C1880" t="s">
        <v>9</v>
      </c>
      <c r="D1880" t="s">
        <v>33</v>
      </c>
      <c r="E1880">
        <v>19</v>
      </c>
      <c r="F1880">
        <v>31</v>
      </c>
      <c r="G1880">
        <v>1</v>
      </c>
      <c r="H1880" s="8">
        <v>21</v>
      </c>
      <c r="I1880" t="s">
        <v>6</v>
      </c>
      <c r="J1880">
        <f>Tabla1[[#This Row],[Precio Unitario]]*Tabla1[[#This Row],[Cantidad Ordenada]]</f>
        <v>31</v>
      </c>
      <c r="K1880">
        <f>Tabla1[[#This Row],[Ganancia Bruta]]-(Tabla1[[#This Row],[Costo Unitario]]*Tabla1[[#This Row],[Cantidad Ordenada]])</f>
        <v>12</v>
      </c>
      <c r="L1880">
        <f>Tabla1[[#This Row],[Precio Unitario]]*Tabla1[[#This Row],[Cantidad Ordenada]]</f>
        <v>31</v>
      </c>
      <c r="M1880" s="1">
        <f>Tabla1[[#This Row],[Ganancia Neta ]]/Tabla1[[#This Row],[Total del pedido ]]</f>
        <v>0.38709677419354838</v>
      </c>
      <c r="N1880" s="2">
        <f>Tabla1[[#This Row],[Costo Unitario]]*Tabla1[[#This Row],[Cantidad Ordenada]]</f>
        <v>19</v>
      </c>
      <c r="O1880" s="2"/>
    </row>
    <row r="1881" spans="1:15">
      <c r="A1881">
        <v>756</v>
      </c>
      <c r="B1881">
        <v>11</v>
      </c>
      <c r="C1881" t="s">
        <v>16</v>
      </c>
      <c r="D1881" t="s">
        <v>40</v>
      </c>
      <c r="E1881">
        <v>11</v>
      </c>
      <c r="F1881">
        <v>19</v>
      </c>
      <c r="G1881">
        <v>1</v>
      </c>
      <c r="H1881" s="8">
        <v>13</v>
      </c>
      <c r="I1881" t="s">
        <v>6</v>
      </c>
      <c r="J1881">
        <f>Tabla1[[#This Row],[Precio Unitario]]*Tabla1[[#This Row],[Cantidad Ordenada]]</f>
        <v>19</v>
      </c>
      <c r="K1881">
        <f>Tabla1[[#This Row],[Ganancia Bruta]]-(Tabla1[[#This Row],[Costo Unitario]]*Tabla1[[#This Row],[Cantidad Ordenada]])</f>
        <v>8</v>
      </c>
      <c r="L1881">
        <f>Tabla1[[#This Row],[Precio Unitario]]*Tabla1[[#This Row],[Cantidad Ordenada]]</f>
        <v>19</v>
      </c>
      <c r="M1881" s="1">
        <f>Tabla1[[#This Row],[Ganancia Neta ]]/Tabla1[[#This Row],[Total del pedido ]]</f>
        <v>0.42105263157894735</v>
      </c>
      <c r="N1881" s="2">
        <f>Tabla1[[#This Row],[Costo Unitario]]*Tabla1[[#This Row],[Cantidad Ordenada]]</f>
        <v>11</v>
      </c>
      <c r="O1881" s="2"/>
    </row>
    <row r="1882" spans="1:15">
      <c r="A1882">
        <v>757</v>
      </c>
      <c r="B1882">
        <v>3</v>
      </c>
      <c r="C1882" t="s">
        <v>7</v>
      </c>
      <c r="D1882" t="s">
        <v>32</v>
      </c>
      <c r="E1882">
        <v>18</v>
      </c>
      <c r="F1882">
        <v>30</v>
      </c>
      <c r="G1882">
        <v>2</v>
      </c>
      <c r="H1882" s="8">
        <v>40</v>
      </c>
      <c r="I1882" t="s">
        <v>6</v>
      </c>
      <c r="J1882">
        <f>Tabla1[[#This Row],[Precio Unitario]]*Tabla1[[#This Row],[Cantidad Ordenada]]</f>
        <v>60</v>
      </c>
      <c r="K1882">
        <f>Tabla1[[#This Row],[Ganancia Bruta]]-(Tabla1[[#This Row],[Costo Unitario]]*Tabla1[[#This Row],[Cantidad Ordenada]])</f>
        <v>24</v>
      </c>
      <c r="L1882">
        <f>Tabla1[[#This Row],[Precio Unitario]]*Tabla1[[#This Row],[Cantidad Ordenada]]</f>
        <v>60</v>
      </c>
      <c r="M1882" s="1">
        <f>Tabla1[[#This Row],[Ganancia Neta ]]/Tabla1[[#This Row],[Total del pedido ]]</f>
        <v>0.4</v>
      </c>
      <c r="N1882" s="2">
        <f>Tabla1[[#This Row],[Costo Unitario]]*Tabla1[[#This Row],[Cantidad Ordenada]]</f>
        <v>36</v>
      </c>
      <c r="O1882" s="2"/>
    </row>
    <row r="1883" spans="1:15">
      <c r="A1883">
        <v>758</v>
      </c>
      <c r="B1883">
        <v>18</v>
      </c>
      <c r="C1883" t="s">
        <v>7</v>
      </c>
      <c r="D1883" t="s">
        <v>32</v>
      </c>
      <c r="E1883">
        <v>18</v>
      </c>
      <c r="F1883">
        <v>30</v>
      </c>
      <c r="G1883">
        <v>1</v>
      </c>
      <c r="H1883" s="8">
        <v>32</v>
      </c>
      <c r="I1883" t="s">
        <v>6</v>
      </c>
      <c r="J1883">
        <f>Tabla1[[#This Row],[Precio Unitario]]*Tabla1[[#This Row],[Cantidad Ordenada]]</f>
        <v>30</v>
      </c>
      <c r="K1883">
        <f>Tabla1[[#This Row],[Ganancia Bruta]]-(Tabla1[[#This Row],[Costo Unitario]]*Tabla1[[#This Row],[Cantidad Ordenada]])</f>
        <v>12</v>
      </c>
      <c r="L1883">
        <f>Tabla1[[#This Row],[Precio Unitario]]*Tabla1[[#This Row],[Cantidad Ordenada]]</f>
        <v>30</v>
      </c>
      <c r="M1883" s="1">
        <f>Tabla1[[#This Row],[Ganancia Neta ]]/Tabla1[[#This Row],[Total del pedido ]]</f>
        <v>0.4</v>
      </c>
      <c r="N1883" s="2">
        <f>Tabla1[[#This Row],[Costo Unitario]]*Tabla1[[#This Row],[Cantidad Ordenada]]</f>
        <v>18</v>
      </c>
      <c r="O1883" s="2"/>
    </row>
    <row r="1884" spans="1:15">
      <c r="A1884">
        <v>758</v>
      </c>
      <c r="B1884">
        <v>18</v>
      </c>
      <c r="C1884" t="s">
        <v>19</v>
      </c>
      <c r="D1884" t="s">
        <v>43</v>
      </c>
      <c r="E1884">
        <v>13</v>
      </c>
      <c r="F1884">
        <v>22</v>
      </c>
      <c r="G1884">
        <v>1</v>
      </c>
      <c r="H1884" s="8">
        <v>9</v>
      </c>
      <c r="I1884" t="s">
        <v>8</v>
      </c>
      <c r="J1884">
        <f>Tabla1[[#This Row],[Precio Unitario]]*Tabla1[[#This Row],[Cantidad Ordenada]]</f>
        <v>22</v>
      </c>
      <c r="K1884">
        <f>Tabla1[[#This Row],[Ganancia Bruta]]-(Tabla1[[#This Row],[Costo Unitario]]*Tabla1[[#This Row],[Cantidad Ordenada]])</f>
        <v>9</v>
      </c>
      <c r="L1884">
        <f>Tabla1[[#This Row],[Precio Unitario]]*Tabla1[[#This Row],[Cantidad Ordenada]]</f>
        <v>22</v>
      </c>
      <c r="M1884" s="1">
        <f>Tabla1[[#This Row],[Ganancia Neta ]]/Tabla1[[#This Row],[Total del pedido ]]</f>
        <v>0.40909090909090912</v>
      </c>
      <c r="N1884" s="2">
        <f>Tabla1[[#This Row],[Costo Unitario]]*Tabla1[[#This Row],[Cantidad Ordenada]]</f>
        <v>13</v>
      </c>
      <c r="O1884" s="2"/>
    </row>
    <row r="1885" spans="1:15">
      <c r="A1885">
        <v>759</v>
      </c>
      <c r="B1885">
        <v>20</v>
      </c>
      <c r="C1885" t="s">
        <v>14</v>
      </c>
      <c r="D1885" t="s">
        <v>38</v>
      </c>
      <c r="E1885">
        <v>20</v>
      </c>
      <c r="F1885">
        <v>33</v>
      </c>
      <c r="G1885">
        <v>3</v>
      </c>
      <c r="H1885" s="8">
        <v>48</v>
      </c>
      <c r="I1885" t="s">
        <v>6</v>
      </c>
      <c r="J1885">
        <f>Tabla1[[#This Row],[Precio Unitario]]*Tabla1[[#This Row],[Cantidad Ordenada]]</f>
        <v>99</v>
      </c>
      <c r="K1885">
        <f>Tabla1[[#This Row],[Ganancia Bruta]]-(Tabla1[[#This Row],[Costo Unitario]]*Tabla1[[#This Row],[Cantidad Ordenada]])</f>
        <v>39</v>
      </c>
      <c r="L1885">
        <f>Tabla1[[#This Row],[Precio Unitario]]*Tabla1[[#This Row],[Cantidad Ordenada]]</f>
        <v>99</v>
      </c>
      <c r="M1885" s="1">
        <f>Tabla1[[#This Row],[Ganancia Neta ]]/Tabla1[[#This Row],[Total del pedido ]]</f>
        <v>0.39393939393939392</v>
      </c>
      <c r="N1885" s="2">
        <f>Tabla1[[#This Row],[Costo Unitario]]*Tabla1[[#This Row],[Cantidad Ordenada]]</f>
        <v>60</v>
      </c>
      <c r="O1885" s="2"/>
    </row>
    <row r="1886" spans="1:15">
      <c r="A1886">
        <v>759</v>
      </c>
      <c r="B1886">
        <v>20</v>
      </c>
      <c r="C1886" t="s">
        <v>10</v>
      </c>
      <c r="D1886" t="s">
        <v>34</v>
      </c>
      <c r="E1886">
        <v>16</v>
      </c>
      <c r="F1886">
        <v>27</v>
      </c>
      <c r="G1886">
        <v>3</v>
      </c>
      <c r="H1886" s="8">
        <v>51</v>
      </c>
      <c r="I1886" t="s">
        <v>6</v>
      </c>
      <c r="J1886">
        <f>Tabla1[[#This Row],[Precio Unitario]]*Tabla1[[#This Row],[Cantidad Ordenada]]</f>
        <v>81</v>
      </c>
      <c r="K1886">
        <f>Tabla1[[#This Row],[Ganancia Bruta]]-(Tabla1[[#This Row],[Costo Unitario]]*Tabla1[[#This Row],[Cantidad Ordenada]])</f>
        <v>33</v>
      </c>
      <c r="L1886">
        <f>Tabla1[[#This Row],[Precio Unitario]]*Tabla1[[#This Row],[Cantidad Ordenada]]</f>
        <v>81</v>
      </c>
      <c r="M1886" s="1">
        <f>Tabla1[[#This Row],[Ganancia Neta ]]/Tabla1[[#This Row],[Total del pedido ]]</f>
        <v>0.40740740740740738</v>
      </c>
      <c r="N1886" s="2">
        <f>Tabla1[[#This Row],[Costo Unitario]]*Tabla1[[#This Row],[Cantidad Ordenada]]</f>
        <v>48</v>
      </c>
      <c r="O1886" s="2"/>
    </row>
    <row r="1887" spans="1:15">
      <c r="A1887">
        <v>759</v>
      </c>
      <c r="B1887">
        <v>20</v>
      </c>
      <c r="C1887" t="s">
        <v>26</v>
      </c>
      <c r="D1887" t="s">
        <v>50</v>
      </c>
      <c r="E1887">
        <v>15</v>
      </c>
      <c r="F1887">
        <v>25</v>
      </c>
      <c r="G1887">
        <v>3</v>
      </c>
      <c r="H1887" s="8">
        <v>41</v>
      </c>
      <c r="I1887" t="s">
        <v>6</v>
      </c>
      <c r="J1887">
        <f>Tabla1[[#This Row],[Precio Unitario]]*Tabla1[[#This Row],[Cantidad Ordenada]]</f>
        <v>75</v>
      </c>
      <c r="K1887">
        <f>Tabla1[[#This Row],[Ganancia Bruta]]-(Tabla1[[#This Row],[Costo Unitario]]*Tabla1[[#This Row],[Cantidad Ordenada]])</f>
        <v>30</v>
      </c>
      <c r="L1887">
        <f>Tabla1[[#This Row],[Precio Unitario]]*Tabla1[[#This Row],[Cantidad Ordenada]]</f>
        <v>75</v>
      </c>
      <c r="M1887" s="1">
        <f>Tabla1[[#This Row],[Ganancia Neta ]]/Tabla1[[#This Row],[Total del pedido ]]</f>
        <v>0.4</v>
      </c>
      <c r="N1887" s="2">
        <f>Tabla1[[#This Row],[Costo Unitario]]*Tabla1[[#This Row],[Cantidad Ordenada]]</f>
        <v>45</v>
      </c>
      <c r="O1887" s="2"/>
    </row>
    <row r="1888" spans="1:15">
      <c r="A1888">
        <v>759</v>
      </c>
      <c r="B1888">
        <v>20</v>
      </c>
      <c r="C1888" t="s">
        <v>13</v>
      </c>
      <c r="D1888" t="s">
        <v>37</v>
      </c>
      <c r="E1888">
        <v>17</v>
      </c>
      <c r="F1888">
        <v>29</v>
      </c>
      <c r="G1888">
        <v>3</v>
      </c>
      <c r="H1888" s="8">
        <v>56</v>
      </c>
      <c r="I1888" t="s">
        <v>8</v>
      </c>
      <c r="J1888">
        <f>Tabla1[[#This Row],[Precio Unitario]]*Tabla1[[#This Row],[Cantidad Ordenada]]</f>
        <v>87</v>
      </c>
      <c r="K1888">
        <f>Tabla1[[#This Row],[Ganancia Bruta]]-(Tabla1[[#This Row],[Costo Unitario]]*Tabla1[[#This Row],[Cantidad Ordenada]])</f>
        <v>36</v>
      </c>
      <c r="L1888">
        <f>Tabla1[[#This Row],[Precio Unitario]]*Tabla1[[#This Row],[Cantidad Ordenada]]</f>
        <v>87</v>
      </c>
      <c r="M1888" s="1">
        <f>Tabla1[[#This Row],[Ganancia Neta ]]/Tabla1[[#This Row],[Total del pedido ]]</f>
        <v>0.41379310344827586</v>
      </c>
      <c r="N1888" s="2">
        <f>Tabla1[[#This Row],[Costo Unitario]]*Tabla1[[#This Row],[Cantidad Ordenada]]</f>
        <v>51</v>
      </c>
      <c r="O1888" s="2"/>
    </row>
    <row r="1889" spans="1:15">
      <c r="A1889">
        <v>760</v>
      </c>
      <c r="B1889">
        <v>5</v>
      </c>
      <c r="C1889" t="s">
        <v>17</v>
      </c>
      <c r="D1889" t="s">
        <v>41</v>
      </c>
      <c r="E1889">
        <v>21</v>
      </c>
      <c r="F1889">
        <v>35</v>
      </c>
      <c r="G1889">
        <v>3</v>
      </c>
      <c r="H1889" s="8">
        <v>20</v>
      </c>
      <c r="I1889" t="s">
        <v>6</v>
      </c>
      <c r="J1889">
        <f>Tabla1[[#This Row],[Precio Unitario]]*Tabla1[[#This Row],[Cantidad Ordenada]]</f>
        <v>105</v>
      </c>
      <c r="K1889">
        <f>Tabla1[[#This Row],[Ganancia Bruta]]-(Tabla1[[#This Row],[Costo Unitario]]*Tabla1[[#This Row],[Cantidad Ordenada]])</f>
        <v>42</v>
      </c>
      <c r="L1889">
        <f>Tabla1[[#This Row],[Precio Unitario]]*Tabla1[[#This Row],[Cantidad Ordenada]]</f>
        <v>105</v>
      </c>
      <c r="M1889" s="1">
        <f>Tabla1[[#This Row],[Ganancia Neta ]]/Tabla1[[#This Row],[Total del pedido ]]</f>
        <v>0.4</v>
      </c>
      <c r="N1889" s="2">
        <f>Tabla1[[#This Row],[Costo Unitario]]*Tabla1[[#This Row],[Cantidad Ordenada]]</f>
        <v>63</v>
      </c>
      <c r="O1889" s="2"/>
    </row>
    <row r="1890" spans="1:15">
      <c r="A1890">
        <v>761</v>
      </c>
      <c r="B1890">
        <v>4</v>
      </c>
      <c r="C1890" t="s">
        <v>5</v>
      </c>
      <c r="D1890" t="s">
        <v>31</v>
      </c>
      <c r="E1890">
        <v>14</v>
      </c>
      <c r="F1890">
        <v>24</v>
      </c>
      <c r="G1890">
        <v>3</v>
      </c>
      <c r="H1890" s="8">
        <v>54</v>
      </c>
      <c r="I1890" t="s">
        <v>8</v>
      </c>
      <c r="J1890">
        <f>Tabla1[[#This Row],[Precio Unitario]]*Tabla1[[#This Row],[Cantidad Ordenada]]</f>
        <v>72</v>
      </c>
      <c r="K1890">
        <f>Tabla1[[#This Row],[Ganancia Bruta]]-(Tabla1[[#This Row],[Costo Unitario]]*Tabla1[[#This Row],[Cantidad Ordenada]])</f>
        <v>30</v>
      </c>
      <c r="L1890">
        <f>Tabla1[[#This Row],[Precio Unitario]]*Tabla1[[#This Row],[Cantidad Ordenada]]</f>
        <v>72</v>
      </c>
      <c r="M1890" s="1">
        <f>Tabla1[[#This Row],[Ganancia Neta ]]/Tabla1[[#This Row],[Total del pedido ]]</f>
        <v>0.41666666666666669</v>
      </c>
      <c r="N1890" s="2">
        <f>Tabla1[[#This Row],[Costo Unitario]]*Tabla1[[#This Row],[Cantidad Ordenada]]</f>
        <v>42</v>
      </c>
      <c r="O1890" s="2"/>
    </row>
    <row r="1891" spans="1:15">
      <c r="A1891">
        <v>761</v>
      </c>
      <c r="B1891">
        <v>4</v>
      </c>
      <c r="C1891" t="s">
        <v>15</v>
      </c>
      <c r="D1891" t="s">
        <v>39</v>
      </c>
      <c r="E1891">
        <v>16</v>
      </c>
      <c r="F1891">
        <v>28</v>
      </c>
      <c r="G1891">
        <v>2</v>
      </c>
      <c r="H1891" s="8">
        <v>20</v>
      </c>
      <c r="I1891" t="s">
        <v>6</v>
      </c>
      <c r="J1891">
        <f>Tabla1[[#This Row],[Precio Unitario]]*Tabla1[[#This Row],[Cantidad Ordenada]]</f>
        <v>56</v>
      </c>
      <c r="K1891">
        <f>Tabla1[[#This Row],[Ganancia Bruta]]-(Tabla1[[#This Row],[Costo Unitario]]*Tabla1[[#This Row],[Cantidad Ordenada]])</f>
        <v>24</v>
      </c>
      <c r="L1891">
        <f>Tabla1[[#This Row],[Precio Unitario]]*Tabla1[[#This Row],[Cantidad Ordenada]]</f>
        <v>56</v>
      </c>
      <c r="M1891" s="1">
        <f>Tabla1[[#This Row],[Ganancia Neta ]]/Tabla1[[#This Row],[Total del pedido ]]</f>
        <v>0.42857142857142855</v>
      </c>
      <c r="N1891" s="2">
        <f>Tabla1[[#This Row],[Costo Unitario]]*Tabla1[[#This Row],[Cantidad Ordenada]]</f>
        <v>32</v>
      </c>
      <c r="O1891" s="2"/>
    </row>
    <row r="1892" spans="1:15">
      <c r="A1892">
        <v>761</v>
      </c>
      <c r="B1892">
        <v>4</v>
      </c>
      <c r="C1892" t="s">
        <v>22</v>
      </c>
      <c r="D1892" t="s">
        <v>46</v>
      </c>
      <c r="E1892">
        <v>14</v>
      </c>
      <c r="F1892">
        <v>23</v>
      </c>
      <c r="G1892">
        <v>2</v>
      </c>
      <c r="H1892" s="8">
        <v>28</v>
      </c>
      <c r="I1892" t="s">
        <v>6</v>
      </c>
      <c r="J1892">
        <f>Tabla1[[#This Row],[Precio Unitario]]*Tabla1[[#This Row],[Cantidad Ordenada]]</f>
        <v>46</v>
      </c>
      <c r="K1892">
        <f>Tabla1[[#This Row],[Ganancia Bruta]]-(Tabla1[[#This Row],[Costo Unitario]]*Tabla1[[#This Row],[Cantidad Ordenada]])</f>
        <v>18</v>
      </c>
      <c r="L1892">
        <f>Tabla1[[#This Row],[Precio Unitario]]*Tabla1[[#This Row],[Cantidad Ordenada]]</f>
        <v>46</v>
      </c>
      <c r="M1892" s="1">
        <f>Tabla1[[#This Row],[Ganancia Neta ]]/Tabla1[[#This Row],[Total del pedido ]]</f>
        <v>0.39130434782608697</v>
      </c>
      <c r="N1892" s="2">
        <f>Tabla1[[#This Row],[Costo Unitario]]*Tabla1[[#This Row],[Cantidad Ordenada]]</f>
        <v>28</v>
      </c>
      <c r="O1892" s="2"/>
    </row>
    <row r="1893" spans="1:15">
      <c r="A1893">
        <v>762</v>
      </c>
      <c r="B1893">
        <v>4</v>
      </c>
      <c r="C1893" t="s">
        <v>23</v>
      </c>
      <c r="D1893" t="s">
        <v>47</v>
      </c>
      <c r="E1893">
        <v>13</v>
      </c>
      <c r="F1893">
        <v>21</v>
      </c>
      <c r="G1893">
        <v>1</v>
      </c>
      <c r="H1893" s="8">
        <v>20</v>
      </c>
      <c r="I1893" t="s">
        <v>8</v>
      </c>
      <c r="J1893">
        <f>Tabla1[[#This Row],[Precio Unitario]]*Tabla1[[#This Row],[Cantidad Ordenada]]</f>
        <v>21</v>
      </c>
      <c r="K1893">
        <f>Tabla1[[#This Row],[Ganancia Bruta]]-(Tabla1[[#This Row],[Costo Unitario]]*Tabla1[[#This Row],[Cantidad Ordenada]])</f>
        <v>8</v>
      </c>
      <c r="L1893">
        <f>Tabla1[[#This Row],[Precio Unitario]]*Tabla1[[#This Row],[Cantidad Ordenada]]</f>
        <v>21</v>
      </c>
      <c r="M1893" s="1">
        <f>Tabla1[[#This Row],[Ganancia Neta ]]/Tabla1[[#This Row],[Total del pedido ]]</f>
        <v>0.38095238095238093</v>
      </c>
      <c r="N1893" s="2">
        <f>Tabla1[[#This Row],[Costo Unitario]]*Tabla1[[#This Row],[Cantidad Ordenada]]</f>
        <v>13</v>
      </c>
      <c r="O1893" s="2"/>
    </row>
    <row r="1894" spans="1:15">
      <c r="A1894">
        <v>762</v>
      </c>
      <c r="B1894">
        <v>4</v>
      </c>
      <c r="C1894" t="s">
        <v>25</v>
      </c>
      <c r="D1894" t="s">
        <v>49</v>
      </c>
      <c r="E1894">
        <v>15</v>
      </c>
      <c r="F1894">
        <v>26</v>
      </c>
      <c r="G1894">
        <v>3</v>
      </c>
      <c r="H1894" s="8">
        <v>9</v>
      </c>
      <c r="I1894" t="s">
        <v>6</v>
      </c>
      <c r="J1894">
        <f>Tabla1[[#This Row],[Precio Unitario]]*Tabla1[[#This Row],[Cantidad Ordenada]]</f>
        <v>78</v>
      </c>
      <c r="K1894">
        <f>Tabla1[[#This Row],[Ganancia Bruta]]-(Tabla1[[#This Row],[Costo Unitario]]*Tabla1[[#This Row],[Cantidad Ordenada]])</f>
        <v>33</v>
      </c>
      <c r="L1894">
        <f>Tabla1[[#This Row],[Precio Unitario]]*Tabla1[[#This Row],[Cantidad Ordenada]]</f>
        <v>78</v>
      </c>
      <c r="M1894" s="1">
        <f>Tabla1[[#This Row],[Ganancia Neta ]]/Tabla1[[#This Row],[Total del pedido ]]</f>
        <v>0.42307692307692307</v>
      </c>
      <c r="N1894" s="2">
        <f>Tabla1[[#This Row],[Costo Unitario]]*Tabla1[[#This Row],[Cantidad Ordenada]]</f>
        <v>45</v>
      </c>
      <c r="O1894" s="2"/>
    </row>
    <row r="1895" spans="1:15">
      <c r="A1895">
        <v>763</v>
      </c>
      <c r="B1895">
        <v>18</v>
      </c>
      <c r="C1895" t="s">
        <v>14</v>
      </c>
      <c r="D1895" t="s">
        <v>38</v>
      </c>
      <c r="E1895">
        <v>20</v>
      </c>
      <c r="F1895">
        <v>33</v>
      </c>
      <c r="G1895">
        <v>2</v>
      </c>
      <c r="H1895" s="8">
        <v>14</v>
      </c>
      <c r="I1895" t="s">
        <v>8</v>
      </c>
      <c r="J1895">
        <f>Tabla1[[#This Row],[Precio Unitario]]*Tabla1[[#This Row],[Cantidad Ordenada]]</f>
        <v>66</v>
      </c>
      <c r="K1895">
        <f>Tabla1[[#This Row],[Ganancia Bruta]]-(Tabla1[[#This Row],[Costo Unitario]]*Tabla1[[#This Row],[Cantidad Ordenada]])</f>
        <v>26</v>
      </c>
      <c r="L1895">
        <f>Tabla1[[#This Row],[Precio Unitario]]*Tabla1[[#This Row],[Cantidad Ordenada]]</f>
        <v>66</v>
      </c>
      <c r="M1895" s="1">
        <f>Tabla1[[#This Row],[Ganancia Neta ]]/Tabla1[[#This Row],[Total del pedido ]]</f>
        <v>0.39393939393939392</v>
      </c>
      <c r="N1895" s="2">
        <f>Tabla1[[#This Row],[Costo Unitario]]*Tabla1[[#This Row],[Cantidad Ordenada]]</f>
        <v>40</v>
      </c>
      <c r="O1895" s="2"/>
    </row>
    <row r="1896" spans="1:15">
      <c r="A1896">
        <v>763</v>
      </c>
      <c r="B1896">
        <v>18</v>
      </c>
      <c r="C1896" t="s">
        <v>16</v>
      </c>
      <c r="D1896" t="s">
        <v>40</v>
      </c>
      <c r="E1896">
        <v>11</v>
      </c>
      <c r="F1896">
        <v>19</v>
      </c>
      <c r="G1896">
        <v>2</v>
      </c>
      <c r="H1896" s="8">
        <v>18</v>
      </c>
      <c r="I1896" t="s">
        <v>8</v>
      </c>
      <c r="J1896">
        <f>Tabla1[[#This Row],[Precio Unitario]]*Tabla1[[#This Row],[Cantidad Ordenada]]</f>
        <v>38</v>
      </c>
      <c r="K1896">
        <f>Tabla1[[#This Row],[Ganancia Bruta]]-(Tabla1[[#This Row],[Costo Unitario]]*Tabla1[[#This Row],[Cantidad Ordenada]])</f>
        <v>16</v>
      </c>
      <c r="L1896">
        <f>Tabla1[[#This Row],[Precio Unitario]]*Tabla1[[#This Row],[Cantidad Ordenada]]</f>
        <v>38</v>
      </c>
      <c r="M1896" s="1">
        <f>Tabla1[[#This Row],[Ganancia Neta ]]/Tabla1[[#This Row],[Total del pedido ]]</f>
        <v>0.42105263157894735</v>
      </c>
      <c r="N1896" s="2">
        <f>Tabla1[[#This Row],[Costo Unitario]]*Tabla1[[#This Row],[Cantidad Ordenada]]</f>
        <v>22</v>
      </c>
      <c r="O1896" s="2"/>
    </row>
    <row r="1897" spans="1:15">
      <c r="A1897">
        <v>764</v>
      </c>
      <c r="B1897">
        <v>20</v>
      </c>
      <c r="C1897" t="s">
        <v>10</v>
      </c>
      <c r="D1897" t="s">
        <v>34</v>
      </c>
      <c r="E1897">
        <v>16</v>
      </c>
      <c r="F1897">
        <v>27</v>
      </c>
      <c r="G1897">
        <v>1</v>
      </c>
      <c r="H1897" s="8">
        <v>53</v>
      </c>
      <c r="I1897" t="s">
        <v>6</v>
      </c>
      <c r="J1897">
        <f>Tabla1[[#This Row],[Precio Unitario]]*Tabla1[[#This Row],[Cantidad Ordenada]]</f>
        <v>27</v>
      </c>
      <c r="K1897">
        <f>Tabla1[[#This Row],[Ganancia Bruta]]-(Tabla1[[#This Row],[Costo Unitario]]*Tabla1[[#This Row],[Cantidad Ordenada]])</f>
        <v>11</v>
      </c>
      <c r="L1897">
        <f>Tabla1[[#This Row],[Precio Unitario]]*Tabla1[[#This Row],[Cantidad Ordenada]]</f>
        <v>27</v>
      </c>
      <c r="M1897" s="1">
        <f>Tabla1[[#This Row],[Ganancia Neta ]]/Tabla1[[#This Row],[Total del pedido ]]</f>
        <v>0.40740740740740738</v>
      </c>
      <c r="N1897" s="2">
        <f>Tabla1[[#This Row],[Costo Unitario]]*Tabla1[[#This Row],[Cantidad Ordenada]]</f>
        <v>16</v>
      </c>
      <c r="O1897" s="2"/>
    </row>
    <row r="1898" spans="1:15">
      <c r="A1898">
        <v>764</v>
      </c>
      <c r="B1898">
        <v>20</v>
      </c>
      <c r="C1898" t="s">
        <v>20</v>
      </c>
      <c r="D1898" t="s">
        <v>44</v>
      </c>
      <c r="E1898">
        <v>20</v>
      </c>
      <c r="F1898">
        <v>34</v>
      </c>
      <c r="G1898">
        <v>1</v>
      </c>
      <c r="H1898" s="8">
        <v>24</v>
      </c>
      <c r="I1898" t="s">
        <v>6</v>
      </c>
      <c r="J1898">
        <f>Tabla1[[#This Row],[Precio Unitario]]*Tabla1[[#This Row],[Cantidad Ordenada]]</f>
        <v>34</v>
      </c>
      <c r="K1898">
        <f>Tabla1[[#This Row],[Ganancia Bruta]]-(Tabla1[[#This Row],[Costo Unitario]]*Tabla1[[#This Row],[Cantidad Ordenada]])</f>
        <v>14</v>
      </c>
      <c r="L1898">
        <f>Tabla1[[#This Row],[Precio Unitario]]*Tabla1[[#This Row],[Cantidad Ordenada]]</f>
        <v>34</v>
      </c>
      <c r="M1898" s="1">
        <f>Tabla1[[#This Row],[Ganancia Neta ]]/Tabla1[[#This Row],[Total del pedido ]]</f>
        <v>0.41176470588235292</v>
      </c>
      <c r="N1898" s="2">
        <f>Tabla1[[#This Row],[Costo Unitario]]*Tabla1[[#This Row],[Cantidad Ordenada]]</f>
        <v>20</v>
      </c>
      <c r="O1898" s="2"/>
    </row>
    <row r="1899" spans="1:15">
      <c r="A1899">
        <v>764</v>
      </c>
      <c r="B1899">
        <v>20</v>
      </c>
      <c r="C1899" t="s">
        <v>5</v>
      </c>
      <c r="D1899" t="s">
        <v>31</v>
      </c>
      <c r="E1899">
        <v>14</v>
      </c>
      <c r="F1899">
        <v>24</v>
      </c>
      <c r="G1899">
        <v>1</v>
      </c>
      <c r="H1899" s="8">
        <v>35</v>
      </c>
      <c r="I1899" t="s">
        <v>6</v>
      </c>
      <c r="J1899">
        <f>Tabla1[[#This Row],[Precio Unitario]]*Tabla1[[#This Row],[Cantidad Ordenada]]</f>
        <v>24</v>
      </c>
      <c r="K1899">
        <f>Tabla1[[#This Row],[Ganancia Bruta]]-(Tabla1[[#This Row],[Costo Unitario]]*Tabla1[[#This Row],[Cantidad Ordenada]])</f>
        <v>10</v>
      </c>
      <c r="L1899">
        <f>Tabla1[[#This Row],[Precio Unitario]]*Tabla1[[#This Row],[Cantidad Ordenada]]</f>
        <v>24</v>
      </c>
      <c r="M1899" s="1">
        <f>Tabla1[[#This Row],[Ganancia Neta ]]/Tabla1[[#This Row],[Total del pedido ]]</f>
        <v>0.41666666666666669</v>
      </c>
      <c r="N1899" s="2">
        <f>Tabla1[[#This Row],[Costo Unitario]]*Tabla1[[#This Row],[Cantidad Ordenada]]</f>
        <v>14</v>
      </c>
      <c r="O1899" s="2"/>
    </row>
    <row r="1900" spans="1:15">
      <c r="A1900">
        <v>765</v>
      </c>
      <c r="B1900">
        <v>20</v>
      </c>
      <c r="C1900" t="s">
        <v>25</v>
      </c>
      <c r="D1900" t="s">
        <v>49</v>
      </c>
      <c r="E1900">
        <v>15</v>
      </c>
      <c r="F1900">
        <v>26</v>
      </c>
      <c r="G1900">
        <v>3</v>
      </c>
      <c r="H1900" s="8">
        <v>55</v>
      </c>
      <c r="I1900" t="s">
        <v>8</v>
      </c>
      <c r="J1900">
        <f>Tabla1[[#This Row],[Precio Unitario]]*Tabla1[[#This Row],[Cantidad Ordenada]]</f>
        <v>78</v>
      </c>
      <c r="K1900">
        <f>Tabla1[[#This Row],[Ganancia Bruta]]-(Tabla1[[#This Row],[Costo Unitario]]*Tabla1[[#This Row],[Cantidad Ordenada]])</f>
        <v>33</v>
      </c>
      <c r="L1900">
        <f>Tabla1[[#This Row],[Precio Unitario]]*Tabla1[[#This Row],[Cantidad Ordenada]]</f>
        <v>78</v>
      </c>
      <c r="M1900" s="1">
        <f>Tabla1[[#This Row],[Ganancia Neta ]]/Tabla1[[#This Row],[Total del pedido ]]</f>
        <v>0.42307692307692307</v>
      </c>
      <c r="N1900" s="2">
        <f>Tabla1[[#This Row],[Costo Unitario]]*Tabla1[[#This Row],[Cantidad Ordenada]]</f>
        <v>45</v>
      </c>
      <c r="O1900" s="2"/>
    </row>
    <row r="1901" spans="1:15">
      <c r="A1901">
        <v>765</v>
      </c>
      <c r="B1901">
        <v>20</v>
      </c>
      <c r="C1901" t="s">
        <v>15</v>
      </c>
      <c r="D1901" t="s">
        <v>39</v>
      </c>
      <c r="E1901">
        <v>16</v>
      </c>
      <c r="F1901">
        <v>28</v>
      </c>
      <c r="G1901">
        <v>2</v>
      </c>
      <c r="H1901" s="8">
        <v>14</v>
      </c>
      <c r="I1901" t="s">
        <v>6</v>
      </c>
      <c r="J1901">
        <f>Tabla1[[#This Row],[Precio Unitario]]*Tabla1[[#This Row],[Cantidad Ordenada]]</f>
        <v>56</v>
      </c>
      <c r="K1901">
        <f>Tabla1[[#This Row],[Ganancia Bruta]]-(Tabla1[[#This Row],[Costo Unitario]]*Tabla1[[#This Row],[Cantidad Ordenada]])</f>
        <v>24</v>
      </c>
      <c r="L1901">
        <f>Tabla1[[#This Row],[Precio Unitario]]*Tabla1[[#This Row],[Cantidad Ordenada]]</f>
        <v>56</v>
      </c>
      <c r="M1901" s="1">
        <f>Tabla1[[#This Row],[Ganancia Neta ]]/Tabla1[[#This Row],[Total del pedido ]]</f>
        <v>0.42857142857142855</v>
      </c>
      <c r="N1901" s="2">
        <f>Tabla1[[#This Row],[Costo Unitario]]*Tabla1[[#This Row],[Cantidad Ordenada]]</f>
        <v>32</v>
      </c>
      <c r="O1901" s="2"/>
    </row>
    <row r="1902" spans="1:15">
      <c r="A1902">
        <v>765</v>
      </c>
      <c r="B1902">
        <v>20</v>
      </c>
      <c r="C1902" t="s">
        <v>23</v>
      </c>
      <c r="D1902" t="s">
        <v>47</v>
      </c>
      <c r="E1902">
        <v>13</v>
      </c>
      <c r="F1902">
        <v>21</v>
      </c>
      <c r="G1902">
        <v>3</v>
      </c>
      <c r="H1902" s="8">
        <v>52</v>
      </c>
      <c r="I1902" t="s">
        <v>6</v>
      </c>
      <c r="J1902">
        <f>Tabla1[[#This Row],[Precio Unitario]]*Tabla1[[#This Row],[Cantidad Ordenada]]</f>
        <v>63</v>
      </c>
      <c r="K1902">
        <f>Tabla1[[#This Row],[Ganancia Bruta]]-(Tabla1[[#This Row],[Costo Unitario]]*Tabla1[[#This Row],[Cantidad Ordenada]])</f>
        <v>24</v>
      </c>
      <c r="L1902">
        <f>Tabla1[[#This Row],[Precio Unitario]]*Tabla1[[#This Row],[Cantidad Ordenada]]</f>
        <v>63</v>
      </c>
      <c r="M1902" s="1">
        <f>Tabla1[[#This Row],[Ganancia Neta ]]/Tabla1[[#This Row],[Total del pedido ]]</f>
        <v>0.38095238095238093</v>
      </c>
      <c r="N1902" s="2">
        <f>Tabla1[[#This Row],[Costo Unitario]]*Tabla1[[#This Row],[Cantidad Ordenada]]</f>
        <v>39</v>
      </c>
      <c r="O1902" s="2"/>
    </row>
    <row r="1903" spans="1:15">
      <c r="A1903">
        <v>765</v>
      </c>
      <c r="B1903">
        <v>20</v>
      </c>
      <c r="C1903" t="s">
        <v>12</v>
      </c>
      <c r="D1903" t="s">
        <v>36</v>
      </c>
      <c r="E1903">
        <v>22</v>
      </c>
      <c r="F1903">
        <v>36</v>
      </c>
      <c r="G1903">
        <v>1</v>
      </c>
      <c r="H1903" s="8">
        <v>43</v>
      </c>
      <c r="I1903" t="s">
        <v>6</v>
      </c>
      <c r="J1903">
        <f>Tabla1[[#This Row],[Precio Unitario]]*Tabla1[[#This Row],[Cantidad Ordenada]]</f>
        <v>36</v>
      </c>
      <c r="K1903">
        <f>Tabla1[[#This Row],[Ganancia Bruta]]-(Tabla1[[#This Row],[Costo Unitario]]*Tabla1[[#This Row],[Cantidad Ordenada]])</f>
        <v>14</v>
      </c>
      <c r="L1903">
        <f>Tabla1[[#This Row],[Precio Unitario]]*Tabla1[[#This Row],[Cantidad Ordenada]]</f>
        <v>36</v>
      </c>
      <c r="M1903" s="1">
        <f>Tabla1[[#This Row],[Ganancia Neta ]]/Tabla1[[#This Row],[Total del pedido ]]</f>
        <v>0.3888888888888889</v>
      </c>
      <c r="N1903" s="2">
        <f>Tabla1[[#This Row],[Costo Unitario]]*Tabla1[[#This Row],[Cantidad Ordenada]]</f>
        <v>22</v>
      </c>
      <c r="O1903" s="2"/>
    </row>
    <row r="1904" spans="1:15">
      <c r="A1904">
        <v>766</v>
      </c>
      <c r="B1904">
        <v>17</v>
      </c>
      <c r="C1904" t="s">
        <v>7</v>
      </c>
      <c r="D1904" t="s">
        <v>32</v>
      </c>
      <c r="E1904">
        <v>18</v>
      </c>
      <c r="F1904">
        <v>30</v>
      </c>
      <c r="G1904">
        <v>2</v>
      </c>
      <c r="H1904" s="8">
        <v>52</v>
      </c>
      <c r="I1904" t="s">
        <v>6</v>
      </c>
      <c r="J1904">
        <f>Tabla1[[#This Row],[Precio Unitario]]*Tabla1[[#This Row],[Cantidad Ordenada]]</f>
        <v>60</v>
      </c>
      <c r="K1904">
        <f>Tabla1[[#This Row],[Ganancia Bruta]]-(Tabla1[[#This Row],[Costo Unitario]]*Tabla1[[#This Row],[Cantidad Ordenada]])</f>
        <v>24</v>
      </c>
      <c r="L1904">
        <f>Tabla1[[#This Row],[Precio Unitario]]*Tabla1[[#This Row],[Cantidad Ordenada]]</f>
        <v>60</v>
      </c>
      <c r="M1904" s="1">
        <f>Tabla1[[#This Row],[Ganancia Neta ]]/Tabla1[[#This Row],[Total del pedido ]]</f>
        <v>0.4</v>
      </c>
      <c r="N1904" s="2">
        <f>Tabla1[[#This Row],[Costo Unitario]]*Tabla1[[#This Row],[Cantidad Ordenada]]</f>
        <v>36</v>
      </c>
      <c r="O1904" s="2"/>
    </row>
    <row r="1905" spans="1:15">
      <c r="A1905">
        <v>766</v>
      </c>
      <c r="B1905">
        <v>17</v>
      </c>
      <c r="C1905" t="s">
        <v>16</v>
      </c>
      <c r="D1905" t="s">
        <v>40</v>
      </c>
      <c r="E1905">
        <v>11</v>
      </c>
      <c r="F1905">
        <v>19</v>
      </c>
      <c r="G1905">
        <v>1</v>
      </c>
      <c r="H1905" s="8">
        <v>59</v>
      </c>
      <c r="I1905" t="s">
        <v>6</v>
      </c>
      <c r="J1905">
        <f>Tabla1[[#This Row],[Precio Unitario]]*Tabla1[[#This Row],[Cantidad Ordenada]]</f>
        <v>19</v>
      </c>
      <c r="K1905">
        <f>Tabla1[[#This Row],[Ganancia Bruta]]-(Tabla1[[#This Row],[Costo Unitario]]*Tabla1[[#This Row],[Cantidad Ordenada]])</f>
        <v>8</v>
      </c>
      <c r="L1905">
        <f>Tabla1[[#This Row],[Precio Unitario]]*Tabla1[[#This Row],[Cantidad Ordenada]]</f>
        <v>19</v>
      </c>
      <c r="M1905" s="1">
        <f>Tabla1[[#This Row],[Ganancia Neta ]]/Tabla1[[#This Row],[Total del pedido ]]</f>
        <v>0.42105263157894735</v>
      </c>
      <c r="N1905" s="2">
        <f>Tabla1[[#This Row],[Costo Unitario]]*Tabla1[[#This Row],[Cantidad Ordenada]]</f>
        <v>11</v>
      </c>
      <c r="O1905" s="2"/>
    </row>
    <row r="1906" spans="1:15">
      <c r="A1906">
        <v>766</v>
      </c>
      <c r="B1906">
        <v>17</v>
      </c>
      <c r="C1906" t="s">
        <v>21</v>
      </c>
      <c r="D1906" t="s">
        <v>45</v>
      </c>
      <c r="E1906">
        <v>12</v>
      </c>
      <c r="F1906">
        <v>20</v>
      </c>
      <c r="G1906">
        <v>3</v>
      </c>
      <c r="H1906" s="8">
        <v>7</v>
      </c>
      <c r="I1906" t="s">
        <v>6</v>
      </c>
      <c r="J1906">
        <f>Tabla1[[#This Row],[Precio Unitario]]*Tabla1[[#This Row],[Cantidad Ordenada]]</f>
        <v>60</v>
      </c>
      <c r="K1906">
        <f>Tabla1[[#This Row],[Ganancia Bruta]]-(Tabla1[[#This Row],[Costo Unitario]]*Tabla1[[#This Row],[Cantidad Ordenada]])</f>
        <v>24</v>
      </c>
      <c r="L1906">
        <f>Tabla1[[#This Row],[Precio Unitario]]*Tabla1[[#This Row],[Cantidad Ordenada]]</f>
        <v>60</v>
      </c>
      <c r="M1906" s="1">
        <f>Tabla1[[#This Row],[Ganancia Neta ]]/Tabla1[[#This Row],[Total del pedido ]]</f>
        <v>0.4</v>
      </c>
      <c r="N1906" s="2">
        <f>Tabla1[[#This Row],[Costo Unitario]]*Tabla1[[#This Row],[Cantidad Ordenada]]</f>
        <v>36</v>
      </c>
      <c r="O1906" s="2"/>
    </row>
    <row r="1907" spans="1:15">
      <c r="A1907">
        <v>766</v>
      </c>
      <c r="B1907">
        <v>17</v>
      </c>
      <c r="C1907" t="s">
        <v>22</v>
      </c>
      <c r="D1907" t="s">
        <v>46</v>
      </c>
      <c r="E1907">
        <v>14</v>
      </c>
      <c r="F1907">
        <v>23</v>
      </c>
      <c r="G1907">
        <v>2</v>
      </c>
      <c r="H1907" s="8">
        <v>16</v>
      </c>
      <c r="I1907" t="s">
        <v>8</v>
      </c>
      <c r="J1907">
        <f>Tabla1[[#This Row],[Precio Unitario]]*Tabla1[[#This Row],[Cantidad Ordenada]]</f>
        <v>46</v>
      </c>
      <c r="K1907">
        <f>Tabla1[[#This Row],[Ganancia Bruta]]-(Tabla1[[#This Row],[Costo Unitario]]*Tabla1[[#This Row],[Cantidad Ordenada]])</f>
        <v>18</v>
      </c>
      <c r="L1907">
        <f>Tabla1[[#This Row],[Precio Unitario]]*Tabla1[[#This Row],[Cantidad Ordenada]]</f>
        <v>46</v>
      </c>
      <c r="M1907" s="1">
        <f>Tabla1[[#This Row],[Ganancia Neta ]]/Tabla1[[#This Row],[Total del pedido ]]</f>
        <v>0.39130434782608697</v>
      </c>
      <c r="N1907" s="2">
        <f>Tabla1[[#This Row],[Costo Unitario]]*Tabla1[[#This Row],[Cantidad Ordenada]]</f>
        <v>28</v>
      </c>
      <c r="O1907" s="2"/>
    </row>
    <row r="1908" spans="1:15">
      <c r="A1908">
        <v>767</v>
      </c>
      <c r="B1908">
        <v>10</v>
      </c>
      <c r="C1908" t="s">
        <v>13</v>
      </c>
      <c r="D1908" t="s">
        <v>37</v>
      </c>
      <c r="E1908">
        <v>17</v>
      </c>
      <c r="F1908">
        <v>29</v>
      </c>
      <c r="G1908">
        <v>2</v>
      </c>
      <c r="H1908" s="8">
        <v>12</v>
      </c>
      <c r="I1908" t="s">
        <v>8</v>
      </c>
      <c r="J1908">
        <f>Tabla1[[#This Row],[Precio Unitario]]*Tabla1[[#This Row],[Cantidad Ordenada]]</f>
        <v>58</v>
      </c>
      <c r="K1908">
        <f>Tabla1[[#This Row],[Ganancia Bruta]]-(Tabla1[[#This Row],[Costo Unitario]]*Tabla1[[#This Row],[Cantidad Ordenada]])</f>
        <v>24</v>
      </c>
      <c r="L1908">
        <f>Tabla1[[#This Row],[Precio Unitario]]*Tabla1[[#This Row],[Cantidad Ordenada]]</f>
        <v>58</v>
      </c>
      <c r="M1908" s="1">
        <f>Tabla1[[#This Row],[Ganancia Neta ]]/Tabla1[[#This Row],[Total del pedido ]]</f>
        <v>0.41379310344827586</v>
      </c>
      <c r="N1908" s="2">
        <f>Tabla1[[#This Row],[Costo Unitario]]*Tabla1[[#This Row],[Cantidad Ordenada]]</f>
        <v>34</v>
      </c>
      <c r="O1908" s="2"/>
    </row>
    <row r="1909" spans="1:15">
      <c r="A1909">
        <v>767</v>
      </c>
      <c r="B1909">
        <v>10</v>
      </c>
      <c r="C1909" t="s">
        <v>5</v>
      </c>
      <c r="D1909" t="s">
        <v>31</v>
      </c>
      <c r="E1909">
        <v>14</v>
      </c>
      <c r="F1909">
        <v>24</v>
      </c>
      <c r="G1909">
        <v>2</v>
      </c>
      <c r="H1909" s="8">
        <v>30</v>
      </c>
      <c r="I1909" t="s">
        <v>8</v>
      </c>
      <c r="J1909">
        <f>Tabla1[[#This Row],[Precio Unitario]]*Tabla1[[#This Row],[Cantidad Ordenada]]</f>
        <v>48</v>
      </c>
      <c r="K1909">
        <f>Tabla1[[#This Row],[Ganancia Bruta]]-(Tabla1[[#This Row],[Costo Unitario]]*Tabla1[[#This Row],[Cantidad Ordenada]])</f>
        <v>20</v>
      </c>
      <c r="L1909">
        <f>Tabla1[[#This Row],[Precio Unitario]]*Tabla1[[#This Row],[Cantidad Ordenada]]</f>
        <v>48</v>
      </c>
      <c r="M1909" s="1">
        <f>Tabla1[[#This Row],[Ganancia Neta ]]/Tabla1[[#This Row],[Total del pedido ]]</f>
        <v>0.41666666666666669</v>
      </c>
      <c r="N1909" s="2">
        <f>Tabla1[[#This Row],[Costo Unitario]]*Tabla1[[#This Row],[Cantidad Ordenada]]</f>
        <v>28</v>
      </c>
      <c r="O1909" s="2"/>
    </row>
    <row r="1910" spans="1:15">
      <c r="A1910">
        <v>767</v>
      </c>
      <c r="B1910">
        <v>10</v>
      </c>
      <c r="C1910" t="s">
        <v>23</v>
      </c>
      <c r="D1910" t="s">
        <v>47</v>
      </c>
      <c r="E1910">
        <v>13</v>
      </c>
      <c r="F1910">
        <v>21</v>
      </c>
      <c r="G1910">
        <v>3</v>
      </c>
      <c r="H1910" s="8">
        <v>43</v>
      </c>
      <c r="I1910" t="s">
        <v>8</v>
      </c>
      <c r="J1910">
        <f>Tabla1[[#This Row],[Precio Unitario]]*Tabla1[[#This Row],[Cantidad Ordenada]]</f>
        <v>63</v>
      </c>
      <c r="K1910">
        <f>Tabla1[[#This Row],[Ganancia Bruta]]-(Tabla1[[#This Row],[Costo Unitario]]*Tabla1[[#This Row],[Cantidad Ordenada]])</f>
        <v>24</v>
      </c>
      <c r="L1910">
        <f>Tabla1[[#This Row],[Precio Unitario]]*Tabla1[[#This Row],[Cantidad Ordenada]]</f>
        <v>63</v>
      </c>
      <c r="M1910" s="1">
        <f>Tabla1[[#This Row],[Ganancia Neta ]]/Tabla1[[#This Row],[Total del pedido ]]</f>
        <v>0.38095238095238093</v>
      </c>
      <c r="N1910" s="2">
        <f>Tabla1[[#This Row],[Costo Unitario]]*Tabla1[[#This Row],[Cantidad Ordenada]]</f>
        <v>39</v>
      </c>
      <c r="O1910" s="2"/>
    </row>
    <row r="1911" spans="1:15">
      <c r="J1911" s="2"/>
      <c r="K1911" s="2"/>
      <c r="L1911" s="62"/>
      <c r="M1911" s="53"/>
      <c r="N1911" s="52">
        <f>SUM(Tabla1[[Costes ]])</f>
        <v>63446</v>
      </c>
      <c r="O1911" s="40">
        <f>Tabla5[[#Totals],[Monto Total de la Cuenta (cobrada)]]-Tabla1[[#Totals],[Costes ]]</f>
        <v>20686</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322C5-D045-7447-BF75-DB6FD5648F30}">
  <sheetPr>
    <tabColor theme="7" tint="0.79998168889431442"/>
  </sheetPr>
  <dimension ref="A1:Z780"/>
  <sheetViews>
    <sheetView workbookViewId="0">
      <selection activeCell="M781" sqref="M781"/>
    </sheetView>
  </sheetViews>
  <sheetFormatPr baseColWidth="10" defaultRowHeight="16"/>
  <cols>
    <col min="1" max="1" width="17.6640625" customWidth="1"/>
    <col min="2" max="2" width="19.33203125" customWidth="1"/>
    <col min="3" max="3" width="23" customWidth="1"/>
    <col min="4" max="4" width="17" bestFit="1" customWidth="1"/>
    <col min="5" max="5" width="15.6640625" bestFit="1" customWidth="1"/>
    <col min="6" max="6" width="17.6640625" customWidth="1"/>
    <col min="7" max="7" width="16.5" customWidth="1"/>
    <col min="8" max="8" width="17.5" bestFit="1" customWidth="1"/>
    <col min="9" max="9" width="43.5" bestFit="1" customWidth="1"/>
    <col min="10" max="10" width="9.6640625" customWidth="1"/>
    <col min="11" max="11" width="33" style="34" bestFit="1" customWidth="1"/>
    <col min="12" max="12" width="18.5" customWidth="1"/>
    <col min="13" max="13" width="18.83203125" bestFit="1" customWidth="1"/>
    <col min="14" max="14" width="15.33203125" customWidth="1"/>
    <col min="15" max="15" width="33.5" bestFit="1" customWidth="1"/>
    <col min="16" max="16" width="17.6640625" style="6" customWidth="1"/>
    <col min="17" max="17" width="18" style="7" bestFit="1" customWidth="1"/>
    <col min="18" max="18" width="16.6640625" bestFit="1" customWidth="1"/>
    <col min="19" max="19" width="35.5" bestFit="1" customWidth="1"/>
    <col min="20" max="20" width="35.5" customWidth="1"/>
    <col min="21" max="21" width="22.6640625" customWidth="1"/>
    <col min="22" max="22" width="15.83203125" bestFit="1" customWidth="1"/>
    <col min="23" max="23" width="24.6640625" style="8" bestFit="1" customWidth="1"/>
    <col min="24" max="24" width="33.1640625" style="8" bestFit="1" customWidth="1"/>
    <col min="25" max="25" width="23.1640625" style="8" bestFit="1" customWidth="1"/>
    <col min="26" max="26" width="27" bestFit="1" customWidth="1"/>
  </cols>
  <sheetData>
    <row r="1" spans="1:26">
      <c r="A1" s="47" t="s">
        <v>2332</v>
      </c>
      <c r="B1" s="47"/>
      <c r="C1" s="47"/>
      <c r="D1" s="47"/>
      <c r="E1" s="47"/>
      <c r="F1" s="47"/>
    </row>
    <row r="2" spans="1:26">
      <c r="A2" s="47" t="s">
        <v>2339</v>
      </c>
      <c r="B2" s="47"/>
      <c r="C2" s="47"/>
      <c r="D2" s="47"/>
      <c r="E2" s="47"/>
      <c r="F2" s="47"/>
    </row>
    <row r="3" spans="1:26">
      <c r="A3" s="44" t="s">
        <v>2322</v>
      </c>
      <c r="B3" t="s">
        <v>2323</v>
      </c>
      <c r="H3" s="8"/>
      <c r="I3" s="8"/>
      <c r="K3"/>
      <c r="N3" s="1"/>
      <c r="P3"/>
      <c r="Q3"/>
      <c r="W3"/>
      <c r="X3"/>
      <c r="Y3"/>
    </row>
    <row r="4" spans="1:26">
      <c r="A4" s="55" t="s">
        <v>2333</v>
      </c>
      <c r="B4" t="s">
        <v>2335</v>
      </c>
      <c r="H4" s="8"/>
      <c r="I4" s="8"/>
      <c r="K4"/>
      <c r="N4" s="1"/>
      <c r="P4"/>
      <c r="Q4"/>
      <c r="W4"/>
      <c r="X4"/>
      <c r="Y4"/>
    </row>
    <row r="5" spans="1:26">
      <c r="A5" s="45" t="s">
        <v>2324</v>
      </c>
      <c r="B5" t="s">
        <v>2325</v>
      </c>
      <c r="H5" s="8"/>
      <c r="I5" s="8"/>
      <c r="K5"/>
      <c r="N5" s="1"/>
      <c r="P5"/>
      <c r="Q5"/>
      <c r="W5"/>
      <c r="X5"/>
      <c r="Y5"/>
    </row>
    <row r="6" spans="1:26">
      <c r="A6" s="46" t="s">
        <v>2326</v>
      </c>
      <c r="B6" t="s">
        <v>2334</v>
      </c>
      <c r="H6" s="8"/>
      <c r="I6" s="8"/>
      <c r="K6"/>
      <c r="N6" s="1"/>
      <c r="P6"/>
      <c r="Q6"/>
      <c r="W6"/>
      <c r="X6"/>
      <c r="Y6"/>
    </row>
    <row r="7" spans="1:26">
      <c r="A7" s="59" t="s">
        <v>2336</v>
      </c>
      <c r="B7" t="s">
        <v>2346</v>
      </c>
      <c r="H7" s="8"/>
      <c r="I7" s="8"/>
      <c r="K7"/>
      <c r="N7" s="1"/>
      <c r="P7"/>
      <c r="Q7"/>
      <c r="W7"/>
      <c r="X7"/>
      <c r="Y7"/>
    </row>
    <row r="8" spans="1:26">
      <c r="A8" s="59" t="s">
        <v>2336</v>
      </c>
      <c r="B8" t="s">
        <v>2347</v>
      </c>
      <c r="H8" s="8"/>
      <c r="I8" s="8"/>
      <c r="K8"/>
      <c r="N8" s="1"/>
      <c r="P8"/>
      <c r="Q8"/>
      <c r="W8"/>
      <c r="X8"/>
      <c r="Y8"/>
    </row>
    <row r="9" spans="1:26">
      <c r="A9" s="59" t="s">
        <v>2348</v>
      </c>
      <c r="B9" t="s">
        <v>2349</v>
      </c>
      <c r="H9" s="8"/>
      <c r="I9" s="8"/>
      <c r="K9"/>
      <c r="N9" s="1"/>
      <c r="P9"/>
      <c r="Q9"/>
      <c r="W9"/>
      <c r="X9"/>
      <c r="Y9"/>
    </row>
    <row r="10" spans="1:26">
      <c r="A10" s="54" t="s">
        <v>2331</v>
      </c>
      <c r="B10" t="s">
        <v>2350</v>
      </c>
      <c r="H10" s="8"/>
      <c r="I10" s="8"/>
      <c r="K10"/>
      <c r="N10" s="1"/>
      <c r="P10"/>
      <c r="Q10"/>
      <c r="W10"/>
      <c r="X10"/>
      <c r="Y10"/>
    </row>
    <row r="11" spans="1:26">
      <c r="A11" s="56"/>
      <c r="H11" s="8"/>
      <c r="I11" s="8"/>
      <c r="K11"/>
      <c r="N11" s="1"/>
      <c r="P11"/>
      <c r="Q11"/>
      <c r="W11"/>
      <c r="X11"/>
      <c r="Y11"/>
    </row>
    <row r="12" spans="1:26">
      <c r="A12" t="s">
        <v>28</v>
      </c>
      <c r="B12" t="s">
        <v>1878</v>
      </c>
      <c r="C12" t="s">
        <v>1877</v>
      </c>
      <c r="D12" t="s">
        <v>1876</v>
      </c>
      <c r="E12" t="s">
        <v>1875</v>
      </c>
      <c r="F12" t="s">
        <v>1874</v>
      </c>
      <c r="G12" t="s">
        <v>1873</v>
      </c>
      <c r="H12" t="s">
        <v>1872</v>
      </c>
      <c r="I12" s="43" t="s">
        <v>2341</v>
      </c>
      <c r="J12" t="s">
        <v>1871</v>
      </c>
      <c r="K12" s="51" t="s">
        <v>2315</v>
      </c>
      <c r="L12" t="s">
        <v>1870</v>
      </c>
      <c r="M12" t="s">
        <v>27</v>
      </c>
      <c r="N12" t="s">
        <v>1869</v>
      </c>
      <c r="O12" t="s">
        <v>1868</v>
      </c>
      <c r="P12" s="49" t="s">
        <v>1866</v>
      </c>
      <c r="Q12" s="50" t="s">
        <v>1865</v>
      </c>
      <c r="R12" s="49" t="s">
        <v>1864</v>
      </c>
      <c r="S12" s="41" t="s">
        <v>1880</v>
      </c>
      <c r="T12" s="43" t="s">
        <v>1881</v>
      </c>
      <c r="U12" s="41" t="s">
        <v>1862</v>
      </c>
      <c r="V12" s="41" t="s">
        <v>1861</v>
      </c>
      <c r="W12" s="48" t="s">
        <v>1867</v>
      </c>
      <c r="X12" s="61" t="s">
        <v>2343</v>
      </c>
      <c r="Y12" s="48" t="s">
        <v>29</v>
      </c>
      <c r="Z12" s="41" t="s">
        <v>1882</v>
      </c>
    </row>
    <row r="13" spans="1:26">
      <c r="A13">
        <v>10</v>
      </c>
      <c r="B13" t="s">
        <v>1860</v>
      </c>
      <c r="C13">
        <v>6</v>
      </c>
      <c r="D13" s="3">
        <v>45017.046527777777</v>
      </c>
      <c r="E13" s="3">
        <v>45017.159722222219</v>
      </c>
      <c r="F13" t="s">
        <v>72</v>
      </c>
      <c r="G13" t="s">
        <v>82</v>
      </c>
      <c r="H13" t="s">
        <v>106</v>
      </c>
      <c r="I13" t="str">
        <f>IF(Tabla5[[#This Row],[Orden Cobrada]]="Si",Tabla13[[#This Row],[Método de Pago]],"Ninguno")</f>
        <v>Tarjeta de débito</v>
      </c>
      <c r="J13" t="s">
        <v>1859</v>
      </c>
      <c r="K13" s="34" t="str">
        <f>IF(Tabla5[[#This Row],[Orden Cobrada]]="Si",Tabla13[[#This Row],[Propina]],0)</f>
        <v>48.55</v>
      </c>
      <c r="L13" t="s">
        <v>57</v>
      </c>
      <c r="M13">
        <v>1</v>
      </c>
      <c r="N13" t="s">
        <v>90</v>
      </c>
      <c r="O13" t="s">
        <v>484</v>
      </c>
      <c r="P13" s="6">
        <f>INT(Tabla13[[#This Row],[Hora de Llegada]])</f>
        <v>45017</v>
      </c>
      <c r="Q13" s="7" t="str">
        <f>TEXT(Tabla13[[#This Row],[Hora de Llegada]], "h:mm")</f>
        <v>1:07</v>
      </c>
      <c r="R13" s="7" t="str">
        <f>TEXT(Tabla13[[#This Row],[Hora de Salida]], "h:mm")</f>
        <v>3:50</v>
      </c>
      <c r="S13" s="7">
        <f>IF(Tabla13[[#This Row],[Estado de la Mesa]]="Ocupada",Tabla13[[#This Row],[Hora de Salida2]]-Tabla13[[#This Row],[Hora de Llegada2]]+(15/1440),Tabla13[[#This Row],[Hora de Salida2]]-Tabla13[[#This Row],[Hora de Llegada2]])</f>
        <v>0.11319444444444446</v>
      </c>
      <c r="T13" s="7">
        <f>Tabla13[[#This Row],[Hora de Salida2]]-Tabla13[[#This Row],[Hora de Llegada2]]</f>
        <v>0.11319444444444446</v>
      </c>
      <c r="U13" s="7">
        <f>IF(Tabla5[[#This Row],[Tiempo de Permanencia sin la Espera]]&gt;Tabla5[[#This Row],[Tiempo Preparación (horas)]],Tabla5[[#This Row],[Tiempo de Permanencia sin la Espera]]-Tabla5[[#This Row],[Tiempo Preparación (horas)]],0)</f>
        <v>7.3611111111111127E-2</v>
      </c>
      <c r="V13" s="7" t="str">
        <f>IF(Tabla5[[#This Row],[Tiempo de Permanencia sin la Espera]]&gt;Tabla5[[#This Row],[Tiempo Preparación (horas)]],"Si","No")</f>
        <v>Si</v>
      </c>
      <c r="W13" s="8">
        <v>138</v>
      </c>
      <c r="X13" s="8">
        <f>IF(Tabla5[[#This Row],[Orden Cobrada]]="Si",Tabla5[[#This Row],[Monto Total de la Cuenta]]," ")</f>
        <v>138</v>
      </c>
      <c r="Y13" s="2">
        <v>57</v>
      </c>
      <c r="Z13" s="7">
        <f>Tabla5[[#This Row],[Tiempo de Preparación]]/1440</f>
        <v>3.9583333333333331E-2</v>
      </c>
    </row>
    <row r="14" spans="1:26">
      <c r="A14">
        <v>6</v>
      </c>
      <c r="B14" t="s">
        <v>1858</v>
      </c>
      <c r="C14">
        <v>6</v>
      </c>
      <c r="D14" s="3">
        <v>45017.061111111114</v>
      </c>
      <c r="E14" s="3">
        <v>45017.15902777778</v>
      </c>
      <c r="F14" t="s">
        <v>97</v>
      </c>
      <c r="G14" t="s">
        <v>60</v>
      </c>
      <c r="H14" t="s">
        <v>102</v>
      </c>
      <c r="I14" t="str">
        <f>IF(Tabla5[[#This Row],[Orden Cobrada]]="Si",Tabla13[[#This Row],[Método de Pago]],"Ninguno")</f>
        <v>Efectivo</v>
      </c>
      <c r="J14" t="s">
        <v>1857</v>
      </c>
      <c r="K14" s="34" t="str">
        <f>IF(Tabla5[[#This Row],[Orden Cobrada]]="Si",Tabla13[[#This Row],[Propina]],0)</f>
        <v>43.3</v>
      </c>
      <c r="L14" t="s">
        <v>57</v>
      </c>
      <c r="M14">
        <v>2</v>
      </c>
      <c r="N14" t="s">
        <v>75</v>
      </c>
      <c r="O14" t="s">
        <v>1111</v>
      </c>
      <c r="P14" s="6">
        <f>INT(Tabla13[[#This Row],[Hora de Llegada]])</f>
        <v>45017</v>
      </c>
      <c r="Q14" s="7" t="str">
        <f>TEXT(Tabla13[[#This Row],[Hora de Llegada]], "h:mm")</f>
        <v>1:28</v>
      </c>
      <c r="R14" s="7" t="str">
        <f>TEXT(Tabla13[[#This Row],[Hora de Salida]], "h:mm")</f>
        <v>3:49</v>
      </c>
      <c r="S14" s="7">
        <f>IF(Tabla13[[#This Row],[Estado de la Mesa]]="Ocupada",Tabla13[[#This Row],[Hora de Salida2]]-Tabla13[[#This Row],[Hora de Llegada2]]+(15/1440),Tabla13[[#This Row],[Hora de Salida2]]-Tabla13[[#This Row],[Hora de Llegada2]])</f>
        <v>9.7916666666666652E-2</v>
      </c>
      <c r="T14" s="7">
        <f>Tabla13[[#This Row],[Hora de Salida2]]-Tabla13[[#This Row],[Hora de Llegada2]]</f>
        <v>9.7916666666666652E-2</v>
      </c>
      <c r="U14" s="7">
        <f>IF(Tabla5[[#This Row],[Tiempo de Permanencia sin la Espera]]&gt;Tabla5[[#This Row],[Tiempo Preparación (horas)]],Tabla5[[#This Row],[Tiempo de Permanencia sin la Espera]]-Tabla5[[#This Row],[Tiempo Preparación (horas)]],0)</f>
        <v>3.8888888888888876E-2</v>
      </c>
      <c r="V14" s="7" t="str">
        <f>IF(Tabla5[[#This Row],[Tiempo de Permanencia sin la Espera]]&gt;Tabla5[[#This Row],[Tiempo Preparación (horas)]],"Si","No")</f>
        <v>Si</v>
      </c>
      <c r="W14" s="8">
        <v>58</v>
      </c>
      <c r="X14" s="8">
        <f>IF(Tabla5[[#This Row],[Orden Cobrada]]="Si",Tabla5[[#This Row],[Monto Total de la Cuenta]]," ")</f>
        <v>58</v>
      </c>
      <c r="Y14" s="2">
        <v>85</v>
      </c>
      <c r="Z14" s="7">
        <f>Tabla5[[#This Row],[Tiempo de Preparación]]/1440</f>
        <v>5.9027777777777776E-2</v>
      </c>
    </row>
    <row r="15" spans="1:26">
      <c r="A15">
        <v>20</v>
      </c>
      <c r="B15" t="s">
        <v>1856</v>
      </c>
      <c r="C15">
        <v>1</v>
      </c>
      <c r="D15" s="3">
        <v>45017.020138888889</v>
      </c>
      <c r="E15" s="3">
        <v>45017.163888888892</v>
      </c>
      <c r="F15" t="s">
        <v>61</v>
      </c>
      <c r="G15" t="s">
        <v>60</v>
      </c>
      <c r="H15" t="s">
        <v>59</v>
      </c>
      <c r="I15" t="str">
        <f>IF(Tabla5[[#This Row],[Orden Cobrada]]="Si",Tabla13[[#This Row],[Método de Pago]],"Ninguno")</f>
        <v>Tarjeta de crédito</v>
      </c>
      <c r="J15" t="s">
        <v>1855</v>
      </c>
      <c r="K15" s="34" t="str">
        <f>IF(Tabla5[[#This Row],[Orden Cobrada]]="Si",Tabla13[[#This Row],[Propina]],0)</f>
        <v>30.87</v>
      </c>
      <c r="L15" t="s">
        <v>70</v>
      </c>
      <c r="M15">
        <v>3</v>
      </c>
      <c r="N15" t="s">
        <v>104</v>
      </c>
      <c r="O15" t="s">
        <v>1854</v>
      </c>
      <c r="P15" s="6">
        <f>INT(Tabla13[[#This Row],[Hora de Llegada]])</f>
        <v>45017</v>
      </c>
      <c r="Q15" s="7" t="str">
        <f>TEXT(Tabla13[[#This Row],[Hora de Llegada]], "h:mm")</f>
        <v>0:29</v>
      </c>
      <c r="R15" s="7" t="str">
        <f>TEXT(Tabla13[[#This Row],[Hora de Salida]], "h:mm")</f>
        <v>3:56</v>
      </c>
      <c r="S15" s="7">
        <f>IF(Tabla13[[#This Row],[Estado de la Mesa]]="Ocupada",Tabla13[[#This Row],[Hora de Salida2]]-Tabla13[[#This Row],[Hora de Llegada2]]+(15/1440),Tabla13[[#This Row],[Hora de Salida2]]-Tabla13[[#This Row],[Hora de Llegada2]])</f>
        <v>0.14374999999999999</v>
      </c>
      <c r="T15" s="7">
        <f>Tabla13[[#This Row],[Hora de Salida2]]-Tabla13[[#This Row],[Hora de Llegada2]]</f>
        <v>0.14374999999999999</v>
      </c>
      <c r="U15" s="7">
        <f>IF(Tabla5[[#This Row],[Tiempo de Permanencia sin la Espera]]&gt;Tabla5[[#This Row],[Tiempo Preparación (horas)]],Tabla5[[#This Row],[Tiempo de Permanencia sin la Espera]]-Tabla5[[#This Row],[Tiempo Preparación (horas)]],0)</f>
        <v>5.6249999999999994E-2</v>
      </c>
      <c r="V15" s="7" t="str">
        <f>IF(Tabla5[[#This Row],[Tiempo de Permanencia sin la Espera]]&gt;Tabla5[[#This Row],[Tiempo Preparación (horas)]],"Si","No")</f>
        <v>Si</v>
      </c>
      <c r="W15" s="8">
        <v>165</v>
      </c>
      <c r="X15" s="8">
        <f>IF(Tabla5[[#This Row],[Orden Cobrada]]="Si",Tabla5[[#This Row],[Monto Total de la Cuenta]]," ")</f>
        <v>165</v>
      </c>
      <c r="Y15" s="2">
        <v>126</v>
      </c>
      <c r="Z15" s="7">
        <f>Tabla5[[#This Row],[Tiempo de Preparación]]/1440</f>
        <v>8.7499999999999994E-2</v>
      </c>
    </row>
    <row r="16" spans="1:26">
      <c r="A16">
        <v>3</v>
      </c>
      <c r="B16" t="s">
        <v>1853</v>
      </c>
      <c r="C16">
        <v>1</v>
      </c>
      <c r="D16" s="3">
        <v>45017.127083333333</v>
      </c>
      <c r="E16" s="3">
        <v>45017.188194444447</v>
      </c>
      <c r="F16" t="s">
        <v>87</v>
      </c>
      <c r="G16" t="s">
        <v>82</v>
      </c>
      <c r="H16" t="s">
        <v>59</v>
      </c>
      <c r="I16" t="str">
        <f>IF(Tabla5[[#This Row],[Orden Cobrada]]="Si",Tabla13[[#This Row],[Método de Pago]],"Ninguno")</f>
        <v>Tarjeta de crédito</v>
      </c>
      <c r="J16" t="s">
        <v>793</v>
      </c>
      <c r="K16" s="34" t="str">
        <f>IF(Tabla5[[#This Row],[Orden Cobrada]]="Si",Tabla13[[#This Row],[Propina]],0)</f>
        <v>34.68</v>
      </c>
      <c r="L16" t="s">
        <v>70</v>
      </c>
      <c r="M16">
        <v>4</v>
      </c>
      <c r="N16" t="s">
        <v>163</v>
      </c>
      <c r="O16" t="s">
        <v>1852</v>
      </c>
      <c r="P16" s="6">
        <f>INT(Tabla13[[#This Row],[Hora de Llegada]])</f>
        <v>45017</v>
      </c>
      <c r="Q16" s="7" t="str">
        <f>TEXT(Tabla13[[#This Row],[Hora de Llegada]], "h:mm")</f>
        <v>3:03</v>
      </c>
      <c r="R16" s="7" t="str">
        <f>TEXT(Tabla13[[#This Row],[Hora de Salida]], "h:mm")</f>
        <v>4:31</v>
      </c>
      <c r="S16" s="7">
        <f>IF(Tabla13[[#This Row],[Estado de la Mesa]]="Ocupada",Tabla13[[#This Row],[Hora de Salida2]]-Tabla13[[#This Row],[Hora de Llegada2]]+(15/1440),Tabla13[[#This Row],[Hora de Salida2]]-Tabla13[[#This Row],[Hora de Llegada2]])</f>
        <v>6.1111111111111116E-2</v>
      </c>
      <c r="T16" s="7">
        <f>Tabla13[[#This Row],[Hora de Salida2]]-Tabla13[[#This Row],[Hora de Llegada2]]</f>
        <v>6.1111111111111116E-2</v>
      </c>
      <c r="U16" s="7">
        <f>IF(Tabla5[[#This Row],[Tiempo de Permanencia sin la Espera]]&gt;Tabla5[[#This Row],[Tiempo Preparación (horas)]],Tabla5[[#This Row],[Tiempo de Permanencia sin la Espera]]-Tabla5[[#This Row],[Tiempo Preparación (horas)]],0)</f>
        <v>3.333333333333334E-2</v>
      </c>
      <c r="V16" s="7" t="str">
        <f>IF(Tabla5[[#This Row],[Tiempo de Permanencia sin la Espera]]&gt;Tabla5[[#This Row],[Tiempo Preparación (horas)]],"Si","No")</f>
        <v>Si</v>
      </c>
      <c r="W16" s="8">
        <v>183</v>
      </c>
      <c r="X16" s="8">
        <f>IF(Tabla5[[#This Row],[Orden Cobrada]]="Si",Tabla5[[#This Row],[Monto Total de la Cuenta]]," ")</f>
        <v>183</v>
      </c>
      <c r="Y16" s="2">
        <v>40</v>
      </c>
      <c r="Z16" s="7">
        <f>Tabla5[[#This Row],[Tiempo de Preparación]]/1440</f>
        <v>2.7777777777777776E-2</v>
      </c>
    </row>
    <row r="17" spans="1:26">
      <c r="A17">
        <v>8</v>
      </c>
      <c r="B17" t="s">
        <v>1851</v>
      </c>
      <c r="C17">
        <v>2</v>
      </c>
      <c r="D17" s="3">
        <v>45017.000694444447</v>
      </c>
      <c r="E17" s="3">
        <v>45017.087500000001</v>
      </c>
      <c r="F17" t="s">
        <v>78</v>
      </c>
      <c r="G17" t="s">
        <v>82</v>
      </c>
      <c r="H17" t="s">
        <v>59</v>
      </c>
      <c r="I17" t="str">
        <f>IF(Tabla5[[#This Row],[Orden Cobrada]]="Si",Tabla13[[#This Row],[Método de Pago]],"Ninguno")</f>
        <v>Tarjeta de crédito</v>
      </c>
      <c r="J17" t="s">
        <v>1850</v>
      </c>
      <c r="K17" s="34" t="str">
        <f>IF(Tabla5[[#This Row],[Orden Cobrada]]="Si",Tabla13[[#This Row],[Propina]],0)</f>
        <v>24.33</v>
      </c>
      <c r="L17" t="s">
        <v>70</v>
      </c>
      <c r="M17">
        <v>5</v>
      </c>
      <c r="N17" t="s">
        <v>100</v>
      </c>
      <c r="O17" t="s">
        <v>1849</v>
      </c>
      <c r="P17" s="6">
        <f>INT(Tabla13[[#This Row],[Hora de Llegada]])</f>
        <v>45017</v>
      </c>
      <c r="Q17" s="7" t="str">
        <f>TEXT(Tabla13[[#This Row],[Hora de Llegada]], "h:mm")</f>
        <v>0:01</v>
      </c>
      <c r="R17" s="7" t="str">
        <f>TEXT(Tabla13[[#This Row],[Hora de Salida]], "h:mm")</f>
        <v>2:06</v>
      </c>
      <c r="S17" s="7">
        <f>IF(Tabla13[[#This Row],[Estado de la Mesa]]="Ocupada",Tabla13[[#This Row],[Hora de Salida2]]-Tabla13[[#This Row],[Hora de Llegada2]]+(15/1440),Tabla13[[#This Row],[Hora de Salida2]]-Tabla13[[#This Row],[Hora de Llegada2]])</f>
        <v>8.6805555555555566E-2</v>
      </c>
      <c r="T17" s="7">
        <f>Tabla13[[#This Row],[Hora de Salida2]]-Tabla13[[#This Row],[Hora de Llegada2]]</f>
        <v>8.6805555555555566E-2</v>
      </c>
      <c r="U17" s="7">
        <f>IF(Tabla5[[#This Row],[Tiempo de Permanencia sin la Espera]]&gt;Tabla5[[#This Row],[Tiempo Preparación (horas)]],Tabla5[[#This Row],[Tiempo de Permanencia sin la Espera]]-Tabla5[[#This Row],[Tiempo Preparación (horas)]],0)</f>
        <v>7.5000000000000011E-2</v>
      </c>
      <c r="V17" s="7" t="str">
        <f>IF(Tabla5[[#This Row],[Tiempo de Permanencia sin la Espera]]&gt;Tabla5[[#This Row],[Tiempo Preparación (horas)]],"Si","No")</f>
        <v>Si</v>
      </c>
      <c r="W17" s="8">
        <v>67</v>
      </c>
      <c r="X17" s="8">
        <f>IF(Tabla5[[#This Row],[Orden Cobrada]]="Si",Tabla5[[#This Row],[Monto Total de la Cuenta]]," ")</f>
        <v>67</v>
      </c>
      <c r="Y17" s="2">
        <v>17</v>
      </c>
      <c r="Z17" s="7">
        <f>Tabla5[[#This Row],[Tiempo de Preparación]]/1440</f>
        <v>1.1805555555555555E-2</v>
      </c>
    </row>
    <row r="18" spans="1:26">
      <c r="A18">
        <v>7</v>
      </c>
      <c r="B18" t="s">
        <v>1459</v>
      </c>
      <c r="C18">
        <v>5</v>
      </c>
      <c r="D18" s="3">
        <v>45017.058333333334</v>
      </c>
      <c r="E18" s="3">
        <v>45017.147222222222</v>
      </c>
      <c r="F18" t="s">
        <v>78</v>
      </c>
      <c r="G18" t="s">
        <v>66</v>
      </c>
      <c r="H18" t="s">
        <v>59</v>
      </c>
      <c r="I18" t="str">
        <f>IF(Tabla5[[#This Row],[Orden Cobrada]]="Si",Tabla13[[#This Row],[Método de Pago]],"Ninguno")</f>
        <v>Tarjeta de crédito</v>
      </c>
      <c r="J18" t="s">
        <v>1848</v>
      </c>
      <c r="K18" s="34" t="str">
        <f>IF(Tabla5[[#This Row],[Orden Cobrada]]="Si",Tabla13[[#This Row],[Propina]],0)</f>
        <v>26.57</v>
      </c>
      <c r="L18" t="s">
        <v>70</v>
      </c>
      <c r="M18">
        <v>6</v>
      </c>
      <c r="N18" t="s">
        <v>100</v>
      </c>
      <c r="O18" t="s">
        <v>17</v>
      </c>
      <c r="P18" s="6">
        <f>INT(Tabla13[[#This Row],[Hora de Llegada]])</f>
        <v>45017</v>
      </c>
      <c r="Q18" s="7" t="str">
        <f>TEXT(Tabla13[[#This Row],[Hora de Llegada]], "h:mm")</f>
        <v>1:24</v>
      </c>
      <c r="R18" s="7" t="str">
        <f>TEXT(Tabla13[[#This Row],[Hora de Salida]], "h:mm")</f>
        <v>3:32</v>
      </c>
      <c r="S18" s="7">
        <f>IF(Tabla13[[#This Row],[Estado de la Mesa]]="Ocupada",Tabla13[[#This Row],[Hora de Salida2]]-Tabla13[[#This Row],[Hora de Llegada2]]+(15/1440),Tabla13[[#This Row],[Hora de Salida2]]-Tabla13[[#This Row],[Hora de Llegada2]])</f>
        <v>8.8888888888888906E-2</v>
      </c>
      <c r="T18" s="7">
        <f>Tabla13[[#This Row],[Hora de Salida2]]-Tabla13[[#This Row],[Hora de Llegada2]]</f>
        <v>8.8888888888888906E-2</v>
      </c>
      <c r="U18" s="7">
        <f>IF(Tabla5[[#This Row],[Tiempo de Permanencia sin la Espera]]&gt;Tabla5[[#This Row],[Tiempo Preparación (horas)]],Tabla5[[#This Row],[Tiempo de Permanencia sin la Espera]]-Tabla5[[#This Row],[Tiempo Preparación (horas)]],0)</f>
        <v>8.1250000000000017E-2</v>
      </c>
      <c r="V18" s="7" t="str">
        <f>IF(Tabla5[[#This Row],[Tiempo de Permanencia sin la Espera]]&gt;Tabla5[[#This Row],[Tiempo Preparación (horas)]],"Si","No")</f>
        <v>Si</v>
      </c>
      <c r="W18" s="8">
        <v>70</v>
      </c>
      <c r="X18" s="8">
        <f>IF(Tabla5[[#This Row],[Orden Cobrada]]="Si",Tabla5[[#This Row],[Monto Total de la Cuenta]]," ")</f>
        <v>70</v>
      </c>
      <c r="Y18" s="2">
        <v>11</v>
      </c>
      <c r="Z18" s="7">
        <f>Tabla5[[#This Row],[Tiempo de Preparación]]/1440</f>
        <v>7.6388888888888886E-3</v>
      </c>
    </row>
    <row r="19" spans="1:26">
      <c r="A19">
        <v>17</v>
      </c>
      <c r="B19" t="s">
        <v>928</v>
      </c>
      <c r="C19">
        <v>6</v>
      </c>
      <c r="D19" s="3">
        <v>45017.081250000003</v>
      </c>
      <c r="E19" s="3">
        <v>45017.181944444441</v>
      </c>
      <c r="F19" t="s">
        <v>61</v>
      </c>
      <c r="G19" t="s">
        <v>66</v>
      </c>
      <c r="H19" t="s">
        <v>59</v>
      </c>
      <c r="I19" t="str">
        <f>IF(Tabla5[[#This Row],[Orden Cobrada]]="Si",Tabla13[[#This Row],[Método de Pago]],"Ninguno")</f>
        <v>Tarjeta de crédito</v>
      </c>
      <c r="J19" t="s">
        <v>1847</v>
      </c>
      <c r="K19" s="34" t="str">
        <f>IF(Tabla5[[#This Row],[Orden Cobrada]]="Si",Tabla13[[#This Row],[Propina]],0)</f>
        <v>10.54</v>
      </c>
      <c r="L19" t="s">
        <v>76</v>
      </c>
      <c r="M19">
        <v>7</v>
      </c>
      <c r="N19" t="s">
        <v>132</v>
      </c>
      <c r="O19" t="s">
        <v>785</v>
      </c>
      <c r="P19" s="6">
        <f>INT(Tabla13[[#This Row],[Hora de Llegada]])</f>
        <v>45017</v>
      </c>
      <c r="Q19" s="7" t="str">
        <f>TEXT(Tabla13[[#This Row],[Hora de Llegada]], "h:mm")</f>
        <v>1:57</v>
      </c>
      <c r="R19" s="7" t="str">
        <f>TEXT(Tabla13[[#This Row],[Hora de Salida]], "h:mm")</f>
        <v>4:22</v>
      </c>
      <c r="S19" s="7">
        <f>IF(Tabla13[[#This Row],[Estado de la Mesa]]="Ocupada",Tabla13[[#This Row],[Hora de Salida2]]-Tabla13[[#This Row],[Hora de Llegada2]]+(15/1440),Tabla13[[#This Row],[Hora de Salida2]]-Tabla13[[#This Row],[Hora de Llegada2]])</f>
        <v>0.1111111111111111</v>
      </c>
      <c r="T19" s="7">
        <f>Tabla13[[#This Row],[Hora de Salida2]]-Tabla13[[#This Row],[Hora de Llegada2]]</f>
        <v>0.10069444444444443</v>
      </c>
      <c r="U19" s="7">
        <f>IF(Tabla5[[#This Row],[Tiempo de Permanencia sin la Espera]]&gt;Tabla5[[#This Row],[Tiempo Preparación (horas)]],Tabla5[[#This Row],[Tiempo de Permanencia sin la Espera]]-Tabla5[[#This Row],[Tiempo Preparación (horas)]],0)</f>
        <v>7.2222222222222215E-2</v>
      </c>
      <c r="V19" s="7" t="str">
        <f>IF(Tabla5[[#This Row],[Tiempo de Permanencia sin la Espera]]&gt;Tabla5[[#This Row],[Tiempo Preparación (horas)]],"Si","No")</f>
        <v>Si</v>
      </c>
      <c r="W19" s="8">
        <v>172</v>
      </c>
      <c r="X19" s="8">
        <f>IF(Tabla5[[#This Row],[Orden Cobrada]]="Si",Tabla5[[#This Row],[Monto Total de la Cuenta]]," ")</f>
        <v>172</v>
      </c>
      <c r="Y19" s="2">
        <v>41</v>
      </c>
      <c r="Z19" s="7">
        <f>Tabla5[[#This Row],[Tiempo de Preparación]]/1440</f>
        <v>2.8472222222222222E-2</v>
      </c>
    </row>
    <row r="20" spans="1:26">
      <c r="A20">
        <v>11</v>
      </c>
      <c r="B20" t="s">
        <v>144</v>
      </c>
      <c r="C20">
        <v>1</v>
      </c>
      <c r="D20" s="3">
        <v>45017.09097222222</v>
      </c>
      <c r="E20" s="3">
        <v>45017.200694444444</v>
      </c>
      <c r="F20" t="s">
        <v>61</v>
      </c>
      <c r="G20" t="s">
        <v>60</v>
      </c>
      <c r="H20" t="s">
        <v>59</v>
      </c>
      <c r="I20" t="str">
        <f>IF(Tabla5[[#This Row],[Orden Cobrada]]="Si",Tabla13[[#This Row],[Método de Pago]],"Ninguno")</f>
        <v>Tarjeta de crédito</v>
      </c>
      <c r="J20" t="s">
        <v>1846</v>
      </c>
      <c r="K20" s="34" t="str">
        <f>IF(Tabla5[[#This Row],[Orden Cobrada]]="Si",Tabla13[[#This Row],[Propina]],0)</f>
        <v>49.18</v>
      </c>
      <c r="L20" t="s">
        <v>57</v>
      </c>
      <c r="M20">
        <v>8</v>
      </c>
      <c r="N20" t="s">
        <v>163</v>
      </c>
      <c r="O20" t="s">
        <v>1845</v>
      </c>
      <c r="P20" s="6">
        <f>INT(Tabla13[[#This Row],[Hora de Llegada]])</f>
        <v>45017</v>
      </c>
      <c r="Q20" s="7" t="str">
        <f>TEXT(Tabla13[[#This Row],[Hora de Llegada]], "h:mm")</f>
        <v>2:11</v>
      </c>
      <c r="R20" s="7" t="str">
        <f>TEXT(Tabla13[[#This Row],[Hora de Salida]], "h:mm")</f>
        <v>4:49</v>
      </c>
      <c r="S20" s="7">
        <f>IF(Tabla13[[#This Row],[Estado de la Mesa]]="Ocupada",Tabla13[[#This Row],[Hora de Salida2]]-Tabla13[[#This Row],[Hora de Llegada2]]+(15/1440),Tabla13[[#This Row],[Hora de Salida2]]-Tabla13[[#This Row],[Hora de Llegada2]])</f>
        <v>0.10972222222222221</v>
      </c>
      <c r="T20" s="7">
        <f>Tabla13[[#This Row],[Hora de Salida2]]-Tabla13[[#This Row],[Hora de Llegada2]]</f>
        <v>0.10972222222222221</v>
      </c>
      <c r="U20" s="7">
        <f>IF(Tabla5[[#This Row],[Tiempo de Permanencia sin la Espera]]&gt;Tabla5[[#This Row],[Tiempo Preparación (horas)]],Tabla5[[#This Row],[Tiempo de Permanencia sin la Espera]]-Tabla5[[#This Row],[Tiempo Preparación (horas)]],0)</f>
        <v>7.152777777777776E-2</v>
      </c>
      <c r="V20" s="7" t="str">
        <f>IF(Tabla5[[#This Row],[Tiempo de Permanencia sin la Espera]]&gt;Tabla5[[#This Row],[Tiempo Preparación (horas)]],"Si","No")</f>
        <v>Si</v>
      </c>
      <c r="W20" s="8">
        <v>242</v>
      </c>
      <c r="X20" s="8">
        <f>IF(Tabla5[[#This Row],[Orden Cobrada]]="Si",Tabla5[[#This Row],[Monto Total de la Cuenta]]," ")</f>
        <v>242</v>
      </c>
      <c r="Y20" s="2">
        <v>55</v>
      </c>
      <c r="Z20" s="7">
        <f>Tabla5[[#This Row],[Tiempo de Preparación]]/1440</f>
        <v>3.8194444444444448E-2</v>
      </c>
    </row>
    <row r="21" spans="1:26">
      <c r="A21">
        <v>15</v>
      </c>
      <c r="B21" t="s">
        <v>717</v>
      </c>
      <c r="C21">
        <v>5</v>
      </c>
      <c r="D21" s="3">
        <v>45017.085416666669</v>
      </c>
      <c r="E21" s="3">
        <v>45017.184027777781</v>
      </c>
      <c r="F21" t="s">
        <v>61</v>
      </c>
      <c r="G21" t="s">
        <v>82</v>
      </c>
      <c r="H21" t="s">
        <v>106</v>
      </c>
      <c r="I21" t="str">
        <f>IF(Tabla5[[#This Row],[Orden Cobrada]]="Si",Tabla13[[#This Row],[Método de Pago]],"Ninguno")</f>
        <v>Ninguno</v>
      </c>
      <c r="J21" t="s">
        <v>1844</v>
      </c>
      <c r="K21" s="34">
        <f>IF(Tabla5[[#This Row],[Orden Cobrada]]="Si",Tabla13[[#This Row],[Propina]],0)</f>
        <v>0</v>
      </c>
      <c r="L21" t="s">
        <v>70</v>
      </c>
      <c r="M21">
        <v>9</v>
      </c>
      <c r="N21" t="s">
        <v>126</v>
      </c>
      <c r="O21" t="s">
        <v>1843</v>
      </c>
      <c r="P21" s="6">
        <f>INT(Tabla13[[#This Row],[Hora de Llegada]])</f>
        <v>45017</v>
      </c>
      <c r="Q21" s="7" t="str">
        <f>TEXT(Tabla13[[#This Row],[Hora de Llegada]], "h:mm")</f>
        <v>2:03</v>
      </c>
      <c r="R21" s="7" t="str">
        <f>TEXT(Tabla13[[#This Row],[Hora de Salida]], "h:mm")</f>
        <v>4:25</v>
      </c>
      <c r="S21" s="7">
        <f>IF(Tabla13[[#This Row],[Estado de la Mesa]]="Ocupada",Tabla13[[#This Row],[Hora de Salida2]]-Tabla13[[#This Row],[Hora de Llegada2]]+(15/1440),Tabla13[[#This Row],[Hora de Salida2]]-Tabla13[[#This Row],[Hora de Llegada2]])</f>
        <v>9.8611111111111135E-2</v>
      </c>
      <c r="T21" s="7">
        <f>Tabla13[[#This Row],[Hora de Salida2]]-Tabla13[[#This Row],[Hora de Llegada2]]</f>
        <v>9.8611111111111135E-2</v>
      </c>
      <c r="U21" s="7">
        <f>IF(Tabla5[[#This Row],[Tiempo de Permanencia sin la Espera]]&gt;Tabla5[[#This Row],[Tiempo Preparación (horas)]],Tabla5[[#This Row],[Tiempo de Permanencia sin la Espera]]-Tabla5[[#This Row],[Tiempo Preparación (horas)]],0)</f>
        <v>0</v>
      </c>
      <c r="V21" s="7" t="str">
        <f>IF(Tabla5[[#This Row],[Tiempo de Permanencia sin la Espera]]&gt;Tabla5[[#This Row],[Tiempo Preparación (horas)]],"Si","No")</f>
        <v>No</v>
      </c>
      <c r="W21" s="8">
        <v>169</v>
      </c>
      <c r="X21" s="8" t="str">
        <f>IF(Tabla5[[#This Row],[Orden Cobrada]]="Si",Tabla5[[#This Row],[Monto Total de la Cuenta]]," ")</f>
        <v xml:space="preserve"> </v>
      </c>
      <c r="Y21" s="2">
        <v>146</v>
      </c>
      <c r="Z21" s="7">
        <f>Tabla5[[#This Row],[Tiempo de Preparación]]/1440</f>
        <v>0.10138888888888889</v>
      </c>
    </row>
    <row r="22" spans="1:26">
      <c r="A22">
        <v>17</v>
      </c>
      <c r="B22" t="s">
        <v>958</v>
      </c>
      <c r="C22">
        <v>1</v>
      </c>
      <c r="D22" s="3">
        <v>45017.001388888886</v>
      </c>
      <c r="E22" s="3">
        <v>45017.078472222223</v>
      </c>
      <c r="F22" t="s">
        <v>78</v>
      </c>
      <c r="G22" t="s">
        <v>82</v>
      </c>
      <c r="H22" t="s">
        <v>59</v>
      </c>
      <c r="I22" t="str">
        <f>IF(Tabla5[[#This Row],[Orden Cobrada]]="Si",Tabla13[[#This Row],[Método de Pago]],"Ninguno")</f>
        <v>Tarjeta de crédito</v>
      </c>
      <c r="J22" t="s">
        <v>1842</v>
      </c>
      <c r="K22" s="34" t="str">
        <f>IF(Tabla5[[#This Row],[Orden Cobrada]]="Si",Tabla13[[#This Row],[Propina]],0)</f>
        <v>16.6</v>
      </c>
      <c r="L22" t="s">
        <v>76</v>
      </c>
      <c r="M22">
        <v>10</v>
      </c>
      <c r="N22" t="s">
        <v>85</v>
      </c>
      <c r="O22" t="s">
        <v>602</v>
      </c>
      <c r="P22" s="6">
        <f>INT(Tabla13[[#This Row],[Hora de Llegada]])</f>
        <v>45017</v>
      </c>
      <c r="Q22" s="7" t="str">
        <f>TEXT(Tabla13[[#This Row],[Hora de Llegada]], "h:mm")</f>
        <v>0:02</v>
      </c>
      <c r="R22" s="7" t="str">
        <f>TEXT(Tabla13[[#This Row],[Hora de Salida]], "h:mm")</f>
        <v>1:53</v>
      </c>
      <c r="S22" s="7">
        <f>IF(Tabla13[[#This Row],[Estado de la Mesa]]="Ocupada",Tabla13[[#This Row],[Hora de Salida2]]-Tabla13[[#This Row],[Hora de Llegada2]]+(15/1440),Tabla13[[#This Row],[Hora de Salida2]]-Tabla13[[#This Row],[Hora de Llegada2]])</f>
        <v>8.7500000000000008E-2</v>
      </c>
      <c r="T22" s="7">
        <f>Tabla13[[#This Row],[Hora de Salida2]]-Tabla13[[#This Row],[Hora de Llegada2]]</f>
        <v>7.7083333333333337E-2</v>
      </c>
      <c r="U22" s="7">
        <f>IF(Tabla5[[#This Row],[Tiempo de Permanencia sin la Espera]]&gt;Tabla5[[#This Row],[Tiempo Preparación (horas)]],Tabla5[[#This Row],[Tiempo de Permanencia sin la Espera]]-Tabla5[[#This Row],[Tiempo Preparación (horas)]],0)</f>
        <v>5.694444444444445E-2</v>
      </c>
      <c r="V22" s="7" t="str">
        <f>IF(Tabla5[[#This Row],[Tiempo de Permanencia sin la Espera]]&gt;Tabla5[[#This Row],[Tiempo Preparación (horas)]],"Si","No")</f>
        <v>Si</v>
      </c>
      <c r="W22" s="8">
        <v>148</v>
      </c>
      <c r="X22" s="8">
        <f>IF(Tabla5[[#This Row],[Orden Cobrada]]="Si",Tabla5[[#This Row],[Monto Total de la Cuenta]]," ")</f>
        <v>148</v>
      </c>
      <c r="Y22" s="2">
        <v>29</v>
      </c>
      <c r="Z22" s="7">
        <f>Tabla5[[#This Row],[Tiempo de Preparación]]/1440</f>
        <v>2.013888888888889E-2</v>
      </c>
    </row>
    <row r="23" spans="1:26">
      <c r="A23">
        <v>14</v>
      </c>
      <c r="B23" t="s">
        <v>1373</v>
      </c>
      <c r="C23">
        <v>1</v>
      </c>
      <c r="D23" s="3">
        <v>45017.156944444447</v>
      </c>
      <c r="E23" s="3">
        <v>45017.272916666669</v>
      </c>
      <c r="F23" t="s">
        <v>97</v>
      </c>
      <c r="G23" t="s">
        <v>82</v>
      </c>
      <c r="H23" t="s">
        <v>59</v>
      </c>
      <c r="I23" t="str">
        <f>IF(Tabla5[[#This Row],[Orden Cobrada]]="Si",Tabla13[[#This Row],[Método de Pago]],"Ninguno")</f>
        <v>Tarjeta de crédito</v>
      </c>
      <c r="J23" t="s">
        <v>1841</v>
      </c>
      <c r="K23" s="34" t="str">
        <f>IF(Tabla5[[#This Row],[Orden Cobrada]]="Si",Tabla13[[#This Row],[Propina]],0)</f>
        <v>32.89</v>
      </c>
      <c r="L23" t="s">
        <v>70</v>
      </c>
      <c r="M23">
        <v>11</v>
      </c>
      <c r="N23" t="s">
        <v>100</v>
      </c>
      <c r="O23" t="s">
        <v>276</v>
      </c>
      <c r="P23" s="6">
        <f>INT(Tabla13[[#This Row],[Hora de Llegada]])</f>
        <v>45017</v>
      </c>
      <c r="Q23" s="7" t="str">
        <f>TEXT(Tabla13[[#This Row],[Hora de Llegada]], "h:mm")</f>
        <v>3:46</v>
      </c>
      <c r="R23" s="7" t="str">
        <f>TEXT(Tabla13[[#This Row],[Hora de Salida]], "h:mm")</f>
        <v>6:33</v>
      </c>
      <c r="S23" s="7">
        <f>IF(Tabla13[[#This Row],[Estado de la Mesa]]="Ocupada",Tabla13[[#This Row],[Hora de Salida2]]-Tabla13[[#This Row],[Hora de Llegada2]]+(15/1440),Tabla13[[#This Row],[Hora de Salida2]]-Tabla13[[#This Row],[Hora de Llegada2]])</f>
        <v>0.1159722222222222</v>
      </c>
      <c r="T23" s="7">
        <f>Tabla13[[#This Row],[Hora de Salida2]]-Tabla13[[#This Row],[Hora de Llegada2]]</f>
        <v>0.1159722222222222</v>
      </c>
      <c r="U23" s="7">
        <f>IF(Tabla5[[#This Row],[Tiempo de Permanencia sin la Espera]]&gt;Tabla5[[#This Row],[Tiempo Preparación (horas)]],Tabla5[[#This Row],[Tiempo de Permanencia sin la Espera]]-Tabla5[[#This Row],[Tiempo Preparación (horas)]],0)</f>
        <v>7.7083333333333309E-2</v>
      </c>
      <c r="V23" s="7" t="str">
        <f>IF(Tabla5[[#This Row],[Tiempo de Permanencia sin la Espera]]&gt;Tabla5[[#This Row],[Tiempo Preparación (horas)]],"Si","No")</f>
        <v>Si</v>
      </c>
      <c r="W23" s="8">
        <v>88</v>
      </c>
      <c r="X23" s="8">
        <f>IF(Tabla5[[#This Row],[Orden Cobrada]]="Si",Tabla5[[#This Row],[Monto Total de la Cuenta]]," ")</f>
        <v>88</v>
      </c>
      <c r="Y23" s="2">
        <v>56</v>
      </c>
      <c r="Z23" s="7">
        <f>Tabla5[[#This Row],[Tiempo de Preparación]]/1440</f>
        <v>3.888888888888889E-2</v>
      </c>
    </row>
    <row r="24" spans="1:26">
      <c r="A24">
        <v>14</v>
      </c>
      <c r="B24" t="s">
        <v>1840</v>
      </c>
      <c r="C24">
        <v>6</v>
      </c>
      <c r="D24" s="3">
        <v>45017.00277777778</v>
      </c>
      <c r="E24" s="3">
        <v>45017.140972222223</v>
      </c>
      <c r="F24" t="s">
        <v>78</v>
      </c>
      <c r="G24" t="s">
        <v>66</v>
      </c>
      <c r="H24" t="s">
        <v>59</v>
      </c>
      <c r="I24" t="str">
        <f>IF(Tabla5[[#This Row],[Orden Cobrada]]="Si",Tabla13[[#This Row],[Método de Pago]],"Ninguno")</f>
        <v>Tarjeta de crédito</v>
      </c>
      <c r="J24" t="s">
        <v>1839</v>
      </c>
      <c r="K24" s="34" t="str">
        <f>IF(Tabla5[[#This Row],[Orden Cobrada]]="Si",Tabla13[[#This Row],[Propina]],0)</f>
        <v>45.27</v>
      </c>
      <c r="L24" t="s">
        <v>76</v>
      </c>
      <c r="M24">
        <v>12</v>
      </c>
      <c r="N24" t="s">
        <v>75</v>
      </c>
      <c r="O24" t="s">
        <v>1838</v>
      </c>
      <c r="P24" s="6">
        <f>INT(Tabla13[[#This Row],[Hora de Llegada]])</f>
        <v>45017</v>
      </c>
      <c r="Q24" s="7" t="str">
        <f>TEXT(Tabla13[[#This Row],[Hora de Llegada]], "h:mm")</f>
        <v>0:04</v>
      </c>
      <c r="R24" s="7" t="str">
        <f>TEXT(Tabla13[[#This Row],[Hora de Salida]], "h:mm")</f>
        <v>3:23</v>
      </c>
      <c r="S24" s="7">
        <f>IF(Tabla13[[#This Row],[Estado de la Mesa]]="Ocupada",Tabla13[[#This Row],[Hora de Salida2]]-Tabla13[[#This Row],[Hora de Llegada2]]+(15/1440),Tabla13[[#This Row],[Hora de Salida2]]-Tabla13[[#This Row],[Hora de Llegada2]])</f>
        <v>0.14861111111111111</v>
      </c>
      <c r="T24" s="7">
        <f>Tabla13[[#This Row],[Hora de Salida2]]-Tabla13[[#This Row],[Hora de Llegada2]]</f>
        <v>0.13819444444444445</v>
      </c>
      <c r="U24" s="7">
        <f>IF(Tabla5[[#This Row],[Tiempo de Permanencia sin la Espera]]&gt;Tabla5[[#This Row],[Tiempo Preparación (horas)]],Tabla5[[#This Row],[Tiempo de Permanencia sin la Espera]]-Tabla5[[#This Row],[Tiempo Preparación (horas)]],0)</f>
        <v>7.2222222222222229E-2</v>
      </c>
      <c r="V24" s="7" t="str">
        <f>IF(Tabla5[[#This Row],[Tiempo de Permanencia sin la Espera]]&gt;Tabla5[[#This Row],[Tiempo Preparación (horas)]],"Si","No")</f>
        <v>Si</v>
      </c>
      <c r="W24" s="8">
        <v>326</v>
      </c>
      <c r="X24" s="8">
        <f>IF(Tabla5[[#This Row],[Orden Cobrada]]="Si",Tabla5[[#This Row],[Monto Total de la Cuenta]]," ")</f>
        <v>326</v>
      </c>
      <c r="Y24" s="2">
        <v>95</v>
      </c>
      <c r="Z24" s="7">
        <f>Tabla5[[#This Row],[Tiempo de Preparación]]/1440</f>
        <v>6.5972222222222224E-2</v>
      </c>
    </row>
    <row r="25" spans="1:26">
      <c r="A25">
        <v>2</v>
      </c>
      <c r="B25" t="s">
        <v>742</v>
      </c>
      <c r="C25">
        <v>1</v>
      </c>
      <c r="D25" s="3">
        <v>45017.131249999999</v>
      </c>
      <c r="E25" s="3">
        <v>45017.230555555558</v>
      </c>
      <c r="F25" t="s">
        <v>87</v>
      </c>
      <c r="G25" t="s">
        <v>82</v>
      </c>
      <c r="H25" t="s">
        <v>102</v>
      </c>
      <c r="I25" t="str">
        <f>IF(Tabla5[[#This Row],[Orden Cobrada]]="Si",Tabla13[[#This Row],[Método de Pago]],"Ninguno")</f>
        <v>Efectivo</v>
      </c>
      <c r="J25" t="s">
        <v>1837</v>
      </c>
      <c r="K25" s="34" t="str">
        <f>IF(Tabla5[[#This Row],[Orden Cobrada]]="Si",Tabla13[[#This Row],[Propina]],0)</f>
        <v>22.06</v>
      </c>
      <c r="L25" t="s">
        <v>76</v>
      </c>
      <c r="M25">
        <v>13</v>
      </c>
      <c r="N25" t="s">
        <v>104</v>
      </c>
      <c r="O25" t="s">
        <v>13</v>
      </c>
      <c r="P25" s="6">
        <f>INT(Tabla13[[#This Row],[Hora de Llegada]])</f>
        <v>45017</v>
      </c>
      <c r="Q25" s="7" t="str">
        <f>TEXT(Tabla13[[#This Row],[Hora de Llegada]], "h:mm")</f>
        <v>3:09</v>
      </c>
      <c r="R25" s="7" t="str">
        <f>TEXT(Tabla13[[#This Row],[Hora de Salida]], "h:mm")</f>
        <v>5:32</v>
      </c>
      <c r="S25" s="7">
        <f>IF(Tabla13[[#This Row],[Estado de la Mesa]]="Ocupada",Tabla13[[#This Row],[Hora de Salida2]]-Tabla13[[#This Row],[Hora de Llegada2]]+(15/1440),Tabla13[[#This Row],[Hora de Salida2]]-Tabla13[[#This Row],[Hora de Llegada2]])</f>
        <v>0.10972222222222221</v>
      </c>
      <c r="T25" s="7">
        <f>Tabla13[[#This Row],[Hora de Salida2]]-Tabla13[[#This Row],[Hora de Llegada2]]</f>
        <v>9.9305555555555536E-2</v>
      </c>
      <c r="U25" s="7">
        <f>IF(Tabla5[[#This Row],[Tiempo de Permanencia sin la Espera]]&gt;Tabla5[[#This Row],[Tiempo Preparación (horas)]],Tabla5[[#This Row],[Tiempo de Permanencia sin la Espera]]-Tabla5[[#This Row],[Tiempo Preparación (horas)]],0)</f>
        <v>5.8333333333333313E-2</v>
      </c>
      <c r="V25" s="7" t="str">
        <f>IF(Tabla5[[#This Row],[Tiempo de Permanencia sin la Espera]]&gt;Tabla5[[#This Row],[Tiempo Preparación (horas)]],"Si","No")</f>
        <v>Si</v>
      </c>
      <c r="W25" s="8">
        <v>87</v>
      </c>
      <c r="X25" s="8">
        <f>IF(Tabla5[[#This Row],[Orden Cobrada]]="Si",Tabla5[[#This Row],[Monto Total de la Cuenta]]," ")</f>
        <v>87</v>
      </c>
      <c r="Y25" s="2">
        <v>59</v>
      </c>
      <c r="Z25" s="7">
        <f>Tabla5[[#This Row],[Tiempo de Preparación]]/1440</f>
        <v>4.0972222222222222E-2</v>
      </c>
    </row>
    <row r="26" spans="1:26">
      <c r="A26">
        <v>16</v>
      </c>
      <c r="B26" t="s">
        <v>1108</v>
      </c>
      <c r="C26">
        <v>6</v>
      </c>
      <c r="D26" s="3">
        <v>45017.012499999997</v>
      </c>
      <c r="E26" s="3">
        <v>45017.081944444442</v>
      </c>
      <c r="F26" t="s">
        <v>61</v>
      </c>
      <c r="G26" t="s">
        <v>82</v>
      </c>
      <c r="H26" t="s">
        <v>102</v>
      </c>
      <c r="I26" t="str">
        <f>IF(Tabla5[[#This Row],[Orden Cobrada]]="Si",Tabla13[[#This Row],[Método de Pago]],"Ninguno")</f>
        <v>Ninguno</v>
      </c>
      <c r="J26" t="s">
        <v>1836</v>
      </c>
      <c r="K26" s="34">
        <f>IF(Tabla5[[#This Row],[Orden Cobrada]]="Si",Tabla13[[#This Row],[Propina]],0)</f>
        <v>0</v>
      </c>
      <c r="L26" t="s">
        <v>70</v>
      </c>
      <c r="M26">
        <v>14</v>
      </c>
      <c r="N26" t="s">
        <v>100</v>
      </c>
      <c r="O26" t="s">
        <v>1835</v>
      </c>
      <c r="P26" s="6">
        <f>INT(Tabla13[[#This Row],[Hora de Llegada]])</f>
        <v>45017</v>
      </c>
      <c r="Q26" s="7" t="str">
        <f>TEXT(Tabla13[[#This Row],[Hora de Llegada]], "h:mm")</f>
        <v>0:18</v>
      </c>
      <c r="R26" s="7" t="str">
        <f>TEXT(Tabla13[[#This Row],[Hora de Salida]], "h:mm")</f>
        <v>1:58</v>
      </c>
      <c r="S26" s="7">
        <f>IF(Tabla13[[#This Row],[Estado de la Mesa]]="Ocupada",Tabla13[[#This Row],[Hora de Salida2]]-Tabla13[[#This Row],[Hora de Llegada2]]+(15/1440),Tabla13[[#This Row],[Hora de Salida2]]-Tabla13[[#This Row],[Hora de Llegada2]])</f>
        <v>6.9444444444444448E-2</v>
      </c>
      <c r="T26" s="7">
        <f>Tabla13[[#This Row],[Hora de Salida2]]-Tabla13[[#This Row],[Hora de Llegada2]]</f>
        <v>6.9444444444444448E-2</v>
      </c>
      <c r="U26" s="7">
        <f>IF(Tabla5[[#This Row],[Tiempo de Permanencia sin la Espera]]&gt;Tabla5[[#This Row],[Tiempo Preparación (horas)]],Tabla5[[#This Row],[Tiempo de Permanencia sin la Espera]]-Tabla5[[#This Row],[Tiempo Preparación (horas)]],0)</f>
        <v>0</v>
      </c>
      <c r="V26" s="7" t="str">
        <f>IF(Tabla5[[#This Row],[Tiempo de Permanencia sin la Espera]]&gt;Tabla5[[#This Row],[Tiempo Preparación (horas)]],"Si","No")</f>
        <v>No</v>
      </c>
      <c r="W26" s="8">
        <v>129</v>
      </c>
      <c r="X26" s="8" t="str">
        <f>IF(Tabla5[[#This Row],[Orden Cobrada]]="Si",Tabla5[[#This Row],[Monto Total de la Cuenta]]," ")</f>
        <v xml:space="preserve"> </v>
      </c>
      <c r="Y26" s="8">
        <v>154</v>
      </c>
      <c r="Z26" s="7">
        <f>Tabla5[[#This Row],[Tiempo de Preparación]]/1440</f>
        <v>0.10694444444444444</v>
      </c>
    </row>
    <row r="27" spans="1:26">
      <c r="A27">
        <v>6</v>
      </c>
      <c r="B27" t="s">
        <v>503</v>
      </c>
      <c r="C27">
        <v>4</v>
      </c>
      <c r="D27" s="3">
        <v>45017.14166666667</v>
      </c>
      <c r="E27" s="3">
        <v>45017.207638888889</v>
      </c>
      <c r="F27" t="s">
        <v>97</v>
      </c>
      <c r="G27" t="s">
        <v>60</v>
      </c>
      <c r="H27" t="s">
        <v>59</v>
      </c>
      <c r="I27" t="str">
        <f>IF(Tabla5[[#This Row],[Orden Cobrada]]="Si",Tabla13[[#This Row],[Método de Pago]],"Ninguno")</f>
        <v>Ninguno</v>
      </c>
      <c r="J27" t="s">
        <v>1834</v>
      </c>
      <c r="K27" s="34">
        <f>IF(Tabla5[[#This Row],[Orden Cobrada]]="Si",Tabla13[[#This Row],[Propina]],0)</f>
        <v>0</v>
      </c>
      <c r="L27" t="s">
        <v>76</v>
      </c>
      <c r="M27">
        <v>15</v>
      </c>
      <c r="N27" t="s">
        <v>85</v>
      </c>
      <c r="O27" t="s">
        <v>1833</v>
      </c>
      <c r="P27" s="6">
        <f>INT(Tabla13[[#This Row],[Hora de Llegada]])</f>
        <v>45017</v>
      </c>
      <c r="Q27" s="7" t="str">
        <f>TEXT(Tabla13[[#This Row],[Hora de Llegada]], "h:mm")</f>
        <v>3:24</v>
      </c>
      <c r="R27" s="7" t="str">
        <f>TEXT(Tabla13[[#This Row],[Hora de Salida]], "h:mm")</f>
        <v>4:59</v>
      </c>
      <c r="S27" s="7">
        <f>IF(Tabla13[[#This Row],[Estado de la Mesa]]="Ocupada",Tabla13[[#This Row],[Hora de Salida2]]-Tabla13[[#This Row],[Hora de Llegada2]]+(15/1440),Tabla13[[#This Row],[Hora de Salida2]]-Tabla13[[#This Row],[Hora de Llegada2]])</f>
        <v>7.6388888888888909E-2</v>
      </c>
      <c r="T27" s="7">
        <f>Tabla13[[#This Row],[Hora de Salida2]]-Tabla13[[#This Row],[Hora de Llegada2]]</f>
        <v>6.5972222222222238E-2</v>
      </c>
      <c r="U27" s="7">
        <f>IF(Tabla5[[#This Row],[Tiempo de Permanencia sin la Espera]]&gt;Tabla5[[#This Row],[Tiempo Preparación (horas)]],Tabla5[[#This Row],[Tiempo de Permanencia sin la Espera]]-Tabla5[[#This Row],[Tiempo Preparación (horas)]],0)</f>
        <v>0</v>
      </c>
      <c r="V27" s="7" t="str">
        <f>IF(Tabla5[[#This Row],[Tiempo de Permanencia sin la Espera]]&gt;Tabla5[[#This Row],[Tiempo Preparación (horas)]],"Si","No")</f>
        <v>No</v>
      </c>
      <c r="W27" s="8">
        <v>224</v>
      </c>
      <c r="X27" s="8" t="str">
        <f>IF(Tabla5[[#This Row],[Orden Cobrada]]="Si",Tabla5[[#This Row],[Monto Total de la Cuenta]]," ")</f>
        <v xml:space="preserve"> </v>
      </c>
      <c r="Y27" s="8">
        <v>103</v>
      </c>
      <c r="Z27" s="7">
        <f>Tabla5[[#This Row],[Tiempo de Preparación]]/1440</f>
        <v>7.1527777777777773E-2</v>
      </c>
    </row>
    <row r="28" spans="1:26">
      <c r="A28">
        <v>20</v>
      </c>
      <c r="B28" t="s">
        <v>67</v>
      </c>
      <c r="C28">
        <v>5</v>
      </c>
      <c r="D28" s="3">
        <v>45017.104861111111</v>
      </c>
      <c r="E28" s="3">
        <v>45017.183333333334</v>
      </c>
      <c r="F28" t="s">
        <v>78</v>
      </c>
      <c r="G28" t="s">
        <v>82</v>
      </c>
      <c r="H28" t="s">
        <v>102</v>
      </c>
      <c r="I28" t="str">
        <f>IF(Tabla5[[#This Row],[Orden Cobrada]]="Si",Tabla13[[#This Row],[Método de Pago]],"Ninguno")</f>
        <v>Efectivo</v>
      </c>
      <c r="J28" t="s">
        <v>502</v>
      </c>
      <c r="K28" s="34" t="str">
        <f>IF(Tabla5[[#This Row],[Orden Cobrada]]="Si",Tabla13[[#This Row],[Propina]],0)</f>
        <v>37.9</v>
      </c>
      <c r="L28" t="s">
        <v>57</v>
      </c>
      <c r="M28">
        <v>16</v>
      </c>
      <c r="N28" t="s">
        <v>126</v>
      </c>
      <c r="O28" t="s">
        <v>15</v>
      </c>
      <c r="P28" s="6">
        <f>INT(Tabla13[[#This Row],[Hora de Llegada]])</f>
        <v>45017</v>
      </c>
      <c r="Q28" s="7" t="str">
        <f>TEXT(Tabla13[[#This Row],[Hora de Llegada]], "h:mm")</f>
        <v>2:31</v>
      </c>
      <c r="R28" s="7" t="str">
        <f>TEXT(Tabla13[[#This Row],[Hora de Salida]], "h:mm")</f>
        <v>4:24</v>
      </c>
      <c r="S28" s="7">
        <f>IF(Tabla13[[#This Row],[Estado de la Mesa]]="Ocupada",Tabla13[[#This Row],[Hora de Salida2]]-Tabla13[[#This Row],[Hora de Llegada2]]+(15/1440),Tabla13[[#This Row],[Hora de Salida2]]-Tabla13[[#This Row],[Hora de Llegada2]])</f>
        <v>7.8472222222222235E-2</v>
      </c>
      <c r="T28" s="7">
        <f>Tabla13[[#This Row],[Hora de Salida2]]-Tabla13[[#This Row],[Hora de Llegada2]]</f>
        <v>7.8472222222222235E-2</v>
      </c>
      <c r="U28" s="7">
        <f>IF(Tabla5[[#This Row],[Tiempo de Permanencia sin la Espera]]&gt;Tabla5[[#This Row],[Tiempo Preparación (horas)]],Tabla5[[#This Row],[Tiempo de Permanencia sin la Espera]]-Tabla5[[#This Row],[Tiempo Preparación (horas)]],0)</f>
        <v>5.2083333333333343E-2</v>
      </c>
      <c r="V28" s="7" t="str">
        <f>IF(Tabla5[[#This Row],[Tiempo de Permanencia sin la Espera]]&gt;Tabla5[[#This Row],[Tiempo Preparación (horas)]],"Si","No")</f>
        <v>Si</v>
      </c>
      <c r="W28" s="8">
        <v>28</v>
      </c>
      <c r="X28" s="8">
        <f>IF(Tabla5[[#This Row],[Orden Cobrada]]="Si",Tabla5[[#This Row],[Monto Total de la Cuenta]]," ")</f>
        <v>28</v>
      </c>
      <c r="Y28" s="8">
        <v>38</v>
      </c>
      <c r="Z28" s="7">
        <f>Tabla5[[#This Row],[Tiempo de Preparación]]/1440</f>
        <v>2.6388888888888889E-2</v>
      </c>
    </row>
    <row r="29" spans="1:26">
      <c r="A29">
        <v>14</v>
      </c>
      <c r="B29" t="s">
        <v>1832</v>
      </c>
      <c r="C29">
        <v>6</v>
      </c>
      <c r="D29" s="3">
        <v>45017.006249999999</v>
      </c>
      <c r="E29" s="3">
        <v>45017.143750000003</v>
      </c>
      <c r="F29" t="s">
        <v>61</v>
      </c>
      <c r="G29" t="s">
        <v>60</v>
      </c>
      <c r="H29" t="s">
        <v>59</v>
      </c>
      <c r="I29" t="str">
        <f>IF(Tabla5[[#This Row],[Orden Cobrada]]="Si",Tabla13[[#This Row],[Método de Pago]],"Ninguno")</f>
        <v>Tarjeta de crédito</v>
      </c>
      <c r="J29" t="s">
        <v>1831</v>
      </c>
      <c r="K29" s="34" t="str">
        <f>IF(Tabla5[[#This Row],[Orden Cobrada]]="Si",Tabla13[[#This Row],[Propina]],0)</f>
        <v>12.17</v>
      </c>
      <c r="L29" t="s">
        <v>70</v>
      </c>
      <c r="M29">
        <v>17</v>
      </c>
      <c r="N29" t="s">
        <v>56</v>
      </c>
      <c r="O29" t="s">
        <v>1830</v>
      </c>
      <c r="P29" s="6">
        <f>INT(Tabla13[[#This Row],[Hora de Llegada]])</f>
        <v>45017</v>
      </c>
      <c r="Q29" s="7" t="str">
        <f>TEXT(Tabla13[[#This Row],[Hora de Llegada]], "h:mm")</f>
        <v>0:09</v>
      </c>
      <c r="R29" s="7" t="str">
        <f>TEXT(Tabla13[[#This Row],[Hora de Salida]], "h:mm")</f>
        <v>3:27</v>
      </c>
      <c r="S29" s="7">
        <f>IF(Tabla13[[#This Row],[Estado de la Mesa]]="Ocupada",Tabla13[[#This Row],[Hora de Salida2]]-Tabla13[[#This Row],[Hora de Llegada2]]+(15/1440),Tabla13[[#This Row],[Hora de Salida2]]-Tabla13[[#This Row],[Hora de Llegada2]])</f>
        <v>0.13750000000000001</v>
      </c>
      <c r="T29" s="7">
        <f>Tabla13[[#This Row],[Hora de Salida2]]-Tabla13[[#This Row],[Hora de Llegada2]]</f>
        <v>0.13750000000000001</v>
      </c>
      <c r="U29" s="7">
        <f>IF(Tabla5[[#This Row],[Tiempo de Permanencia sin la Espera]]&gt;Tabla5[[#This Row],[Tiempo Preparación (horas)]],Tabla5[[#This Row],[Tiempo de Permanencia sin la Espera]]-Tabla5[[#This Row],[Tiempo Preparación (horas)]],0)</f>
        <v>2.777777777777779E-2</v>
      </c>
      <c r="V29" s="7" t="str">
        <f>IF(Tabla5[[#This Row],[Tiempo de Permanencia sin la Espera]]&gt;Tabla5[[#This Row],[Tiempo Preparación (horas)]],"Si","No")</f>
        <v>Si</v>
      </c>
      <c r="W29" s="8">
        <v>137</v>
      </c>
      <c r="X29" s="8">
        <f>IF(Tabla5[[#This Row],[Orden Cobrada]]="Si",Tabla5[[#This Row],[Monto Total de la Cuenta]]," ")</f>
        <v>137</v>
      </c>
      <c r="Y29" s="8">
        <v>158</v>
      </c>
      <c r="Z29" s="7">
        <f>Tabla5[[#This Row],[Tiempo de Preparación]]/1440</f>
        <v>0.10972222222222222</v>
      </c>
    </row>
    <row r="30" spans="1:26">
      <c r="A30">
        <v>9</v>
      </c>
      <c r="B30" t="s">
        <v>620</v>
      </c>
      <c r="C30">
        <v>2</v>
      </c>
      <c r="D30" s="3">
        <v>45017.087500000001</v>
      </c>
      <c r="E30" s="3">
        <v>45017.18472222222</v>
      </c>
      <c r="F30" t="s">
        <v>61</v>
      </c>
      <c r="G30" t="s">
        <v>60</v>
      </c>
      <c r="H30" t="s">
        <v>59</v>
      </c>
      <c r="I30" t="str">
        <f>IF(Tabla5[[#This Row],[Orden Cobrada]]="Si",Tabla13[[#This Row],[Método de Pago]],"Ninguno")</f>
        <v>Tarjeta de crédito</v>
      </c>
      <c r="J30" t="s">
        <v>1829</v>
      </c>
      <c r="K30" s="34" t="str">
        <f>IF(Tabla5[[#This Row],[Orden Cobrada]]="Si",Tabla13[[#This Row],[Propina]],0)</f>
        <v>33.09</v>
      </c>
      <c r="L30" t="s">
        <v>70</v>
      </c>
      <c r="M30">
        <v>18</v>
      </c>
      <c r="N30" t="s">
        <v>75</v>
      </c>
      <c r="O30" t="s">
        <v>1828</v>
      </c>
      <c r="P30" s="6">
        <f>INT(Tabla13[[#This Row],[Hora de Llegada]])</f>
        <v>45017</v>
      </c>
      <c r="Q30" s="7" t="str">
        <f>TEXT(Tabla13[[#This Row],[Hora de Llegada]], "h:mm")</f>
        <v>2:06</v>
      </c>
      <c r="R30" s="7" t="str">
        <f>TEXT(Tabla13[[#This Row],[Hora de Salida]], "h:mm")</f>
        <v>4:26</v>
      </c>
      <c r="S30" s="7">
        <f>IF(Tabla13[[#This Row],[Estado de la Mesa]]="Ocupada",Tabla13[[#This Row],[Hora de Salida2]]-Tabla13[[#This Row],[Hora de Llegada2]]+(15/1440),Tabla13[[#This Row],[Hora de Salida2]]-Tabla13[[#This Row],[Hora de Llegada2]])</f>
        <v>9.7222222222222224E-2</v>
      </c>
      <c r="T30" s="7">
        <f>Tabla13[[#This Row],[Hora de Salida2]]-Tabla13[[#This Row],[Hora de Llegada2]]</f>
        <v>9.7222222222222224E-2</v>
      </c>
      <c r="U30" s="7">
        <f>IF(Tabla5[[#This Row],[Tiempo de Permanencia sin la Espera]]&gt;Tabla5[[#This Row],[Tiempo Preparación (horas)]],Tabla5[[#This Row],[Tiempo de Permanencia sin la Espera]]-Tabla5[[#This Row],[Tiempo Preparación (horas)]],0)</f>
        <v>4.1666666666666657E-3</v>
      </c>
      <c r="V30" s="7" t="str">
        <f>IF(Tabla5[[#This Row],[Tiempo de Permanencia sin la Espera]]&gt;Tabla5[[#This Row],[Tiempo Preparación (horas)]],"Si","No")</f>
        <v>Si</v>
      </c>
      <c r="W30" s="8">
        <v>251</v>
      </c>
      <c r="X30" s="8">
        <f>IF(Tabla5[[#This Row],[Orden Cobrada]]="Si",Tabla5[[#This Row],[Monto Total de la Cuenta]]," ")</f>
        <v>251</v>
      </c>
      <c r="Y30" s="8">
        <v>134</v>
      </c>
      <c r="Z30" s="7">
        <f>Tabla5[[#This Row],[Tiempo de Preparación]]/1440</f>
        <v>9.3055555555555558E-2</v>
      </c>
    </row>
    <row r="31" spans="1:26">
      <c r="A31">
        <v>18</v>
      </c>
      <c r="B31" t="s">
        <v>538</v>
      </c>
      <c r="C31">
        <v>3</v>
      </c>
      <c r="D31" s="3">
        <v>45017.024305555555</v>
      </c>
      <c r="E31" s="3">
        <v>45017.145138888889</v>
      </c>
      <c r="F31" t="s">
        <v>61</v>
      </c>
      <c r="G31" t="s">
        <v>82</v>
      </c>
      <c r="H31" t="s">
        <v>59</v>
      </c>
      <c r="I31" t="str">
        <f>IF(Tabla5[[#This Row],[Orden Cobrada]]="Si",Tabla13[[#This Row],[Método de Pago]],"Ninguno")</f>
        <v>Tarjeta de crédito</v>
      </c>
      <c r="J31" t="s">
        <v>1827</v>
      </c>
      <c r="K31" s="34" t="str">
        <f>IF(Tabla5[[#This Row],[Orden Cobrada]]="Si",Tabla13[[#This Row],[Propina]],0)</f>
        <v>17.45</v>
      </c>
      <c r="L31" t="s">
        <v>70</v>
      </c>
      <c r="M31">
        <v>19</v>
      </c>
      <c r="N31" t="s">
        <v>69</v>
      </c>
      <c r="O31" t="s">
        <v>11</v>
      </c>
      <c r="P31" s="6">
        <f>INT(Tabla13[[#This Row],[Hora de Llegada]])</f>
        <v>45017</v>
      </c>
      <c r="Q31" s="7" t="str">
        <f>TEXT(Tabla13[[#This Row],[Hora de Llegada]], "h:mm")</f>
        <v>0:35</v>
      </c>
      <c r="R31" s="7" t="str">
        <f>TEXT(Tabla13[[#This Row],[Hora de Salida]], "h:mm")</f>
        <v>3:29</v>
      </c>
      <c r="S31" s="7">
        <f>IF(Tabla13[[#This Row],[Estado de la Mesa]]="Ocupada",Tabla13[[#This Row],[Hora de Salida2]]-Tabla13[[#This Row],[Hora de Llegada2]]+(15/1440),Tabla13[[#This Row],[Hora de Salida2]]-Tabla13[[#This Row],[Hora de Llegada2]])</f>
        <v>0.12083333333333335</v>
      </c>
      <c r="T31" s="7">
        <f>Tabla13[[#This Row],[Hora de Salida2]]-Tabla13[[#This Row],[Hora de Llegada2]]</f>
        <v>0.12083333333333335</v>
      </c>
      <c r="U31" s="7">
        <f>IF(Tabla5[[#This Row],[Tiempo de Permanencia sin la Espera]]&gt;Tabla5[[#This Row],[Tiempo Preparación (horas)]],Tabla5[[#This Row],[Tiempo de Permanencia sin la Espera]]-Tabla5[[#This Row],[Tiempo Preparación (horas)]],0)</f>
        <v>9.027777777777779E-2</v>
      </c>
      <c r="V31" s="7" t="str">
        <f>IF(Tabla5[[#This Row],[Tiempo de Permanencia sin la Espera]]&gt;Tabla5[[#This Row],[Tiempo Preparación (horas)]],"Si","No")</f>
        <v>Si</v>
      </c>
      <c r="W31" s="8">
        <v>80</v>
      </c>
      <c r="X31" s="8">
        <f>IF(Tabla5[[#This Row],[Orden Cobrada]]="Si",Tabla5[[#This Row],[Monto Total de la Cuenta]]," ")</f>
        <v>80</v>
      </c>
      <c r="Y31" s="8">
        <v>44</v>
      </c>
      <c r="Z31" s="7">
        <f>Tabla5[[#This Row],[Tiempo de Preparación]]/1440</f>
        <v>3.0555555555555555E-2</v>
      </c>
    </row>
    <row r="32" spans="1:26">
      <c r="A32">
        <v>8</v>
      </c>
      <c r="B32" t="s">
        <v>1826</v>
      </c>
      <c r="C32">
        <v>2</v>
      </c>
      <c r="D32" s="3">
        <v>45017.059027777781</v>
      </c>
      <c r="E32" s="3">
        <v>45017.216666666667</v>
      </c>
      <c r="F32" t="s">
        <v>72</v>
      </c>
      <c r="G32" t="s">
        <v>82</v>
      </c>
      <c r="H32" t="s">
        <v>59</v>
      </c>
      <c r="I32" t="str">
        <f>IF(Tabla5[[#This Row],[Orden Cobrada]]="Si",Tabla13[[#This Row],[Método de Pago]],"Ninguno")</f>
        <v>Tarjeta de crédito</v>
      </c>
      <c r="J32" t="s">
        <v>1825</v>
      </c>
      <c r="K32" s="34" t="str">
        <f>IF(Tabla5[[#This Row],[Orden Cobrada]]="Si",Tabla13[[#This Row],[Propina]],0)</f>
        <v>31.7</v>
      </c>
      <c r="L32" t="s">
        <v>57</v>
      </c>
      <c r="M32">
        <v>20</v>
      </c>
      <c r="N32" t="s">
        <v>69</v>
      </c>
      <c r="O32" t="s">
        <v>1824</v>
      </c>
      <c r="P32" s="6">
        <f>INT(Tabla13[[#This Row],[Hora de Llegada]])</f>
        <v>45017</v>
      </c>
      <c r="Q32" s="7" t="str">
        <f>TEXT(Tabla13[[#This Row],[Hora de Llegada]], "h:mm")</f>
        <v>1:25</v>
      </c>
      <c r="R32" s="7" t="str">
        <f>TEXT(Tabla13[[#This Row],[Hora de Salida]], "h:mm")</f>
        <v>5:12</v>
      </c>
      <c r="S32" s="7">
        <f>IF(Tabla13[[#This Row],[Estado de la Mesa]]="Ocupada",Tabla13[[#This Row],[Hora de Salida2]]-Tabla13[[#This Row],[Hora de Llegada2]]+(15/1440),Tabla13[[#This Row],[Hora de Salida2]]-Tabla13[[#This Row],[Hora de Llegada2]])</f>
        <v>0.15763888888888888</v>
      </c>
      <c r="T32" s="7">
        <f>Tabla13[[#This Row],[Hora de Salida2]]-Tabla13[[#This Row],[Hora de Llegada2]]</f>
        <v>0.15763888888888888</v>
      </c>
      <c r="U32" s="7">
        <f>IF(Tabla5[[#This Row],[Tiempo de Permanencia sin la Espera]]&gt;Tabla5[[#This Row],[Tiempo Preparación (horas)]],Tabla5[[#This Row],[Tiempo de Permanencia sin la Espera]]-Tabla5[[#This Row],[Tiempo Preparación (horas)]],0)</f>
        <v>0.10902777777777778</v>
      </c>
      <c r="V32" s="7" t="str">
        <f>IF(Tabla5[[#This Row],[Tiempo de Permanencia sin la Espera]]&gt;Tabla5[[#This Row],[Tiempo Preparación (horas)]],"Si","No")</f>
        <v>Si</v>
      </c>
      <c r="W32" s="8">
        <v>178</v>
      </c>
      <c r="X32" s="8">
        <f>IF(Tabla5[[#This Row],[Orden Cobrada]]="Si",Tabla5[[#This Row],[Monto Total de la Cuenta]]," ")</f>
        <v>178</v>
      </c>
      <c r="Y32" s="8">
        <v>70</v>
      </c>
      <c r="Z32" s="7">
        <f>Tabla5[[#This Row],[Tiempo de Preparación]]/1440</f>
        <v>4.8611111111111112E-2</v>
      </c>
    </row>
    <row r="33" spans="1:26">
      <c r="A33">
        <v>12</v>
      </c>
      <c r="B33" t="s">
        <v>1823</v>
      </c>
      <c r="C33">
        <v>2</v>
      </c>
      <c r="D33" s="3">
        <v>45017.152083333334</v>
      </c>
      <c r="E33" s="3">
        <v>45017.244444444441</v>
      </c>
      <c r="F33" t="s">
        <v>72</v>
      </c>
      <c r="G33" t="s">
        <v>82</v>
      </c>
      <c r="H33" t="s">
        <v>59</v>
      </c>
      <c r="I33" t="str">
        <f>IF(Tabla5[[#This Row],[Orden Cobrada]]="Si",Tabla13[[#This Row],[Método de Pago]],"Ninguno")</f>
        <v>Ninguno</v>
      </c>
      <c r="J33" t="s">
        <v>1822</v>
      </c>
      <c r="K33" s="34">
        <f>IF(Tabla5[[#This Row],[Orden Cobrada]]="Si",Tabla13[[#This Row],[Propina]],0)</f>
        <v>0</v>
      </c>
      <c r="L33" t="s">
        <v>57</v>
      </c>
      <c r="M33">
        <v>21</v>
      </c>
      <c r="N33" t="s">
        <v>85</v>
      </c>
      <c r="O33" t="s">
        <v>1821</v>
      </c>
      <c r="P33" s="6">
        <f>INT(Tabla13[[#This Row],[Hora de Llegada]])</f>
        <v>45017</v>
      </c>
      <c r="Q33" s="7" t="str">
        <f>TEXT(Tabla13[[#This Row],[Hora de Llegada]], "h:mm")</f>
        <v>3:39</v>
      </c>
      <c r="R33" s="7" t="str">
        <f>TEXT(Tabla13[[#This Row],[Hora de Salida]], "h:mm")</f>
        <v>5:52</v>
      </c>
      <c r="S33" s="7">
        <f>IF(Tabla13[[#This Row],[Estado de la Mesa]]="Ocupada",Tabla13[[#This Row],[Hora de Salida2]]-Tabla13[[#This Row],[Hora de Llegada2]]+(15/1440),Tabla13[[#This Row],[Hora de Salida2]]-Tabla13[[#This Row],[Hora de Llegada2]])</f>
        <v>9.2361111111111144E-2</v>
      </c>
      <c r="T33" s="7">
        <f>Tabla13[[#This Row],[Hora de Salida2]]-Tabla13[[#This Row],[Hora de Llegada2]]</f>
        <v>9.2361111111111144E-2</v>
      </c>
      <c r="U33" s="7">
        <f>IF(Tabla5[[#This Row],[Tiempo de Permanencia sin la Espera]]&gt;Tabla5[[#This Row],[Tiempo Preparación (horas)]],Tabla5[[#This Row],[Tiempo de Permanencia sin la Espera]]-Tabla5[[#This Row],[Tiempo Preparación (horas)]],0)</f>
        <v>0</v>
      </c>
      <c r="V33" s="7" t="str">
        <f>IF(Tabla5[[#This Row],[Tiempo de Permanencia sin la Espera]]&gt;Tabla5[[#This Row],[Tiempo Preparación (horas)]],"Si","No")</f>
        <v>No</v>
      </c>
      <c r="W33" s="8">
        <v>274</v>
      </c>
      <c r="X33" s="8" t="str">
        <f>IF(Tabla5[[#This Row],[Orden Cobrada]]="Si",Tabla5[[#This Row],[Monto Total de la Cuenta]]," ")</f>
        <v xml:space="preserve"> </v>
      </c>
      <c r="Y33" s="8">
        <v>152</v>
      </c>
      <c r="Z33" s="7">
        <f>Tabla5[[#This Row],[Tiempo de Preparación]]/1440</f>
        <v>0.10555555555555556</v>
      </c>
    </row>
    <row r="34" spans="1:26">
      <c r="A34">
        <v>15</v>
      </c>
      <c r="B34" t="s">
        <v>281</v>
      </c>
      <c r="C34">
        <v>1</v>
      </c>
      <c r="D34" s="3">
        <v>45017.094444444447</v>
      </c>
      <c r="E34" s="3">
        <v>45017.199305555558</v>
      </c>
      <c r="F34" t="s">
        <v>78</v>
      </c>
      <c r="G34" t="s">
        <v>82</v>
      </c>
      <c r="H34" t="s">
        <v>59</v>
      </c>
      <c r="I34" t="str">
        <f>IF(Tabla5[[#This Row],[Orden Cobrada]]="Si",Tabla13[[#This Row],[Método de Pago]],"Ninguno")</f>
        <v>Tarjeta de crédito</v>
      </c>
      <c r="J34" t="s">
        <v>714</v>
      </c>
      <c r="K34" s="34" t="str">
        <f>IF(Tabla5[[#This Row],[Orden Cobrada]]="Si",Tabla13[[#This Row],[Propina]],0)</f>
        <v>45.41</v>
      </c>
      <c r="L34" t="s">
        <v>70</v>
      </c>
      <c r="M34">
        <v>22</v>
      </c>
      <c r="N34" t="s">
        <v>56</v>
      </c>
      <c r="O34" t="s">
        <v>1820</v>
      </c>
      <c r="P34" s="6">
        <f>INT(Tabla13[[#This Row],[Hora de Llegada]])</f>
        <v>45017</v>
      </c>
      <c r="Q34" s="7" t="str">
        <f>TEXT(Tabla13[[#This Row],[Hora de Llegada]], "h:mm")</f>
        <v>2:16</v>
      </c>
      <c r="R34" s="7" t="str">
        <f>TEXT(Tabla13[[#This Row],[Hora de Salida]], "h:mm")</f>
        <v>4:47</v>
      </c>
      <c r="S34" s="7">
        <f>IF(Tabla13[[#This Row],[Estado de la Mesa]]="Ocupada",Tabla13[[#This Row],[Hora de Salida2]]-Tabla13[[#This Row],[Hora de Llegada2]]+(15/1440),Tabla13[[#This Row],[Hora de Salida2]]-Tabla13[[#This Row],[Hora de Llegada2]])</f>
        <v>0.1048611111111111</v>
      </c>
      <c r="T34" s="7">
        <f>Tabla13[[#This Row],[Hora de Salida2]]-Tabla13[[#This Row],[Hora de Llegada2]]</f>
        <v>0.1048611111111111</v>
      </c>
      <c r="U34" s="7">
        <f>IF(Tabla5[[#This Row],[Tiempo de Permanencia sin la Espera]]&gt;Tabla5[[#This Row],[Tiempo Preparación (horas)]],Tabla5[[#This Row],[Tiempo de Permanencia sin la Espera]]-Tabla5[[#This Row],[Tiempo Preparación (horas)]],0)</f>
        <v>1.9444444444444431E-2</v>
      </c>
      <c r="V34" s="7" t="str">
        <f>IF(Tabla5[[#This Row],[Tiempo de Permanencia sin la Espera]]&gt;Tabla5[[#This Row],[Tiempo Preparación (horas)]],"Si","No")</f>
        <v>Si</v>
      </c>
      <c r="W34" s="8">
        <v>213</v>
      </c>
      <c r="X34" s="8">
        <f>IF(Tabla5[[#This Row],[Orden Cobrada]]="Si",Tabla5[[#This Row],[Monto Total de la Cuenta]]," ")</f>
        <v>213</v>
      </c>
      <c r="Y34" s="8">
        <v>123</v>
      </c>
      <c r="Z34" s="7">
        <f>Tabla5[[#This Row],[Tiempo de Preparación]]/1440</f>
        <v>8.5416666666666669E-2</v>
      </c>
    </row>
    <row r="35" spans="1:26">
      <c r="A35">
        <v>1</v>
      </c>
      <c r="B35" t="s">
        <v>672</v>
      </c>
      <c r="C35">
        <v>5</v>
      </c>
      <c r="D35" s="3">
        <v>45017.113888888889</v>
      </c>
      <c r="E35" s="3">
        <v>45017.17291666667</v>
      </c>
      <c r="F35" t="s">
        <v>87</v>
      </c>
      <c r="G35" t="s">
        <v>66</v>
      </c>
      <c r="H35" t="s">
        <v>59</v>
      </c>
      <c r="I35" t="str">
        <f>IF(Tabla5[[#This Row],[Orden Cobrada]]="Si",Tabla13[[#This Row],[Método de Pago]],"Ninguno")</f>
        <v>Tarjeta de crédito</v>
      </c>
      <c r="J35" t="s">
        <v>1819</v>
      </c>
      <c r="K35" s="34" t="str">
        <f>IF(Tabla5[[#This Row],[Orden Cobrada]]="Si",Tabla13[[#This Row],[Propina]],0)</f>
        <v>38.46</v>
      </c>
      <c r="L35" t="s">
        <v>70</v>
      </c>
      <c r="M35">
        <v>23</v>
      </c>
      <c r="N35" t="s">
        <v>69</v>
      </c>
      <c r="O35" t="s">
        <v>1818</v>
      </c>
      <c r="P35" s="6">
        <f>INT(Tabla13[[#This Row],[Hora de Llegada]])</f>
        <v>45017</v>
      </c>
      <c r="Q35" s="7" t="str">
        <f>TEXT(Tabla13[[#This Row],[Hora de Llegada]], "h:mm")</f>
        <v>2:44</v>
      </c>
      <c r="R35" s="7" t="str">
        <f>TEXT(Tabla13[[#This Row],[Hora de Salida]], "h:mm")</f>
        <v>4:09</v>
      </c>
      <c r="S35" s="7">
        <f>IF(Tabla13[[#This Row],[Estado de la Mesa]]="Ocupada",Tabla13[[#This Row],[Hora de Salida2]]-Tabla13[[#This Row],[Hora de Llegada2]]+(15/1440),Tabla13[[#This Row],[Hora de Salida2]]-Tabla13[[#This Row],[Hora de Llegada2]])</f>
        <v>5.9027777777777804E-2</v>
      </c>
      <c r="T35" s="7">
        <f>Tabla13[[#This Row],[Hora de Salida2]]-Tabla13[[#This Row],[Hora de Llegada2]]</f>
        <v>5.9027777777777804E-2</v>
      </c>
      <c r="U35" s="7">
        <f>IF(Tabla5[[#This Row],[Tiempo de Permanencia sin la Espera]]&gt;Tabla5[[#This Row],[Tiempo Preparación (horas)]],Tabla5[[#This Row],[Tiempo de Permanencia sin la Espera]]-Tabla5[[#This Row],[Tiempo Preparación (horas)]],0)</f>
        <v>1.5277777777777807E-2</v>
      </c>
      <c r="V35" s="7" t="str">
        <f>IF(Tabla5[[#This Row],[Tiempo de Permanencia sin la Espera]]&gt;Tabla5[[#This Row],[Tiempo Preparación (horas)]],"Si","No")</f>
        <v>Si</v>
      </c>
      <c r="W35" s="8">
        <v>138</v>
      </c>
      <c r="X35" s="8">
        <f>IF(Tabla5[[#This Row],[Orden Cobrada]]="Si",Tabla5[[#This Row],[Monto Total de la Cuenta]]," ")</f>
        <v>138</v>
      </c>
      <c r="Y35" s="8">
        <v>63</v>
      </c>
      <c r="Z35" s="7">
        <f>Tabla5[[#This Row],[Tiempo de Preparación]]/1440</f>
        <v>4.3749999999999997E-2</v>
      </c>
    </row>
    <row r="36" spans="1:26">
      <c r="A36">
        <v>5</v>
      </c>
      <c r="B36" t="s">
        <v>1817</v>
      </c>
      <c r="C36">
        <v>5</v>
      </c>
      <c r="D36" s="3">
        <v>45017.125694444447</v>
      </c>
      <c r="E36" s="3">
        <v>45017.263888888891</v>
      </c>
      <c r="F36" t="s">
        <v>72</v>
      </c>
      <c r="G36" t="s">
        <v>82</v>
      </c>
      <c r="H36" t="s">
        <v>59</v>
      </c>
      <c r="I36" t="str">
        <f>IF(Tabla5[[#This Row],[Orden Cobrada]]="Si",Tabla13[[#This Row],[Método de Pago]],"Ninguno")</f>
        <v>Tarjeta de crédito</v>
      </c>
      <c r="J36" t="s">
        <v>483</v>
      </c>
      <c r="K36" s="34" t="str">
        <f>IF(Tabla5[[#This Row],[Orden Cobrada]]="Si",Tabla13[[#This Row],[Propina]],0)</f>
        <v>38.18</v>
      </c>
      <c r="L36" t="s">
        <v>76</v>
      </c>
      <c r="M36">
        <v>24</v>
      </c>
      <c r="N36" t="s">
        <v>132</v>
      </c>
      <c r="O36" t="s">
        <v>1816</v>
      </c>
      <c r="P36" s="6">
        <f>INT(Tabla13[[#This Row],[Hora de Llegada]])</f>
        <v>45017</v>
      </c>
      <c r="Q36" s="7" t="str">
        <f>TEXT(Tabla13[[#This Row],[Hora de Llegada]], "h:mm")</f>
        <v>3:01</v>
      </c>
      <c r="R36" s="7" t="str">
        <f>TEXT(Tabla13[[#This Row],[Hora de Salida]], "h:mm")</f>
        <v>6:20</v>
      </c>
      <c r="S36" s="7">
        <f>IF(Tabla13[[#This Row],[Estado de la Mesa]]="Ocupada",Tabla13[[#This Row],[Hora de Salida2]]-Tabla13[[#This Row],[Hora de Llegada2]]+(15/1440),Tabla13[[#This Row],[Hora de Salida2]]-Tabla13[[#This Row],[Hora de Llegada2]])</f>
        <v>0.14861111111111111</v>
      </c>
      <c r="T36" s="7">
        <f>Tabla13[[#This Row],[Hora de Salida2]]-Tabla13[[#This Row],[Hora de Llegada2]]</f>
        <v>0.13819444444444445</v>
      </c>
      <c r="U36" s="7">
        <f>IF(Tabla5[[#This Row],[Tiempo de Permanencia sin la Espera]]&gt;Tabla5[[#This Row],[Tiempo Preparación (horas)]],Tabla5[[#This Row],[Tiempo de Permanencia sin la Espera]]-Tabla5[[#This Row],[Tiempo Preparación (horas)]],0)</f>
        <v>1.3194444444444453E-2</v>
      </c>
      <c r="V36" s="7" t="str">
        <f>IF(Tabla5[[#This Row],[Tiempo de Permanencia sin la Espera]]&gt;Tabla5[[#This Row],[Tiempo Preparación (horas)]],"Si","No")</f>
        <v>Si</v>
      </c>
      <c r="W36" s="8">
        <v>233</v>
      </c>
      <c r="X36" s="8">
        <f>IF(Tabla5[[#This Row],[Orden Cobrada]]="Si",Tabla5[[#This Row],[Monto Total de la Cuenta]]," ")</f>
        <v>233</v>
      </c>
      <c r="Y36" s="8">
        <v>180</v>
      </c>
      <c r="Z36" s="7">
        <f>Tabla5[[#This Row],[Tiempo de Preparación]]/1440</f>
        <v>0.125</v>
      </c>
    </row>
    <row r="37" spans="1:26">
      <c r="A37">
        <v>12</v>
      </c>
      <c r="B37" t="s">
        <v>1815</v>
      </c>
      <c r="C37">
        <v>5</v>
      </c>
      <c r="D37" s="3">
        <v>45017.125694444447</v>
      </c>
      <c r="E37" s="3">
        <v>45017.207638888889</v>
      </c>
      <c r="F37" t="s">
        <v>87</v>
      </c>
      <c r="G37" t="s">
        <v>66</v>
      </c>
      <c r="H37" t="s">
        <v>106</v>
      </c>
      <c r="I37" t="str">
        <f>IF(Tabla5[[#This Row],[Orden Cobrada]]="Si",Tabla13[[#This Row],[Método de Pago]],"Ninguno")</f>
        <v>Tarjeta de débito</v>
      </c>
      <c r="J37" t="s">
        <v>1814</v>
      </c>
      <c r="K37" s="34" t="str">
        <f>IF(Tabla5[[#This Row],[Orden Cobrada]]="Si",Tabla13[[#This Row],[Propina]],0)</f>
        <v>46.15</v>
      </c>
      <c r="L37" t="s">
        <v>76</v>
      </c>
      <c r="M37">
        <v>25</v>
      </c>
      <c r="N37" t="s">
        <v>75</v>
      </c>
      <c r="O37" t="s">
        <v>20</v>
      </c>
      <c r="P37" s="6">
        <f>INT(Tabla13[[#This Row],[Hora de Llegada]])</f>
        <v>45017</v>
      </c>
      <c r="Q37" s="7" t="str">
        <f>TEXT(Tabla13[[#This Row],[Hora de Llegada]], "h:mm")</f>
        <v>3:01</v>
      </c>
      <c r="R37" s="7" t="str">
        <f>TEXT(Tabla13[[#This Row],[Hora de Salida]], "h:mm")</f>
        <v>4:59</v>
      </c>
      <c r="S37" s="7">
        <f>IF(Tabla13[[#This Row],[Estado de la Mesa]]="Ocupada",Tabla13[[#This Row],[Hora de Salida2]]-Tabla13[[#This Row],[Hora de Llegada2]]+(15/1440),Tabla13[[#This Row],[Hora de Salida2]]-Tabla13[[#This Row],[Hora de Llegada2]])</f>
        <v>9.236111111111113E-2</v>
      </c>
      <c r="T37" s="7">
        <f>Tabla13[[#This Row],[Hora de Salida2]]-Tabla13[[#This Row],[Hora de Llegada2]]</f>
        <v>8.1944444444444459E-2</v>
      </c>
      <c r="U37" s="7">
        <f>IF(Tabla5[[#This Row],[Tiempo de Permanencia sin la Espera]]&gt;Tabla5[[#This Row],[Tiempo Preparación (horas)]],Tabla5[[#This Row],[Tiempo de Permanencia sin la Espera]]-Tabla5[[#This Row],[Tiempo Preparación (horas)]],0)</f>
        <v>5.7638888888888906E-2</v>
      </c>
      <c r="V37" s="7" t="str">
        <f>IF(Tabla5[[#This Row],[Tiempo de Permanencia sin la Espera]]&gt;Tabla5[[#This Row],[Tiempo Preparación (horas)]],"Si","No")</f>
        <v>Si</v>
      </c>
      <c r="W37" s="8">
        <v>34</v>
      </c>
      <c r="X37" s="8">
        <f>IF(Tabla5[[#This Row],[Orden Cobrada]]="Si",Tabla5[[#This Row],[Monto Total de la Cuenta]]," ")</f>
        <v>34</v>
      </c>
      <c r="Y37" s="8">
        <v>35</v>
      </c>
      <c r="Z37" s="7">
        <f>Tabla5[[#This Row],[Tiempo de Preparación]]/1440</f>
        <v>2.4305555555555556E-2</v>
      </c>
    </row>
    <row r="38" spans="1:26">
      <c r="A38">
        <v>18</v>
      </c>
      <c r="B38" t="s">
        <v>1813</v>
      </c>
      <c r="C38">
        <v>2</v>
      </c>
      <c r="D38" s="3">
        <v>45017.086111111108</v>
      </c>
      <c r="E38" s="3">
        <v>45017.240972222222</v>
      </c>
      <c r="F38" t="s">
        <v>87</v>
      </c>
      <c r="G38" t="s">
        <v>60</v>
      </c>
      <c r="H38" t="s">
        <v>59</v>
      </c>
      <c r="I38" t="str">
        <f>IF(Tabla5[[#This Row],[Orden Cobrada]]="Si",Tabla13[[#This Row],[Método de Pago]],"Ninguno")</f>
        <v>Tarjeta de crédito</v>
      </c>
      <c r="J38" t="s">
        <v>1812</v>
      </c>
      <c r="K38" s="34" t="str">
        <f>IF(Tabla5[[#This Row],[Orden Cobrada]]="Si",Tabla13[[#This Row],[Propina]],0)</f>
        <v>10.37</v>
      </c>
      <c r="L38" t="s">
        <v>76</v>
      </c>
      <c r="M38">
        <v>26</v>
      </c>
      <c r="N38" t="s">
        <v>85</v>
      </c>
      <c r="O38" t="s">
        <v>1811</v>
      </c>
      <c r="P38" s="6">
        <f>INT(Tabla13[[#This Row],[Hora de Llegada]])</f>
        <v>45017</v>
      </c>
      <c r="Q38" s="7" t="str">
        <f>TEXT(Tabla13[[#This Row],[Hora de Llegada]], "h:mm")</f>
        <v>2:04</v>
      </c>
      <c r="R38" s="7" t="str">
        <f>TEXT(Tabla13[[#This Row],[Hora de Salida]], "h:mm")</f>
        <v>5:47</v>
      </c>
      <c r="S38" s="7">
        <f>IF(Tabla13[[#This Row],[Estado de la Mesa]]="Ocupada",Tabla13[[#This Row],[Hora de Salida2]]-Tabla13[[#This Row],[Hora de Llegada2]]+(15/1440),Tabla13[[#This Row],[Hora de Salida2]]-Tabla13[[#This Row],[Hora de Llegada2]])</f>
        <v>0.16527777777777777</v>
      </c>
      <c r="T38" s="7">
        <f>Tabla13[[#This Row],[Hora de Salida2]]-Tabla13[[#This Row],[Hora de Llegada2]]</f>
        <v>0.15486111111111112</v>
      </c>
      <c r="U38" s="7">
        <f>IF(Tabla5[[#This Row],[Tiempo de Permanencia sin la Espera]]&gt;Tabla5[[#This Row],[Tiempo Preparación (horas)]],Tabla5[[#This Row],[Tiempo de Permanencia sin la Espera]]-Tabla5[[#This Row],[Tiempo Preparación (horas)]],0)</f>
        <v>7.9166666666666677E-2</v>
      </c>
      <c r="V38" s="7" t="str">
        <f>IF(Tabla5[[#This Row],[Tiempo de Permanencia sin la Espera]]&gt;Tabla5[[#This Row],[Tiempo Preparación (horas)]],"Si","No")</f>
        <v>Si</v>
      </c>
      <c r="W38" s="8">
        <v>126</v>
      </c>
      <c r="X38" s="8">
        <f>IF(Tabla5[[#This Row],[Orden Cobrada]]="Si",Tabla5[[#This Row],[Monto Total de la Cuenta]]," ")</f>
        <v>126</v>
      </c>
      <c r="Y38" s="8">
        <v>109</v>
      </c>
      <c r="Z38" s="7">
        <f>Tabla5[[#This Row],[Tiempo de Preparación]]/1440</f>
        <v>7.5694444444444439E-2</v>
      </c>
    </row>
    <row r="39" spans="1:26">
      <c r="A39">
        <v>4</v>
      </c>
      <c r="B39" t="s">
        <v>1290</v>
      </c>
      <c r="C39">
        <v>2</v>
      </c>
      <c r="D39" s="3">
        <v>45017.054861111108</v>
      </c>
      <c r="E39" s="3">
        <v>45017.102083333331</v>
      </c>
      <c r="F39" t="s">
        <v>87</v>
      </c>
      <c r="G39" t="s">
        <v>82</v>
      </c>
      <c r="H39" t="s">
        <v>59</v>
      </c>
      <c r="I39" t="str">
        <f>IF(Tabla5[[#This Row],[Orden Cobrada]]="Si",Tabla13[[#This Row],[Método de Pago]],"Ninguno")</f>
        <v>Tarjeta de crédito</v>
      </c>
      <c r="J39" t="s">
        <v>1810</v>
      </c>
      <c r="K39" s="34" t="str">
        <f>IF(Tabla5[[#This Row],[Orden Cobrada]]="Si",Tabla13[[#This Row],[Propina]],0)</f>
        <v>19.27</v>
      </c>
      <c r="L39" t="s">
        <v>76</v>
      </c>
      <c r="M39">
        <v>27</v>
      </c>
      <c r="N39" t="s">
        <v>104</v>
      </c>
      <c r="O39" t="s">
        <v>909</v>
      </c>
      <c r="P39" s="6">
        <f>INT(Tabla13[[#This Row],[Hora de Llegada]])</f>
        <v>45017</v>
      </c>
      <c r="Q39" s="7" t="str">
        <f>TEXT(Tabla13[[#This Row],[Hora de Llegada]], "h:mm")</f>
        <v>1:19</v>
      </c>
      <c r="R39" s="7" t="str">
        <f>TEXT(Tabla13[[#This Row],[Hora de Salida]], "h:mm")</f>
        <v>2:27</v>
      </c>
      <c r="S39" s="7">
        <f>IF(Tabla13[[#This Row],[Estado de la Mesa]]="Ocupada",Tabla13[[#This Row],[Hora de Salida2]]-Tabla13[[#This Row],[Hora de Llegada2]]+(15/1440),Tabla13[[#This Row],[Hora de Salida2]]-Tabla13[[#This Row],[Hora de Llegada2]])</f>
        <v>5.7638888888888899E-2</v>
      </c>
      <c r="T39" s="7">
        <f>Tabla13[[#This Row],[Hora de Salida2]]-Tabla13[[#This Row],[Hora de Llegada2]]</f>
        <v>4.7222222222222235E-2</v>
      </c>
      <c r="U39" s="7">
        <f>IF(Tabla5[[#This Row],[Tiempo de Permanencia sin la Espera]]&gt;Tabla5[[#This Row],[Tiempo Preparación (horas)]],Tabla5[[#This Row],[Tiempo de Permanencia sin la Espera]]-Tabla5[[#This Row],[Tiempo Preparación (horas)]],0)</f>
        <v>9.0277777777777873E-3</v>
      </c>
      <c r="V39" s="7" t="str">
        <f>IF(Tabla5[[#This Row],[Tiempo de Permanencia sin la Espera]]&gt;Tabla5[[#This Row],[Tiempo Preparación (horas)]],"Si","No")</f>
        <v>Si</v>
      </c>
      <c r="W39" s="8">
        <v>61</v>
      </c>
      <c r="X39" s="8">
        <f>IF(Tabla5[[#This Row],[Orden Cobrada]]="Si",Tabla5[[#This Row],[Monto Total de la Cuenta]]," ")</f>
        <v>61</v>
      </c>
      <c r="Y39" s="8">
        <v>55</v>
      </c>
      <c r="Z39" s="7">
        <f>Tabla5[[#This Row],[Tiempo de Preparación]]/1440</f>
        <v>3.8194444444444448E-2</v>
      </c>
    </row>
    <row r="40" spans="1:26">
      <c r="A40">
        <v>2</v>
      </c>
      <c r="B40" t="s">
        <v>1809</v>
      </c>
      <c r="C40">
        <v>2</v>
      </c>
      <c r="D40" s="3">
        <v>45017.03402777778</v>
      </c>
      <c r="E40" s="3">
        <v>45017.136111111111</v>
      </c>
      <c r="F40" t="s">
        <v>78</v>
      </c>
      <c r="G40" t="s">
        <v>66</v>
      </c>
      <c r="H40" t="s">
        <v>59</v>
      </c>
      <c r="I40" t="str">
        <f>IF(Tabla5[[#This Row],[Orden Cobrada]]="Si",Tabla13[[#This Row],[Método de Pago]],"Ninguno")</f>
        <v>Tarjeta de crédito</v>
      </c>
      <c r="J40" t="s">
        <v>1808</v>
      </c>
      <c r="K40" s="34" t="str">
        <f>IF(Tabla5[[#This Row],[Orden Cobrada]]="Si",Tabla13[[#This Row],[Propina]],0)</f>
        <v>41.22</v>
      </c>
      <c r="L40" t="s">
        <v>57</v>
      </c>
      <c r="M40">
        <v>28</v>
      </c>
      <c r="N40" t="s">
        <v>64</v>
      </c>
      <c r="O40" t="s">
        <v>142</v>
      </c>
      <c r="P40" s="6">
        <f>INT(Tabla13[[#This Row],[Hora de Llegada]])</f>
        <v>45017</v>
      </c>
      <c r="Q40" s="7" t="str">
        <f>TEXT(Tabla13[[#This Row],[Hora de Llegada]], "h:mm")</f>
        <v>0:49</v>
      </c>
      <c r="R40" s="7" t="str">
        <f>TEXT(Tabla13[[#This Row],[Hora de Salida]], "h:mm")</f>
        <v>3:16</v>
      </c>
      <c r="S40" s="7">
        <f>IF(Tabla13[[#This Row],[Estado de la Mesa]]="Ocupada",Tabla13[[#This Row],[Hora de Salida2]]-Tabla13[[#This Row],[Hora de Llegada2]]+(15/1440),Tabla13[[#This Row],[Hora de Salida2]]-Tabla13[[#This Row],[Hora de Llegada2]])</f>
        <v>0.10208333333333333</v>
      </c>
      <c r="T40" s="7">
        <f>Tabla13[[#This Row],[Hora de Salida2]]-Tabla13[[#This Row],[Hora de Llegada2]]</f>
        <v>0.10208333333333333</v>
      </c>
      <c r="U40" s="7">
        <f>IF(Tabla5[[#This Row],[Tiempo de Permanencia sin la Espera]]&gt;Tabla5[[#This Row],[Tiempo Preparación (horas)]],Tabla5[[#This Row],[Tiempo de Permanencia sin la Espera]]-Tabla5[[#This Row],[Tiempo Preparación (horas)]],0)</f>
        <v>6.3194444444444442E-2</v>
      </c>
      <c r="V40" s="7" t="str">
        <f>IF(Tabla5[[#This Row],[Tiempo de Permanencia sin la Espera]]&gt;Tabla5[[#This Row],[Tiempo Preparación (horas)]],"Si","No")</f>
        <v>Si</v>
      </c>
      <c r="W40" s="8">
        <v>94</v>
      </c>
      <c r="X40" s="8">
        <f>IF(Tabla5[[#This Row],[Orden Cobrada]]="Si",Tabla5[[#This Row],[Monto Total de la Cuenta]]," ")</f>
        <v>94</v>
      </c>
      <c r="Y40" s="8">
        <v>56</v>
      </c>
      <c r="Z40" s="7">
        <f>Tabla5[[#This Row],[Tiempo de Preparación]]/1440</f>
        <v>3.888888888888889E-2</v>
      </c>
    </row>
    <row r="41" spans="1:26">
      <c r="A41">
        <v>20</v>
      </c>
      <c r="B41" t="s">
        <v>509</v>
      </c>
      <c r="C41">
        <v>5</v>
      </c>
      <c r="D41" s="3">
        <v>45017.126388888886</v>
      </c>
      <c r="E41" s="3">
        <v>45017.256944444445</v>
      </c>
      <c r="F41" t="s">
        <v>61</v>
      </c>
      <c r="G41" t="s">
        <v>82</v>
      </c>
      <c r="H41" t="s">
        <v>59</v>
      </c>
      <c r="I41" t="str">
        <f>IF(Tabla5[[#This Row],[Orden Cobrada]]="Si",Tabla13[[#This Row],[Método de Pago]],"Ninguno")</f>
        <v>Tarjeta de crédito</v>
      </c>
      <c r="J41" t="s">
        <v>1807</v>
      </c>
      <c r="K41" s="34" t="str">
        <f>IF(Tabla5[[#This Row],[Orden Cobrada]]="Si",Tabla13[[#This Row],[Propina]],0)</f>
        <v>14.83</v>
      </c>
      <c r="L41" t="s">
        <v>76</v>
      </c>
      <c r="M41">
        <v>29</v>
      </c>
      <c r="N41" t="s">
        <v>56</v>
      </c>
      <c r="O41" t="s">
        <v>1806</v>
      </c>
      <c r="P41" s="6">
        <f>INT(Tabla13[[#This Row],[Hora de Llegada]])</f>
        <v>45017</v>
      </c>
      <c r="Q41" s="7" t="str">
        <f>TEXT(Tabla13[[#This Row],[Hora de Llegada]], "h:mm")</f>
        <v>3:02</v>
      </c>
      <c r="R41" s="7" t="str">
        <f>TEXT(Tabla13[[#This Row],[Hora de Salida]], "h:mm")</f>
        <v>6:10</v>
      </c>
      <c r="S41" s="7">
        <f>IF(Tabla13[[#This Row],[Estado de la Mesa]]="Ocupada",Tabla13[[#This Row],[Hora de Salida2]]-Tabla13[[#This Row],[Hora de Llegada2]]+(15/1440),Tabla13[[#This Row],[Hora de Salida2]]-Tabla13[[#This Row],[Hora de Llegada2]])</f>
        <v>0.14097222222222225</v>
      </c>
      <c r="T41" s="7">
        <f>Tabla13[[#This Row],[Hora de Salida2]]-Tabla13[[#This Row],[Hora de Llegada2]]</f>
        <v>0.13055555555555559</v>
      </c>
      <c r="U41" s="7">
        <f>IF(Tabla5[[#This Row],[Tiempo de Permanencia sin la Espera]]&gt;Tabla5[[#This Row],[Tiempo Preparación (horas)]],Tabla5[[#This Row],[Tiempo de Permanencia sin la Espera]]-Tabla5[[#This Row],[Tiempo Preparación (horas)]],0)</f>
        <v>8.1250000000000044E-2</v>
      </c>
      <c r="V41" s="7" t="str">
        <f>IF(Tabla5[[#This Row],[Tiempo de Permanencia sin la Espera]]&gt;Tabla5[[#This Row],[Tiempo Preparación (horas)]],"Si","No")</f>
        <v>Si</v>
      </c>
      <c r="W41" s="8">
        <v>173</v>
      </c>
      <c r="X41" s="8">
        <f>IF(Tabla5[[#This Row],[Orden Cobrada]]="Si",Tabla5[[#This Row],[Monto Total de la Cuenta]]," ")</f>
        <v>173</v>
      </c>
      <c r="Y41" s="8">
        <v>71</v>
      </c>
      <c r="Z41" s="7">
        <f>Tabla5[[#This Row],[Tiempo de Preparación]]/1440</f>
        <v>4.9305555555555554E-2</v>
      </c>
    </row>
    <row r="42" spans="1:26">
      <c r="A42">
        <v>14</v>
      </c>
      <c r="B42" t="s">
        <v>1805</v>
      </c>
      <c r="C42">
        <v>4</v>
      </c>
      <c r="D42" s="3">
        <v>45017.121527777781</v>
      </c>
      <c r="E42" s="3">
        <v>45017.259027777778</v>
      </c>
      <c r="F42" t="s">
        <v>78</v>
      </c>
      <c r="G42" t="s">
        <v>82</v>
      </c>
      <c r="H42" t="s">
        <v>102</v>
      </c>
      <c r="I42" t="str">
        <f>IF(Tabla5[[#This Row],[Orden Cobrada]]="Si",Tabla13[[#This Row],[Método de Pago]],"Ninguno")</f>
        <v>Efectivo</v>
      </c>
      <c r="J42" t="s">
        <v>1804</v>
      </c>
      <c r="K42" s="34" t="str">
        <f>IF(Tabla5[[#This Row],[Orden Cobrada]]="Si",Tabla13[[#This Row],[Propina]],0)</f>
        <v>26.29</v>
      </c>
      <c r="L42" t="s">
        <v>70</v>
      </c>
      <c r="M42">
        <v>30</v>
      </c>
      <c r="N42" t="s">
        <v>132</v>
      </c>
      <c r="O42" t="s">
        <v>1116</v>
      </c>
      <c r="P42" s="6">
        <f>INT(Tabla13[[#This Row],[Hora de Llegada]])</f>
        <v>45017</v>
      </c>
      <c r="Q42" s="7" t="str">
        <f>TEXT(Tabla13[[#This Row],[Hora de Llegada]], "h:mm")</f>
        <v>2:55</v>
      </c>
      <c r="R42" s="7" t="str">
        <f>TEXT(Tabla13[[#This Row],[Hora de Salida]], "h:mm")</f>
        <v>6:13</v>
      </c>
      <c r="S42" s="7">
        <f>IF(Tabla13[[#This Row],[Estado de la Mesa]]="Ocupada",Tabla13[[#This Row],[Hora de Salida2]]-Tabla13[[#This Row],[Hora de Llegada2]]+(15/1440),Tabla13[[#This Row],[Hora de Salida2]]-Tabla13[[#This Row],[Hora de Llegada2]])</f>
        <v>0.13750000000000001</v>
      </c>
      <c r="T42" s="7">
        <f>Tabla13[[#This Row],[Hora de Salida2]]-Tabla13[[#This Row],[Hora de Llegada2]]</f>
        <v>0.13750000000000001</v>
      </c>
      <c r="U42" s="7">
        <f>IF(Tabla5[[#This Row],[Tiempo de Permanencia sin la Espera]]&gt;Tabla5[[#This Row],[Tiempo Preparación (horas)]],Tabla5[[#This Row],[Tiempo de Permanencia sin la Espera]]-Tabla5[[#This Row],[Tiempo Preparación (horas)]],0)</f>
        <v>8.9583333333333348E-2</v>
      </c>
      <c r="V42" s="7" t="str">
        <f>IF(Tabla5[[#This Row],[Tiempo de Permanencia sin la Espera]]&gt;Tabla5[[#This Row],[Tiempo Preparación (horas)]],"Si","No")</f>
        <v>Si</v>
      </c>
      <c r="W42" s="8">
        <v>112</v>
      </c>
      <c r="X42" s="8">
        <f>IF(Tabla5[[#This Row],[Orden Cobrada]]="Si",Tabla5[[#This Row],[Monto Total de la Cuenta]]," ")</f>
        <v>112</v>
      </c>
      <c r="Y42" s="8">
        <v>69</v>
      </c>
      <c r="Z42" s="7">
        <f>Tabla5[[#This Row],[Tiempo de Preparación]]/1440</f>
        <v>4.791666666666667E-2</v>
      </c>
    </row>
    <row r="43" spans="1:26">
      <c r="A43">
        <v>13</v>
      </c>
      <c r="B43" t="s">
        <v>1803</v>
      </c>
      <c r="C43">
        <v>3</v>
      </c>
      <c r="D43" s="3">
        <v>45017.118750000001</v>
      </c>
      <c r="E43" s="3">
        <v>45017.251388888886</v>
      </c>
      <c r="F43" t="s">
        <v>61</v>
      </c>
      <c r="G43" t="s">
        <v>60</v>
      </c>
      <c r="H43" t="s">
        <v>59</v>
      </c>
      <c r="I43" t="str">
        <f>IF(Tabla5[[#This Row],[Orden Cobrada]]="Si",Tabla13[[#This Row],[Método de Pago]],"Ninguno")</f>
        <v>Tarjeta de crédito</v>
      </c>
      <c r="J43" t="s">
        <v>1802</v>
      </c>
      <c r="K43" s="34" t="str">
        <f>IF(Tabla5[[#This Row],[Orden Cobrada]]="Si",Tabla13[[#This Row],[Propina]],0)</f>
        <v>19.81</v>
      </c>
      <c r="L43" t="s">
        <v>76</v>
      </c>
      <c r="M43">
        <v>31</v>
      </c>
      <c r="N43" t="s">
        <v>64</v>
      </c>
      <c r="O43" t="s">
        <v>1754</v>
      </c>
      <c r="P43" s="6">
        <f>INT(Tabla13[[#This Row],[Hora de Llegada]])</f>
        <v>45017</v>
      </c>
      <c r="Q43" s="7" t="str">
        <f>TEXT(Tabla13[[#This Row],[Hora de Llegada]], "h:mm")</f>
        <v>2:51</v>
      </c>
      <c r="R43" s="7" t="str">
        <f>TEXT(Tabla13[[#This Row],[Hora de Salida]], "h:mm")</f>
        <v>6:02</v>
      </c>
      <c r="S43" s="7">
        <f>IF(Tabla13[[#This Row],[Estado de la Mesa]]="Ocupada",Tabla13[[#This Row],[Hora de Salida2]]-Tabla13[[#This Row],[Hora de Llegada2]]+(15/1440),Tabla13[[#This Row],[Hora de Salida2]]-Tabla13[[#This Row],[Hora de Llegada2]])</f>
        <v>0.14305555555555552</v>
      </c>
      <c r="T43" s="7">
        <f>Tabla13[[#This Row],[Hora de Salida2]]-Tabla13[[#This Row],[Hora de Llegada2]]</f>
        <v>0.13263888888888886</v>
      </c>
      <c r="U43" s="7">
        <f>IF(Tabla5[[#This Row],[Tiempo de Permanencia sin la Espera]]&gt;Tabla5[[#This Row],[Tiempo Preparación (horas)]],Tabla5[[#This Row],[Tiempo de Permanencia sin la Espera]]-Tabla5[[#This Row],[Tiempo Preparación (horas)]],0)</f>
        <v>5.972222222222219E-2</v>
      </c>
      <c r="V43" s="7" t="str">
        <f>IF(Tabla5[[#This Row],[Tiempo de Permanencia sin la Espera]]&gt;Tabla5[[#This Row],[Tiempo Preparación (horas)]],"Si","No")</f>
        <v>Si</v>
      </c>
      <c r="W43" s="8">
        <v>67</v>
      </c>
      <c r="X43" s="8">
        <f>IF(Tabla5[[#This Row],[Orden Cobrada]]="Si",Tabla5[[#This Row],[Monto Total de la Cuenta]]," ")</f>
        <v>67</v>
      </c>
      <c r="Y43" s="8">
        <v>105</v>
      </c>
      <c r="Z43" s="7">
        <f>Tabla5[[#This Row],[Tiempo de Preparación]]/1440</f>
        <v>7.2916666666666671E-2</v>
      </c>
    </row>
    <row r="44" spans="1:26">
      <c r="A44">
        <v>5</v>
      </c>
      <c r="B44" t="s">
        <v>238</v>
      </c>
      <c r="C44">
        <v>1</v>
      </c>
      <c r="D44" s="3">
        <v>45017.130555555559</v>
      </c>
      <c r="E44" s="3">
        <v>45017.28402777778</v>
      </c>
      <c r="F44" t="s">
        <v>97</v>
      </c>
      <c r="G44" t="s">
        <v>82</v>
      </c>
      <c r="H44" t="s">
        <v>59</v>
      </c>
      <c r="I44" t="str">
        <f>IF(Tabla5[[#This Row],[Orden Cobrada]]="Si",Tabla13[[#This Row],[Método de Pago]],"Ninguno")</f>
        <v>Tarjeta de crédito</v>
      </c>
      <c r="J44" t="s">
        <v>1801</v>
      </c>
      <c r="K44" s="34" t="str">
        <f>IF(Tabla5[[#This Row],[Orden Cobrada]]="Si",Tabla13[[#This Row],[Propina]],0)</f>
        <v>28.25</v>
      </c>
      <c r="L44" t="s">
        <v>76</v>
      </c>
      <c r="M44">
        <v>32</v>
      </c>
      <c r="N44" t="s">
        <v>85</v>
      </c>
      <c r="O44" t="s">
        <v>1800</v>
      </c>
      <c r="P44" s="6">
        <f>INT(Tabla13[[#This Row],[Hora de Llegada]])</f>
        <v>45017</v>
      </c>
      <c r="Q44" s="7" t="str">
        <f>TEXT(Tabla13[[#This Row],[Hora de Llegada]], "h:mm")</f>
        <v>3:08</v>
      </c>
      <c r="R44" s="7" t="str">
        <f>TEXT(Tabla13[[#This Row],[Hora de Salida]], "h:mm")</f>
        <v>6:49</v>
      </c>
      <c r="S44" s="7">
        <f>IF(Tabla13[[#This Row],[Estado de la Mesa]]="Ocupada",Tabla13[[#This Row],[Hora de Salida2]]-Tabla13[[#This Row],[Hora de Llegada2]]+(15/1440),Tabla13[[#This Row],[Hora de Salida2]]-Tabla13[[#This Row],[Hora de Llegada2]])</f>
        <v>0.16388888888888886</v>
      </c>
      <c r="T44" s="7">
        <f>Tabla13[[#This Row],[Hora de Salida2]]-Tabla13[[#This Row],[Hora de Llegada2]]</f>
        <v>0.1534722222222222</v>
      </c>
      <c r="U44" s="7">
        <f>IF(Tabla5[[#This Row],[Tiempo de Permanencia sin la Espera]]&gt;Tabla5[[#This Row],[Tiempo Preparación (horas)]],Tabla5[[#This Row],[Tiempo de Permanencia sin la Espera]]-Tabla5[[#This Row],[Tiempo Preparación (horas)]],0)</f>
        <v>6.4583333333333312E-2</v>
      </c>
      <c r="V44" s="7" t="str">
        <f>IF(Tabla5[[#This Row],[Tiempo de Permanencia sin la Espera]]&gt;Tabla5[[#This Row],[Tiempo Preparación (horas)]],"Si","No")</f>
        <v>Si</v>
      </c>
      <c r="W44" s="8">
        <v>211</v>
      </c>
      <c r="X44" s="8">
        <f>IF(Tabla5[[#This Row],[Orden Cobrada]]="Si",Tabla5[[#This Row],[Monto Total de la Cuenta]]," ")</f>
        <v>211</v>
      </c>
      <c r="Y44" s="8">
        <v>128</v>
      </c>
      <c r="Z44" s="7">
        <f>Tabla5[[#This Row],[Tiempo de Preparación]]/1440</f>
        <v>8.8888888888888892E-2</v>
      </c>
    </row>
    <row r="45" spans="1:26">
      <c r="A45">
        <v>4</v>
      </c>
      <c r="B45" t="s">
        <v>289</v>
      </c>
      <c r="C45">
        <v>5</v>
      </c>
      <c r="D45" s="3">
        <v>45017.147916666669</v>
      </c>
      <c r="E45" s="3">
        <v>45017.26458333333</v>
      </c>
      <c r="F45" t="s">
        <v>78</v>
      </c>
      <c r="G45" t="s">
        <v>66</v>
      </c>
      <c r="H45" t="s">
        <v>106</v>
      </c>
      <c r="I45" t="str">
        <f>IF(Tabla5[[#This Row],[Orden Cobrada]]="Si",Tabla13[[#This Row],[Método de Pago]],"Ninguno")</f>
        <v>Tarjeta de débito</v>
      </c>
      <c r="J45" t="s">
        <v>1608</v>
      </c>
      <c r="K45" s="34" t="str">
        <f>IF(Tabla5[[#This Row],[Orden Cobrada]]="Si",Tabla13[[#This Row],[Propina]],0)</f>
        <v>20.38</v>
      </c>
      <c r="L45" t="s">
        <v>76</v>
      </c>
      <c r="M45">
        <v>33</v>
      </c>
      <c r="N45" t="s">
        <v>100</v>
      </c>
      <c r="O45" t="s">
        <v>1799</v>
      </c>
      <c r="P45" s="6">
        <f>INT(Tabla13[[#This Row],[Hora de Llegada]])</f>
        <v>45017</v>
      </c>
      <c r="Q45" s="7" t="str">
        <f>TEXT(Tabla13[[#This Row],[Hora de Llegada]], "h:mm")</f>
        <v>3:33</v>
      </c>
      <c r="R45" s="7" t="str">
        <f>TEXT(Tabla13[[#This Row],[Hora de Salida]], "h:mm")</f>
        <v>6:21</v>
      </c>
      <c r="S45" s="7">
        <f>IF(Tabla13[[#This Row],[Estado de la Mesa]]="Ocupada",Tabla13[[#This Row],[Hora de Salida2]]-Tabla13[[#This Row],[Hora de Llegada2]]+(15/1440),Tabla13[[#This Row],[Hora de Salida2]]-Tabla13[[#This Row],[Hora de Llegada2]])</f>
        <v>0.12708333333333333</v>
      </c>
      <c r="T45" s="7">
        <f>Tabla13[[#This Row],[Hora de Salida2]]-Tabla13[[#This Row],[Hora de Llegada2]]</f>
        <v>0.11666666666666667</v>
      </c>
      <c r="U45" s="7">
        <f>IF(Tabla5[[#This Row],[Tiempo de Permanencia sin la Espera]]&gt;Tabla5[[#This Row],[Tiempo Preparación (horas)]],Tabla5[[#This Row],[Tiempo de Permanencia sin la Espera]]-Tabla5[[#This Row],[Tiempo Preparación (horas)]],0)</f>
        <v>2.6388888888888892E-2</v>
      </c>
      <c r="V45" s="7" t="str">
        <f>IF(Tabla5[[#This Row],[Tiempo de Permanencia sin la Espera]]&gt;Tabla5[[#This Row],[Tiempo Preparación (horas)]],"Si","No")</f>
        <v>Si</v>
      </c>
      <c r="W45" s="8">
        <v>306</v>
      </c>
      <c r="X45" s="8">
        <f>IF(Tabla5[[#This Row],[Orden Cobrada]]="Si",Tabla5[[#This Row],[Monto Total de la Cuenta]]," ")</f>
        <v>306</v>
      </c>
      <c r="Y45" s="8">
        <v>130</v>
      </c>
      <c r="Z45" s="7">
        <f>Tabla5[[#This Row],[Tiempo de Preparación]]/1440</f>
        <v>9.0277777777777776E-2</v>
      </c>
    </row>
    <row r="46" spans="1:26">
      <c r="A46">
        <v>15</v>
      </c>
      <c r="B46" t="s">
        <v>1798</v>
      </c>
      <c r="C46">
        <v>1</v>
      </c>
      <c r="D46" s="3">
        <v>45017.094444444447</v>
      </c>
      <c r="E46" s="3">
        <v>45017.254861111112</v>
      </c>
      <c r="F46" t="s">
        <v>78</v>
      </c>
      <c r="G46" t="s">
        <v>60</v>
      </c>
      <c r="H46" t="s">
        <v>59</v>
      </c>
      <c r="I46" t="str">
        <f>IF(Tabla5[[#This Row],[Orden Cobrada]]="Si",Tabla13[[#This Row],[Método de Pago]],"Ninguno")</f>
        <v>Tarjeta de crédito</v>
      </c>
      <c r="J46" t="s">
        <v>1797</v>
      </c>
      <c r="K46" s="34" t="str">
        <f>IF(Tabla5[[#This Row],[Orden Cobrada]]="Si",Tabla13[[#This Row],[Propina]],0)</f>
        <v>13.08</v>
      </c>
      <c r="L46" t="s">
        <v>70</v>
      </c>
      <c r="M46">
        <v>34</v>
      </c>
      <c r="N46" t="s">
        <v>100</v>
      </c>
      <c r="O46" t="s">
        <v>1796</v>
      </c>
      <c r="P46" s="6">
        <f>INT(Tabla13[[#This Row],[Hora de Llegada]])</f>
        <v>45017</v>
      </c>
      <c r="Q46" s="7" t="str">
        <f>TEXT(Tabla13[[#This Row],[Hora de Llegada]], "h:mm")</f>
        <v>2:16</v>
      </c>
      <c r="R46" s="7" t="str">
        <f>TEXT(Tabla13[[#This Row],[Hora de Salida]], "h:mm")</f>
        <v>6:07</v>
      </c>
      <c r="S46" s="7">
        <f>IF(Tabla13[[#This Row],[Estado de la Mesa]]="Ocupada",Tabla13[[#This Row],[Hora de Salida2]]-Tabla13[[#This Row],[Hora de Llegada2]]+(15/1440),Tabla13[[#This Row],[Hora de Salida2]]-Tabla13[[#This Row],[Hora de Llegada2]])</f>
        <v>0.16041666666666665</v>
      </c>
      <c r="T46" s="7">
        <f>Tabla13[[#This Row],[Hora de Salida2]]-Tabla13[[#This Row],[Hora de Llegada2]]</f>
        <v>0.16041666666666665</v>
      </c>
      <c r="U46" s="7">
        <f>IF(Tabla5[[#This Row],[Tiempo de Permanencia sin la Espera]]&gt;Tabla5[[#This Row],[Tiempo Preparación (horas)]],Tabla5[[#This Row],[Tiempo de Permanencia sin la Espera]]-Tabla5[[#This Row],[Tiempo Preparación (horas)]],0)</f>
        <v>0.11527777777777776</v>
      </c>
      <c r="V46" s="7" t="str">
        <f>IF(Tabla5[[#This Row],[Tiempo de Permanencia sin la Espera]]&gt;Tabla5[[#This Row],[Tiempo Preparación (horas)]],"Si","No")</f>
        <v>Si</v>
      </c>
      <c r="W46" s="8">
        <v>112</v>
      </c>
      <c r="X46" s="8">
        <f>IF(Tabla5[[#This Row],[Orden Cobrada]]="Si",Tabla5[[#This Row],[Monto Total de la Cuenta]]," ")</f>
        <v>112</v>
      </c>
      <c r="Y46" s="8">
        <v>65</v>
      </c>
      <c r="Z46" s="7">
        <f>Tabla5[[#This Row],[Tiempo de Preparación]]/1440</f>
        <v>4.5138888888888888E-2</v>
      </c>
    </row>
    <row r="47" spans="1:26">
      <c r="A47">
        <v>13</v>
      </c>
      <c r="B47" t="s">
        <v>452</v>
      </c>
      <c r="C47">
        <v>2</v>
      </c>
      <c r="D47" s="3">
        <v>45017.137499999997</v>
      </c>
      <c r="E47" s="3">
        <v>45017.246527777781</v>
      </c>
      <c r="F47" t="s">
        <v>72</v>
      </c>
      <c r="G47" t="s">
        <v>82</v>
      </c>
      <c r="H47" t="s">
        <v>59</v>
      </c>
      <c r="I47" t="str">
        <f>IF(Tabla5[[#This Row],[Orden Cobrada]]="Si",Tabla13[[#This Row],[Método de Pago]],"Ninguno")</f>
        <v>Tarjeta de crédito</v>
      </c>
      <c r="J47" t="s">
        <v>1795</v>
      </c>
      <c r="K47" s="34" t="str">
        <f>IF(Tabla5[[#This Row],[Orden Cobrada]]="Si",Tabla13[[#This Row],[Propina]],0)</f>
        <v>15.75</v>
      </c>
      <c r="L47" t="s">
        <v>76</v>
      </c>
      <c r="M47">
        <v>35</v>
      </c>
      <c r="N47" t="s">
        <v>100</v>
      </c>
      <c r="O47" t="s">
        <v>1794</v>
      </c>
      <c r="P47" s="6">
        <f>INT(Tabla13[[#This Row],[Hora de Llegada]])</f>
        <v>45017</v>
      </c>
      <c r="Q47" s="7" t="str">
        <f>TEXT(Tabla13[[#This Row],[Hora de Llegada]], "h:mm")</f>
        <v>3:18</v>
      </c>
      <c r="R47" s="7" t="str">
        <f>TEXT(Tabla13[[#This Row],[Hora de Salida]], "h:mm")</f>
        <v>5:55</v>
      </c>
      <c r="S47" s="7">
        <f>IF(Tabla13[[#This Row],[Estado de la Mesa]]="Ocupada",Tabla13[[#This Row],[Hora de Salida2]]-Tabla13[[#This Row],[Hora de Llegada2]]+(15/1440),Tabla13[[#This Row],[Hora de Salida2]]-Tabla13[[#This Row],[Hora de Llegada2]])</f>
        <v>0.11944444444444448</v>
      </c>
      <c r="T47" s="7">
        <f>Tabla13[[#This Row],[Hora de Salida2]]-Tabla13[[#This Row],[Hora de Llegada2]]</f>
        <v>0.10902777777777781</v>
      </c>
      <c r="U47" s="7">
        <f>IF(Tabla5[[#This Row],[Tiempo de Permanencia sin la Espera]]&gt;Tabla5[[#This Row],[Tiempo Preparación (horas)]],Tabla5[[#This Row],[Tiempo de Permanencia sin la Espera]]-Tabla5[[#This Row],[Tiempo Preparación (horas)]],0)</f>
        <v>6.3888888888888912E-2</v>
      </c>
      <c r="V47" s="7" t="str">
        <f>IF(Tabla5[[#This Row],[Tiempo de Permanencia sin la Espera]]&gt;Tabla5[[#This Row],[Tiempo Preparación (horas)]],"Si","No")</f>
        <v>Si</v>
      </c>
      <c r="W47" s="8">
        <v>214</v>
      </c>
      <c r="X47" s="8">
        <f>IF(Tabla5[[#This Row],[Orden Cobrada]]="Si",Tabla5[[#This Row],[Monto Total de la Cuenta]]," ")</f>
        <v>214</v>
      </c>
      <c r="Y47" s="8">
        <v>65</v>
      </c>
      <c r="Z47" s="7">
        <f>Tabla5[[#This Row],[Tiempo de Preparación]]/1440</f>
        <v>4.5138888888888888E-2</v>
      </c>
    </row>
    <row r="48" spans="1:26">
      <c r="A48">
        <v>5</v>
      </c>
      <c r="B48" t="s">
        <v>1025</v>
      </c>
      <c r="C48">
        <v>5</v>
      </c>
      <c r="D48" s="3">
        <v>45017.143750000003</v>
      </c>
      <c r="E48" s="3">
        <v>45017.268055555556</v>
      </c>
      <c r="F48" t="s">
        <v>61</v>
      </c>
      <c r="G48" t="s">
        <v>82</v>
      </c>
      <c r="H48" t="s">
        <v>59</v>
      </c>
      <c r="I48" t="str">
        <f>IF(Tabla5[[#This Row],[Orden Cobrada]]="Si",Tabla13[[#This Row],[Método de Pago]],"Ninguno")</f>
        <v>Tarjeta de crédito</v>
      </c>
      <c r="J48" t="s">
        <v>1793</v>
      </c>
      <c r="K48" s="34" t="str">
        <f>IF(Tabla5[[#This Row],[Orden Cobrada]]="Si",Tabla13[[#This Row],[Propina]],0)</f>
        <v>45.28</v>
      </c>
      <c r="L48" t="s">
        <v>76</v>
      </c>
      <c r="M48">
        <v>36</v>
      </c>
      <c r="N48" t="s">
        <v>126</v>
      </c>
      <c r="O48" t="s">
        <v>7</v>
      </c>
      <c r="P48" s="6">
        <f>INT(Tabla13[[#This Row],[Hora de Llegada]])</f>
        <v>45017</v>
      </c>
      <c r="Q48" s="7" t="str">
        <f>TEXT(Tabla13[[#This Row],[Hora de Llegada]], "h:mm")</f>
        <v>3:27</v>
      </c>
      <c r="R48" s="7" t="str">
        <f>TEXT(Tabla13[[#This Row],[Hora de Salida]], "h:mm")</f>
        <v>6:26</v>
      </c>
      <c r="S48" s="7">
        <f>IF(Tabla13[[#This Row],[Estado de la Mesa]]="Ocupada",Tabla13[[#This Row],[Hora de Salida2]]-Tabla13[[#This Row],[Hora de Llegada2]]+(15/1440),Tabla13[[#This Row],[Hora de Salida2]]-Tabla13[[#This Row],[Hora de Llegada2]])</f>
        <v>0.13472222222222219</v>
      </c>
      <c r="T48" s="7">
        <f>Tabla13[[#This Row],[Hora de Salida2]]-Tabla13[[#This Row],[Hora de Llegada2]]</f>
        <v>0.12430555555555553</v>
      </c>
      <c r="U48" s="7">
        <f>IF(Tabla5[[#This Row],[Tiempo de Permanencia sin la Espera]]&gt;Tabla5[[#This Row],[Tiempo Preparación (horas)]],Tabla5[[#This Row],[Tiempo de Permanencia sin la Espera]]-Tabla5[[#This Row],[Tiempo Preparación (horas)]],0)</f>
        <v>9.7916666666666638E-2</v>
      </c>
      <c r="V48" s="7" t="str">
        <f>IF(Tabla5[[#This Row],[Tiempo de Permanencia sin la Espera]]&gt;Tabla5[[#This Row],[Tiempo Preparación (horas)]],"Si","No")</f>
        <v>Si</v>
      </c>
      <c r="W48" s="8">
        <v>30</v>
      </c>
      <c r="X48" s="8">
        <f>IF(Tabla5[[#This Row],[Orden Cobrada]]="Si",Tabla5[[#This Row],[Monto Total de la Cuenta]]," ")</f>
        <v>30</v>
      </c>
      <c r="Y48" s="8">
        <v>38</v>
      </c>
      <c r="Z48" s="7">
        <f>Tabla5[[#This Row],[Tiempo de Preparación]]/1440</f>
        <v>2.6388888888888889E-2</v>
      </c>
    </row>
    <row r="49" spans="1:26">
      <c r="A49">
        <v>20</v>
      </c>
      <c r="B49" t="s">
        <v>1270</v>
      </c>
      <c r="C49">
        <v>1</v>
      </c>
      <c r="D49" s="3">
        <v>45017.14166666667</v>
      </c>
      <c r="E49" s="3">
        <v>45017.251388888886</v>
      </c>
      <c r="F49" t="s">
        <v>87</v>
      </c>
      <c r="G49" t="s">
        <v>66</v>
      </c>
      <c r="H49" t="s">
        <v>59</v>
      </c>
      <c r="I49" t="str">
        <f>IF(Tabla5[[#This Row],[Orden Cobrada]]="Si",Tabla13[[#This Row],[Método de Pago]],"Ninguno")</f>
        <v>Tarjeta de crédito</v>
      </c>
      <c r="J49" t="s">
        <v>1497</v>
      </c>
      <c r="K49" s="34" t="str">
        <f>IF(Tabla5[[#This Row],[Orden Cobrada]]="Si",Tabla13[[#This Row],[Propina]],0)</f>
        <v>10.39</v>
      </c>
      <c r="L49" t="s">
        <v>76</v>
      </c>
      <c r="M49">
        <v>37</v>
      </c>
      <c r="N49" t="s">
        <v>104</v>
      </c>
      <c r="O49" t="s">
        <v>23</v>
      </c>
      <c r="P49" s="6">
        <f>INT(Tabla13[[#This Row],[Hora de Llegada]])</f>
        <v>45017</v>
      </c>
      <c r="Q49" s="7" t="str">
        <f>TEXT(Tabla13[[#This Row],[Hora de Llegada]], "h:mm")</f>
        <v>3:24</v>
      </c>
      <c r="R49" s="7" t="str">
        <f>TEXT(Tabla13[[#This Row],[Hora de Salida]], "h:mm")</f>
        <v>6:02</v>
      </c>
      <c r="S49" s="7">
        <f>IF(Tabla13[[#This Row],[Estado de la Mesa]]="Ocupada",Tabla13[[#This Row],[Hora de Salida2]]-Tabla13[[#This Row],[Hora de Llegada2]]+(15/1440),Tabla13[[#This Row],[Hora de Salida2]]-Tabla13[[#This Row],[Hora de Llegada2]])</f>
        <v>0.12013888888888889</v>
      </c>
      <c r="T49" s="7">
        <f>Tabla13[[#This Row],[Hora de Salida2]]-Tabla13[[#This Row],[Hora de Llegada2]]</f>
        <v>0.10972222222222222</v>
      </c>
      <c r="U49" s="7">
        <f>IF(Tabla5[[#This Row],[Tiempo de Permanencia sin la Espera]]&gt;Tabla5[[#This Row],[Tiempo Preparación (horas)]],Tabla5[[#This Row],[Tiempo de Permanencia sin la Espera]]-Tabla5[[#This Row],[Tiempo Preparación (horas)]],0)</f>
        <v>7.7083333333333337E-2</v>
      </c>
      <c r="V49" s="7" t="str">
        <f>IF(Tabla5[[#This Row],[Tiempo de Permanencia sin la Espera]]&gt;Tabla5[[#This Row],[Tiempo Preparación (horas)]],"Si","No")</f>
        <v>Si</v>
      </c>
      <c r="W49" s="8">
        <v>21</v>
      </c>
      <c r="X49" s="8">
        <f>IF(Tabla5[[#This Row],[Orden Cobrada]]="Si",Tabla5[[#This Row],[Monto Total de la Cuenta]]," ")</f>
        <v>21</v>
      </c>
      <c r="Y49" s="8">
        <v>47</v>
      </c>
      <c r="Z49" s="7">
        <f>Tabla5[[#This Row],[Tiempo de Preparación]]/1440</f>
        <v>3.2638888888888891E-2</v>
      </c>
    </row>
    <row r="50" spans="1:26">
      <c r="A50">
        <v>10</v>
      </c>
      <c r="B50" t="s">
        <v>1381</v>
      </c>
      <c r="C50">
        <v>6</v>
      </c>
      <c r="D50" s="3">
        <v>45017.109722222223</v>
      </c>
      <c r="E50" s="3">
        <v>45017.161805555559</v>
      </c>
      <c r="F50" t="s">
        <v>78</v>
      </c>
      <c r="G50" t="s">
        <v>82</v>
      </c>
      <c r="H50" t="s">
        <v>106</v>
      </c>
      <c r="I50" t="str">
        <f>IF(Tabla5[[#This Row],[Orden Cobrada]]="Si",Tabla13[[#This Row],[Método de Pago]],"Ninguno")</f>
        <v>Ninguno</v>
      </c>
      <c r="J50" t="s">
        <v>1792</v>
      </c>
      <c r="K50" s="34">
        <f>IF(Tabla5[[#This Row],[Orden Cobrada]]="Si",Tabla13[[#This Row],[Propina]],0)</f>
        <v>0</v>
      </c>
      <c r="L50" t="s">
        <v>57</v>
      </c>
      <c r="M50">
        <v>38</v>
      </c>
      <c r="N50" t="s">
        <v>69</v>
      </c>
      <c r="O50" t="s">
        <v>1791</v>
      </c>
      <c r="P50" s="6">
        <f>INT(Tabla13[[#This Row],[Hora de Llegada]])</f>
        <v>45017</v>
      </c>
      <c r="Q50" s="7" t="str">
        <f>TEXT(Tabla13[[#This Row],[Hora de Llegada]], "h:mm")</f>
        <v>2:38</v>
      </c>
      <c r="R50" s="7" t="str">
        <f>TEXT(Tabla13[[#This Row],[Hora de Salida]], "h:mm")</f>
        <v>3:53</v>
      </c>
      <c r="S50" s="7">
        <f>IF(Tabla13[[#This Row],[Estado de la Mesa]]="Ocupada",Tabla13[[#This Row],[Hora de Salida2]]-Tabla13[[#This Row],[Hora de Llegada2]]+(15/1440),Tabla13[[#This Row],[Hora de Salida2]]-Tabla13[[#This Row],[Hora de Llegada2]])</f>
        <v>5.2083333333333343E-2</v>
      </c>
      <c r="T50" s="7">
        <f>Tabla13[[#This Row],[Hora de Salida2]]-Tabla13[[#This Row],[Hora de Llegada2]]</f>
        <v>5.2083333333333343E-2</v>
      </c>
      <c r="U50" s="7">
        <f>IF(Tabla5[[#This Row],[Tiempo de Permanencia sin la Espera]]&gt;Tabla5[[#This Row],[Tiempo Preparación (horas)]],Tabla5[[#This Row],[Tiempo de Permanencia sin la Espera]]-Tabla5[[#This Row],[Tiempo Preparación (horas)]],0)</f>
        <v>0</v>
      </c>
      <c r="V50" s="7" t="str">
        <f>IF(Tabla5[[#This Row],[Tiempo de Permanencia sin la Espera]]&gt;Tabla5[[#This Row],[Tiempo Preparación (horas)]],"Si","No")</f>
        <v>No</v>
      </c>
      <c r="W50" s="8">
        <v>235</v>
      </c>
      <c r="X50" s="8" t="str">
        <f>IF(Tabla5[[#This Row],[Orden Cobrada]]="Si",Tabla5[[#This Row],[Monto Total de la Cuenta]]," ")</f>
        <v xml:space="preserve"> </v>
      </c>
      <c r="Y50" s="8">
        <v>98</v>
      </c>
      <c r="Z50" s="7">
        <f>Tabla5[[#This Row],[Tiempo de Preparación]]/1440</f>
        <v>6.805555555555555E-2</v>
      </c>
    </row>
    <row r="51" spans="1:26">
      <c r="A51">
        <v>15</v>
      </c>
      <c r="B51" t="s">
        <v>574</v>
      </c>
      <c r="C51">
        <v>3</v>
      </c>
      <c r="D51" s="3">
        <v>45017.15347222222</v>
      </c>
      <c r="E51" s="3">
        <v>45017.318749999999</v>
      </c>
      <c r="F51" t="s">
        <v>61</v>
      </c>
      <c r="G51" t="s">
        <v>66</v>
      </c>
      <c r="H51" t="s">
        <v>102</v>
      </c>
      <c r="I51" t="str">
        <f>IF(Tabla5[[#This Row],[Orden Cobrada]]="Si",Tabla13[[#This Row],[Método de Pago]],"Ninguno")</f>
        <v>Efectivo</v>
      </c>
      <c r="J51" t="s">
        <v>1790</v>
      </c>
      <c r="K51" s="34" t="str">
        <f>IF(Tabla5[[#This Row],[Orden Cobrada]]="Si",Tabla13[[#This Row],[Propina]],0)</f>
        <v>48.36</v>
      </c>
      <c r="L51" t="s">
        <v>76</v>
      </c>
      <c r="M51">
        <v>39</v>
      </c>
      <c r="N51" t="s">
        <v>126</v>
      </c>
      <c r="O51" t="s">
        <v>12</v>
      </c>
      <c r="P51" s="6">
        <f>INT(Tabla13[[#This Row],[Hora de Llegada]])</f>
        <v>45017</v>
      </c>
      <c r="Q51" s="7" t="str">
        <f>TEXT(Tabla13[[#This Row],[Hora de Llegada]], "h:mm")</f>
        <v>3:41</v>
      </c>
      <c r="R51" s="7" t="str">
        <f>TEXT(Tabla13[[#This Row],[Hora de Salida]], "h:mm")</f>
        <v>7:39</v>
      </c>
      <c r="S51" s="7">
        <f>IF(Tabla13[[#This Row],[Estado de la Mesa]]="Ocupada",Tabla13[[#This Row],[Hora de Salida2]]-Tabla13[[#This Row],[Hora de Llegada2]]+(15/1440),Tabla13[[#This Row],[Hora de Salida2]]-Tabla13[[#This Row],[Hora de Llegada2]])</f>
        <v>0.17569444444444446</v>
      </c>
      <c r="T51" s="7">
        <f>Tabla13[[#This Row],[Hora de Salida2]]-Tabla13[[#This Row],[Hora de Llegada2]]</f>
        <v>0.1652777777777778</v>
      </c>
      <c r="U51" s="7">
        <f>IF(Tabla5[[#This Row],[Tiempo de Permanencia sin la Espera]]&gt;Tabla5[[#This Row],[Tiempo Preparación (horas)]],Tabla5[[#This Row],[Tiempo de Permanencia sin la Espera]]-Tabla5[[#This Row],[Tiempo Preparación (horas)]],0)</f>
        <v>0.12569444444444447</v>
      </c>
      <c r="V51" s="7" t="str">
        <f>IF(Tabla5[[#This Row],[Tiempo de Permanencia sin la Espera]]&gt;Tabla5[[#This Row],[Tiempo Preparación (horas)]],"Si","No")</f>
        <v>Si</v>
      </c>
      <c r="W51" s="8">
        <v>108</v>
      </c>
      <c r="X51" s="8">
        <f>IF(Tabla5[[#This Row],[Orden Cobrada]]="Si",Tabla5[[#This Row],[Monto Total de la Cuenta]]," ")</f>
        <v>108</v>
      </c>
      <c r="Y51" s="8">
        <v>57</v>
      </c>
      <c r="Z51" s="7">
        <f>Tabla5[[#This Row],[Tiempo de Preparación]]/1440</f>
        <v>3.9583333333333331E-2</v>
      </c>
    </row>
    <row r="52" spans="1:26">
      <c r="A52">
        <v>1</v>
      </c>
      <c r="B52" t="s">
        <v>595</v>
      </c>
      <c r="C52">
        <v>1</v>
      </c>
      <c r="D52" s="3">
        <v>45017.083333333336</v>
      </c>
      <c r="E52" s="3">
        <v>45017.170138888891</v>
      </c>
      <c r="F52" t="s">
        <v>72</v>
      </c>
      <c r="G52" t="s">
        <v>82</v>
      </c>
      <c r="H52" t="s">
        <v>102</v>
      </c>
      <c r="I52" t="str">
        <f>IF(Tabla5[[#This Row],[Orden Cobrada]]="Si",Tabla13[[#This Row],[Método de Pago]],"Ninguno")</f>
        <v>Efectivo</v>
      </c>
      <c r="J52" t="s">
        <v>1789</v>
      </c>
      <c r="K52" s="34" t="str">
        <f>IF(Tabla5[[#This Row],[Orden Cobrada]]="Si",Tabla13[[#This Row],[Propina]],0)</f>
        <v>13.68</v>
      </c>
      <c r="L52" t="s">
        <v>70</v>
      </c>
      <c r="M52">
        <v>40</v>
      </c>
      <c r="N52" t="s">
        <v>64</v>
      </c>
      <c r="O52" t="s">
        <v>1788</v>
      </c>
      <c r="P52" s="6">
        <f>INT(Tabla13[[#This Row],[Hora de Llegada]])</f>
        <v>45017</v>
      </c>
      <c r="Q52" s="7" t="str">
        <f>TEXT(Tabla13[[#This Row],[Hora de Llegada]], "h:mm")</f>
        <v>2:00</v>
      </c>
      <c r="R52" s="7" t="str">
        <f>TEXT(Tabla13[[#This Row],[Hora de Salida]], "h:mm")</f>
        <v>4:05</v>
      </c>
      <c r="S52" s="7">
        <f>IF(Tabla13[[#This Row],[Estado de la Mesa]]="Ocupada",Tabla13[[#This Row],[Hora de Salida2]]-Tabla13[[#This Row],[Hora de Llegada2]]+(15/1440),Tabla13[[#This Row],[Hora de Salida2]]-Tabla13[[#This Row],[Hora de Llegada2]])</f>
        <v>8.6805555555555539E-2</v>
      </c>
      <c r="T52" s="7">
        <f>Tabla13[[#This Row],[Hora de Salida2]]-Tabla13[[#This Row],[Hora de Llegada2]]</f>
        <v>8.6805555555555539E-2</v>
      </c>
      <c r="U52" s="7">
        <f>IF(Tabla5[[#This Row],[Tiempo de Permanencia sin la Espera]]&gt;Tabla5[[#This Row],[Tiempo Preparación (horas)]],Tabla5[[#This Row],[Tiempo de Permanencia sin la Espera]]-Tabla5[[#This Row],[Tiempo Preparación (horas)]],0)</f>
        <v>3.263888888888887E-2</v>
      </c>
      <c r="V52" s="7" t="str">
        <f>IF(Tabla5[[#This Row],[Tiempo de Permanencia sin la Espera]]&gt;Tabla5[[#This Row],[Tiempo Preparación (horas)]],"Si","No")</f>
        <v>Si</v>
      </c>
      <c r="W52" s="8">
        <v>148</v>
      </c>
      <c r="X52" s="8">
        <f>IF(Tabla5[[#This Row],[Orden Cobrada]]="Si",Tabla5[[#This Row],[Monto Total de la Cuenta]]," ")</f>
        <v>148</v>
      </c>
      <c r="Y52" s="8">
        <v>78</v>
      </c>
      <c r="Z52" s="7">
        <f>Tabla5[[#This Row],[Tiempo de Preparación]]/1440</f>
        <v>5.4166666666666669E-2</v>
      </c>
    </row>
    <row r="53" spans="1:26">
      <c r="A53">
        <v>7</v>
      </c>
      <c r="B53" t="s">
        <v>1544</v>
      </c>
      <c r="C53">
        <v>4</v>
      </c>
      <c r="D53" s="3">
        <v>45017.093055555553</v>
      </c>
      <c r="E53" s="3">
        <v>45017.180555555555</v>
      </c>
      <c r="F53" t="s">
        <v>61</v>
      </c>
      <c r="G53" t="s">
        <v>82</v>
      </c>
      <c r="H53" t="s">
        <v>59</v>
      </c>
      <c r="I53" t="str">
        <f>IF(Tabla5[[#This Row],[Orden Cobrada]]="Si",Tabla13[[#This Row],[Método de Pago]],"Ninguno")</f>
        <v>Tarjeta de crédito</v>
      </c>
      <c r="J53" t="s">
        <v>1787</v>
      </c>
      <c r="K53" s="34" t="str">
        <f>IF(Tabla5[[#This Row],[Orden Cobrada]]="Si",Tabla13[[#This Row],[Propina]],0)</f>
        <v>15.24</v>
      </c>
      <c r="L53" t="s">
        <v>76</v>
      </c>
      <c r="M53">
        <v>41</v>
      </c>
      <c r="N53" t="s">
        <v>100</v>
      </c>
      <c r="O53" t="s">
        <v>1786</v>
      </c>
      <c r="P53" s="6">
        <f>INT(Tabla13[[#This Row],[Hora de Llegada]])</f>
        <v>45017</v>
      </c>
      <c r="Q53" s="7" t="str">
        <f>TEXT(Tabla13[[#This Row],[Hora de Llegada]], "h:mm")</f>
        <v>2:14</v>
      </c>
      <c r="R53" s="7" t="str">
        <f>TEXT(Tabla13[[#This Row],[Hora de Salida]], "h:mm")</f>
        <v>4:20</v>
      </c>
      <c r="S53" s="7">
        <f>IF(Tabla13[[#This Row],[Estado de la Mesa]]="Ocupada",Tabla13[[#This Row],[Hora de Salida2]]-Tabla13[[#This Row],[Hora de Llegada2]]+(15/1440),Tabla13[[#This Row],[Hora de Salida2]]-Tabla13[[#This Row],[Hora de Llegada2]])</f>
        <v>9.7916666666666666E-2</v>
      </c>
      <c r="T53" s="7">
        <f>Tabla13[[#This Row],[Hora de Salida2]]-Tabla13[[#This Row],[Hora de Llegada2]]</f>
        <v>8.7499999999999994E-2</v>
      </c>
      <c r="U53" s="7">
        <f>IF(Tabla5[[#This Row],[Tiempo de Permanencia sin la Espera]]&gt;Tabla5[[#This Row],[Tiempo Preparación (horas)]],Tabla5[[#This Row],[Tiempo de Permanencia sin la Espera]]-Tabla5[[#This Row],[Tiempo Preparación (horas)]],0)</f>
        <v>2.5694444444444436E-2</v>
      </c>
      <c r="V53" s="7" t="str">
        <f>IF(Tabla5[[#This Row],[Tiempo de Permanencia sin la Espera]]&gt;Tabla5[[#This Row],[Tiempo Preparación (horas)]],"Si","No")</f>
        <v>Si</v>
      </c>
      <c r="W53" s="8">
        <v>204</v>
      </c>
      <c r="X53" s="8">
        <f>IF(Tabla5[[#This Row],[Orden Cobrada]]="Si",Tabla5[[#This Row],[Monto Total de la Cuenta]]," ")</f>
        <v>204</v>
      </c>
      <c r="Y53" s="8">
        <v>89</v>
      </c>
      <c r="Z53" s="7">
        <f>Tabla5[[#This Row],[Tiempo de Preparación]]/1440</f>
        <v>6.1805555555555558E-2</v>
      </c>
    </row>
    <row r="54" spans="1:26">
      <c r="A54">
        <v>14</v>
      </c>
      <c r="B54" t="s">
        <v>494</v>
      </c>
      <c r="C54">
        <v>1</v>
      </c>
      <c r="D54" s="3">
        <v>45017.017361111109</v>
      </c>
      <c r="E54" s="3">
        <v>45017.073611111111</v>
      </c>
      <c r="F54" t="s">
        <v>61</v>
      </c>
      <c r="G54" t="s">
        <v>82</v>
      </c>
      <c r="H54" t="s">
        <v>59</v>
      </c>
      <c r="I54" t="str">
        <f>IF(Tabla5[[#This Row],[Orden Cobrada]]="Si",Tabla13[[#This Row],[Método de Pago]],"Ninguno")</f>
        <v>Tarjeta de crédito</v>
      </c>
      <c r="J54" t="s">
        <v>1785</v>
      </c>
      <c r="K54" s="34" t="str">
        <f>IF(Tabla5[[#This Row],[Orden Cobrada]]="Si",Tabla13[[#This Row],[Propina]],0)</f>
        <v>49.58</v>
      </c>
      <c r="L54" t="s">
        <v>57</v>
      </c>
      <c r="M54">
        <v>42</v>
      </c>
      <c r="N54" t="s">
        <v>126</v>
      </c>
      <c r="O54" t="s">
        <v>1784</v>
      </c>
      <c r="P54" s="6">
        <f>INT(Tabla13[[#This Row],[Hora de Llegada]])</f>
        <v>45017</v>
      </c>
      <c r="Q54" s="7" t="str">
        <f>TEXT(Tabla13[[#This Row],[Hora de Llegada]], "h:mm")</f>
        <v>0:25</v>
      </c>
      <c r="R54" s="7" t="str">
        <f>TEXT(Tabla13[[#This Row],[Hora de Salida]], "h:mm")</f>
        <v>1:46</v>
      </c>
      <c r="S54" s="7">
        <f>IF(Tabla13[[#This Row],[Estado de la Mesa]]="Ocupada",Tabla13[[#This Row],[Hora de Salida2]]-Tabla13[[#This Row],[Hora de Llegada2]]+(15/1440),Tabla13[[#This Row],[Hora de Salida2]]-Tabla13[[#This Row],[Hora de Llegada2]])</f>
        <v>5.6250000000000001E-2</v>
      </c>
      <c r="T54" s="7">
        <f>Tabla13[[#This Row],[Hora de Salida2]]-Tabla13[[#This Row],[Hora de Llegada2]]</f>
        <v>5.6250000000000001E-2</v>
      </c>
      <c r="U54" s="7">
        <f>IF(Tabla5[[#This Row],[Tiempo de Permanencia sin la Espera]]&gt;Tabla5[[#This Row],[Tiempo Preparación (horas)]],Tabla5[[#This Row],[Tiempo de Permanencia sin la Espera]]-Tabla5[[#This Row],[Tiempo Preparación (horas)]],0)</f>
        <v>8.3333333333333315E-3</v>
      </c>
      <c r="V54" s="7" t="str">
        <f>IF(Tabla5[[#This Row],[Tiempo de Permanencia sin la Espera]]&gt;Tabla5[[#This Row],[Tiempo Preparación (horas)]],"Si","No")</f>
        <v>Si</v>
      </c>
      <c r="W54" s="8">
        <v>102</v>
      </c>
      <c r="X54" s="8">
        <f>IF(Tabla5[[#This Row],[Orden Cobrada]]="Si",Tabla5[[#This Row],[Monto Total de la Cuenta]]," ")</f>
        <v>102</v>
      </c>
      <c r="Y54" s="8">
        <v>69</v>
      </c>
      <c r="Z54" s="7">
        <f>Tabla5[[#This Row],[Tiempo de Preparación]]/1440</f>
        <v>4.791666666666667E-2</v>
      </c>
    </row>
    <row r="55" spans="1:26">
      <c r="A55">
        <v>8</v>
      </c>
      <c r="B55" t="s">
        <v>633</v>
      </c>
      <c r="C55">
        <v>6</v>
      </c>
      <c r="D55" s="3">
        <v>45017.043055555558</v>
      </c>
      <c r="E55" s="3">
        <v>45017.134722222225</v>
      </c>
      <c r="F55" t="s">
        <v>78</v>
      </c>
      <c r="G55" t="s">
        <v>82</v>
      </c>
      <c r="H55" t="s">
        <v>59</v>
      </c>
      <c r="I55" t="str">
        <f>IF(Tabla5[[#This Row],[Orden Cobrada]]="Si",Tabla13[[#This Row],[Método de Pago]],"Ninguno")</f>
        <v>Ninguno</v>
      </c>
      <c r="J55" t="s">
        <v>1783</v>
      </c>
      <c r="K55" s="34">
        <f>IF(Tabla5[[#This Row],[Orden Cobrada]]="Si",Tabla13[[#This Row],[Propina]],0)</f>
        <v>0</v>
      </c>
      <c r="L55" t="s">
        <v>76</v>
      </c>
      <c r="M55">
        <v>43</v>
      </c>
      <c r="N55" t="s">
        <v>100</v>
      </c>
      <c r="O55" t="s">
        <v>1782</v>
      </c>
      <c r="P55" s="6">
        <f>INT(Tabla13[[#This Row],[Hora de Llegada]])</f>
        <v>45017</v>
      </c>
      <c r="Q55" s="7" t="str">
        <f>TEXT(Tabla13[[#This Row],[Hora de Llegada]], "h:mm")</f>
        <v>1:02</v>
      </c>
      <c r="R55" s="7" t="str">
        <f>TEXT(Tabla13[[#This Row],[Hora de Salida]], "h:mm")</f>
        <v>3:14</v>
      </c>
      <c r="S55" s="7">
        <f>IF(Tabla13[[#This Row],[Estado de la Mesa]]="Ocupada",Tabla13[[#This Row],[Hora de Salida2]]-Tabla13[[#This Row],[Hora de Llegada2]]+(15/1440),Tabla13[[#This Row],[Hora de Salida2]]-Tabla13[[#This Row],[Hora de Llegada2]])</f>
        <v>0.10208333333333332</v>
      </c>
      <c r="T55" s="7">
        <f>Tabla13[[#This Row],[Hora de Salida2]]-Tabla13[[#This Row],[Hora de Llegada2]]</f>
        <v>9.1666666666666646E-2</v>
      </c>
      <c r="U55" s="7">
        <f>IF(Tabla5[[#This Row],[Tiempo de Permanencia sin la Espera]]&gt;Tabla5[[#This Row],[Tiempo Preparación (horas)]],Tabla5[[#This Row],[Tiempo de Permanencia sin la Espera]]-Tabla5[[#This Row],[Tiempo Preparación (horas)]],0)</f>
        <v>0</v>
      </c>
      <c r="V55" s="7" t="str">
        <f>IF(Tabla5[[#This Row],[Tiempo de Permanencia sin la Espera]]&gt;Tabla5[[#This Row],[Tiempo Preparación (horas)]],"Si","No")</f>
        <v>No</v>
      </c>
      <c r="W55" s="8">
        <v>203</v>
      </c>
      <c r="X55" s="8" t="str">
        <f>IF(Tabla5[[#This Row],[Orden Cobrada]]="Si",Tabla5[[#This Row],[Monto Total de la Cuenta]]," ")</f>
        <v xml:space="preserve"> </v>
      </c>
      <c r="Y55" s="8">
        <v>146</v>
      </c>
      <c r="Z55" s="7">
        <f>Tabla5[[#This Row],[Tiempo de Preparación]]/1440</f>
        <v>0.10138888888888889</v>
      </c>
    </row>
    <row r="56" spans="1:26">
      <c r="A56">
        <v>18</v>
      </c>
      <c r="B56" t="s">
        <v>595</v>
      </c>
      <c r="C56">
        <v>1</v>
      </c>
      <c r="D56" s="3">
        <v>45017.129166666666</v>
      </c>
      <c r="E56" s="3">
        <v>45017.262499999997</v>
      </c>
      <c r="F56" t="s">
        <v>78</v>
      </c>
      <c r="G56" t="s">
        <v>82</v>
      </c>
      <c r="H56" t="s">
        <v>59</v>
      </c>
      <c r="I56" t="str">
        <f>IF(Tabla5[[#This Row],[Orden Cobrada]]="Si",Tabla13[[#This Row],[Método de Pago]],"Ninguno")</f>
        <v>Tarjeta de crédito</v>
      </c>
      <c r="J56" t="s">
        <v>515</v>
      </c>
      <c r="K56" s="34" t="str">
        <f>IF(Tabla5[[#This Row],[Orden Cobrada]]="Si",Tabla13[[#This Row],[Propina]],0)</f>
        <v>42.6</v>
      </c>
      <c r="L56" t="s">
        <v>70</v>
      </c>
      <c r="M56">
        <v>44</v>
      </c>
      <c r="N56" t="s">
        <v>90</v>
      </c>
      <c r="O56" t="s">
        <v>1781</v>
      </c>
      <c r="P56" s="6">
        <f>INT(Tabla13[[#This Row],[Hora de Llegada]])</f>
        <v>45017</v>
      </c>
      <c r="Q56" s="7" t="str">
        <f>TEXT(Tabla13[[#This Row],[Hora de Llegada]], "h:mm")</f>
        <v>3:06</v>
      </c>
      <c r="R56" s="7" t="str">
        <f>TEXT(Tabla13[[#This Row],[Hora de Salida]], "h:mm")</f>
        <v>6:18</v>
      </c>
      <c r="S56" s="7">
        <f>IF(Tabla13[[#This Row],[Estado de la Mesa]]="Ocupada",Tabla13[[#This Row],[Hora de Salida2]]-Tabla13[[#This Row],[Hora de Llegada2]]+(15/1440),Tabla13[[#This Row],[Hora de Salida2]]-Tabla13[[#This Row],[Hora de Llegada2]])</f>
        <v>0.13333333333333333</v>
      </c>
      <c r="T56" s="7">
        <f>Tabla13[[#This Row],[Hora de Salida2]]-Tabla13[[#This Row],[Hora de Llegada2]]</f>
        <v>0.13333333333333333</v>
      </c>
      <c r="U56" s="7">
        <f>IF(Tabla5[[#This Row],[Tiempo de Permanencia sin la Espera]]&gt;Tabla5[[#This Row],[Tiempo Preparación (horas)]],Tabla5[[#This Row],[Tiempo de Permanencia sin la Espera]]-Tabla5[[#This Row],[Tiempo Preparación (horas)]],0)</f>
        <v>7.4305555555555555E-2</v>
      </c>
      <c r="V56" s="7" t="str">
        <f>IF(Tabla5[[#This Row],[Tiempo de Permanencia sin la Espera]]&gt;Tabla5[[#This Row],[Tiempo Preparación (horas)]],"Si","No")</f>
        <v>Si</v>
      </c>
      <c r="W56" s="8">
        <v>122</v>
      </c>
      <c r="X56" s="8">
        <f>IF(Tabla5[[#This Row],[Orden Cobrada]]="Si",Tabla5[[#This Row],[Monto Total de la Cuenta]]," ")</f>
        <v>122</v>
      </c>
      <c r="Y56" s="8">
        <v>85</v>
      </c>
      <c r="Z56" s="7">
        <f>Tabla5[[#This Row],[Tiempo de Preparación]]/1440</f>
        <v>5.9027777777777776E-2</v>
      </c>
    </row>
    <row r="57" spans="1:26">
      <c r="A57">
        <v>17</v>
      </c>
      <c r="B57" t="s">
        <v>1780</v>
      </c>
      <c r="C57">
        <v>2</v>
      </c>
      <c r="D57" s="3">
        <v>45017.09375</v>
      </c>
      <c r="E57" s="3">
        <v>45017.167361111111</v>
      </c>
      <c r="F57" t="s">
        <v>61</v>
      </c>
      <c r="G57" t="s">
        <v>82</v>
      </c>
      <c r="H57" t="s">
        <v>59</v>
      </c>
      <c r="I57" t="str">
        <f>IF(Tabla5[[#This Row],[Orden Cobrada]]="Si",Tabla13[[#This Row],[Método de Pago]],"Ninguno")</f>
        <v>Tarjeta de crédito</v>
      </c>
      <c r="J57" t="s">
        <v>1779</v>
      </c>
      <c r="K57" s="34" t="str">
        <f>IF(Tabla5[[#This Row],[Orden Cobrada]]="Si",Tabla13[[#This Row],[Propina]],0)</f>
        <v>25.41</v>
      </c>
      <c r="L57" t="s">
        <v>57</v>
      </c>
      <c r="M57">
        <v>45</v>
      </c>
      <c r="N57" t="s">
        <v>100</v>
      </c>
      <c r="O57" t="s">
        <v>24</v>
      </c>
      <c r="P57" s="6">
        <f>INT(Tabla13[[#This Row],[Hora de Llegada]])</f>
        <v>45017</v>
      </c>
      <c r="Q57" s="7" t="str">
        <f>TEXT(Tabla13[[#This Row],[Hora de Llegada]], "h:mm")</f>
        <v>2:15</v>
      </c>
      <c r="R57" s="7" t="str">
        <f>TEXT(Tabla13[[#This Row],[Hora de Salida]], "h:mm")</f>
        <v>4:01</v>
      </c>
      <c r="S57" s="7">
        <f>IF(Tabla13[[#This Row],[Estado de la Mesa]]="Ocupada",Tabla13[[#This Row],[Hora de Salida2]]-Tabla13[[#This Row],[Hora de Llegada2]]+(15/1440),Tabla13[[#This Row],[Hora de Salida2]]-Tabla13[[#This Row],[Hora de Llegada2]])</f>
        <v>7.3611111111111099E-2</v>
      </c>
      <c r="T57" s="7">
        <f>Tabla13[[#This Row],[Hora de Salida2]]-Tabla13[[#This Row],[Hora de Llegada2]]</f>
        <v>7.3611111111111099E-2</v>
      </c>
      <c r="U57" s="7">
        <f>IF(Tabla5[[#This Row],[Tiempo de Permanencia sin la Espera]]&gt;Tabla5[[#This Row],[Tiempo Preparación (horas)]],Tabla5[[#This Row],[Tiempo de Permanencia sin la Espera]]-Tabla5[[#This Row],[Tiempo Preparación (horas)]],0)</f>
        <v>4.0972222222222208E-2</v>
      </c>
      <c r="V57" s="7" t="str">
        <f>IF(Tabla5[[#This Row],[Tiempo de Permanencia sin la Espera]]&gt;Tabla5[[#This Row],[Tiempo Preparación (horas)]],"Si","No")</f>
        <v>Si</v>
      </c>
      <c r="W57" s="8">
        <v>54</v>
      </c>
      <c r="X57" s="8">
        <f>IF(Tabla5[[#This Row],[Orden Cobrada]]="Si",Tabla5[[#This Row],[Monto Total de la Cuenta]]," ")</f>
        <v>54</v>
      </c>
      <c r="Y57" s="8">
        <v>47</v>
      </c>
      <c r="Z57" s="7">
        <f>Tabla5[[#This Row],[Tiempo de Preparación]]/1440</f>
        <v>3.2638888888888891E-2</v>
      </c>
    </row>
    <row r="58" spans="1:26">
      <c r="A58">
        <v>10</v>
      </c>
      <c r="B58" t="s">
        <v>408</v>
      </c>
      <c r="C58">
        <v>1</v>
      </c>
      <c r="D58" s="3">
        <v>45017.074305555558</v>
      </c>
      <c r="E58" s="3">
        <v>45017.152083333334</v>
      </c>
      <c r="F58" t="s">
        <v>87</v>
      </c>
      <c r="G58" t="s">
        <v>82</v>
      </c>
      <c r="H58" t="s">
        <v>59</v>
      </c>
      <c r="I58" t="str">
        <f>IF(Tabla5[[#This Row],[Orden Cobrada]]="Si",Tabla13[[#This Row],[Método de Pago]],"Ninguno")</f>
        <v>Tarjeta de crédito</v>
      </c>
      <c r="J58" t="s">
        <v>1778</v>
      </c>
      <c r="K58" s="34" t="str">
        <f>IF(Tabla5[[#This Row],[Orden Cobrada]]="Si",Tabla13[[#This Row],[Propina]],0)</f>
        <v>27.97</v>
      </c>
      <c r="L58" t="s">
        <v>70</v>
      </c>
      <c r="M58">
        <v>46</v>
      </c>
      <c r="N58" t="s">
        <v>69</v>
      </c>
      <c r="O58" t="s">
        <v>1777</v>
      </c>
      <c r="P58" s="6">
        <f>INT(Tabla13[[#This Row],[Hora de Llegada]])</f>
        <v>45017</v>
      </c>
      <c r="Q58" s="7" t="str">
        <f>TEXT(Tabla13[[#This Row],[Hora de Llegada]], "h:mm")</f>
        <v>1:47</v>
      </c>
      <c r="R58" s="7" t="str">
        <f>TEXT(Tabla13[[#This Row],[Hora de Salida]], "h:mm")</f>
        <v>3:39</v>
      </c>
      <c r="S58" s="7">
        <f>IF(Tabla13[[#This Row],[Estado de la Mesa]]="Ocupada",Tabla13[[#This Row],[Hora de Salida2]]-Tabla13[[#This Row],[Hora de Llegada2]]+(15/1440),Tabla13[[#This Row],[Hora de Salida2]]-Tabla13[[#This Row],[Hora de Llegada2]])</f>
        <v>7.7777777777777765E-2</v>
      </c>
      <c r="T58" s="7">
        <f>Tabla13[[#This Row],[Hora de Salida2]]-Tabla13[[#This Row],[Hora de Llegada2]]</f>
        <v>7.7777777777777765E-2</v>
      </c>
      <c r="U58" s="7">
        <f>IF(Tabla5[[#This Row],[Tiempo de Permanencia sin la Espera]]&gt;Tabla5[[#This Row],[Tiempo Preparación (horas)]],Tabla5[[#This Row],[Tiempo de Permanencia sin la Espera]]-Tabla5[[#This Row],[Tiempo Preparación (horas)]],0)</f>
        <v>1.805555555555554E-2</v>
      </c>
      <c r="V58" s="7" t="str">
        <f>IF(Tabla5[[#This Row],[Tiempo de Permanencia sin la Espera]]&gt;Tabla5[[#This Row],[Tiempo Preparación (horas)]],"Si","No")</f>
        <v>Si</v>
      </c>
      <c r="W58" s="8">
        <v>140</v>
      </c>
      <c r="X58" s="8">
        <f>IF(Tabla5[[#This Row],[Orden Cobrada]]="Si",Tabla5[[#This Row],[Monto Total de la Cuenta]]," ")</f>
        <v>140</v>
      </c>
      <c r="Y58" s="8">
        <v>86</v>
      </c>
      <c r="Z58" s="7">
        <f>Tabla5[[#This Row],[Tiempo de Preparación]]/1440</f>
        <v>5.9722222222222225E-2</v>
      </c>
    </row>
    <row r="59" spans="1:26">
      <c r="A59">
        <v>18</v>
      </c>
      <c r="B59" t="s">
        <v>1776</v>
      </c>
      <c r="C59">
        <v>3</v>
      </c>
      <c r="D59" s="3">
        <v>45017.145833333336</v>
      </c>
      <c r="E59" s="3">
        <v>45017.311805555553</v>
      </c>
      <c r="F59" t="s">
        <v>61</v>
      </c>
      <c r="G59" t="s">
        <v>82</v>
      </c>
      <c r="H59" t="s">
        <v>59</v>
      </c>
      <c r="I59" t="str">
        <f>IF(Tabla5[[#This Row],[Orden Cobrada]]="Si",Tabla13[[#This Row],[Método de Pago]],"Ninguno")</f>
        <v>Tarjeta de crédito</v>
      </c>
      <c r="J59" t="s">
        <v>1775</v>
      </c>
      <c r="K59" s="34" t="str">
        <f>IF(Tabla5[[#This Row],[Orden Cobrada]]="Si",Tabla13[[#This Row],[Propina]],0)</f>
        <v>10.98</v>
      </c>
      <c r="L59" t="s">
        <v>76</v>
      </c>
      <c r="M59">
        <v>47</v>
      </c>
      <c r="N59" t="s">
        <v>104</v>
      </c>
      <c r="O59" t="s">
        <v>1774</v>
      </c>
      <c r="P59" s="6">
        <f>INT(Tabla13[[#This Row],[Hora de Llegada]])</f>
        <v>45017</v>
      </c>
      <c r="Q59" s="7" t="str">
        <f>TEXT(Tabla13[[#This Row],[Hora de Llegada]], "h:mm")</f>
        <v>3:30</v>
      </c>
      <c r="R59" s="7" t="str">
        <f>TEXT(Tabla13[[#This Row],[Hora de Salida]], "h:mm")</f>
        <v>7:29</v>
      </c>
      <c r="S59" s="7">
        <f>IF(Tabla13[[#This Row],[Estado de la Mesa]]="Ocupada",Tabla13[[#This Row],[Hora de Salida2]]-Tabla13[[#This Row],[Hora de Llegada2]]+(15/1440),Tabla13[[#This Row],[Hora de Salida2]]-Tabla13[[#This Row],[Hora de Llegada2]])</f>
        <v>0.17638888888888887</v>
      </c>
      <c r="T59" s="7">
        <f>Tabla13[[#This Row],[Hora de Salida2]]-Tabla13[[#This Row],[Hora de Llegada2]]</f>
        <v>0.16597222222222222</v>
      </c>
      <c r="U59" s="7">
        <f>IF(Tabla5[[#This Row],[Tiempo de Permanencia sin la Espera]]&gt;Tabla5[[#This Row],[Tiempo Preparación (horas)]],Tabla5[[#This Row],[Tiempo de Permanencia sin la Espera]]-Tabla5[[#This Row],[Tiempo Preparación (horas)]],0)</f>
        <v>0.10555555555555554</v>
      </c>
      <c r="V59" s="7" t="str">
        <f>IF(Tabla5[[#This Row],[Tiempo de Permanencia sin la Espera]]&gt;Tabla5[[#This Row],[Tiempo Preparación (horas)]],"Si","No")</f>
        <v>Si</v>
      </c>
      <c r="W59" s="8">
        <v>109</v>
      </c>
      <c r="X59" s="8">
        <f>IF(Tabla5[[#This Row],[Orden Cobrada]]="Si",Tabla5[[#This Row],[Monto Total de la Cuenta]]," ")</f>
        <v>109</v>
      </c>
      <c r="Y59" s="8">
        <v>87</v>
      </c>
      <c r="Z59" s="7">
        <f>Tabla5[[#This Row],[Tiempo de Preparación]]/1440</f>
        <v>6.0416666666666667E-2</v>
      </c>
    </row>
    <row r="60" spans="1:26">
      <c r="A60">
        <v>17</v>
      </c>
      <c r="B60" t="s">
        <v>1773</v>
      </c>
      <c r="C60">
        <v>2</v>
      </c>
      <c r="D60" s="3">
        <v>45017.019444444442</v>
      </c>
      <c r="E60" s="3">
        <v>45017.168055555558</v>
      </c>
      <c r="F60" t="s">
        <v>72</v>
      </c>
      <c r="G60" t="s">
        <v>60</v>
      </c>
      <c r="H60" t="s">
        <v>59</v>
      </c>
      <c r="I60" t="str">
        <f>IF(Tabla5[[#This Row],[Orden Cobrada]]="Si",Tabla13[[#This Row],[Método de Pago]],"Ninguno")</f>
        <v>Tarjeta de crédito</v>
      </c>
      <c r="J60" t="s">
        <v>1772</v>
      </c>
      <c r="K60" s="34" t="str">
        <f>IF(Tabla5[[#This Row],[Orden Cobrada]]="Si",Tabla13[[#This Row],[Propina]],0)</f>
        <v>25.31</v>
      </c>
      <c r="L60" t="s">
        <v>70</v>
      </c>
      <c r="M60">
        <v>48</v>
      </c>
      <c r="N60" t="s">
        <v>126</v>
      </c>
      <c r="O60" t="s">
        <v>1771</v>
      </c>
      <c r="P60" s="6">
        <f>INT(Tabla13[[#This Row],[Hora de Llegada]])</f>
        <v>45017</v>
      </c>
      <c r="Q60" s="7" t="str">
        <f>TEXT(Tabla13[[#This Row],[Hora de Llegada]], "h:mm")</f>
        <v>0:28</v>
      </c>
      <c r="R60" s="7" t="str">
        <f>TEXT(Tabla13[[#This Row],[Hora de Salida]], "h:mm")</f>
        <v>4:02</v>
      </c>
      <c r="S60" s="7">
        <f>IF(Tabla13[[#This Row],[Estado de la Mesa]]="Ocupada",Tabla13[[#This Row],[Hora de Salida2]]-Tabla13[[#This Row],[Hora de Llegada2]]+(15/1440),Tabla13[[#This Row],[Hora de Salida2]]-Tabla13[[#This Row],[Hora de Llegada2]])</f>
        <v>0.14861111111111108</v>
      </c>
      <c r="T60" s="7">
        <f>Tabla13[[#This Row],[Hora de Salida2]]-Tabla13[[#This Row],[Hora de Llegada2]]</f>
        <v>0.14861111111111108</v>
      </c>
      <c r="U60" s="7">
        <f>IF(Tabla5[[#This Row],[Tiempo de Permanencia sin la Espera]]&gt;Tabla5[[#This Row],[Tiempo Preparación (horas)]],Tabla5[[#This Row],[Tiempo de Permanencia sin la Espera]]-Tabla5[[#This Row],[Tiempo Preparación (horas)]],0)</f>
        <v>6.2499999999999972E-2</v>
      </c>
      <c r="V60" s="7" t="str">
        <f>IF(Tabla5[[#This Row],[Tiempo de Permanencia sin la Espera]]&gt;Tabla5[[#This Row],[Tiempo Preparación (horas)]],"Si","No")</f>
        <v>Si</v>
      </c>
      <c r="W60" s="8">
        <v>158</v>
      </c>
      <c r="X60" s="8">
        <f>IF(Tabla5[[#This Row],[Orden Cobrada]]="Si",Tabla5[[#This Row],[Monto Total de la Cuenta]]," ")</f>
        <v>158</v>
      </c>
      <c r="Y60" s="8">
        <v>124</v>
      </c>
      <c r="Z60" s="7">
        <f>Tabla5[[#This Row],[Tiempo de Preparación]]/1440</f>
        <v>8.611111111111111E-2</v>
      </c>
    </row>
    <row r="61" spans="1:26">
      <c r="A61">
        <v>8</v>
      </c>
      <c r="B61" t="s">
        <v>201</v>
      </c>
      <c r="C61">
        <v>3</v>
      </c>
      <c r="D61" s="3">
        <v>45017.072222222225</v>
      </c>
      <c r="E61" s="3">
        <v>45017.228472222225</v>
      </c>
      <c r="F61" t="s">
        <v>61</v>
      </c>
      <c r="G61" t="s">
        <v>82</v>
      </c>
      <c r="H61" t="s">
        <v>59</v>
      </c>
      <c r="I61" t="str">
        <f>IF(Tabla5[[#This Row],[Orden Cobrada]]="Si",Tabla13[[#This Row],[Método de Pago]],"Ninguno")</f>
        <v>Tarjeta de crédito</v>
      </c>
      <c r="J61" t="s">
        <v>1770</v>
      </c>
      <c r="K61" s="34" t="str">
        <f>IF(Tabla5[[#This Row],[Orden Cobrada]]="Si",Tabla13[[#This Row],[Propina]],0)</f>
        <v>20.92</v>
      </c>
      <c r="L61" t="s">
        <v>70</v>
      </c>
      <c r="M61">
        <v>49</v>
      </c>
      <c r="N61" t="s">
        <v>85</v>
      </c>
      <c r="O61" t="s">
        <v>1769</v>
      </c>
      <c r="P61" s="6">
        <f>INT(Tabla13[[#This Row],[Hora de Llegada]])</f>
        <v>45017</v>
      </c>
      <c r="Q61" s="7" t="str">
        <f>TEXT(Tabla13[[#This Row],[Hora de Llegada]], "h:mm")</f>
        <v>1:44</v>
      </c>
      <c r="R61" s="7" t="str">
        <f>TEXT(Tabla13[[#This Row],[Hora de Salida]], "h:mm")</f>
        <v>5:29</v>
      </c>
      <c r="S61" s="7">
        <f>IF(Tabla13[[#This Row],[Estado de la Mesa]]="Ocupada",Tabla13[[#This Row],[Hora de Salida2]]-Tabla13[[#This Row],[Hora de Llegada2]]+(15/1440),Tabla13[[#This Row],[Hora de Salida2]]-Tabla13[[#This Row],[Hora de Llegada2]])</f>
        <v>0.15625</v>
      </c>
      <c r="T61" s="7">
        <f>Tabla13[[#This Row],[Hora de Salida2]]-Tabla13[[#This Row],[Hora de Llegada2]]</f>
        <v>0.15625</v>
      </c>
      <c r="U61" s="7">
        <f>IF(Tabla5[[#This Row],[Tiempo de Permanencia sin la Espera]]&gt;Tabla5[[#This Row],[Tiempo Preparación (horas)]],Tabla5[[#This Row],[Tiempo de Permanencia sin la Espera]]-Tabla5[[#This Row],[Tiempo Preparación (horas)]],0)</f>
        <v>0.1</v>
      </c>
      <c r="V61" s="7" t="str">
        <f>IF(Tabla5[[#This Row],[Tiempo de Permanencia sin la Espera]]&gt;Tabla5[[#This Row],[Tiempo Preparación (horas)]],"Si","No")</f>
        <v>Si</v>
      </c>
      <c r="W61" s="8">
        <v>186</v>
      </c>
      <c r="X61" s="8">
        <f>IF(Tabla5[[#This Row],[Orden Cobrada]]="Si",Tabla5[[#This Row],[Monto Total de la Cuenta]]," ")</f>
        <v>186</v>
      </c>
      <c r="Y61" s="8">
        <v>81</v>
      </c>
      <c r="Z61" s="7">
        <f>Tabla5[[#This Row],[Tiempo de Preparación]]/1440</f>
        <v>5.6250000000000001E-2</v>
      </c>
    </row>
    <row r="62" spans="1:26">
      <c r="A62">
        <v>19</v>
      </c>
      <c r="B62" t="s">
        <v>823</v>
      </c>
      <c r="C62">
        <v>5</v>
      </c>
      <c r="D62" s="3">
        <v>45017.162499999999</v>
      </c>
      <c r="E62" s="3">
        <v>45017.289583333331</v>
      </c>
      <c r="F62" t="s">
        <v>78</v>
      </c>
      <c r="G62" t="s">
        <v>82</v>
      </c>
      <c r="H62" t="s">
        <v>106</v>
      </c>
      <c r="I62" t="str">
        <f>IF(Tabla5[[#This Row],[Orden Cobrada]]="Si",Tabla13[[#This Row],[Método de Pago]],"Ninguno")</f>
        <v>Tarjeta de débito</v>
      </c>
      <c r="J62" t="s">
        <v>1768</v>
      </c>
      <c r="K62" s="34" t="str">
        <f>IF(Tabla5[[#This Row],[Orden Cobrada]]="Si",Tabla13[[#This Row],[Propina]],0)</f>
        <v>16.74</v>
      </c>
      <c r="L62" t="s">
        <v>76</v>
      </c>
      <c r="M62">
        <v>50</v>
      </c>
      <c r="N62" t="s">
        <v>64</v>
      </c>
      <c r="O62" t="s">
        <v>1767</v>
      </c>
      <c r="P62" s="6">
        <f>INT(Tabla13[[#This Row],[Hora de Llegada]])</f>
        <v>45017</v>
      </c>
      <c r="Q62" s="7" t="str">
        <f>TEXT(Tabla13[[#This Row],[Hora de Llegada]], "h:mm")</f>
        <v>3:54</v>
      </c>
      <c r="R62" s="7" t="str">
        <f>TEXT(Tabla13[[#This Row],[Hora de Salida]], "h:mm")</f>
        <v>6:57</v>
      </c>
      <c r="S62" s="7">
        <f>IF(Tabla13[[#This Row],[Estado de la Mesa]]="Ocupada",Tabla13[[#This Row],[Hora de Salida2]]-Tabla13[[#This Row],[Hora de Llegada2]]+(15/1440),Tabla13[[#This Row],[Hora de Salida2]]-Tabla13[[#This Row],[Hora de Llegada2]])</f>
        <v>0.13750000000000001</v>
      </c>
      <c r="T62" s="7">
        <f>Tabla13[[#This Row],[Hora de Salida2]]-Tabla13[[#This Row],[Hora de Llegada2]]</f>
        <v>0.12708333333333335</v>
      </c>
      <c r="U62" s="7">
        <f>IF(Tabla5[[#This Row],[Tiempo de Permanencia sin la Espera]]&gt;Tabla5[[#This Row],[Tiempo Preparación (horas)]],Tabla5[[#This Row],[Tiempo de Permanencia sin la Espera]]-Tabla5[[#This Row],[Tiempo Preparación (horas)]],0)</f>
        <v>0.11250000000000002</v>
      </c>
      <c r="V62" s="7" t="str">
        <f>IF(Tabla5[[#This Row],[Tiempo de Permanencia sin la Espera]]&gt;Tabla5[[#This Row],[Tiempo Preparación (horas)]],"Si","No")</f>
        <v>Si</v>
      </c>
      <c r="W62" s="8">
        <v>76</v>
      </c>
      <c r="X62" s="8">
        <f>IF(Tabla5[[#This Row],[Orden Cobrada]]="Si",Tabla5[[#This Row],[Monto Total de la Cuenta]]," ")</f>
        <v>76</v>
      </c>
      <c r="Y62" s="8">
        <v>21</v>
      </c>
      <c r="Z62" s="7">
        <f>Tabla5[[#This Row],[Tiempo de Preparación]]/1440</f>
        <v>1.4583333333333334E-2</v>
      </c>
    </row>
    <row r="63" spans="1:26">
      <c r="A63">
        <v>12</v>
      </c>
      <c r="B63" t="s">
        <v>1766</v>
      </c>
      <c r="C63">
        <v>1</v>
      </c>
      <c r="D63" s="3">
        <v>45017.070833333331</v>
      </c>
      <c r="E63" s="3">
        <v>45017.126388888886</v>
      </c>
      <c r="F63" t="s">
        <v>87</v>
      </c>
      <c r="G63" t="s">
        <v>66</v>
      </c>
      <c r="H63" t="s">
        <v>59</v>
      </c>
      <c r="I63" t="str">
        <f>IF(Tabla5[[#This Row],[Orden Cobrada]]="Si",Tabla13[[#This Row],[Método de Pago]],"Ninguno")</f>
        <v>Ninguno</v>
      </c>
      <c r="J63" t="s">
        <v>1765</v>
      </c>
      <c r="K63" s="34">
        <f>IF(Tabla5[[#This Row],[Orden Cobrada]]="Si",Tabla13[[#This Row],[Propina]],0)</f>
        <v>0</v>
      </c>
      <c r="L63" t="s">
        <v>57</v>
      </c>
      <c r="M63">
        <v>51</v>
      </c>
      <c r="N63" t="s">
        <v>90</v>
      </c>
      <c r="O63" t="s">
        <v>1764</v>
      </c>
      <c r="P63" s="6">
        <f>INT(Tabla13[[#This Row],[Hora de Llegada]])</f>
        <v>45017</v>
      </c>
      <c r="Q63" s="7" t="str">
        <f>TEXT(Tabla13[[#This Row],[Hora de Llegada]], "h:mm")</f>
        <v>1:42</v>
      </c>
      <c r="R63" s="7" t="str">
        <f>TEXT(Tabla13[[#This Row],[Hora de Salida]], "h:mm")</f>
        <v>3:02</v>
      </c>
      <c r="S63" s="7">
        <f>IF(Tabla13[[#This Row],[Estado de la Mesa]]="Ocupada",Tabla13[[#This Row],[Hora de Salida2]]-Tabla13[[#This Row],[Hora de Llegada2]]+(15/1440),Tabla13[[#This Row],[Hora de Salida2]]-Tabla13[[#This Row],[Hora de Llegada2]])</f>
        <v>5.5555555555555552E-2</v>
      </c>
      <c r="T63" s="7">
        <f>Tabla13[[#This Row],[Hora de Salida2]]-Tabla13[[#This Row],[Hora de Llegada2]]</f>
        <v>5.5555555555555552E-2</v>
      </c>
      <c r="U63" s="7">
        <f>IF(Tabla5[[#This Row],[Tiempo de Permanencia sin la Espera]]&gt;Tabla5[[#This Row],[Tiempo Preparación (horas)]],Tabla5[[#This Row],[Tiempo de Permanencia sin la Espera]]-Tabla5[[#This Row],[Tiempo Preparación (horas)]],0)</f>
        <v>0</v>
      </c>
      <c r="V63" s="7" t="str">
        <f>IF(Tabla5[[#This Row],[Tiempo de Permanencia sin la Espera]]&gt;Tabla5[[#This Row],[Tiempo Preparación (horas)]],"Si","No")</f>
        <v>No</v>
      </c>
      <c r="W63" s="8">
        <v>225</v>
      </c>
      <c r="X63" s="8" t="str">
        <f>IF(Tabla5[[#This Row],[Orden Cobrada]]="Si",Tabla5[[#This Row],[Monto Total de la Cuenta]]," ")</f>
        <v xml:space="preserve"> </v>
      </c>
      <c r="Y63" s="8">
        <v>164</v>
      </c>
      <c r="Z63" s="7">
        <f>Tabla5[[#This Row],[Tiempo de Preparación]]/1440</f>
        <v>0.11388888888888889</v>
      </c>
    </row>
    <row r="64" spans="1:26">
      <c r="A64">
        <v>7</v>
      </c>
      <c r="B64" t="s">
        <v>902</v>
      </c>
      <c r="C64">
        <v>4</v>
      </c>
      <c r="D64" s="3">
        <v>45017.000694444447</v>
      </c>
      <c r="E64" s="3">
        <v>45017.049305555556</v>
      </c>
      <c r="F64" t="s">
        <v>72</v>
      </c>
      <c r="G64" t="s">
        <v>82</v>
      </c>
      <c r="H64" t="s">
        <v>59</v>
      </c>
      <c r="I64" t="str">
        <f>IF(Tabla5[[#This Row],[Orden Cobrada]]="Si",Tabla13[[#This Row],[Método de Pago]],"Ninguno")</f>
        <v>Tarjeta de crédito</v>
      </c>
      <c r="J64" t="s">
        <v>1607</v>
      </c>
      <c r="K64" s="34" t="str">
        <f>IF(Tabla5[[#This Row],[Orden Cobrada]]="Si",Tabla13[[#This Row],[Propina]],0)</f>
        <v>46.88</v>
      </c>
      <c r="L64" t="s">
        <v>70</v>
      </c>
      <c r="M64">
        <v>52</v>
      </c>
      <c r="N64" t="s">
        <v>163</v>
      </c>
      <c r="O64" t="s">
        <v>1763</v>
      </c>
      <c r="P64" s="6">
        <f>INT(Tabla13[[#This Row],[Hora de Llegada]])</f>
        <v>45017</v>
      </c>
      <c r="Q64" s="7" t="str">
        <f>TEXT(Tabla13[[#This Row],[Hora de Llegada]], "h:mm")</f>
        <v>0:01</v>
      </c>
      <c r="R64" s="7" t="str">
        <f>TEXT(Tabla13[[#This Row],[Hora de Salida]], "h:mm")</f>
        <v>1:11</v>
      </c>
      <c r="S64" s="7">
        <f>IF(Tabla13[[#This Row],[Estado de la Mesa]]="Ocupada",Tabla13[[#This Row],[Hora de Salida2]]-Tabla13[[#This Row],[Hora de Llegada2]]+(15/1440),Tabla13[[#This Row],[Hora de Salida2]]-Tabla13[[#This Row],[Hora de Llegada2]])</f>
        <v>4.8611111111111112E-2</v>
      </c>
      <c r="T64" s="7">
        <f>Tabla13[[#This Row],[Hora de Salida2]]-Tabla13[[#This Row],[Hora de Llegada2]]</f>
        <v>4.8611111111111112E-2</v>
      </c>
      <c r="U64" s="7">
        <f>IF(Tabla5[[#This Row],[Tiempo de Permanencia sin la Espera]]&gt;Tabla5[[#This Row],[Tiempo Preparación (horas)]],Tabla5[[#This Row],[Tiempo de Permanencia sin la Espera]]-Tabla5[[#This Row],[Tiempo Preparación (horas)]],0)</f>
        <v>5.5555555555555566E-3</v>
      </c>
      <c r="V64" s="7" t="str">
        <f>IF(Tabla5[[#This Row],[Tiempo de Permanencia sin la Espera]]&gt;Tabla5[[#This Row],[Tiempo Preparación (horas)]],"Si","No")</f>
        <v>Si</v>
      </c>
      <c r="W64" s="8">
        <v>263</v>
      </c>
      <c r="X64" s="8">
        <f>IF(Tabla5[[#This Row],[Orden Cobrada]]="Si",Tabla5[[#This Row],[Monto Total de la Cuenta]]," ")</f>
        <v>263</v>
      </c>
      <c r="Y64" s="8">
        <v>62</v>
      </c>
      <c r="Z64" s="7">
        <f>Tabla5[[#This Row],[Tiempo de Preparación]]/1440</f>
        <v>4.3055555555555555E-2</v>
      </c>
    </row>
    <row r="65" spans="1:26">
      <c r="A65">
        <v>16</v>
      </c>
      <c r="B65" t="s">
        <v>604</v>
      </c>
      <c r="C65">
        <v>5</v>
      </c>
      <c r="D65" s="3">
        <v>45017.125694444447</v>
      </c>
      <c r="E65" s="3">
        <v>45017.197222222225</v>
      </c>
      <c r="F65" t="s">
        <v>87</v>
      </c>
      <c r="G65" t="s">
        <v>82</v>
      </c>
      <c r="H65" t="s">
        <v>106</v>
      </c>
      <c r="I65" t="str">
        <f>IF(Tabla5[[#This Row],[Orden Cobrada]]="Si",Tabla13[[#This Row],[Método de Pago]],"Ninguno")</f>
        <v>Ninguno</v>
      </c>
      <c r="J65" t="s">
        <v>1762</v>
      </c>
      <c r="K65" s="34">
        <f>IF(Tabla5[[#This Row],[Orden Cobrada]]="Si",Tabla13[[#This Row],[Propina]],0)</f>
        <v>0</v>
      </c>
      <c r="L65" t="s">
        <v>70</v>
      </c>
      <c r="M65">
        <v>53</v>
      </c>
      <c r="N65" t="s">
        <v>163</v>
      </c>
      <c r="O65" t="s">
        <v>1761</v>
      </c>
      <c r="P65" s="6">
        <f>INT(Tabla13[[#This Row],[Hora de Llegada]])</f>
        <v>45017</v>
      </c>
      <c r="Q65" s="7" t="str">
        <f>TEXT(Tabla13[[#This Row],[Hora de Llegada]], "h:mm")</f>
        <v>3:01</v>
      </c>
      <c r="R65" s="7" t="str">
        <f>TEXT(Tabla13[[#This Row],[Hora de Salida]], "h:mm")</f>
        <v>4:44</v>
      </c>
      <c r="S65" s="7">
        <f>IF(Tabla13[[#This Row],[Estado de la Mesa]]="Ocupada",Tabla13[[#This Row],[Hora de Salida2]]-Tabla13[[#This Row],[Hora de Llegada2]]+(15/1440),Tabla13[[#This Row],[Hora de Salida2]]-Tabla13[[#This Row],[Hora de Llegada2]])</f>
        <v>7.1527777777777773E-2</v>
      </c>
      <c r="T65" s="7">
        <f>Tabla13[[#This Row],[Hora de Salida2]]-Tabla13[[#This Row],[Hora de Llegada2]]</f>
        <v>7.1527777777777773E-2</v>
      </c>
      <c r="U65" s="7">
        <f>IF(Tabla5[[#This Row],[Tiempo de Permanencia sin la Espera]]&gt;Tabla5[[#This Row],[Tiempo Preparación (horas)]],Tabla5[[#This Row],[Tiempo de Permanencia sin la Espera]]-Tabla5[[#This Row],[Tiempo Preparación (horas)]],0)</f>
        <v>0</v>
      </c>
      <c r="V65" s="7" t="str">
        <f>IF(Tabla5[[#This Row],[Tiempo de Permanencia sin la Espera]]&gt;Tabla5[[#This Row],[Tiempo Preparación (horas)]],"Si","No")</f>
        <v>No</v>
      </c>
      <c r="W65" s="8">
        <v>267</v>
      </c>
      <c r="X65" s="8" t="str">
        <f>IF(Tabla5[[#This Row],[Orden Cobrada]]="Si",Tabla5[[#This Row],[Monto Total de la Cuenta]]," ")</f>
        <v xml:space="preserve"> </v>
      </c>
      <c r="Y65" s="8">
        <v>112</v>
      </c>
      <c r="Z65" s="7">
        <f>Tabla5[[#This Row],[Tiempo de Preparación]]/1440</f>
        <v>7.7777777777777779E-2</v>
      </c>
    </row>
    <row r="66" spans="1:26">
      <c r="A66">
        <v>6</v>
      </c>
      <c r="B66" t="s">
        <v>1760</v>
      </c>
      <c r="C66">
        <v>6</v>
      </c>
      <c r="D66" s="3">
        <v>45017.027777777781</v>
      </c>
      <c r="E66" s="3">
        <v>45017.176388888889</v>
      </c>
      <c r="F66" t="s">
        <v>78</v>
      </c>
      <c r="G66" t="s">
        <v>66</v>
      </c>
      <c r="H66" t="s">
        <v>59</v>
      </c>
      <c r="I66" t="str">
        <f>IF(Tabla5[[#This Row],[Orden Cobrada]]="Si",Tabla13[[#This Row],[Método de Pago]],"Ninguno")</f>
        <v>Tarjeta de crédito</v>
      </c>
      <c r="J66" t="s">
        <v>1759</v>
      </c>
      <c r="K66" s="34" t="str">
        <f>IF(Tabla5[[#This Row],[Orden Cobrada]]="Si",Tabla13[[#This Row],[Propina]],0)</f>
        <v>23.36</v>
      </c>
      <c r="L66" t="s">
        <v>57</v>
      </c>
      <c r="M66">
        <v>54</v>
      </c>
      <c r="N66" t="s">
        <v>126</v>
      </c>
      <c r="O66" t="s">
        <v>1758</v>
      </c>
      <c r="P66" s="6">
        <f>INT(Tabla13[[#This Row],[Hora de Llegada]])</f>
        <v>45017</v>
      </c>
      <c r="Q66" s="7" t="str">
        <f>TEXT(Tabla13[[#This Row],[Hora de Llegada]], "h:mm")</f>
        <v>0:40</v>
      </c>
      <c r="R66" s="7" t="str">
        <f>TEXT(Tabla13[[#This Row],[Hora de Salida]], "h:mm")</f>
        <v>4:14</v>
      </c>
      <c r="S66" s="7">
        <f>IF(Tabla13[[#This Row],[Estado de la Mesa]]="Ocupada",Tabla13[[#This Row],[Hora de Salida2]]-Tabla13[[#This Row],[Hora de Llegada2]]+(15/1440),Tabla13[[#This Row],[Hora de Salida2]]-Tabla13[[#This Row],[Hora de Llegada2]])</f>
        <v>0.14861111111111114</v>
      </c>
      <c r="T66" s="7">
        <f>Tabla13[[#This Row],[Hora de Salida2]]-Tabla13[[#This Row],[Hora de Llegada2]]</f>
        <v>0.14861111111111114</v>
      </c>
      <c r="U66" s="7">
        <f>IF(Tabla5[[#This Row],[Tiempo de Permanencia sin la Espera]]&gt;Tabla5[[#This Row],[Tiempo Preparación (horas)]],Tabla5[[#This Row],[Tiempo de Permanencia sin la Espera]]-Tabla5[[#This Row],[Tiempo Preparación (horas)]],0)</f>
        <v>7.6388888888889173E-3</v>
      </c>
      <c r="V66" s="7" t="str">
        <f>IF(Tabla5[[#This Row],[Tiempo de Permanencia sin la Espera]]&gt;Tabla5[[#This Row],[Tiempo Preparación (horas)]],"Si","No")</f>
        <v>Si</v>
      </c>
      <c r="W66" s="8">
        <v>187</v>
      </c>
      <c r="X66" s="8">
        <f>IF(Tabla5[[#This Row],[Orden Cobrada]]="Si",Tabla5[[#This Row],[Monto Total de la Cuenta]]," ")</f>
        <v>187</v>
      </c>
      <c r="Y66" s="8">
        <v>203</v>
      </c>
      <c r="Z66" s="7">
        <f>Tabla5[[#This Row],[Tiempo de Preparación]]/1440</f>
        <v>0.14097222222222222</v>
      </c>
    </row>
    <row r="67" spans="1:26">
      <c r="A67">
        <v>20</v>
      </c>
      <c r="B67" t="s">
        <v>1348</v>
      </c>
      <c r="C67">
        <v>5</v>
      </c>
      <c r="D67" s="3">
        <v>45017.0625</v>
      </c>
      <c r="E67" s="3">
        <v>45017.208333333336</v>
      </c>
      <c r="F67" t="s">
        <v>78</v>
      </c>
      <c r="G67" t="s">
        <v>66</v>
      </c>
      <c r="H67" t="s">
        <v>59</v>
      </c>
      <c r="I67" t="str">
        <f>IF(Tabla5[[#This Row],[Orden Cobrada]]="Si",Tabla13[[#This Row],[Método de Pago]],"Ninguno")</f>
        <v>Tarjeta de crédito</v>
      </c>
      <c r="J67" t="s">
        <v>1757</v>
      </c>
      <c r="K67" s="34" t="str">
        <f>IF(Tabla5[[#This Row],[Orden Cobrada]]="Si",Tabla13[[#This Row],[Propina]],0)</f>
        <v>45.49</v>
      </c>
      <c r="L67" t="s">
        <v>76</v>
      </c>
      <c r="M67">
        <v>55</v>
      </c>
      <c r="N67" t="s">
        <v>100</v>
      </c>
      <c r="O67" t="s">
        <v>1756</v>
      </c>
      <c r="P67" s="6">
        <f>INT(Tabla13[[#This Row],[Hora de Llegada]])</f>
        <v>45017</v>
      </c>
      <c r="Q67" s="7" t="str">
        <f>TEXT(Tabla13[[#This Row],[Hora de Llegada]], "h:mm")</f>
        <v>1:30</v>
      </c>
      <c r="R67" s="7" t="str">
        <f>TEXT(Tabla13[[#This Row],[Hora de Salida]], "h:mm")</f>
        <v>5:00</v>
      </c>
      <c r="S67" s="7">
        <f>IF(Tabla13[[#This Row],[Estado de la Mesa]]="Ocupada",Tabla13[[#This Row],[Hora de Salida2]]-Tabla13[[#This Row],[Hora de Llegada2]]+(15/1440),Tabla13[[#This Row],[Hora de Salida2]]-Tabla13[[#This Row],[Hora de Llegada2]])</f>
        <v>0.15625</v>
      </c>
      <c r="T67" s="7">
        <f>Tabla13[[#This Row],[Hora de Salida2]]-Tabla13[[#This Row],[Hora de Llegada2]]</f>
        <v>0.14583333333333334</v>
      </c>
      <c r="U67" s="7">
        <f>IF(Tabla5[[#This Row],[Tiempo de Permanencia sin la Espera]]&gt;Tabla5[[#This Row],[Tiempo Preparación (horas)]],Tabla5[[#This Row],[Tiempo de Permanencia sin la Espera]]-Tabla5[[#This Row],[Tiempo Preparación (horas)]],0)</f>
        <v>7.9166666666666677E-2</v>
      </c>
      <c r="V67" s="7" t="str">
        <f>IF(Tabla5[[#This Row],[Tiempo de Permanencia sin la Espera]]&gt;Tabla5[[#This Row],[Tiempo Preparación (horas)]],"Si","No")</f>
        <v>Si</v>
      </c>
      <c r="W67" s="8">
        <v>255</v>
      </c>
      <c r="X67" s="8">
        <f>IF(Tabla5[[#This Row],[Orden Cobrada]]="Si",Tabla5[[#This Row],[Monto Total de la Cuenta]]," ")</f>
        <v>255</v>
      </c>
      <c r="Y67" s="8">
        <v>96</v>
      </c>
      <c r="Z67" s="7">
        <f>Tabla5[[#This Row],[Tiempo de Preparación]]/1440</f>
        <v>6.6666666666666666E-2</v>
      </c>
    </row>
    <row r="68" spans="1:26">
      <c r="A68">
        <v>1</v>
      </c>
      <c r="B68" t="s">
        <v>503</v>
      </c>
      <c r="C68">
        <v>3</v>
      </c>
      <c r="D68" s="3">
        <v>45017.055555555555</v>
      </c>
      <c r="E68" s="3">
        <v>45017.206250000003</v>
      </c>
      <c r="F68" t="s">
        <v>87</v>
      </c>
      <c r="G68" t="s">
        <v>82</v>
      </c>
      <c r="H68" t="s">
        <v>106</v>
      </c>
      <c r="I68" t="str">
        <f>IF(Tabla5[[#This Row],[Orden Cobrada]]="Si",Tabla13[[#This Row],[Método de Pago]],"Ninguno")</f>
        <v>Tarjeta de débito</v>
      </c>
      <c r="J68" t="s">
        <v>1755</v>
      </c>
      <c r="K68" s="34" t="str">
        <f>IF(Tabla5[[#This Row],[Orden Cobrada]]="Si",Tabla13[[#This Row],[Propina]],0)</f>
        <v>43.2</v>
      </c>
      <c r="L68" t="s">
        <v>70</v>
      </c>
      <c r="M68">
        <v>56</v>
      </c>
      <c r="N68" t="s">
        <v>56</v>
      </c>
      <c r="O68" t="s">
        <v>1754</v>
      </c>
      <c r="P68" s="6">
        <f>INT(Tabla13[[#This Row],[Hora de Llegada]])</f>
        <v>45017</v>
      </c>
      <c r="Q68" s="7" t="str">
        <f>TEXT(Tabla13[[#This Row],[Hora de Llegada]], "h:mm")</f>
        <v>1:20</v>
      </c>
      <c r="R68" s="7" t="str">
        <f>TEXT(Tabla13[[#This Row],[Hora de Salida]], "h:mm")</f>
        <v>4:57</v>
      </c>
      <c r="S68" s="7">
        <f>IF(Tabla13[[#This Row],[Estado de la Mesa]]="Ocupada",Tabla13[[#This Row],[Hora de Salida2]]-Tabla13[[#This Row],[Hora de Llegada2]]+(15/1440),Tabla13[[#This Row],[Hora de Salida2]]-Tabla13[[#This Row],[Hora de Llegada2]])</f>
        <v>0.15069444444444446</v>
      </c>
      <c r="T68" s="7">
        <f>Tabla13[[#This Row],[Hora de Salida2]]-Tabla13[[#This Row],[Hora de Llegada2]]</f>
        <v>0.15069444444444446</v>
      </c>
      <c r="U68" s="7">
        <f>IF(Tabla5[[#This Row],[Tiempo de Permanencia sin la Espera]]&gt;Tabla5[[#This Row],[Tiempo Preparación (horas)]],Tabla5[[#This Row],[Tiempo de Permanencia sin la Espera]]-Tabla5[[#This Row],[Tiempo Preparación (horas)]],0)</f>
        <v>9.6527777777777796E-2</v>
      </c>
      <c r="V68" s="7" t="str">
        <f>IF(Tabla5[[#This Row],[Tiempo de Permanencia sin la Espera]]&gt;Tabla5[[#This Row],[Tiempo Preparación (horas)]],"Si","No")</f>
        <v>Si</v>
      </c>
      <c r="W68" s="8">
        <v>48</v>
      </c>
      <c r="X68" s="8">
        <f>IF(Tabla5[[#This Row],[Orden Cobrada]]="Si",Tabla5[[#This Row],[Monto Total de la Cuenta]]," ")</f>
        <v>48</v>
      </c>
      <c r="Y68" s="8">
        <v>78</v>
      </c>
      <c r="Z68" s="7">
        <f>Tabla5[[#This Row],[Tiempo de Preparación]]/1440</f>
        <v>5.4166666666666669E-2</v>
      </c>
    </row>
    <row r="69" spans="1:26">
      <c r="A69">
        <v>18</v>
      </c>
      <c r="B69" t="s">
        <v>1753</v>
      </c>
      <c r="C69">
        <v>2</v>
      </c>
      <c r="D69" s="3">
        <v>45017.12777777778</v>
      </c>
      <c r="E69" s="3">
        <v>45017.202777777777</v>
      </c>
      <c r="F69" t="s">
        <v>61</v>
      </c>
      <c r="G69" t="s">
        <v>82</v>
      </c>
      <c r="H69" t="s">
        <v>59</v>
      </c>
      <c r="I69" t="str">
        <f>IF(Tabla5[[#This Row],[Orden Cobrada]]="Si",Tabla13[[#This Row],[Método de Pago]],"Ninguno")</f>
        <v>Tarjeta de crédito</v>
      </c>
      <c r="J69" t="s">
        <v>1752</v>
      </c>
      <c r="K69" s="34" t="str">
        <f>IF(Tabla5[[#This Row],[Orden Cobrada]]="Si",Tabla13[[#This Row],[Propina]],0)</f>
        <v>45.45</v>
      </c>
      <c r="L69" t="s">
        <v>70</v>
      </c>
      <c r="M69">
        <v>57</v>
      </c>
      <c r="N69" t="s">
        <v>75</v>
      </c>
      <c r="O69" t="s">
        <v>1751</v>
      </c>
      <c r="P69" s="6">
        <f>INT(Tabla13[[#This Row],[Hora de Llegada]])</f>
        <v>45017</v>
      </c>
      <c r="Q69" s="7" t="str">
        <f>TEXT(Tabla13[[#This Row],[Hora de Llegada]], "h:mm")</f>
        <v>3:04</v>
      </c>
      <c r="R69" s="7" t="str">
        <f>TEXT(Tabla13[[#This Row],[Hora de Salida]], "h:mm")</f>
        <v>4:52</v>
      </c>
      <c r="S69" s="7">
        <f>IF(Tabla13[[#This Row],[Estado de la Mesa]]="Ocupada",Tabla13[[#This Row],[Hora de Salida2]]-Tabla13[[#This Row],[Hora de Llegada2]]+(15/1440),Tabla13[[#This Row],[Hora de Salida2]]-Tabla13[[#This Row],[Hora de Llegada2]])</f>
        <v>7.5000000000000011E-2</v>
      </c>
      <c r="T69" s="7">
        <f>Tabla13[[#This Row],[Hora de Salida2]]-Tabla13[[#This Row],[Hora de Llegada2]]</f>
        <v>7.5000000000000011E-2</v>
      </c>
      <c r="U69" s="7">
        <f>IF(Tabla5[[#This Row],[Tiempo de Permanencia sin la Espera]]&gt;Tabla5[[#This Row],[Tiempo Preparación (horas)]],Tabla5[[#This Row],[Tiempo de Permanencia sin la Espera]]-Tabla5[[#This Row],[Tiempo Preparación (horas)]],0)</f>
        <v>2.777777777777779E-2</v>
      </c>
      <c r="V69" s="7" t="str">
        <f>IF(Tabla5[[#This Row],[Tiempo de Permanencia sin la Espera]]&gt;Tabla5[[#This Row],[Tiempo Preparación (horas)]],"Si","No")</f>
        <v>Si</v>
      </c>
      <c r="W69" s="8">
        <v>169</v>
      </c>
      <c r="X69" s="8">
        <f>IF(Tabla5[[#This Row],[Orden Cobrada]]="Si",Tabla5[[#This Row],[Monto Total de la Cuenta]]," ")</f>
        <v>169</v>
      </c>
      <c r="Y69" s="8">
        <v>68</v>
      </c>
      <c r="Z69" s="7">
        <f>Tabla5[[#This Row],[Tiempo de Preparación]]/1440</f>
        <v>4.7222222222222221E-2</v>
      </c>
    </row>
    <row r="70" spans="1:26">
      <c r="A70">
        <v>8</v>
      </c>
      <c r="B70" t="s">
        <v>1267</v>
      </c>
      <c r="C70">
        <v>3</v>
      </c>
      <c r="D70" s="3">
        <v>45017.063194444447</v>
      </c>
      <c r="E70" s="3">
        <v>45017.181250000001</v>
      </c>
      <c r="F70" t="s">
        <v>97</v>
      </c>
      <c r="G70" t="s">
        <v>66</v>
      </c>
      <c r="H70" t="s">
        <v>59</v>
      </c>
      <c r="I70" t="str">
        <f>IF(Tabla5[[#This Row],[Orden Cobrada]]="Si",Tabla13[[#This Row],[Método de Pago]],"Ninguno")</f>
        <v>Tarjeta de crédito</v>
      </c>
      <c r="J70" t="s">
        <v>1750</v>
      </c>
      <c r="K70" s="34" t="str">
        <f>IF(Tabla5[[#This Row],[Orden Cobrada]]="Si",Tabla13[[#This Row],[Propina]],0)</f>
        <v>30.7</v>
      </c>
      <c r="L70" t="s">
        <v>57</v>
      </c>
      <c r="M70">
        <v>58</v>
      </c>
      <c r="N70" t="s">
        <v>104</v>
      </c>
      <c r="O70" t="s">
        <v>385</v>
      </c>
      <c r="P70" s="6">
        <f>INT(Tabla13[[#This Row],[Hora de Llegada]])</f>
        <v>45017</v>
      </c>
      <c r="Q70" s="7" t="str">
        <f>TEXT(Tabla13[[#This Row],[Hora de Llegada]], "h:mm")</f>
        <v>1:31</v>
      </c>
      <c r="R70" s="7" t="str">
        <f>TEXT(Tabla13[[#This Row],[Hora de Salida]], "h:mm")</f>
        <v>4:21</v>
      </c>
      <c r="S70" s="7">
        <f>IF(Tabla13[[#This Row],[Estado de la Mesa]]="Ocupada",Tabla13[[#This Row],[Hora de Salida2]]-Tabla13[[#This Row],[Hora de Llegada2]]+(15/1440),Tabla13[[#This Row],[Hora de Salida2]]-Tabla13[[#This Row],[Hora de Llegada2]])</f>
        <v>0.11805555555555555</v>
      </c>
      <c r="T70" s="7">
        <f>Tabla13[[#This Row],[Hora de Salida2]]-Tabla13[[#This Row],[Hora de Llegada2]]</f>
        <v>0.11805555555555555</v>
      </c>
      <c r="U70" s="7">
        <f>IF(Tabla5[[#This Row],[Tiempo de Permanencia sin la Espera]]&gt;Tabla5[[#This Row],[Tiempo Preparación (horas)]],Tabla5[[#This Row],[Tiempo de Permanencia sin la Espera]]-Tabla5[[#This Row],[Tiempo Preparación (horas)]],0)</f>
        <v>6.7361111111111108E-2</v>
      </c>
      <c r="V70" s="7" t="str">
        <f>IF(Tabla5[[#This Row],[Tiempo de Permanencia sin la Espera]]&gt;Tabla5[[#This Row],[Tiempo Preparación (horas)]],"Si","No")</f>
        <v>Si</v>
      </c>
      <c r="W70" s="8">
        <v>82</v>
      </c>
      <c r="X70" s="8">
        <f>IF(Tabla5[[#This Row],[Orden Cobrada]]="Si",Tabla5[[#This Row],[Monto Total de la Cuenta]]," ")</f>
        <v>82</v>
      </c>
      <c r="Y70" s="8">
        <v>73</v>
      </c>
      <c r="Z70" s="7">
        <f>Tabla5[[#This Row],[Tiempo de Preparación]]/1440</f>
        <v>5.0694444444444445E-2</v>
      </c>
    </row>
    <row r="71" spans="1:26">
      <c r="A71">
        <v>8</v>
      </c>
      <c r="B71" t="s">
        <v>1749</v>
      </c>
      <c r="C71">
        <v>4</v>
      </c>
      <c r="D71" s="3">
        <v>45017.056250000001</v>
      </c>
      <c r="E71" s="3">
        <v>45017.211111111108</v>
      </c>
      <c r="F71" t="s">
        <v>97</v>
      </c>
      <c r="G71" t="s">
        <v>82</v>
      </c>
      <c r="H71" t="s">
        <v>102</v>
      </c>
      <c r="I71" t="str">
        <f>IF(Tabla5[[#This Row],[Orden Cobrada]]="Si",Tabla13[[#This Row],[Método de Pago]],"Ninguno")</f>
        <v>Efectivo</v>
      </c>
      <c r="J71" t="s">
        <v>1748</v>
      </c>
      <c r="K71" s="34" t="str">
        <f>IF(Tabla5[[#This Row],[Orden Cobrada]]="Si",Tabla13[[#This Row],[Propina]],0)</f>
        <v>33.89</v>
      </c>
      <c r="L71" t="s">
        <v>70</v>
      </c>
      <c r="M71">
        <v>59</v>
      </c>
      <c r="N71" t="s">
        <v>75</v>
      </c>
      <c r="O71" t="s">
        <v>1747</v>
      </c>
      <c r="P71" s="6">
        <f>INT(Tabla13[[#This Row],[Hora de Llegada]])</f>
        <v>45017</v>
      </c>
      <c r="Q71" s="7" t="str">
        <f>TEXT(Tabla13[[#This Row],[Hora de Llegada]], "h:mm")</f>
        <v>1:21</v>
      </c>
      <c r="R71" s="7" t="str">
        <f>TEXT(Tabla13[[#This Row],[Hora de Salida]], "h:mm")</f>
        <v>5:04</v>
      </c>
      <c r="S71" s="7">
        <f>IF(Tabla13[[#This Row],[Estado de la Mesa]]="Ocupada",Tabla13[[#This Row],[Hora de Salida2]]-Tabla13[[#This Row],[Hora de Llegada2]]+(15/1440),Tabla13[[#This Row],[Hora de Salida2]]-Tabla13[[#This Row],[Hora de Llegada2]])</f>
        <v>0.15486111111111112</v>
      </c>
      <c r="T71" s="7">
        <f>Tabla13[[#This Row],[Hora de Salida2]]-Tabla13[[#This Row],[Hora de Llegada2]]</f>
        <v>0.15486111111111112</v>
      </c>
      <c r="U71" s="7">
        <f>IF(Tabla5[[#This Row],[Tiempo de Permanencia sin la Espera]]&gt;Tabla5[[#This Row],[Tiempo Preparación (horas)]],Tabla5[[#This Row],[Tiempo de Permanencia sin la Espera]]-Tabla5[[#This Row],[Tiempo Preparación (horas)]],0)</f>
        <v>0.12152777777777779</v>
      </c>
      <c r="V71" s="7" t="str">
        <f>IF(Tabla5[[#This Row],[Tiempo de Permanencia sin la Espera]]&gt;Tabla5[[#This Row],[Tiempo Preparación (horas)]],"Si","No")</f>
        <v>Si</v>
      </c>
      <c r="W71" s="8">
        <v>160</v>
      </c>
      <c r="X71" s="8">
        <f>IF(Tabla5[[#This Row],[Orden Cobrada]]="Si",Tabla5[[#This Row],[Monto Total de la Cuenta]]," ")</f>
        <v>160</v>
      </c>
      <c r="Y71" s="8">
        <v>48</v>
      </c>
      <c r="Z71" s="7">
        <f>Tabla5[[#This Row],[Tiempo de Preparación]]/1440</f>
        <v>3.3333333333333333E-2</v>
      </c>
    </row>
    <row r="72" spans="1:26">
      <c r="A72">
        <v>6</v>
      </c>
      <c r="B72" t="s">
        <v>751</v>
      </c>
      <c r="C72">
        <v>1</v>
      </c>
      <c r="D72" s="3">
        <v>45017.089583333334</v>
      </c>
      <c r="E72" s="3">
        <v>45017.240277777775</v>
      </c>
      <c r="F72" t="s">
        <v>97</v>
      </c>
      <c r="G72" t="s">
        <v>82</v>
      </c>
      <c r="H72" t="s">
        <v>59</v>
      </c>
      <c r="I72" t="str">
        <f>IF(Tabla5[[#This Row],[Orden Cobrada]]="Si",Tabla13[[#This Row],[Método de Pago]],"Ninguno")</f>
        <v>Tarjeta de crédito</v>
      </c>
      <c r="J72" t="s">
        <v>1746</v>
      </c>
      <c r="K72" s="34" t="str">
        <f>IF(Tabla5[[#This Row],[Orden Cobrada]]="Si",Tabla13[[#This Row],[Propina]],0)</f>
        <v>19.54</v>
      </c>
      <c r="L72" t="s">
        <v>57</v>
      </c>
      <c r="M72">
        <v>60</v>
      </c>
      <c r="N72" t="s">
        <v>126</v>
      </c>
      <c r="O72" t="s">
        <v>1745</v>
      </c>
      <c r="P72" s="6">
        <f>INT(Tabla13[[#This Row],[Hora de Llegada]])</f>
        <v>45017</v>
      </c>
      <c r="Q72" s="7" t="str">
        <f>TEXT(Tabla13[[#This Row],[Hora de Llegada]], "h:mm")</f>
        <v>2:09</v>
      </c>
      <c r="R72" s="7" t="str">
        <f>TEXT(Tabla13[[#This Row],[Hora de Salida]], "h:mm")</f>
        <v>5:46</v>
      </c>
      <c r="S72" s="7">
        <f>IF(Tabla13[[#This Row],[Estado de la Mesa]]="Ocupada",Tabla13[[#This Row],[Hora de Salida2]]-Tabla13[[#This Row],[Hora de Llegada2]]+(15/1440),Tabla13[[#This Row],[Hora de Salida2]]-Tabla13[[#This Row],[Hora de Llegada2]])</f>
        <v>0.15069444444444446</v>
      </c>
      <c r="T72" s="7">
        <f>Tabla13[[#This Row],[Hora de Salida2]]-Tabla13[[#This Row],[Hora de Llegada2]]</f>
        <v>0.15069444444444446</v>
      </c>
      <c r="U72" s="7">
        <f>IF(Tabla5[[#This Row],[Tiempo de Permanencia sin la Espera]]&gt;Tabla5[[#This Row],[Tiempo Preparación (horas)]],Tabla5[[#This Row],[Tiempo de Permanencia sin la Espera]]-Tabla5[[#This Row],[Tiempo Preparación (horas)]],0)</f>
        <v>0.12083333333333335</v>
      </c>
      <c r="V72" s="7" t="str">
        <f>IF(Tabla5[[#This Row],[Tiempo de Permanencia sin la Espera]]&gt;Tabla5[[#This Row],[Tiempo Preparación (horas)]],"Si","No")</f>
        <v>Si</v>
      </c>
      <c r="W72" s="8">
        <v>102</v>
      </c>
      <c r="X72" s="8">
        <f>IF(Tabla5[[#This Row],[Orden Cobrada]]="Si",Tabla5[[#This Row],[Monto Total de la Cuenta]]," ")</f>
        <v>102</v>
      </c>
      <c r="Y72" s="8">
        <v>43</v>
      </c>
      <c r="Z72" s="7">
        <f>Tabla5[[#This Row],[Tiempo de Preparación]]/1440</f>
        <v>2.9861111111111113E-2</v>
      </c>
    </row>
    <row r="73" spans="1:26">
      <c r="A73">
        <v>10</v>
      </c>
      <c r="B73" t="s">
        <v>1316</v>
      </c>
      <c r="C73">
        <v>5</v>
      </c>
      <c r="D73" s="3">
        <v>45017.15902777778</v>
      </c>
      <c r="E73" s="3">
        <v>45017.265277777777</v>
      </c>
      <c r="F73" t="s">
        <v>61</v>
      </c>
      <c r="G73" t="s">
        <v>82</v>
      </c>
      <c r="H73" t="s">
        <v>59</v>
      </c>
      <c r="I73" t="str">
        <f>IF(Tabla5[[#This Row],[Orden Cobrada]]="Si",Tabla13[[#This Row],[Método de Pago]],"Ninguno")</f>
        <v>Ninguno</v>
      </c>
      <c r="J73" t="s">
        <v>1744</v>
      </c>
      <c r="K73" s="34">
        <f>IF(Tabla5[[#This Row],[Orden Cobrada]]="Si",Tabla13[[#This Row],[Propina]],0)</f>
        <v>0</v>
      </c>
      <c r="L73" t="s">
        <v>76</v>
      </c>
      <c r="M73">
        <v>61</v>
      </c>
      <c r="N73" t="s">
        <v>69</v>
      </c>
      <c r="O73" t="s">
        <v>1743</v>
      </c>
      <c r="P73" s="6">
        <f>INT(Tabla13[[#This Row],[Hora de Llegada]])</f>
        <v>45017</v>
      </c>
      <c r="Q73" s="7" t="str">
        <f>TEXT(Tabla13[[#This Row],[Hora de Llegada]], "h:mm")</f>
        <v>3:49</v>
      </c>
      <c r="R73" s="7" t="str">
        <f>TEXT(Tabla13[[#This Row],[Hora de Salida]], "h:mm")</f>
        <v>6:22</v>
      </c>
      <c r="S73" s="7">
        <f>IF(Tabla13[[#This Row],[Estado de la Mesa]]="Ocupada",Tabla13[[#This Row],[Hora de Salida2]]-Tabla13[[#This Row],[Hora de Llegada2]]+(15/1440),Tabla13[[#This Row],[Hora de Salida2]]-Tabla13[[#This Row],[Hora de Llegada2]])</f>
        <v>0.11666666666666668</v>
      </c>
      <c r="T73" s="7">
        <f>Tabla13[[#This Row],[Hora de Salida2]]-Tabla13[[#This Row],[Hora de Llegada2]]</f>
        <v>0.10625000000000001</v>
      </c>
      <c r="U73" s="7">
        <f>IF(Tabla5[[#This Row],[Tiempo de Permanencia sin la Espera]]&gt;Tabla5[[#This Row],[Tiempo Preparación (horas)]],Tabla5[[#This Row],[Tiempo de Permanencia sin la Espera]]-Tabla5[[#This Row],[Tiempo Preparación (horas)]],0)</f>
        <v>0</v>
      </c>
      <c r="V73" s="7" t="str">
        <f>IF(Tabla5[[#This Row],[Tiempo de Permanencia sin la Espera]]&gt;Tabla5[[#This Row],[Tiempo Preparación (horas)]],"Si","No")</f>
        <v>No</v>
      </c>
      <c r="W73" s="8">
        <v>242</v>
      </c>
      <c r="X73" s="8" t="str">
        <f>IF(Tabla5[[#This Row],[Orden Cobrada]]="Si",Tabla5[[#This Row],[Monto Total de la Cuenta]]," ")</f>
        <v xml:space="preserve"> </v>
      </c>
      <c r="Y73" s="8">
        <v>159</v>
      </c>
      <c r="Z73" s="7">
        <f>Tabla5[[#This Row],[Tiempo de Preparación]]/1440</f>
        <v>0.11041666666666666</v>
      </c>
    </row>
    <row r="74" spans="1:26">
      <c r="A74">
        <v>2</v>
      </c>
      <c r="B74" t="s">
        <v>1742</v>
      </c>
      <c r="C74">
        <v>1</v>
      </c>
      <c r="D74" s="3">
        <v>45017.115972222222</v>
      </c>
      <c r="E74" s="3">
        <v>45017.26666666667</v>
      </c>
      <c r="F74" t="s">
        <v>97</v>
      </c>
      <c r="G74" t="s">
        <v>66</v>
      </c>
      <c r="H74" t="s">
        <v>59</v>
      </c>
      <c r="I74" t="str">
        <f>IF(Tabla5[[#This Row],[Orden Cobrada]]="Si",Tabla13[[#This Row],[Método de Pago]],"Ninguno")</f>
        <v>Tarjeta de crédito</v>
      </c>
      <c r="J74" t="s">
        <v>345</v>
      </c>
      <c r="K74" s="34" t="str">
        <f>IF(Tabla5[[#This Row],[Orden Cobrada]]="Si",Tabla13[[#This Row],[Propina]],0)</f>
        <v>37.93</v>
      </c>
      <c r="L74" t="s">
        <v>76</v>
      </c>
      <c r="M74">
        <v>62</v>
      </c>
      <c r="N74" t="s">
        <v>64</v>
      </c>
      <c r="O74" t="s">
        <v>1741</v>
      </c>
      <c r="P74" s="6">
        <f>INT(Tabla13[[#This Row],[Hora de Llegada]])</f>
        <v>45017</v>
      </c>
      <c r="Q74" s="7" t="str">
        <f>TEXT(Tabla13[[#This Row],[Hora de Llegada]], "h:mm")</f>
        <v>2:47</v>
      </c>
      <c r="R74" s="7" t="str">
        <f>TEXT(Tabla13[[#This Row],[Hora de Salida]], "h:mm")</f>
        <v>6:24</v>
      </c>
      <c r="S74" s="7">
        <f>IF(Tabla13[[#This Row],[Estado de la Mesa]]="Ocupada",Tabla13[[#This Row],[Hora de Salida2]]-Tabla13[[#This Row],[Hora de Llegada2]]+(15/1440),Tabla13[[#This Row],[Hora de Salida2]]-Tabla13[[#This Row],[Hora de Llegada2]])</f>
        <v>0.16111111111111112</v>
      </c>
      <c r="T74" s="7">
        <f>Tabla13[[#This Row],[Hora de Salida2]]-Tabla13[[#This Row],[Hora de Llegada2]]</f>
        <v>0.15069444444444446</v>
      </c>
      <c r="U74" s="7">
        <f>IF(Tabla5[[#This Row],[Tiempo de Permanencia sin la Espera]]&gt;Tabla5[[#This Row],[Tiempo Preparación (horas)]],Tabla5[[#This Row],[Tiempo de Permanencia sin la Espera]]-Tabla5[[#This Row],[Tiempo Preparación (horas)]],0)</f>
        <v>4.3055555555555569E-2</v>
      </c>
      <c r="V74" s="7" t="str">
        <f>IF(Tabla5[[#This Row],[Tiempo de Permanencia sin la Espera]]&gt;Tabla5[[#This Row],[Tiempo Preparación (horas)]],"Si","No")</f>
        <v>Si</v>
      </c>
      <c r="W74" s="8">
        <v>148</v>
      </c>
      <c r="X74" s="8">
        <f>IF(Tabla5[[#This Row],[Orden Cobrada]]="Si",Tabla5[[#This Row],[Monto Total de la Cuenta]]," ")</f>
        <v>148</v>
      </c>
      <c r="Y74" s="8">
        <v>155</v>
      </c>
      <c r="Z74" s="7">
        <f>Tabla5[[#This Row],[Tiempo de Preparación]]/1440</f>
        <v>0.1076388888888889</v>
      </c>
    </row>
    <row r="75" spans="1:26">
      <c r="A75">
        <v>17</v>
      </c>
      <c r="B75" t="s">
        <v>1373</v>
      </c>
      <c r="C75">
        <v>4</v>
      </c>
      <c r="D75" s="3">
        <v>45017.02847222222</v>
      </c>
      <c r="E75" s="3">
        <v>45017.17083333333</v>
      </c>
      <c r="F75" t="s">
        <v>78</v>
      </c>
      <c r="G75" t="s">
        <v>82</v>
      </c>
      <c r="H75" t="s">
        <v>59</v>
      </c>
      <c r="I75" t="str">
        <f>IF(Tabla5[[#This Row],[Orden Cobrada]]="Si",Tabla13[[#This Row],[Método de Pago]],"Ninguno")</f>
        <v>Tarjeta de crédito</v>
      </c>
      <c r="J75" t="s">
        <v>1740</v>
      </c>
      <c r="K75" s="34" t="str">
        <f>IF(Tabla5[[#This Row],[Orden Cobrada]]="Si",Tabla13[[#This Row],[Propina]],0)</f>
        <v>33.34</v>
      </c>
      <c r="L75" t="s">
        <v>57</v>
      </c>
      <c r="M75">
        <v>63</v>
      </c>
      <c r="N75" t="s">
        <v>75</v>
      </c>
      <c r="O75" t="s">
        <v>982</v>
      </c>
      <c r="P75" s="6">
        <f>INT(Tabla13[[#This Row],[Hora de Llegada]])</f>
        <v>45017</v>
      </c>
      <c r="Q75" s="7" t="str">
        <f>TEXT(Tabla13[[#This Row],[Hora de Llegada]], "h:mm")</f>
        <v>0:41</v>
      </c>
      <c r="R75" s="7" t="str">
        <f>TEXT(Tabla13[[#This Row],[Hora de Salida]], "h:mm")</f>
        <v>4:06</v>
      </c>
      <c r="S75" s="7">
        <f>IF(Tabla13[[#This Row],[Estado de la Mesa]]="Ocupada",Tabla13[[#This Row],[Hora de Salida2]]-Tabla13[[#This Row],[Hora de Llegada2]]+(15/1440),Tabla13[[#This Row],[Hora de Salida2]]-Tabla13[[#This Row],[Hora de Llegada2]])</f>
        <v>0.14236111111111108</v>
      </c>
      <c r="T75" s="7">
        <f>Tabla13[[#This Row],[Hora de Salida2]]-Tabla13[[#This Row],[Hora de Llegada2]]</f>
        <v>0.14236111111111108</v>
      </c>
      <c r="U75" s="7">
        <f>IF(Tabla5[[#This Row],[Tiempo de Permanencia sin la Espera]]&gt;Tabla5[[#This Row],[Tiempo Preparación (horas)]],Tabla5[[#This Row],[Tiempo de Permanencia sin la Espera]]-Tabla5[[#This Row],[Tiempo Preparación (horas)]],0)</f>
        <v>0.12152777777777775</v>
      </c>
      <c r="V75" s="7" t="str">
        <f>IF(Tabla5[[#This Row],[Tiempo de Permanencia sin la Espera]]&gt;Tabla5[[#This Row],[Tiempo Preparación (horas)]],"Si","No")</f>
        <v>Si</v>
      </c>
      <c r="W75" s="8">
        <v>55</v>
      </c>
      <c r="X75" s="8">
        <f>IF(Tabla5[[#This Row],[Orden Cobrada]]="Si",Tabla5[[#This Row],[Monto Total de la Cuenta]]," ")</f>
        <v>55</v>
      </c>
      <c r="Y75" s="8">
        <v>30</v>
      </c>
      <c r="Z75" s="7">
        <f>Tabla5[[#This Row],[Tiempo de Preparación]]/1440</f>
        <v>2.0833333333333332E-2</v>
      </c>
    </row>
    <row r="76" spans="1:26">
      <c r="A76">
        <v>3</v>
      </c>
      <c r="B76" t="s">
        <v>1739</v>
      </c>
      <c r="C76">
        <v>3</v>
      </c>
      <c r="D76" s="3">
        <v>45017.069444444445</v>
      </c>
      <c r="E76" s="3">
        <v>45017.168055555558</v>
      </c>
      <c r="F76" t="s">
        <v>87</v>
      </c>
      <c r="G76" t="s">
        <v>60</v>
      </c>
      <c r="H76" t="s">
        <v>102</v>
      </c>
      <c r="I76" t="str">
        <f>IF(Tabla5[[#This Row],[Orden Cobrada]]="Si",Tabla13[[#This Row],[Método de Pago]],"Ninguno")</f>
        <v>Efectivo</v>
      </c>
      <c r="J76" t="s">
        <v>1738</v>
      </c>
      <c r="K76" s="34" t="str">
        <f>IF(Tabla5[[#This Row],[Orden Cobrada]]="Si",Tabla13[[#This Row],[Propina]],0)</f>
        <v>34.77</v>
      </c>
      <c r="L76" t="s">
        <v>57</v>
      </c>
      <c r="M76">
        <v>64</v>
      </c>
      <c r="N76" t="s">
        <v>100</v>
      </c>
      <c r="O76" t="s">
        <v>1737</v>
      </c>
      <c r="P76" s="6">
        <f>INT(Tabla13[[#This Row],[Hora de Llegada]])</f>
        <v>45017</v>
      </c>
      <c r="Q76" s="7" t="str">
        <f>TEXT(Tabla13[[#This Row],[Hora de Llegada]], "h:mm")</f>
        <v>1:40</v>
      </c>
      <c r="R76" s="7" t="str">
        <f>TEXT(Tabla13[[#This Row],[Hora de Salida]], "h:mm")</f>
        <v>4:02</v>
      </c>
      <c r="S76" s="7">
        <f>IF(Tabla13[[#This Row],[Estado de la Mesa]]="Ocupada",Tabla13[[#This Row],[Hora de Salida2]]-Tabla13[[#This Row],[Hora de Llegada2]]+(15/1440),Tabla13[[#This Row],[Hora de Salida2]]-Tabla13[[#This Row],[Hora de Llegada2]])</f>
        <v>9.8611111111111108E-2</v>
      </c>
      <c r="T76" s="7">
        <f>Tabla13[[#This Row],[Hora de Salida2]]-Tabla13[[#This Row],[Hora de Llegada2]]</f>
        <v>9.8611111111111108E-2</v>
      </c>
      <c r="U76" s="7">
        <f>IF(Tabla5[[#This Row],[Tiempo de Permanencia sin la Espera]]&gt;Tabla5[[#This Row],[Tiempo Preparación (horas)]],Tabla5[[#This Row],[Tiempo de Permanencia sin la Espera]]-Tabla5[[#This Row],[Tiempo Preparación (horas)]],0)</f>
        <v>4.1666666666666664E-2</v>
      </c>
      <c r="V76" s="7" t="str">
        <f>IF(Tabla5[[#This Row],[Tiempo de Permanencia sin la Espera]]&gt;Tabla5[[#This Row],[Tiempo Preparación (horas)]],"Si","No")</f>
        <v>Si</v>
      </c>
      <c r="W76" s="8">
        <v>288</v>
      </c>
      <c r="X76" s="8">
        <f>IF(Tabla5[[#This Row],[Orden Cobrada]]="Si",Tabla5[[#This Row],[Monto Total de la Cuenta]]," ")</f>
        <v>288</v>
      </c>
      <c r="Y76" s="8">
        <v>82</v>
      </c>
      <c r="Z76" s="7">
        <f>Tabla5[[#This Row],[Tiempo de Preparación]]/1440</f>
        <v>5.6944444444444443E-2</v>
      </c>
    </row>
    <row r="77" spans="1:26">
      <c r="A77">
        <v>5</v>
      </c>
      <c r="B77" t="s">
        <v>403</v>
      </c>
      <c r="C77">
        <v>1</v>
      </c>
      <c r="D77" s="3">
        <v>45017.07916666667</v>
      </c>
      <c r="E77" s="3">
        <v>45017.127083333333</v>
      </c>
      <c r="F77" t="s">
        <v>72</v>
      </c>
      <c r="G77" t="s">
        <v>82</v>
      </c>
      <c r="H77" t="s">
        <v>106</v>
      </c>
      <c r="I77" t="str">
        <f>IF(Tabla5[[#This Row],[Orden Cobrada]]="Si",Tabla13[[#This Row],[Método de Pago]],"Ninguno")</f>
        <v>Ninguno</v>
      </c>
      <c r="J77" t="s">
        <v>1736</v>
      </c>
      <c r="K77" s="34">
        <f>IF(Tabla5[[#This Row],[Orden Cobrada]]="Si",Tabla13[[#This Row],[Propina]],0)</f>
        <v>0</v>
      </c>
      <c r="L77" t="s">
        <v>76</v>
      </c>
      <c r="M77">
        <v>65</v>
      </c>
      <c r="N77" t="s">
        <v>126</v>
      </c>
      <c r="O77" t="s">
        <v>1735</v>
      </c>
      <c r="P77" s="6">
        <f>INT(Tabla13[[#This Row],[Hora de Llegada]])</f>
        <v>45017</v>
      </c>
      <c r="Q77" s="7" t="str">
        <f>TEXT(Tabla13[[#This Row],[Hora de Llegada]], "h:mm")</f>
        <v>1:54</v>
      </c>
      <c r="R77" s="7" t="str">
        <f>TEXT(Tabla13[[#This Row],[Hora de Salida]], "h:mm")</f>
        <v>3:03</v>
      </c>
      <c r="S77" s="7">
        <f>IF(Tabla13[[#This Row],[Estado de la Mesa]]="Ocupada",Tabla13[[#This Row],[Hora de Salida2]]-Tabla13[[#This Row],[Hora de Llegada2]]+(15/1440),Tabla13[[#This Row],[Hora de Salida2]]-Tabla13[[#This Row],[Hora de Llegada2]])</f>
        <v>5.8333333333333327E-2</v>
      </c>
      <c r="T77" s="7">
        <f>Tabla13[[#This Row],[Hora de Salida2]]-Tabla13[[#This Row],[Hora de Llegada2]]</f>
        <v>4.7916666666666663E-2</v>
      </c>
      <c r="U77" s="7">
        <f>IF(Tabla5[[#This Row],[Tiempo de Permanencia sin la Espera]]&gt;Tabla5[[#This Row],[Tiempo Preparación (horas)]],Tabla5[[#This Row],[Tiempo de Permanencia sin la Espera]]-Tabla5[[#This Row],[Tiempo Preparación (horas)]],0)</f>
        <v>0</v>
      </c>
      <c r="V77" s="7" t="str">
        <f>IF(Tabla5[[#This Row],[Tiempo de Permanencia sin la Espera]]&gt;Tabla5[[#This Row],[Tiempo Preparación (horas)]],"Si","No")</f>
        <v>No</v>
      </c>
      <c r="W77" s="8">
        <v>196</v>
      </c>
      <c r="X77" s="8" t="str">
        <f>IF(Tabla5[[#This Row],[Orden Cobrada]]="Si",Tabla5[[#This Row],[Monto Total de la Cuenta]]," ")</f>
        <v xml:space="preserve"> </v>
      </c>
      <c r="Y77" s="8">
        <v>155</v>
      </c>
      <c r="Z77" s="7">
        <f>Tabla5[[#This Row],[Tiempo de Preparación]]/1440</f>
        <v>0.1076388888888889</v>
      </c>
    </row>
    <row r="78" spans="1:26">
      <c r="A78">
        <v>18</v>
      </c>
      <c r="B78" t="s">
        <v>1734</v>
      </c>
      <c r="C78">
        <v>2</v>
      </c>
      <c r="D78" s="3">
        <v>45017.102777777778</v>
      </c>
      <c r="E78" s="3">
        <v>45017.262499999997</v>
      </c>
      <c r="F78" t="s">
        <v>87</v>
      </c>
      <c r="G78" t="s">
        <v>82</v>
      </c>
      <c r="H78" t="s">
        <v>59</v>
      </c>
      <c r="I78" t="str">
        <f>IF(Tabla5[[#This Row],[Orden Cobrada]]="Si",Tabla13[[#This Row],[Método de Pago]],"Ninguno")</f>
        <v>Tarjeta de crédito</v>
      </c>
      <c r="J78" t="s">
        <v>1733</v>
      </c>
      <c r="K78" s="34" t="str">
        <f>IF(Tabla5[[#This Row],[Orden Cobrada]]="Si",Tabla13[[#This Row],[Propina]],0)</f>
        <v>10.88</v>
      </c>
      <c r="L78" t="s">
        <v>57</v>
      </c>
      <c r="M78">
        <v>66</v>
      </c>
      <c r="N78" t="s">
        <v>90</v>
      </c>
      <c r="O78" t="s">
        <v>1732</v>
      </c>
      <c r="P78" s="6">
        <f>INT(Tabla13[[#This Row],[Hora de Llegada]])</f>
        <v>45017</v>
      </c>
      <c r="Q78" s="7" t="str">
        <f>TEXT(Tabla13[[#This Row],[Hora de Llegada]], "h:mm")</f>
        <v>2:28</v>
      </c>
      <c r="R78" s="7" t="str">
        <f>TEXT(Tabla13[[#This Row],[Hora de Salida]], "h:mm")</f>
        <v>6:18</v>
      </c>
      <c r="S78" s="7">
        <f>IF(Tabla13[[#This Row],[Estado de la Mesa]]="Ocupada",Tabla13[[#This Row],[Hora de Salida2]]-Tabla13[[#This Row],[Hora de Llegada2]]+(15/1440),Tabla13[[#This Row],[Hora de Salida2]]-Tabla13[[#This Row],[Hora de Llegada2]])</f>
        <v>0.15972222222222221</v>
      </c>
      <c r="T78" s="7">
        <f>Tabla13[[#This Row],[Hora de Salida2]]-Tabla13[[#This Row],[Hora de Llegada2]]</f>
        <v>0.15972222222222221</v>
      </c>
      <c r="U78" s="7">
        <f>IF(Tabla5[[#This Row],[Tiempo de Permanencia sin la Espera]]&gt;Tabla5[[#This Row],[Tiempo Preparación (horas)]],Tabla5[[#This Row],[Tiempo de Permanencia sin la Espera]]-Tabla5[[#This Row],[Tiempo Preparación (horas)]],0)</f>
        <v>8.0555555555555547E-2</v>
      </c>
      <c r="V78" s="7" t="str">
        <f>IF(Tabla5[[#This Row],[Tiempo de Permanencia sin la Espera]]&gt;Tabla5[[#This Row],[Tiempo Preparación (horas)]],"Si","No")</f>
        <v>Si</v>
      </c>
      <c r="W78" s="8">
        <v>210</v>
      </c>
      <c r="X78" s="8">
        <f>IF(Tabla5[[#This Row],[Orden Cobrada]]="Si",Tabla5[[#This Row],[Monto Total de la Cuenta]]," ")</f>
        <v>210</v>
      </c>
      <c r="Y78" s="8">
        <v>114</v>
      </c>
      <c r="Z78" s="7">
        <f>Tabla5[[#This Row],[Tiempo de Preparación]]/1440</f>
        <v>7.9166666666666663E-2</v>
      </c>
    </row>
    <row r="79" spans="1:26">
      <c r="A79">
        <v>2</v>
      </c>
      <c r="B79" t="s">
        <v>1731</v>
      </c>
      <c r="C79">
        <v>6</v>
      </c>
      <c r="D79" s="3">
        <v>45017.15625</v>
      </c>
      <c r="E79" s="3">
        <v>45017.215277777781</v>
      </c>
      <c r="F79" t="s">
        <v>61</v>
      </c>
      <c r="G79" t="s">
        <v>82</v>
      </c>
      <c r="H79" t="s">
        <v>106</v>
      </c>
      <c r="I79" t="str">
        <f>IF(Tabla5[[#This Row],[Orden Cobrada]]="Si",Tabla13[[#This Row],[Método de Pago]],"Ninguno")</f>
        <v>Ninguno</v>
      </c>
      <c r="J79" t="s">
        <v>1730</v>
      </c>
      <c r="K79" s="34">
        <f>IF(Tabla5[[#This Row],[Orden Cobrada]]="Si",Tabla13[[#This Row],[Propina]],0)</f>
        <v>0</v>
      </c>
      <c r="L79" t="s">
        <v>57</v>
      </c>
      <c r="M79">
        <v>67</v>
      </c>
      <c r="N79" t="s">
        <v>100</v>
      </c>
      <c r="O79" t="s">
        <v>1729</v>
      </c>
      <c r="P79" s="6">
        <f>INT(Tabla13[[#This Row],[Hora de Llegada]])</f>
        <v>45017</v>
      </c>
      <c r="Q79" s="7" t="str">
        <f>TEXT(Tabla13[[#This Row],[Hora de Llegada]], "h:mm")</f>
        <v>3:45</v>
      </c>
      <c r="R79" s="7" t="str">
        <f>TEXT(Tabla13[[#This Row],[Hora de Salida]], "h:mm")</f>
        <v>5:10</v>
      </c>
      <c r="S79" s="7">
        <f>IF(Tabla13[[#This Row],[Estado de la Mesa]]="Ocupada",Tabla13[[#This Row],[Hora de Salida2]]-Tabla13[[#This Row],[Hora de Llegada2]]+(15/1440),Tabla13[[#This Row],[Hora de Salida2]]-Tabla13[[#This Row],[Hora de Llegada2]])</f>
        <v>5.902777777777779E-2</v>
      </c>
      <c r="T79" s="7">
        <f>Tabla13[[#This Row],[Hora de Salida2]]-Tabla13[[#This Row],[Hora de Llegada2]]</f>
        <v>5.902777777777779E-2</v>
      </c>
      <c r="U79" s="7">
        <f>IF(Tabla5[[#This Row],[Tiempo de Permanencia sin la Espera]]&gt;Tabla5[[#This Row],[Tiempo Preparación (horas)]],Tabla5[[#This Row],[Tiempo de Permanencia sin la Espera]]-Tabla5[[#This Row],[Tiempo Preparación (horas)]],0)</f>
        <v>0</v>
      </c>
      <c r="V79" s="7" t="str">
        <f>IF(Tabla5[[#This Row],[Tiempo de Permanencia sin la Espera]]&gt;Tabla5[[#This Row],[Tiempo Preparación (horas)]],"Si","No")</f>
        <v>No</v>
      </c>
      <c r="W79" s="8">
        <v>256</v>
      </c>
      <c r="X79" s="8" t="str">
        <f>IF(Tabla5[[#This Row],[Orden Cobrada]]="Si",Tabla5[[#This Row],[Monto Total de la Cuenta]]," ")</f>
        <v xml:space="preserve"> </v>
      </c>
      <c r="Y79" s="8">
        <v>131</v>
      </c>
      <c r="Z79" s="7">
        <f>Tabla5[[#This Row],[Tiempo de Preparación]]/1440</f>
        <v>9.0972222222222218E-2</v>
      </c>
    </row>
    <row r="80" spans="1:26">
      <c r="A80">
        <v>8</v>
      </c>
      <c r="B80" t="s">
        <v>780</v>
      </c>
      <c r="C80">
        <v>4</v>
      </c>
      <c r="D80" s="3">
        <v>45017.001388888886</v>
      </c>
      <c r="E80" s="3">
        <v>45017.135416666664</v>
      </c>
      <c r="F80" t="s">
        <v>87</v>
      </c>
      <c r="G80" t="s">
        <v>66</v>
      </c>
      <c r="H80" t="s">
        <v>59</v>
      </c>
      <c r="I80" t="str">
        <f>IF(Tabla5[[#This Row],[Orden Cobrada]]="Si",Tabla13[[#This Row],[Método de Pago]],"Ninguno")</f>
        <v>Tarjeta de crédito</v>
      </c>
      <c r="J80" t="s">
        <v>1728</v>
      </c>
      <c r="K80" s="34" t="str">
        <f>IF(Tabla5[[#This Row],[Orden Cobrada]]="Si",Tabla13[[#This Row],[Propina]],0)</f>
        <v>45.65</v>
      </c>
      <c r="L80" t="s">
        <v>76</v>
      </c>
      <c r="M80">
        <v>68</v>
      </c>
      <c r="N80" t="s">
        <v>104</v>
      </c>
      <c r="O80" t="s">
        <v>1727</v>
      </c>
      <c r="P80" s="6">
        <f>INT(Tabla13[[#This Row],[Hora de Llegada]])</f>
        <v>45017</v>
      </c>
      <c r="Q80" s="7" t="str">
        <f>TEXT(Tabla13[[#This Row],[Hora de Llegada]], "h:mm")</f>
        <v>0:02</v>
      </c>
      <c r="R80" s="7" t="str">
        <f>TEXT(Tabla13[[#This Row],[Hora de Salida]], "h:mm")</f>
        <v>3:15</v>
      </c>
      <c r="S80" s="7">
        <f>IF(Tabla13[[#This Row],[Estado de la Mesa]]="Ocupada",Tabla13[[#This Row],[Hora de Salida2]]-Tabla13[[#This Row],[Hora de Llegada2]]+(15/1440),Tabla13[[#This Row],[Hora de Salida2]]-Tabla13[[#This Row],[Hora de Llegada2]])</f>
        <v>0.14444444444444443</v>
      </c>
      <c r="T80" s="7">
        <f>Tabla13[[#This Row],[Hora de Salida2]]-Tabla13[[#This Row],[Hora de Llegada2]]</f>
        <v>0.13402777777777777</v>
      </c>
      <c r="U80" s="7">
        <f>IF(Tabla5[[#This Row],[Tiempo de Permanencia sin la Espera]]&gt;Tabla5[[#This Row],[Tiempo Preparación (horas)]],Tabla5[[#This Row],[Tiempo de Permanencia sin la Espera]]-Tabla5[[#This Row],[Tiempo Preparación (horas)]],0)</f>
        <v>3.3333333333333326E-2</v>
      </c>
      <c r="V80" s="7" t="str">
        <f>IF(Tabla5[[#This Row],[Tiempo de Permanencia sin la Espera]]&gt;Tabla5[[#This Row],[Tiempo Preparación (horas)]],"Si","No")</f>
        <v>Si</v>
      </c>
      <c r="W80" s="8">
        <v>218</v>
      </c>
      <c r="X80" s="8">
        <f>IF(Tabla5[[#This Row],[Orden Cobrada]]="Si",Tabla5[[#This Row],[Monto Total de la Cuenta]]," ")</f>
        <v>218</v>
      </c>
      <c r="Y80" s="8">
        <v>145</v>
      </c>
      <c r="Z80" s="7">
        <f>Tabla5[[#This Row],[Tiempo de Preparación]]/1440</f>
        <v>0.10069444444444445</v>
      </c>
    </row>
    <row r="81" spans="1:26">
      <c r="A81">
        <v>5</v>
      </c>
      <c r="B81" t="s">
        <v>1726</v>
      </c>
      <c r="C81">
        <v>4</v>
      </c>
      <c r="D81" s="3">
        <v>45017.084722222222</v>
      </c>
      <c r="E81" s="3">
        <v>45017.164583333331</v>
      </c>
      <c r="F81" t="s">
        <v>61</v>
      </c>
      <c r="G81" t="s">
        <v>82</v>
      </c>
      <c r="H81" t="s">
        <v>59</v>
      </c>
      <c r="I81" t="str">
        <f>IF(Tabla5[[#This Row],[Orden Cobrada]]="Si",Tabla13[[#This Row],[Método de Pago]],"Ninguno")</f>
        <v>Tarjeta de crédito</v>
      </c>
      <c r="J81" t="s">
        <v>957</v>
      </c>
      <c r="K81" s="34" t="str">
        <f>IF(Tabla5[[#This Row],[Orden Cobrada]]="Si",Tabla13[[#This Row],[Propina]],0)</f>
        <v>31.49</v>
      </c>
      <c r="L81" t="s">
        <v>70</v>
      </c>
      <c r="M81">
        <v>69</v>
      </c>
      <c r="N81" t="s">
        <v>100</v>
      </c>
      <c r="O81" t="s">
        <v>1725</v>
      </c>
      <c r="P81" s="6">
        <f>INT(Tabla13[[#This Row],[Hora de Llegada]])</f>
        <v>45017</v>
      </c>
      <c r="Q81" s="7" t="str">
        <f>TEXT(Tabla13[[#This Row],[Hora de Llegada]], "h:mm")</f>
        <v>2:02</v>
      </c>
      <c r="R81" s="7" t="str">
        <f>TEXT(Tabla13[[#This Row],[Hora de Salida]], "h:mm")</f>
        <v>3:57</v>
      </c>
      <c r="S81" s="7">
        <f>IF(Tabla13[[#This Row],[Estado de la Mesa]]="Ocupada",Tabla13[[#This Row],[Hora de Salida2]]-Tabla13[[#This Row],[Hora de Llegada2]]+(15/1440),Tabla13[[#This Row],[Hora de Salida2]]-Tabla13[[#This Row],[Hora de Llegada2]])</f>
        <v>7.9861111111111119E-2</v>
      </c>
      <c r="T81" s="7">
        <f>Tabla13[[#This Row],[Hora de Salida2]]-Tabla13[[#This Row],[Hora de Llegada2]]</f>
        <v>7.9861111111111119E-2</v>
      </c>
      <c r="U81" s="7">
        <f>IF(Tabla5[[#This Row],[Tiempo de Permanencia sin la Espera]]&gt;Tabla5[[#This Row],[Tiempo Preparación (horas)]],Tabla5[[#This Row],[Tiempo de Permanencia sin la Espera]]-Tabla5[[#This Row],[Tiempo Preparación (horas)]],0)</f>
        <v>1.5972222222222235E-2</v>
      </c>
      <c r="V81" s="7" t="str">
        <f>IF(Tabla5[[#This Row],[Tiempo de Permanencia sin la Espera]]&gt;Tabla5[[#This Row],[Tiempo Preparación (horas)]],"Si","No")</f>
        <v>Si</v>
      </c>
      <c r="W81" s="8">
        <v>234</v>
      </c>
      <c r="X81" s="8">
        <f>IF(Tabla5[[#This Row],[Orden Cobrada]]="Si",Tabla5[[#This Row],[Monto Total de la Cuenta]]," ")</f>
        <v>234</v>
      </c>
      <c r="Y81" s="8">
        <v>92</v>
      </c>
      <c r="Z81" s="7">
        <f>Tabla5[[#This Row],[Tiempo de Preparación]]/1440</f>
        <v>6.3888888888888884E-2</v>
      </c>
    </row>
    <row r="82" spans="1:26">
      <c r="A82">
        <v>17</v>
      </c>
      <c r="B82" t="s">
        <v>1724</v>
      </c>
      <c r="C82">
        <v>4</v>
      </c>
      <c r="D82" s="3">
        <v>45017.007638888892</v>
      </c>
      <c r="E82" s="3">
        <v>45017.056944444441</v>
      </c>
      <c r="F82" t="s">
        <v>78</v>
      </c>
      <c r="G82" t="s">
        <v>82</v>
      </c>
      <c r="H82" t="s">
        <v>106</v>
      </c>
      <c r="I82" t="str">
        <f>IF(Tabla5[[#This Row],[Orden Cobrada]]="Si",Tabla13[[#This Row],[Método de Pago]],"Ninguno")</f>
        <v>Tarjeta de débito</v>
      </c>
      <c r="J82" t="s">
        <v>1723</v>
      </c>
      <c r="K82" s="34" t="str">
        <f>IF(Tabla5[[#This Row],[Orden Cobrada]]="Si",Tabla13[[#This Row],[Propina]],0)</f>
        <v>28.26</v>
      </c>
      <c r="L82" t="s">
        <v>70</v>
      </c>
      <c r="M82">
        <v>70</v>
      </c>
      <c r="N82" t="s">
        <v>163</v>
      </c>
      <c r="O82" t="s">
        <v>1722</v>
      </c>
      <c r="P82" s="6">
        <f>INT(Tabla13[[#This Row],[Hora de Llegada]])</f>
        <v>45017</v>
      </c>
      <c r="Q82" s="7" t="str">
        <f>TEXT(Tabla13[[#This Row],[Hora de Llegada]], "h:mm")</f>
        <v>0:11</v>
      </c>
      <c r="R82" s="7" t="str">
        <f>TEXT(Tabla13[[#This Row],[Hora de Salida]], "h:mm")</f>
        <v>1:22</v>
      </c>
      <c r="S82" s="7">
        <f>IF(Tabla13[[#This Row],[Estado de la Mesa]]="Ocupada",Tabla13[[#This Row],[Hora de Salida2]]-Tabla13[[#This Row],[Hora de Llegada2]]+(15/1440),Tabla13[[#This Row],[Hora de Salida2]]-Tabla13[[#This Row],[Hora de Llegada2]])</f>
        <v>4.9305555555555554E-2</v>
      </c>
      <c r="T82" s="7">
        <f>Tabla13[[#This Row],[Hora de Salida2]]-Tabla13[[#This Row],[Hora de Llegada2]]</f>
        <v>4.9305555555555554E-2</v>
      </c>
      <c r="U82" s="7">
        <f>IF(Tabla5[[#This Row],[Tiempo de Permanencia sin la Espera]]&gt;Tabla5[[#This Row],[Tiempo Preparación (horas)]],Tabla5[[#This Row],[Tiempo de Permanencia sin la Espera]]-Tabla5[[#This Row],[Tiempo Preparación (horas)]],0)</f>
        <v>2.1527777777777778E-2</v>
      </c>
      <c r="V82" s="7" t="str">
        <f>IF(Tabla5[[#This Row],[Tiempo de Permanencia sin la Espera]]&gt;Tabla5[[#This Row],[Tiempo Preparación (horas)]],"Si","No")</f>
        <v>Si</v>
      </c>
      <c r="W82" s="8">
        <v>118</v>
      </c>
      <c r="X82" s="8">
        <f>IF(Tabla5[[#This Row],[Orden Cobrada]]="Si",Tabla5[[#This Row],[Monto Total de la Cuenta]]," ")</f>
        <v>118</v>
      </c>
      <c r="Y82" s="8">
        <v>40</v>
      </c>
      <c r="Z82" s="7">
        <f>Tabla5[[#This Row],[Tiempo de Preparación]]/1440</f>
        <v>2.7777777777777776E-2</v>
      </c>
    </row>
    <row r="83" spans="1:26">
      <c r="A83">
        <v>18</v>
      </c>
      <c r="B83" t="s">
        <v>861</v>
      </c>
      <c r="C83">
        <v>4</v>
      </c>
      <c r="D83" s="3">
        <v>45017.081250000003</v>
      </c>
      <c r="E83" s="3">
        <v>45017.24722222222</v>
      </c>
      <c r="F83" t="s">
        <v>72</v>
      </c>
      <c r="G83" t="s">
        <v>82</v>
      </c>
      <c r="H83" t="s">
        <v>59</v>
      </c>
      <c r="I83" t="str">
        <f>IF(Tabla5[[#This Row],[Orden Cobrada]]="Si",Tabla13[[#This Row],[Método de Pago]],"Ninguno")</f>
        <v>Tarjeta de crédito</v>
      </c>
      <c r="J83" t="s">
        <v>1721</v>
      </c>
      <c r="K83" s="34" t="str">
        <f>IF(Tabla5[[#This Row],[Orden Cobrada]]="Si",Tabla13[[#This Row],[Propina]],0)</f>
        <v>24.01</v>
      </c>
      <c r="L83" t="s">
        <v>76</v>
      </c>
      <c r="M83">
        <v>71</v>
      </c>
      <c r="N83" t="s">
        <v>163</v>
      </c>
      <c r="O83" t="s">
        <v>1720</v>
      </c>
      <c r="P83" s="6">
        <f>INT(Tabla13[[#This Row],[Hora de Llegada]])</f>
        <v>45017</v>
      </c>
      <c r="Q83" s="7" t="str">
        <f>TEXT(Tabla13[[#This Row],[Hora de Llegada]], "h:mm")</f>
        <v>1:57</v>
      </c>
      <c r="R83" s="7" t="str">
        <f>TEXT(Tabla13[[#This Row],[Hora de Salida]], "h:mm")</f>
        <v>5:56</v>
      </c>
      <c r="S83" s="7">
        <f>IF(Tabla13[[#This Row],[Estado de la Mesa]]="Ocupada",Tabla13[[#This Row],[Hora de Salida2]]-Tabla13[[#This Row],[Hora de Llegada2]]+(15/1440),Tabla13[[#This Row],[Hora de Salida2]]-Tabla13[[#This Row],[Hora de Llegada2]])</f>
        <v>0.1763888888888889</v>
      </c>
      <c r="T83" s="7">
        <f>Tabla13[[#This Row],[Hora de Salida2]]-Tabla13[[#This Row],[Hora de Llegada2]]</f>
        <v>0.16597222222222224</v>
      </c>
      <c r="U83" s="7">
        <f>IF(Tabla5[[#This Row],[Tiempo de Permanencia sin la Espera]]&gt;Tabla5[[#This Row],[Tiempo Preparación (horas)]],Tabla5[[#This Row],[Tiempo de Permanencia sin la Espera]]-Tabla5[[#This Row],[Tiempo Preparación (horas)]],0)</f>
        <v>0.13194444444444448</v>
      </c>
      <c r="V83" s="7" t="str">
        <f>IF(Tabla5[[#This Row],[Tiempo de Permanencia sin la Espera]]&gt;Tabla5[[#This Row],[Tiempo Preparación (horas)]],"Si","No")</f>
        <v>Si</v>
      </c>
      <c r="W83" s="8">
        <v>136</v>
      </c>
      <c r="X83" s="8">
        <f>IF(Tabla5[[#This Row],[Orden Cobrada]]="Si",Tabla5[[#This Row],[Monto Total de la Cuenta]]," ")</f>
        <v>136</v>
      </c>
      <c r="Y83" s="8">
        <v>49</v>
      </c>
      <c r="Z83" s="7">
        <f>Tabla5[[#This Row],[Tiempo de Preparación]]/1440</f>
        <v>3.4027777777777775E-2</v>
      </c>
    </row>
    <row r="84" spans="1:26">
      <c r="A84">
        <v>17</v>
      </c>
      <c r="B84" t="s">
        <v>1719</v>
      </c>
      <c r="C84">
        <v>1</v>
      </c>
      <c r="D84" s="3">
        <v>45017.112500000003</v>
      </c>
      <c r="E84" s="3">
        <v>45017.243750000001</v>
      </c>
      <c r="F84" t="s">
        <v>61</v>
      </c>
      <c r="G84" t="s">
        <v>82</v>
      </c>
      <c r="H84" t="s">
        <v>59</v>
      </c>
      <c r="I84" t="str">
        <f>IF(Tabla5[[#This Row],[Orden Cobrada]]="Si",Tabla13[[#This Row],[Método de Pago]],"Ninguno")</f>
        <v>Tarjeta de crédito</v>
      </c>
      <c r="J84" t="s">
        <v>1718</v>
      </c>
      <c r="K84" s="34" t="str">
        <f>IF(Tabla5[[#This Row],[Orden Cobrada]]="Si",Tabla13[[#This Row],[Propina]],0)</f>
        <v>15.28</v>
      </c>
      <c r="L84" t="s">
        <v>57</v>
      </c>
      <c r="M84">
        <v>72</v>
      </c>
      <c r="N84" t="s">
        <v>100</v>
      </c>
      <c r="O84" t="s">
        <v>1717</v>
      </c>
      <c r="P84" s="6">
        <f>INT(Tabla13[[#This Row],[Hora de Llegada]])</f>
        <v>45017</v>
      </c>
      <c r="Q84" s="7" t="str">
        <f>TEXT(Tabla13[[#This Row],[Hora de Llegada]], "h:mm")</f>
        <v>2:42</v>
      </c>
      <c r="R84" s="7" t="str">
        <f>TEXT(Tabla13[[#This Row],[Hora de Salida]], "h:mm")</f>
        <v>5:51</v>
      </c>
      <c r="S84" s="7">
        <f>IF(Tabla13[[#This Row],[Estado de la Mesa]]="Ocupada",Tabla13[[#This Row],[Hora de Salida2]]-Tabla13[[#This Row],[Hora de Llegada2]]+(15/1440),Tabla13[[#This Row],[Hora de Salida2]]-Tabla13[[#This Row],[Hora de Llegada2]])</f>
        <v>0.13124999999999998</v>
      </c>
      <c r="T84" s="7">
        <f>Tabla13[[#This Row],[Hora de Salida2]]-Tabla13[[#This Row],[Hora de Llegada2]]</f>
        <v>0.13124999999999998</v>
      </c>
      <c r="U84" s="7">
        <f>IF(Tabla5[[#This Row],[Tiempo de Permanencia sin la Espera]]&gt;Tabla5[[#This Row],[Tiempo Preparación (horas)]],Tabla5[[#This Row],[Tiempo de Permanencia sin la Espera]]-Tabla5[[#This Row],[Tiempo Preparación (horas)]],0)</f>
        <v>9.3749999999999972E-2</v>
      </c>
      <c r="V84" s="7" t="str">
        <f>IF(Tabla5[[#This Row],[Tiempo de Permanencia sin la Espera]]&gt;Tabla5[[#This Row],[Tiempo Preparación (horas)]],"Si","No")</f>
        <v>Si</v>
      </c>
      <c r="W84" s="8">
        <v>75</v>
      </c>
      <c r="X84" s="8">
        <f>IF(Tabla5[[#This Row],[Orden Cobrada]]="Si",Tabla5[[#This Row],[Monto Total de la Cuenta]]," ")</f>
        <v>75</v>
      </c>
      <c r="Y84" s="8">
        <v>54</v>
      </c>
      <c r="Z84" s="7">
        <f>Tabla5[[#This Row],[Tiempo de Preparación]]/1440</f>
        <v>3.7499999999999999E-2</v>
      </c>
    </row>
    <row r="85" spans="1:26">
      <c r="A85">
        <v>1</v>
      </c>
      <c r="B85" t="s">
        <v>1041</v>
      </c>
      <c r="C85">
        <v>4</v>
      </c>
      <c r="D85" s="3">
        <v>45017.11041666667</v>
      </c>
      <c r="E85" s="3">
        <v>45017.256249999999</v>
      </c>
      <c r="F85" t="s">
        <v>78</v>
      </c>
      <c r="G85" t="s">
        <v>60</v>
      </c>
      <c r="H85" t="s">
        <v>59</v>
      </c>
      <c r="I85" t="str">
        <f>IF(Tabla5[[#This Row],[Orden Cobrada]]="Si",Tabla13[[#This Row],[Método de Pago]],"Ninguno")</f>
        <v>Tarjeta de crédito</v>
      </c>
      <c r="J85" t="s">
        <v>1716</v>
      </c>
      <c r="K85" s="34" t="str">
        <f>IF(Tabla5[[#This Row],[Orden Cobrada]]="Si",Tabla13[[#This Row],[Propina]],0)</f>
        <v>34.51</v>
      </c>
      <c r="L85" t="s">
        <v>70</v>
      </c>
      <c r="M85">
        <v>73</v>
      </c>
      <c r="N85" t="s">
        <v>64</v>
      </c>
      <c r="O85" t="s">
        <v>10</v>
      </c>
      <c r="P85" s="6">
        <f>INT(Tabla13[[#This Row],[Hora de Llegada]])</f>
        <v>45017</v>
      </c>
      <c r="Q85" s="7" t="str">
        <f>TEXT(Tabla13[[#This Row],[Hora de Llegada]], "h:mm")</f>
        <v>2:39</v>
      </c>
      <c r="R85" s="7" t="str">
        <f>TEXT(Tabla13[[#This Row],[Hora de Salida]], "h:mm")</f>
        <v>6:09</v>
      </c>
      <c r="S85" s="7">
        <f>IF(Tabla13[[#This Row],[Estado de la Mesa]]="Ocupada",Tabla13[[#This Row],[Hora de Salida2]]-Tabla13[[#This Row],[Hora de Llegada2]]+(15/1440),Tabla13[[#This Row],[Hora de Salida2]]-Tabla13[[#This Row],[Hora de Llegada2]])</f>
        <v>0.14583333333333337</v>
      </c>
      <c r="T85" s="7">
        <f>Tabla13[[#This Row],[Hora de Salida2]]-Tabla13[[#This Row],[Hora de Llegada2]]</f>
        <v>0.14583333333333337</v>
      </c>
      <c r="U85" s="7">
        <f>IF(Tabla5[[#This Row],[Tiempo de Permanencia sin la Espera]]&gt;Tabla5[[#This Row],[Tiempo Preparación (horas)]],Tabla5[[#This Row],[Tiempo de Permanencia sin la Espera]]-Tabla5[[#This Row],[Tiempo Preparación (horas)]],0)</f>
        <v>0.13194444444444448</v>
      </c>
      <c r="V85" s="7" t="str">
        <f>IF(Tabla5[[#This Row],[Tiempo de Permanencia sin la Espera]]&gt;Tabla5[[#This Row],[Tiempo Preparación (horas)]],"Si","No")</f>
        <v>Si</v>
      </c>
      <c r="W85" s="8">
        <v>81</v>
      </c>
      <c r="X85" s="8">
        <f>IF(Tabla5[[#This Row],[Orden Cobrada]]="Si",Tabla5[[#This Row],[Monto Total de la Cuenta]]," ")</f>
        <v>81</v>
      </c>
      <c r="Y85" s="8">
        <v>20</v>
      </c>
      <c r="Z85" s="7">
        <f>Tabla5[[#This Row],[Tiempo de Preparación]]/1440</f>
        <v>1.3888888888888888E-2</v>
      </c>
    </row>
    <row r="86" spans="1:26">
      <c r="A86">
        <v>19</v>
      </c>
      <c r="B86" t="s">
        <v>615</v>
      </c>
      <c r="C86">
        <v>4</v>
      </c>
      <c r="D86" s="3">
        <v>45017.044444444444</v>
      </c>
      <c r="E86" s="3">
        <v>45017.175694444442</v>
      </c>
      <c r="F86" t="s">
        <v>78</v>
      </c>
      <c r="G86" t="s">
        <v>82</v>
      </c>
      <c r="H86" t="s">
        <v>59</v>
      </c>
      <c r="I86" t="str">
        <f>IF(Tabla5[[#This Row],[Orden Cobrada]]="Si",Tabla13[[#This Row],[Método de Pago]],"Ninguno")</f>
        <v>Tarjeta de crédito</v>
      </c>
      <c r="J86" t="s">
        <v>1715</v>
      </c>
      <c r="K86" s="34" t="str">
        <f>IF(Tabla5[[#This Row],[Orden Cobrada]]="Si",Tabla13[[#This Row],[Propina]],0)</f>
        <v>30.83</v>
      </c>
      <c r="L86" t="s">
        <v>70</v>
      </c>
      <c r="M86">
        <v>74</v>
      </c>
      <c r="N86" t="s">
        <v>104</v>
      </c>
      <c r="O86" t="s">
        <v>1714</v>
      </c>
      <c r="P86" s="6">
        <f>INT(Tabla13[[#This Row],[Hora de Llegada]])</f>
        <v>45017</v>
      </c>
      <c r="Q86" s="7" t="str">
        <f>TEXT(Tabla13[[#This Row],[Hora de Llegada]], "h:mm")</f>
        <v>1:04</v>
      </c>
      <c r="R86" s="7" t="str">
        <f>TEXT(Tabla13[[#This Row],[Hora de Salida]], "h:mm")</f>
        <v>4:13</v>
      </c>
      <c r="S86" s="7">
        <f>IF(Tabla13[[#This Row],[Estado de la Mesa]]="Ocupada",Tabla13[[#This Row],[Hora de Salida2]]-Tabla13[[#This Row],[Hora de Llegada2]]+(15/1440),Tabla13[[#This Row],[Hora de Salida2]]-Tabla13[[#This Row],[Hora de Llegada2]])</f>
        <v>0.13125000000000001</v>
      </c>
      <c r="T86" s="7">
        <f>Tabla13[[#This Row],[Hora de Salida2]]-Tabla13[[#This Row],[Hora de Llegada2]]</f>
        <v>0.13125000000000001</v>
      </c>
      <c r="U86" s="7">
        <f>IF(Tabla5[[#This Row],[Tiempo de Permanencia sin la Espera]]&gt;Tabla5[[#This Row],[Tiempo Preparación (horas)]],Tabla5[[#This Row],[Tiempo de Permanencia sin la Espera]]-Tabla5[[#This Row],[Tiempo Preparación (horas)]],0)</f>
        <v>6.1805555555555558E-2</v>
      </c>
      <c r="V86" s="7" t="str">
        <f>IF(Tabla5[[#This Row],[Tiempo de Permanencia sin la Espera]]&gt;Tabla5[[#This Row],[Tiempo Preparación (horas)]],"Si","No")</f>
        <v>Si</v>
      </c>
      <c r="W86" s="8">
        <v>218</v>
      </c>
      <c r="X86" s="8">
        <f>IF(Tabla5[[#This Row],[Orden Cobrada]]="Si",Tabla5[[#This Row],[Monto Total de la Cuenta]]," ")</f>
        <v>218</v>
      </c>
      <c r="Y86" s="8">
        <v>100</v>
      </c>
      <c r="Z86" s="7">
        <f>Tabla5[[#This Row],[Tiempo de Preparación]]/1440</f>
        <v>6.9444444444444448E-2</v>
      </c>
    </row>
    <row r="87" spans="1:26">
      <c r="A87">
        <v>19</v>
      </c>
      <c r="B87" t="s">
        <v>1713</v>
      </c>
      <c r="C87">
        <v>5</v>
      </c>
      <c r="D87" s="3">
        <v>45017.15</v>
      </c>
      <c r="E87" s="3">
        <v>45017.200694444444</v>
      </c>
      <c r="F87" t="s">
        <v>87</v>
      </c>
      <c r="G87" t="s">
        <v>82</v>
      </c>
      <c r="H87" t="s">
        <v>59</v>
      </c>
      <c r="I87" t="str">
        <f>IF(Tabla5[[#This Row],[Orden Cobrada]]="Si",Tabla13[[#This Row],[Método de Pago]],"Ninguno")</f>
        <v>Tarjeta de crédito</v>
      </c>
      <c r="J87" t="s">
        <v>1712</v>
      </c>
      <c r="K87" s="34" t="str">
        <f>IF(Tabla5[[#This Row],[Orden Cobrada]]="Si",Tabla13[[#This Row],[Propina]],0)</f>
        <v>45.23</v>
      </c>
      <c r="L87" t="s">
        <v>76</v>
      </c>
      <c r="M87">
        <v>75</v>
      </c>
      <c r="N87" t="s">
        <v>132</v>
      </c>
      <c r="O87" t="s">
        <v>798</v>
      </c>
      <c r="P87" s="6">
        <f>INT(Tabla13[[#This Row],[Hora de Llegada]])</f>
        <v>45017</v>
      </c>
      <c r="Q87" s="7" t="str">
        <f>TEXT(Tabla13[[#This Row],[Hora de Llegada]], "h:mm")</f>
        <v>3:36</v>
      </c>
      <c r="R87" s="7" t="str">
        <f>TEXT(Tabla13[[#This Row],[Hora de Salida]], "h:mm")</f>
        <v>4:49</v>
      </c>
      <c r="S87" s="7">
        <f>IF(Tabla13[[#This Row],[Estado de la Mesa]]="Ocupada",Tabla13[[#This Row],[Hora de Salida2]]-Tabla13[[#This Row],[Hora de Llegada2]]+(15/1440),Tabla13[[#This Row],[Hora de Salida2]]-Tabla13[[#This Row],[Hora de Llegada2]])</f>
        <v>6.1111111111111095E-2</v>
      </c>
      <c r="T87" s="7">
        <f>Tabla13[[#This Row],[Hora de Salida2]]-Tabla13[[#This Row],[Hora de Llegada2]]</f>
        <v>5.0694444444444431E-2</v>
      </c>
      <c r="U87" s="7">
        <f>IF(Tabla5[[#This Row],[Tiempo de Permanencia sin la Espera]]&gt;Tabla5[[#This Row],[Tiempo Preparación (horas)]],Tabla5[[#This Row],[Tiempo de Permanencia sin la Espera]]-Tabla5[[#This Row],[Tiempo Preparación (horas)]],0)</f>
        <v>1.5277777777777765E-2</v>
      </c>
      <c r="V87" s="7" t="str">
        <f>IF(Tabla5[[#This Row],[Tiempo de Permanencia sin la Espera]]&gt;Tabla5[[#This Row],[Tiempo Preparación (horas)]],"Si","No")</f>
        <v>Si</v>
      </c>
      <c r="W87" s="8">
        <v>109</v>
      </c>
      <c r="X87" s="8">
        <f>IF(Tabla5[[#This Row],[Orden Cobrada]]="Si",Tabla5[[#This Row],[Monto Total de la Cuenta]]," ")</f>
        <v>109</v>
      </c>
      <c r="Y87" s="8">
        <v>51</v>
      </c>
      <c r="Z87" s="7">
        <f>Tabla5[[#This Row],[Tiempo de Preparación]]/1440</f>
        <v>3.5416666666666666E-2</v>
      </c>
    </row>
    <row r="88" spans="1:26">
      <c r="A88">
        <v>17</v>
      </c>
      <c r="B88" t="s">
        <v>1711</v>
      </c>
      <c r="C88">
        <v>3</v>
      </c>
      <c r="D88" s="3">
        <v>45017.122916666667</v>
      </c>
      <c r="E88" s="3">
        <v>45017.224999999999</v>
      </c>
      <c r="F88" t="s">
        <v>97</v>
      </c>
      <c r="G88" t="s">
        <v>82</v>
      </c>
      <c r="H88" t="s">
        <v>59</v>
      </c>
      <c r="I88" t="str">
        <f>IF(Tabla5[[#This Row],[Orden Cobrada]]="Si",Tabla13[[#This Row],[Método de Pago]],"Ninguno")</f>
        <v>Tarjeta de crédito</v>
      </c>
      <c r="J88" t="s">
        <v>1710</v>
      </c>
      <c r="K88" s="34" t="str">
        <f>IF(Tabla5[[#This Row],[Orden Cobrada]]="Si",Tabla13[[#This Row],[Propina]],0)</f>
        <v>17.76</v>
      </c>
      <c r="L88" t="s">
        <v>57</v>
      </c>
      <c r="M88">
        <v>76</v>
      </c>
      <c r="N88" t="s">
        <v>64</v>
      </c>
      <c r="O88" t="s">
        <v>1709</v>
      </c>
      <c r="P88" s="6">
        <f>INT(Tabla13[[#This Row],[Hora de Llegada]])</f>
        <v>45017</v>
      </c>
      <c r="Q88" s="7" t="str">
        <f>TEXT(Tabla13[[#This Row],[Hora de Llegada]], "h:mm")</f>
        <v>2:57</v>
      </c>
      <c r="R88" s="7" t="str">
        <f>TEXT(Tabla13[[#This Row],[Hora de Salida]], "h:mm")</f>
        <v>5:24</v>
      </c>
      <c r="S88" s="7">
        <f>IF(Tabla13[[#This Row],[Estado de la Mesa]]="Ocupada",Tabla13[[#This Row],[Hora de Salida2]]-Tabla13[[#This Row],[Hora de Llegada2]]+(15/1440),Tabla13[[#This Row],[Hora de Salida2]]-Tabla13[[#This Row],[Hora de Llegada2]])</f>
        <v>0.10208333333333333</v>
      </c>
      <c r="T88" s="7">
        <f>Tabla13[[#This Row],[Hora de Salida2]]-Tabla13[[#This Row],[Hora de Llegada2]]</f>
        <v>0.10208333333333333</v>
      </c>
      <c r="U88" s="7">
        <f>IF(Tabla5[[#This Row],[Tiempo de Permanencia sin la Espera]]&gt;Tabla5[[#This Row],[Tiempo Preparación (horas)]],Tabla5[[#This Row],[Tiempo de Permanencia sin la Espera]]-Tabla5[[#This Row],[Tiempo Preparación (horas)]],0)</f>
        <v>3.4722222222222224E-2</v>
      </c>
      <c r="V88" s="7" t="str">
        <f>IF(Tabla5[[#This Row],[Tiempo de Permanencia sin la Espera]]&gt;Tabla5[[#This Row],[Tiempo Preparación (horas)]],"Si","No")</f>
        <v>Si</v>
      </c>
      <c r="W88" s="8">
        <v>158</v>
      </c>
      <c r="X88" s="8">
        <f>IF(Tabla5[[#This Row],[Orden Cobrada]]="Si",Tabla5[[#This Row],[Monto Total de la Cuenta]]," ")</f>
        <v>158</v>
      </c>
      <c r="Y88" s="8">
        <v>97</v>
      </c>
      <c r="Z88" s="7">
        <f>Tabla5[[#This Row],[Tiempo de Preparación]]/1440</f>
        <v>6.7361111111111108E-2</v>
      </c>
    </row>
    <row r="89" spans="1:26">
      <c r="A89">
        <v>3</v>
      </c>
      <c r="B89" t="s">
        <v>1708</v>
      </c>
      <c r="C89">
        <v>1</v>
      </c>
      <c r="D89" s="3">
        <v>45017.115277777775</v>
      </c>
      <c r="E89" s="3">
        <v>45017.260416666664</v>
      </c>
      <c r="F89" t="s">
        <v>72</v>
      </c>
      <c r="G89" t="s">
        <v>66</v>
      </c>
      <c r="H89" t="s">
        <v>59</v>
      </c>
      <c r="I89" t="str">
        <f>IF(Tabla5[[#This Row],[Orden Cobrada]]="Si",Tabla13[[#This Row],[Método de Pago]],"Ninguno")</f>
        <v>Tarjeta de crédito</v>
      </c>
      <c r="J89" t="s">
        <v>1707</v>
      </c>
      <c r="K89" s="34" t="str">
        <f>IF(Tabla5[[#This Row],[Orden Cobrada]]="Si",Tabla13[[#This Row],[Propina]],0)</f>
        <v>19.88</v>
      </c>
      <c r="L89" t="s">
        <v>70</v>
      </c>
      <c r="M89">
        <v>77</v>
      </c>
      <c r="N89" t="s">
        <v>126</v>
      </c>
      <c r="O89" t="s">
        <v>1706</v>
      </c>
      <c r="P89" s="6">
        <f>INT(Tabla13[[#This Row],[Hora de Llegada]])</f>
        <v>45017</v>
      </c>
      <c r="Q89" s="7" t="str">
        <f>TEXT(Tabla13[[#This Row],[Hora de Llegada]], "h:mm")</f>
        <v>2:46</v>
      </c>
      <c r="R89" s="7" t="str">
        <f>TEXT(Tabla13[[#This Row],[Hora de Salida]], "h:mm")</f>
        <v>6:15</v>
      </c>
      <c r="S89" s="7">
        <f>IF(Tabla13[[#This Row],[Estado de la Mesa]]="Ocupada",Tabla13[[#This Row],[Hora de Salida2]]-Tabla13[[#This Row],[Hora de Llegada2]]+(15/1440),Tabla13[[#This Row],[Hora de Salida2]]-Tabla13[[#This Row],[Hora de Llegada2]])</f>
        <v>0.14513888888888893</v>
      </c>
      <c r="T89" s="7">
        <f>Tabla13[[#This Row],[Hora de Salida2]]-Tabla13[[#This Row],[Hora de Llegada2]]</f>
        <v>0.14513888888888893</v>
      </c>
      <c r="U89" s="7">
        <f>IF(Tabla5[[#This Row],[Tiempo de Permanencia sin la Espera]]&gt;Tabla5[[#This Row],[Tiempo Preparación (horas)]],Tabla5[[#This Row],[Tiempo de Permanencia sin la Espera]]-Tabla5[[#This Row],[Tiempo Preparación (horas)]],0)</f>
        <v>7.7777777777777821E-2</v>
      </c>
      <c r="V89" s="7" t="str">
        <f>IF(Tabla5[[#This Row],[Tiempo de Permanencia sin la Espera]]&gt;Tabla5[[#This Row],[Tiempo Preparación (horas)]],"Si","No")</f>
        <v>Si</v>
      </c>
      <c r="W89" s="8">
        <v>99</v>
      </c>
      <c r="X89" s="8">
        <f>IF(Tabla5[[#This Row],[Orden Cobrada]]="Si",Tabla5[[#This Row],[Monto Total de la Cuenta]]," ")</f>
        <v>99</v>
      </c>
      <c r="Y89" s="8">
        <v>97</v>
      </c>
      <c r="Z89" s="7">
        <f>Tabla5[[#This Row],[Tiempo de Preparación]]/1440</f>
        <v>6.7361111111111108E-2</v>
      </c>
    </row>
    <row r="90" spans="1:26">
      <c r="A90">
        <v>7</v>
      </c>
      <c r="B90" t="s">
        <v>1705</v>
      </c>
      <c r="C90">
        <v>4</v>
      </c>
      <c r="D90" s="3">
        <v>45017.06527777778</v>
      </c>
      <c r="E90" s="3">
        <v>45017.127083333333</v>
      </c>
      <c r="F90" t="s">
        <v>72</v>
      </c>
      <c r="G90" t="s">
        <v>82</v>
      </c>
      <c r="H90" t="s">
        <v>59</v>
      </c>
      <c r="I90" t="str">
        <f>IF(Tabla5[[#This Row],[Orden Cobrada]]="Si",Tabla13[[#This Row],[Método de Pago]],"Ninguno")</f>
        <v>Tarjeta de crédito</v>
      </c>
      <c r="J90" t="s">
        <v>1704</v>
      </c>
      <c r="K90" s="34" t="str">
        <f>IF(Tabla5[[#This Row],[Orden Cobrada]]="Si",Tabla13[[#This Row],[Propina]],0)</f>
        <v>20.02</v>
      </c>
      <c r="L90" t="s">
        <v>70</v>
      </c>
      <c r="M90">
        <v>78</v>
      </c>
      <c r="N90" t="s">
        <v>75</v>
      </c>
      <c r="O90" t="s">
        <v>16</v>
      </c>
      <c r="P90" s="6">
        <f>INT(Tabla13[[#This Row],[Hora de Llegada]])</f>
        <v>45017</v>
      </c>
      <c r="Q90" s="7" t="str">
        <f>TEXT(Tabla13[[#This Row],[Hora de Llegada]], "h:mm")</f>
        <v>1:34</v>
      </c>
      <c r="R90" s="7" t="str">
        <f>TEXT(Tabla13[[#This Row],[Hora de Salida]], "h:mm")</f>
        <v>3:03</v>
      </c>
      <c r="S90" s="7">
        <f>IF(Tabla13[[#This Row],[Estado de la Mesa]]="Ocupada",Tabla13[[#This Row],[Hora de Salida2]]-Tabla13[[#This Row],[Hora de Llegada2]]+(15/1440),Tabla13[[#This Row],[Hora de Salida2]]-Tabla13[[#This Row],[Hora de Llegada2]])</f>
        <v>6.1805555555555544E-2</v>
      </c>
      <c r="T90" s="7">
        <f>Tabla13[[#This Row],[Hora de Salida2]]-Tabla13[[#This Row],[Hora de Llegada2]]</f>
        <v>6.1805555555555544E-2</v>
      </c>
      <c r="U90" s="7">
        <f>IF(Tabla5[[#This Row],[Tiempo de Permanencia sin la Espera]]&gt;Tabla5[[#This Row],[Tiempo Preparación (horas)]],Tabla5[[#This Row],[Tiempo de Permanencia sin la Espera]]-Tabla5[[#This Row],[Tiempo Preparación (horas)]],0)</f>
        <v>2.4305555555555546E-2</v>
      </c>
      <c r="V90" s="7" t="str">
        <f>IF(Tabla5[[#This Row],[Tiempo de Permanencia sin la Espera]]&gt;Tabla5[[#This Row],[Tiempo Preparación (horas)]],"Si","No")</f>
        <v>Si</v>
      </c>
      <c r="W90" s="8">
        <v>57</v>
      </c>
      <c r="X90" s="8">
        <f>IF(Tabla5[[#This Row],[Orden Cobrada]]="Si",Tabla5[[#This Row],[Monto Total de la Cuenta]]," ")</f>
        <v>57</v>
      </c>
      <c r="Y90" s="8">
        <v>54</v>
      </c>
      <c r="Z90" s="7">
        <f>Tabla5[[#This Row],[Tiempo de Preparación]]/1440</f>
        <v>3.7499999999999999E-2</v>
      </c>
    </row>
    <row r="91" spans="1:26">
      <c r="A91">
        <v>16</v>
      </c>
      <c r="B91" t="s">
        <v>1703</v>
      </c>
      <c r="C91">
        <v>2</v>
      </c>
      <c r="D91" s="3">
        <v>45017.06527777778</v>
      </c>
      <c r="E91" s="3">
        <v>45017.213888888888</v>
      </c>
      <c r="F91" t="s">
        <v>72</v>
      </c>
      <c r="G91" t="s">
        <v>82</v>
      </c>
      <c r="H91" t="s">
        <v>59</v>
      </c>
      <c r="I91" t="str">
        <f>IF(Tabla5[[#This Row],[Orden Cobrada]]="Si",Tabla13[[#This Row],[Método de Pago]],"Ninguno")</f>
        <v>Tarjeta de crédito</v>
      </c>
      <c r="J91" t="s">
        <v>1702</v>
      </c>
      <c r="K91" s="34" t="str">
        <f>IF(Tabla5[[#This Row],[Orden Cobrada]]="Si",Tabla13[[#This Row],[Propina]],0)</f>
        <v>34.01</v>
      </c>
      <c r="L91" t="s">
        <v>70</v>
      </c>
      <c r="M91">
        <v>79</v>
      </c>
      <c r="N91" t="s">
        <v>132</v>
      </c>
      <c r="O91" t="s">
        <v>1701</v>
      </c>
      <c r="P91" s="6">
        <f>INT(Tabla13[[#This Row],[Hora de Llegada]])</f>
        <v>45017</v>
      </c>
      <c r="Q91" s="7" t="str">
        <f>TEXT(Tabla13[[#This Row],[Hora de Llegada]], "h:mm")</f>
        <v>1:34</v>
      </c>
      <c r="R91" s="7" t="str">
        <f>TEXT(Tabla13[[#This Row],[Hora de Salida]], "h:mm")</f>
        <v>5:08</v>
      </c>
      <c r="S91" s="7">
        <f>IF(Tabla13[[#This Row],[Estado de la Mesa]]="Ocupada",Tabla13[[#This Row],[Hora de Salida2]]-Tabla13[[#This Row],[Hora de Llegada2]]+(15/1440),Tabla13[[#This Row],[Hora de Salida2]]-Tabla13[[#This Row],[Hora de Llegada2]])</f>
        <v>0.14861111111111114</v>
      </c>
      <c r="T91" s="7">
        <f>Tabla13[[#This Row],[Hora de Salida2]]-Tabla13[[#This Row],[Hora de Llegada2]]</f>
        <v>0.14861111111111114</v>
      </c>
      <c r="U91" s="7">
        <f>IF(Tabla5[[#This Row],[Tiempo de Permanencia sin la Espera]]&gt;Tabla5[[#This Row],[Tiempo Preparación (horas)]],Tabla5[[#This Row],[Tiempo de Permanencia sin la Espera]]-Tabla5[[#This Row],[Tiempo Preparación (horas)]],0)</f>
        <v>8.1944444444444473E-2</v>
      </c>
      <c r="V91" s="7" t="str">
        <f>IF(Tabla5[[#This Row],[Tiempo de Permanencia sin la Espera]]&gt;Tabla5[[#This Row],[Tiempo Preparación (horas)]],"Si","No")</f>
        <v>Si</v>
      </c>
      <c r="W91" s="8">
        <v>309</v>
      </c>
      <c r="X91" s="8">
        <f>IF(Tabla5[[#This Row],[Orden Cobrada]]="Si",Tabla5[[#This Row],[Monto Total de la Cuenta]]," ")</f>
        <v>309</v>
      </c>
      <c r="Y91" s="8">
        <v>96</v>
      </c>
      <c r="Z91" s="7">
        <f>Tabla5[[#This Row],[Tiempo de Preparación]]/1440</f>
        <v>6.6666666666666666E-2</v>
      </c>
    </row>
    <row r="92" spans="1:26">
      <c r="A92">
        <v>18</v>
      </c>
      <c r="B92" t="s">
        <v>1700</v>
      </c>
      <c r="C92">
        <v>6</v>
      </c>
      <c r="D92" s="3">
        <v>45017.093055555553</v>
      </c>
      <c r="E92" s="3">
        <v>45017.156944444447</v>
      </c>
      <c r="F92" t="s">
        <v>78</v>
      </c>
      <c r="G92" t="s">
        <v>82</v>
      </c>
      <c r="H92" t="s">
        <v>59</v>
      </c>
      <c r="I92" t="str">
        <f>IF(Tabla5[[#This Row],[Orden Cobrada]]="Si",Tabla13[[#This Row],[Método de Pago]],"Ninguno")</f>
        <v>Tarjeta de crédito</v>
      </c>
      <c r="J92" t="s">
        <v>1699</v>
      </c>
      <c r="K92" s="34" t="str">
        <f>IF(Tabla5[[#This Row],[Orden Cobrada]]="Si",Tabla13[[#This Row],[Propina]],0)</f>
        <v>39.05</v>
      </c>
      <c r="L92" t="s">
        <v>70</v>
      </c>
      <c r="M92">
        <v>80</v>
      </c>
      <c r="N92" t="s">
        <v>132</v>
      </c>
      <c r="O92" t="s">
        <v>1698</v>
      </c>
      <c r="P92" s="6">
        <f>INT(Tabla13[[#This Row],[Hora de Llegada]])</f>
        <v>45017</v>
      </c>
      <c r="Q92" s="7" t="str">
        <f>TEXT(Tabla13[[#This Row],[Hora de Llegada]], "h:mm")</f>
        <v>2:14</v>
      </c>
      <c r="R92" s="7" t="str">
        <f>TEXT(Tabla13[[#This Row],[Hora de Salida]], "h:mm")</f>
        <v>3:46</v>
      </c>
      <c r="S92" s="7">
        <f>IF(Tabla13[[#This Row],[Estado de la Mesa]]="Ocupada",Tabla13[[#This Row],[Hora de Salida2]]-Tabla13[[#This Row],[Hora de Llegada2]]+(15/1440),Tabla13[[#This Row],[Hora de Salida2]]-Tabla13[[#This Row],[Hora de Llegada2]])</f>
        <v>6.3888888888888884E-2</v>
      </c>
      <c r="T92" s="7">
        <f>Tabla13[[#This Row],[Hora de Salida2]]-Tabla13[[#This Row],[Hora de Llegada2]]</f>
        <v>6.3888888888888884E-2</v>
      </c>
      <c r="U92" s="7">
        <f>IF(Tabla5[[#This Row],[Tiempo de Permanencia sin la Espera]]&gt;Tabla5[[#This Row],[Tiempo Preparación (horas)]],Tabla5[[#This Row],[Tiempo de Permanencia sin la Espera]]-Tabla5[[#This Row],[Tiempo Preparación (horas)]],0)</f>
        <v>1.7361111111111105E-2</v>
      </c>
      <c r="V92" s="7" t="str">
        <f>IF(Tabla5[[#This Row],[Tiempo de Permanencia sin la Espera]]&gt;Tabla5[[#This Row],[Tiempo Preparación (horas)]],"Si","No")</f>
        <v>Si</v>
      </c>
      <c r="W92" s="8">
        <v>121</v>
      </c>
      <c r="X92" s="8">
        <f>IF(Tabla5[[#This Row],[Orden Cobrada]]="Si",Tabla5[[#This Row],[Monto Total de la Cuenta]]," ")</f>
        <v>121</v>
      </c>
      <c r="Y92" s="8">
        <v>67</v>
      </c>
      <c r="Z92" s="7">
        <f>Tabla5[[#This Row],[Tiempo de Preparación]]/1440</f>
        <v>4.6527777777777779E-2</v>
      </c>
    </row>
    <row r="93" spans="1:26">
      <c r="A93">
        <v>17</v>
      </c>
      <c r="B93" t="s">
        <v>1697</v>
      </c>
      <c r="C93">
        <v>4</v>
      </c>
      <c r="D93" s="3">
        <v>45017.152777777781</v>
      </c>
      <c r="E93" s="3">
        <v>45017.271527777775</v>
      </c>
      <c r="F93" t="s">
        <v>87</v>
      </c>
      <c r="G93" t="s">
        <v>66</v>
      </c>
      <c r="H93" t="s">
        <v>59</v>
      </c>
      <c r="I93" t="str">
        <f>IF(Tabla5[[#This Row],[Orden Cobrada]]="Si",Tabla13[[#This Row],[Método de Pago]],"Ninguno")</f>
        <v>Tarjeta de crédito</v>
      </c>
      <c r="J93" t="s">
        <v>1696</v>
      </c>
      <c r="K93" s="34" t="str">
        <f>IF(Tabla5[[#This Row],[Orden Cobrada]]="Si",Tabla13[[#This Row],[Propina]],0)</f>
        <v>23.69</v>
      </c>
      <c r="L93" t="s">
        <v>76</v>
      </c>
      <c r="M93">
        <v>81</v>
      </c>
      <c r="N93" t="s">
        <v>85</v>
      </c>
      <c r="O93" t="s">
        <v>9</v>
      </c>
      <c r="P93" s="6">
        <f>INT(Tabla13[[#This Row],[Hora de Llegada]])</f>
        <v>45017</v>
      </c>
      <c r="Q93" s="7" t="str">
        <f>TEXT(Tabla13[[#This Row],[Hora de Llegada]], "h:mm")</f>
        <v>3:40</v>
      </c>
      <c r="R93" s="7" t="str">
        <f>TEXT(Tabla13[[#This Row],[Hora de Salida]], "h:mm")</f>
        <v>6:31</v>
      </c>
      <c r="S93" s="7">
        <f>IF(Tabla13[[#This Row],[Estado de la Mesa]]="Ocupada",Tabla13[[#This Row],[Hora de Salida2]]-Tabla13[[#This Row],[Hora de Llegada2]]+(15/1440),Tabla13[[#This Row],[Hora de Salida2]]-Tabla13[[#This Row],[Hora de Llegada2]])</f>
        <v>0.12916666666666665</v>
      </c>
      <c r="T93" s="7">
        <f>Tabla13[[#This Row],[Hora de Salida2]]-Tabla13[[#This Row],[Hora de Llegada2]]</f>
        <v>0.11874999999999999</v>
      </c>
      <c r="U93" s="7">
        <f>IF(Tabla5[[#This Row],[Tiempo de Permanencia sin la Espera]]&gt;Tabla5[[#This Row],[Tiempo Preparación (horas)]],Tabla5[[#This Row],[Tiempo de Permanencia sin la Espera]]-Tabla5[[#This Row],[Tiempo Preparación (horas)]],0)</f>
        <v>7.7777777777777779E-2</v>
      </c>
      <c r="V93" s="7" t="str">
        <f>IF(Tabla5[[#This Row],[Tiempo de Permanencia sin la Espera]]&gt;Tabla5[[#This Row],[Tiempo Preparación (horas)]],"Si","No")</f>
        <v>Si</v>
      </c>
      <c r="W93" s="8">
        <v>62</v>
      </c>
      <c r="X93" s="8">
        <f>IF(Tabla5[[#This Row],[Orden Cobrada]]="Si",Tabla5[[#This Row],[Monto Total de la Cuenta]]," ")</f>
        <v>62</v>
      </c>
      <c r="Y93" s="8">
        <v>59</v>
      </c>
      <c r="Z93" s="7">
        <f>Tabla5[[#This Row],[Tiempo de Preparación]]/1440</f>
        <v>4.0972222222222222E-2</v>
      </c>
    </row>
    <row r="94" spans="1:26">
      <c r="A94">
        <v>16</v>
      </c>
      <c r="B94" t="s">
        <v>1695</v>
      </c>
      <c r="C94">
        <v>3</v>
      </c>
      <c r="D94" s="3">
        <v>45017.142361111109</v>
      </c>
      <c r="E94" s="3">
        <v>45017.298611111109</v>
      </c>
      <c r="F94" t="s">
        <v>87</v>
      </c>
      <c r="G94" t="s">
        <v>60</v>
      </c>
      <c r="H94" t="s">
        <v>59</v>
      </c>
      <c r="I94" t="str">
        <f>IF(Tabla5[[#This Row],[Orden Cobrada]]="Si",Tabla13[[#This Row],[Método de Pago]],"Ninguno")</f>
        <v>Tarjeta de crédito</v>
      </c>
      <c r="J94" t="s">
        <v>1694</v>
      </c>
      <c r="K94" s="34" t="str">
        <f>IF(Tabla5[[#This Row],[Orden Cobrada]]="Si",Tabla13[[#This Row],[Propina]],0)</f>
        <v>38.6</v>
      </c>
      <c r="L94" t="s">
        <v>70</v>
      </c>
      <c r="M94">
        <v>82</v>
      </c>
      <c r="N94" t="s">
        <v>163</v>
      </c>
      <c r="O94" t="s">
        <v>1693</v>
      </c>
      <c r="P94" s="6">
        <f>INT(Tabla13[[#This Row],[Hora de Llegada]])</f>
        <v>45017</v>
      </c>
      <c r="Q94" s="7" t="str">
        <f>TEXT(Tabla13[[#This Row],[Hora de Llegada]], "h:mm")</f>
        <v>3:25</v>
      </c>
      <c r="R94" s="7" t="str">
        <f>TEXT(Tabla13[[#This Row],[Hora de Salida]], "h:mm")</f>
        <v>7:10</v>
      </c>
      <c r="S94" s="7">
        <f>IF(Tabla13[[#This Row],[Estado de la Mesa]]="Ocupada",Tabla13[[#This Row],[Hora de Salida2]]-Tabla13[[#This Row],[Hora de Llegada2]]+(15/1440),Tabla13[[#This Row],[Hora de Salida2]]-Tabla13[[#This Row],[Hora de Llegada2]])</f>
        <v>0.15625</v>
      </c>
      <c r="T94" s="7">
        <f>Tabla13[[#This Row],[Hora de Salida2]]-Tabla13[[#This Row],[Hora de Llegada2]]</f>
        <v>0.15625</v>
      </c>
      <c r="U94" s="7">
        <f>IF(Tabla5[[#This Row],[Tiempo de Permanencia sin la Espera]]&gt;Tabla5[[#This Row],[Tiempo Preparación (horas)]],Tabla5[[#This Row],[Tiempo de Permanencia sin la Espera]]-Tabla5[[#This Row],[Tiempo Preparación (horas)]],0)</f>
        <v>0.14305555555555555</v>
      </c>
      <c r="V94" s="7" t="str">
        <f>IF(Tabla5[[#This Row],[Tiempo de Permanencia sin la Espera]]&gt;Tabla5[[#This Row],[Tiempo Preparación (horas)]],"Si","No")</f>
        <v>Si</v>
      </c>
      <c r="W94" s="8">
        <v>80</v>
      </c>
      <c r="X94" s="8">
        <f>IF(Tabla5[[#This Row],[Orden Cobrada]]="Si",Tabla5[[#This Row],[Monto Total de la Cuenta]]," ")</f>
        <v>80</v>
      </c>
      <c r="Y94" s="8">
        <v>19</v>
      </c>
      <c r="Z94" s="7">
        <f>Tabla5[[#This Row],[Tiempo de Preparación]]/1440</f>
        <v>1.3194444444444444E-2</v>
      </c>
    </row>
    <row r="95" spans="1:26">
      <c r="A95">
        <v>15</v>
      </c>
      <c r="B95" t="s">
        <v>1692</v>
      </c>
      <c r="C95">
        <v>1</v>
      </c>
      <c r="D95" s="3">
        <v>45017.154166666667</v>
      </c>
      <c r="E95" s="3">
        <v>45017.277083333334</v>
      </c>
      <c r="F95" t="s">
        <v>97</v>
      </c>
      <c r="G95" t="s">
        <v>66</v>
      </c>
      <c r="H95" t="s">
        <v>59</v>
      </c>
      <c r="I95" t="str">
        <f>IF(Tabla5[[#This Row],[Orden Cobrada]]="Si",Tabla13[[#This Row],[Método de Pago]],"Ninguno")</f>
        <v>Tarjeta de crédito</v>
      </c>
      <c r="J95" t="s">
        <v>1691</v>
      </c>
      <c r="K95" s="34" t="str">
        <f>IF(Tabla5[[#This Row],[Orden Cobrada]]="Si",Tabla13[[#This Row],[Propina]],0)</f>
        <v>24.94</v>
      </c>
      <c r="L95" t="s">
        <v>76</v>
      </c>
      <c r="M95">
        <v>83</v>
      </c>
      <c r="N95" t="s">
        <v>64</v>
      </c>
      <c r="O95" t="s">
        <v>1690</v>
      </c>
      <c r="P95" s="6">
        <f>INT(Tabla13[[#This Row],[Hora de Llegada]])</f>
        <v>45017</v>
      </c>
      <c r="Q95" s="7" t="str">
        <f>TEXT(Tabla13[[#This Row],[Hora de Llegada]], "h:mm")</f>
        <v>3:42</v>
      </c>
      <c r="R95" s="7" t="str">
        <f>TEXT(Tabla13[[#This Row],[Hora de Salida]], "h:mm")</f>
        <v>6:39</v>
      </c>
      <c r="S95" s="7">
        <f>IF(Tabla13[[#This Row],[Estado de la Mesa]]="Ocupada",Tabla13[[#This Row],[Hora de Salida2]]-Tabla13[[#This Row],[Hora de Llegada2]]+(15/1440),Tabla13[[#This Row],[Hora de Salida2]]-Tabla13[[#This Row],[Hora de Llegada2]])</f>
        <v>0.13333333333333333</v>
      </c>
      <c r="T95" s="7">
        <f>Tabla13[[#This Row],[Hora de Salida2]]-Tabla13[[#This Row],[Hora de Llegada2]]</f>
        <v>0.12291666666666667</v>
      </c>
      <c r="U95" s="7">
        <f>IF(Tabla5[[#This Row],[Tiempo de Permanencia sin la Espera]]&gt;Tabla5[[#This Row],[Tiempo Preparación (horas)]],Tabla5[[#This Row],[Tiempo de Permanencia sin la Espera]]-Tabla5[[#This Row],[Tiempo Preparación (horas)]],0)</f>
        <v>5.7638888888888892E-2</v>
      </c>
      <c r="V95" s="7" t="str">
        <f>IF(Tabla5[[#This Row],[Tiempo de Permanencia sin la Espera]]&gt;Tabla5[[#This Row],[Tiempo Preparación (horas)]],"Si","No")</f>
        <v>Si</v>
      </c>
      <c r="W95" s="8">
        <v>170</v>
      </c>
      <c r="X95" s="8">
        <f>IF(Tabla5[[#This Row],[Orden Cobrada]]="Si",Tabla5[[#This Row],[Monto Total de la Cuenta]]," ")</f>
        <v>170</v>
      </c>
      <c r="Y95" s="8">
        <v>94</v>
      </c>
      <c r="Z95" s="7">
        <f>Tabla5[[#This Row],[Tiempo de Preparación]]/1440</f>
        <v>6.5277777777777782E-2</v>
      </c>
    </row>
    <row r="96" spans="1:26">
      <c r="A96">
        <v>19</v>
      </c>
      <c r="B96" t="s">
        <v>1689</v>
      </c>
      <c r="C96">
        <v>5</v>
      </c>
      <c r="D96" s="3">
        <v>45017.070833333331</v>
      </c>
      <c r="E96" s="3">
        <v>45017.137499999997</v>
      </c>
      <c r="F96" t="s">
        <v>78</v>
      </c>
      <c r="G96" t="s">
        <v>82</v>
      </c>
      <c r="H96" t="s">
        <v>59</v>
      </c>
      <c r="I96" t="str">
        <f>IF(Tabla5[[#This Row],[Orden Cobrada]]="Si",Tabla13[[#This Row],[Método de Pago]],"Ninguno")</f>
        <v>Tarjeta de crédito</v>
      </c>
      <c r="J96" t="s">
        <v>610</v>
      </c>
      <c r="K96" s="34" t="str">
        <f>IF(Tabla5[[#This Row],[Orden Cobrada]]="Si",Tabla13[[#This Row],[Propina]],0)</f>
        <v>15.11</v>
      </c>
      <c r="L96" t="s">
        <v>76</v>
      </c>
      <c r="M96">
        <v>84</v>
      </c>
      <c r="N96" t="s">
        <v>100</v>
      </c>
      <c r="O96" t="s">
        <v>7</v>
      </c>
      <c r="P96" s="6">
        <f>INT(Tabla13[[#This Row],[Hora de Llegada]])</f>
        <v>45017</v>
      </c>
      <c r="Q96" s="7" t="str">
        <f>TEXT(Tabla13[[#This Row],[Hora de Llegada]], "h:mm")</f>
        <v>1:42</v>
      </c>
      <c r="R96" s="7" t="str">
        <f>TEXT(Tabla13[[#This Row],[Hora de Salida]], "h:mm")</f>
        <v>3:18</v>
      </c>
      <c r="S96" s="7">
        <f>IF(Tabla13[[#This Row],[Estado de la Mesa]]="Ocupada",Tabla13[[#This Row],[Hora de Salida2]]-Tabla13[[#This Row],[Hora de Llegada2]]+(15/1440),Tabla13[[#This Row],[Hora de Salida2]]-Tabla13[[#This Row],[Hora de Llegada2]])</f>
        <v>7.7083333333333323E-2</v>
      </c>
      <c r="T96" s="7">
        <f>Tabla13[[#This Row],[Hora de Salida2]]-Tabla13[[#This Row],[Hora de Llegada2]]</f>
        <v>6.6666666666666652E-2</v>
      </c>
      <c r="U96" s="7">
        <f>IF(Tabla5[[#This Row],[Tiempo de Permanencia sin la Espera]]&gt;Tabla5[[#This Row],[Tiempo Preparación (horas)]],Tabla5[[#This Row],[Tiempo de Permanencia sin la Espera]]-Tabla5[[#This Row],[Tiempo Preparación (horas)]],0)</f>
        <v>5.9722222222222204E-2</v>
      </c>
      <c r="V96" s="7" t="str">
        <f>IF(Tabla5[[#This Row],[Tiempo de Permanencia sin la Espera]]&gt;Tabla5[[#This Row],[Tiempo Preparación (horas)]],"Si","No")</f>
        <v>Si</v>
      </c>
      <c r="W96" s="8">
        <v>60</v>
      </c>
      <c r="X96" s="8">
        <f>IF(Tabla5[[#This Row],[Orden Cobrada]]="Si",Tabla5[[#This Row],[Monto Total de la Cuenta]]," ")</f>
        <v>60</v>
      </c>
      <c r="Y96" s="8">
        <v>10</v>
      </c>
      <c r="Z96" s="7">
        <f>Tabla5[[#This Row],[Tiempo de Preparación]]/1440</f>
        <v>6.9444444444444441E-3</v>
      </c>
    </row>
    <row r="97" spans="1:26">
      <c r="A97">
        <v>8</v>
      </c>
      <c r="B97" t="s">
        <v>1501</v>
      </c>
      <c r="C97">
        <v>3</v>
      </c>
      <c r="D97" s="3">
        <v>45017.107638888891</v>
      </c>
      <c r="E97" s="3">
        <v>45017.188194444447</v>
      </c>
      <c r="F97" t="s">
        <v>61</v>
      </c>
      <c r="G97" t="s">
        <v>66</v>
      </c>
      <c r="H97" t="s">
        <v>59</v>
      </c>
      <c r="I97" t="str">
        <f>IF(Tabla5[[#This Row],[Orden Cobrada]]="Si",Tabla13[[#This Row],[Método de Pago]],"Ninguno")</f>
        <v>Ninguno</v>
      </c>
      <c r="J97" t="s">
        <v>1688</v>
      </c>
      <c r="K97" s="34">
        <f>IF(Tabla5[[#This Row],[Orden Cobrada]]="Si",Tabla13[[#This Row],[Propina]],0)</f>
        <v>0</v>
      </c>
      <c r="L97" t="s">
        <v>70</v>
      </c>
      <c r="M97">
        <v>85</v>
      </c>
      <c r="N97" t="s">
        <v>56</v>
      </c>
      <c r="O97" t="s">
        <v>1687</v>
      </c>
      <c r="P97" s="6">
        <f>INT(Tabla13[[#This Row],[Hora de Llegada]])</f>
        <v>45017</v>
      </c>
      <c r="Q97" s="7" t="str">
        <f>TEXT(Tabla13[[#This Row],[Hora de Llegada]], "h:mm")</f>
        <v>2:35</v>
      </c>
      <c r="R97" s="7" t="str">
        <f>TEXT(Tabla13[[#This Row],[Hora de Salida]], "h:mm")</f>
        <v>4:31</v>
      </c>
      <c r="S97" s="7">
        <f>IF(Tabla13[[#This Row],[Estado de la Mesa]]="Ocupada",Tabla13[[#This Row],[Hora de Salida2]]-Tabla13[[#This Row],[Hora de Llegada2]]+(15/1440),Tabla13[[#This Row],[Hora de Salida2]]-Tabla13[[#This Row],[Hora de Llegada2]])</f>
        <v>8.0555555555555547E-2</v>
      </c>
      <c r="T97" s="7">
        <f>Tabla13[[#This Row],[Hora de Salida2]]-Tabla13[[#This Row],[Hora de Llegada2]]</f>
        <v>8.0555555555555547E-2</v>
      </c>
      <c r="U97" s="7">
        <f>IF(Tabla5[[#This Row],[Tiempo de Permanencia sin la Espera]]&gt;Tabla5[[#This Row],[Tiempo Preparación (horas)]],Tabla5[[#This Row],[Tiempo de Permanencia sin la Espera]]-Tabla5[[#This Row],[Tiempo Preparación (horas)]],0)</f>
        <v>0</v>
      </c>
      <c r="V97" s="7" t="str">
        <f>IF(Tabla5[[#This Row],[Tiempo de Permanencia sin la Espera]]&gt;Tabla5[[#This Row],[Tiempo Preparación (horas)]],"Si","No")</f>
        <v>No</v>
      </c>
      <c r="W97" s="8">
        <v>208</v>
      </c>
      <c r="X97" s="8" t="str">
        <f>IF(Tabla5[[#This Row],[Orden Cobrada]]="Si",Tabla5[[#This Row],[Monto Total de la Cuenta]]," ")</f>
        <v xml:space="preserve"> </v>
      </c>
      <c r="Y97" s="8">
        <v>142</v>
      </c>
      <c r="Z97" s="7">
        <f>Tabla5[[#This Row],[Tiempo de Preparación]]/1440</f>
        <v>9.8611111111111108E-2</v>
      </c>
    </row>
    <row r="98" spans="1:26">
      <c r="A98">
        <v>20</v>
      </c>
      <c r="B98" t="s">
        <v>1686</v>
      </c>
      <c r="C98">
        <v>3</v>
      </c>
      <c r="D98" s="3">
        <v>45017.001388888886</v>
      </c>
      <c r="E98" s="3">
        <v>45017.088888888888</v>
      </c>
      <c r="F98" t="s">
        <v>87</v>
      </c>
      <c r="G98" t="s">
        <v>82</v>
      </c>
      <c r="H98" t="s">
        <v>106</v>
      </c>
      <c r="I98" t="str">
        <f>IF(Tabla5[[#This Row],[Orden Cobrada]]="Si",Tabla13[[#This Row],[Método de Pago]],"Ninguno")</f>
        <v>Tarjeta de débito</v>
      </c>
      <c r="J98" t="s">
        <v>1685</v>
      </c>
      <c r="K98" s="34" t="str">
        <f>IF(Tabla5[[#This Row],[Orden Cobrada]]="Si",Tabla13[[#This Row],[Propina]],0)</f>
        <v>11.84</v>
      </c>
      <c r="L98" t="s">
        <v>70</v>
      </c>
      <c r="M98">
        <v>86</v>
      </c>
      <c r="N98" t="s">
        <v>90</v>
      </c>
      <c r="O98" t="s">
        <v>26</v>
      </c>
      <c r="P98" s="6">
        <f>INT(Tabla13[[#This Row],[Hora de Llegada]])</f>
        <v>45017</v>
      </c>
      <c r="Q98" s="7" t="str">
        <f>TEXT(Tabla13[[#This Row],[Hora de Llegada]], "h:mm")</f>
        <v>0:02</v>
      </c>
      <c r="R98" s="7" t="str">
        <f>TEXT(Tabla13[[#This Row],[Hora de Salida]], "h:mm")</f>
        <v>2:08</v>
      </c>
      <c r="S98" s="7">
        <f>IF(Tabla13[[#This Row],[Estado de la Mesa]]="Ocupada",Tabla13[[#This Row],[Hora de Salida2]]-Tabla13[[#This Row],[Hora de Llegada2]]+(15/1440),Tabla13[[#This Row],[Hora de Salida2]]-Tabla13[[#This Row],[Hora de Llegada2]])</f>
        <v>8.7500000000000008E-2</v>
      </c>
      <c r="T98" s="7">
        <f>Tabla13[[#This Row],[Hora de Salida2]]-Tabla13[[#This Row],[Hora de Llegada2]]</f>
        <v>8.7500000000000008E-2</v>
      </c>
      <c r="U98" s="7">
        <f>IF(Tabla5[[#This Row],[Tiempo de Permanencia sin la Espera]]&gt;Tabla5[[#This Row],[Tiempo Preparación (horas)]],Tabla5[[#This Row],[Tiempo de Permanencia sin la Espera]]-Tabla5[[#This Row],[Tiempo Preparación (horas)]],0)</f>
        <v>8.1944444444444459E-2</v>
      </c>
      <c r="V98" s="7" t="str">
        <f>IF(Tabla5[[#This Row],[Tiempo de Permanencia sin la Espera]]&gt;Tabla5[[#This Row],[Tiempo Preparación (horas)]],"Si","No")</f>
        <v>Si</v>
      </c>
      <c r="W98" s="8">
        <v>50</v>
      </c>
      <c r="X98" s="8">
        <f>IF(Tabla5[[#This Row],[Orden Cobrada]]="Si",Tabla5[[#This Row],[Monto Total de la Cuenta]]," ")</f>
        <v>50</v>
      </c>
      <c r="Y98" s="8">
        <v>8</v>
      </c>
      <c r="Z98" s="7">
        <f>Tabla5[[#This Row],[Tiempo de Preparación]]/1440</f>
        <v>5.5555555555555558E-3</v>
      </c>
    </row>
    <row r="99" spans="1:26">
      <c r="A99">
        <v>3</v>
      </c>
      <c r="B99" t="s">
        <v>210</v>
      </c>
      <c r="C99">
        <v>2</v>
      </c>
      <c r="D99" s="3">
        <v>45017.073611111111</v>
      </c>
      <c r="E99" s="3">
        <v>45017.137499999997</v>
      </c>
      <c r="F99" t="s">
        <v>78</v>
      </c>
      <c r="G99" t="s">
        <v>82</v>
      </c>
      <c r="H99" t="s">
        <v>59</v>
      </c>
      <c r="I99" t="str">
        <f>IF(Tabla5[[#This Row],[Orden Cobrada]]="Si",Tabla13[[#This Row],[Método de Pago]],"Ninguno")</f>
        <v>Tarjeta de crédito</v>
      </c>
      <c r="J99" t="s">
        <v>1684</v>
      </c>
      <c r="K99" s="34" t="str">
        <f>IF(Tabla5[[#This Row],[Orden Cobrada]]="Si",Tabla13[[#This Row],[Propina]],0)</f>
        <v>29.46</v>
      </c>
      <c r="L99" t="s">
        <v>76</v>
      </c>
      <c r="M99">
        <v>87</v>
      </c>
      <c r="N99" t="s">
        <v>132</v>
      </c>
      <c r="O99" t="s">
        <v>1683</v>
      </c>
      <c r="P99" s="6">
        <f>INT(Tabla13[[#This Row],[Hora de Llegada]])</f>
        <v>45017</v>
      </c>
      <c r="Q99" s="7" t="str">
        <f>TEXT(Tabla13[[#This Row],[Hora de Llegada]], "h:mm")</f>
        <v>1:46</v>
      </c>
      <c r="R99" s="7" t="str">
        <f>TEXT(Tabla13[[#This Row],[Hora de Salida]], "h:mm")</f>
        <v>3:18</v>
      </c>
      <c r="S99" s="7">
        <f>IF(Tabla13[[#This Row],[Estado de la Mesa]]="Ocupada",Tabla13[[#This Row],[Hora de Salida2]]-Tabla13[[#This Row],[Hora de Llegada2]]+(15/1440),Tabla13[[#This Row],[Hora de Salida2]]-Tabla13[[#This Row],[Hora de Llegada2]])</f>
        <v>7.4305555555555541E-2</v>
      </c>
      <c r="T99" s="7">
        <f>Tabla13[[#This Row],[Hora de Salida2]]-Tabla13[[#This Row],[Hora de Llegada2]]</f>
        <v>6.388888888888887E-2</v>
      </c>
      <c r="U99" s="7">
        <f>IF(Tabla5[[#This Row],[Tiempo de Permanencia sin la Espera]]&gt;Tabla5[[#This Row],[Tiempo Preparación (horas)]],Tabla5[[#This Row],[Tiempo de Permanencia sin la Espera]]-Tabla5[[#This Row],[Tiempo Preparación (horas)]],0)</f>
        <v>1.4583333333333316E-2</v>
      </c>
      <c r="V99" s="7" t="str">
        <f>IF(Tabla5[[#This Row],[Tiempo de Permanencia sin la Espera]]&gt;Tabla5[[#This Row],[Tiempo Preparación (horas)]],"Si","No")</f>
        <v>Si</v>
      </c>
      <c r="W99" s="8">
        <v>99</v>
      </c>
      <c r="X99" s="8">
        <f>IF(Tabla5[[#This Row],[Orden Cobrada]]="Si",Tabla5[[#This Row],[Monto Total de la Cuenta]]," ")</f>
        <v>99</v>
      </c>
      <c r="Y99" s="8">
        <v>71</v>
      </c>
      <c r="Z99" s="7">
        <f>Tabla5[[#This Row],[Tiempo de Preparación]]/1440</f>
        <v>4.9305555555555554E-2</v>
      </c>
    </row>
    <row r="100" spans="1:26">
      <c r="A100">
        <v>18</v>
      </c>
      <c r="B100" t="s">
        <v>312</v>
      </c>
      <c r="C100">
        <v>1</v>
      </c>
      <c r="D100" s="3">
        <v>45017.145833333336</v>
      </c>
      <c r="E100" s="3">
        <v>45017.277777777781</v>
      </c>
      <c r="F100" t="s">
        <v>78</v>
      </c>
      <c r="G100" t="s">
        <v>82</v>
      </c>
      <c r="H100" t="s">
        <v>106</v>
      </c>
      <c r="I100" t="str">
        <f>IF(Tabla5[[#This Row],[Orden Cobrada]]="Si",Tabla13[[#This Row],[Método de Pago]],"Ninguno")</f>
        <v>Tarjeta de débito</v>
      </c>
      <c r="J100" t="s">
        <v>1682</v>
      </c>
      <c r="K100" s="34" t="str">
        <f>IF(Tabla5[[#This Row],[Orden Cobrada]]="Si",Tabla13[[#This Row],[Propina]],0)</f>
        <v>23.93</v>
      </c>
      <c r="L100" t="s">
        <v>57</v>
      </c>
      <c r="M100">
        <v>88</v>
      </c>
      <c r="N100" t="s">
        <v>56</v>
      </c>
      <c r="O100" t="s">
        <v>1681</v>
      </c>
      <c r="P100" s="6">
        <f>INT(Tabla13[[#This Row],[Hora de Llegada]])</f>
        <v>45017</v>
      </c>
      <c r="Q100" s="7" t="str">
        <f>TEXT(Tabla13[[#This Row],[Hora de Llegada]], "h:mm")</f>
        <v>3:30</v>
      </c>
      <c r="R100" s="7" t="str">
        <f>TEXT(Tabla13[[#This Row],[Hora de Salida]], "h:mm")</f>
        <v>6:40</v>
      </c>
      <c r="S100" s="7">
        <f>IF(Tabla13[[#This Row],[Estado de la Mesa]]="Ocupada",Tabla13[[#This Row],[Hora de Salida2]]-Tabla13[[#This Row],[Hora de Llegada2]]+(15/1440),Tabla13[[#This Row],[Hora de Salida2]]-Tabla13[[#This Row],[Hora de Llegada2]])</f>
        <v>0.13194444444444445</v>
      </c>
      <c r="T100" s="7">
        <f>Tabla13[[#This Row],[Hora de Salida2]]-Tabla13[[#This Row],[Hora de Llegada2]]</f>
        <v>0.13194444444444445</v>
      </c>
      <c r="U100" s="7">
        <f>IF(Tabla5[[#This Row],[Tiempo de Permanencia sin la Espera]]&gt;Tabla5[[#This Row],[Tiempo Preparación (horas)]],Tabla5[[#This Row],[Tiempo de Permanencia sin la Espera]]-Tabla5[[#This Row],[Tiempo Preparación (horas)]],0)</f>
        <v>5.0694444444444445E-2</v>
      </c>
      <c r="V100" s="7" t="str">
        <f>IF(Tabla5[[#This Row],[Tiempo de Permanencia sin la Espera]]&gt;Tabla5[[#This Row],[Tiempo Preparación (horas)]],"Si","No")</f>
        <v>Si</v>
      </c>
      <c r="W100" s="8">
        <v>123</v>
      </c>
      <c r="X100" s="8">
        <f>IF(Tabla5[[#This Row],[Orden Cobrada]]="Si",Tabla5[[#This Row],[Monto Total de la Cuenta]]," ")</f>
        <v>123</v>
      </c>
      <c r="Y100" s="8">
        <v>117</v>
      </c>
      <c r="Z100" s="7">
        <f>Tabla5[[#This Row],[Tiempo de Preparación]]/1440</f>
        <v>8.1250000000000003E-2</v>
      </c>
    </row>
    <row r="101" spans="1:26">
      <c r="A101">
        <v>11</v>
      </c>
      <c r="B101" t="s">
        <v>1316</v>
      </c>
      <c r="C101">
        <v>4</v>
      </c>
      <c r="D101" s="3">
        <v>45017.029166666667</v>
      </c>
      <c r="E101" s="3">
        <v>45017.09652777778</v>
      </c>
      <c r="F101" t="s">
        <v>87</v>
      </c>
      <c r="G101" t="s">
        <v>60</v>
      </c>
      <c r="H101" t="s">
        <v>106</v>
      </c>
      <c r="I101" t="str">
        <f>IF(Tabla5[[#This Row],[Orden Cobrada]]="Si",Tabla13[[#This Row],[Método de Pago]],"Ninguno")</f>
        <v>Ninguno</v>
      </c>
      <c r="J101" t="s">
        <v>1680</v>
      </c>
      <c r="K101" s="34">
        <f>IF(Tabla5[[#This Row],[Orden Cobrada]]="Si",Tabla13[[#This Row],[Propina]],0)</f>
        <v>0</v>
      </c>
      <c r="L101" t="s">
        <v>70</v>
      </c>
      <c r="M101">
        <v>89</v>
      </c>
      <c r="N101" t="s">
        <v>85</v>
      </c>
      <c r="O101" t="s">
        <v>1679</v>
      </c>
      <c r="P101" s="6">
        <f>INT(Tabla13[[#This Row],[Hora de Llegada]])</f>
        <v>45017</v>
      </c>
      <c r="Q101" s="7" t="str">
        <f>TEXT(Tabla13[[#This Row],[Hora de Llegada]], "h:mm")</f>
        <v>0:42</v>
      </c>
      <c r="R101" s="7" t="str">
        <f>TEXT(Tabla13[[#This Row],[Hora de Salida]], "h:mm")</f>
        <v>2:19</v>
      </c>
      <c r="S101" s="7">
        <f>IF(Tabla13[[#This Row],[Estado de la Mesa]]="Ocupada",Tabla13[[#This Row],[Hora de Salida2]]-Tabla13[[#This Row],[Hora de Llegada2]]+(15/1440),Tabla13[[#This Row],[Hora de Salida2]]-Tabla13[[#This Row],[Hora de Llegada2]])</f>
        <v>6.7361111111111108E-2</v>
      </c>
      <c r="T101" s="7">
        <f>Tabla13[[#This Row],[Hora de Salida2]]-Tabla13[[#This Row],[Hora de Llegada2]]</f>
        <v>6.7361111111111108E-2</v>
      </c>
      <c r="U101" s="7">
        <f>IF(Tabla5[[#This Row],[Tiempo de Permanencia sin la Espera]]&gt;Tabla5[[#This Row],[Tiempo Preparación (horas)]],Tabla5[[#This Row],[Tiempo de Permanencia sin la Espera]]-Tabla5[[#This Row],[Tiempo Preparación (horas)]],0)</f>
        <v>0</v>
      </c>
      <c r="V101" s="7" t="str">
        <f>IF(Tabla5[[#This Row],[Tiempo de Permanencia sin la Espera]]&gt;Tabla5[[#This Row],[Tiempo Preparación (horas)]],"Si","No")</f>
        <v>No</v>
      </c>
      <c r="W101" s="8">
        <v>159</v>
      </c>
      <c r="X101" s="8" t="str">
        <f>IF(Tabla5[[#This Row],[Orden Cobrada]]="Si",Tabla5[[#This Row],[Monto Total de la Cuenta]]," ")</f>
        <v xml:space="preserve"> </v>
      </c>
      <c r="Y101" s="8">
        <v>142</v>
      </c>
      <c r="Z101" s="7">
        <f>Tabla5[[#This Row],[Tiempo de Preparación]]/1440</f>
        <v>9.8611111111111108E-2</v>
      </c>
    </row>
    <row r="102" spans="1:26">
      <c r="A102">
        <v>6</v>
      </c>
      <c r="B102" t="s">
        <v>1678</v>
      </c>
      <c r="C102">
        <v>3</v>
      </c>
      <c r="D102" s="3">
        <v>45017.053472222222</v>
      </c>
      <c r="E102" s="3">
        <v>45017.134027777778</v>
      </c>
      <c r="F102" t="s">
        <v>87</v>
      </c>
      <c r="G102" t="s">
        <v>82</v>
      </c>
      <c r="H102" t="s">
        <v>106</v>
      </c>
      <c r="I102" t="str">
        <f>IF(Tabla5[[#This Row],[Orden Cobrada]]="Si",Tabla13[[#This Row],[Método de Pago]],"Ninguno")</f>
        <v>Tarjeta de débito</v>
      </c>
      <c r="J102" t="s">
        <v>1677</v>
      </c>
      <c r="K102" s="34" t="str">
        <f>IF(Tabla5[[#This Row],[Orden Cobrada]]="Si",Tabla13[[#This Row],[Propina]],0)</f>
        <v>30.69</v>
      </c>
      <c r="L102" t="s">
        <v>57</v>
      </c>
      <c r="M102">
        <v>90</v>
      </c>
      <c r="N102" t="s">
        <v>56</v>
      </c>
      <c r="O102" t="s">
        <v>20</v>
      </c>
      <c r="P102" s="6">
        <f>INT(Tabla13[[#This Row],[Hora de Llegada]])</f>
        <v>45017</v>
      </c>
      <c r="Q102" s="7" t="str">
        <f>TEXT(Tabla13[[#This Row],[Hora de Llegada]], "h:mm")</f>
        <v>1:17</v>
      </c>
      <c r="R102" s="7" t="str">
        <f>TEXT(Tabla13[[#This Row],[Hora de Salida]], "h:mm")</f>
        <v>3:13</v>
      </c>
      <c r="S102" s="7">
        <f>IF(Tabla13[[#This Row],[Estado de la Mesa]]="Ocupada",Tabla13[[#This Row],[Hora de Salida2]]-Tabla13[[#This Row],[Hora de Llegada2]]+(15/1440),Tabla13[[#This Row],[Hora de Salida2]]-Tabla13[[#This Row],[Hora de Llegada2]])</f>
        <v>8.0555555555555547E-2</v>
      </c>
      <c r="T102" s="7">
        <f>Tabla13[[#This Row],[Hora de Salida2]]-Tabla13[[#This Row],[Hora de Llegada2]]</f>
        <v>8.0555555555555547E-2</v>
      </c>
      <c r="U102" s="7">
        <f>IF(Tabla5[[#This Row],[Tiempo de Permanencia sin la Espera]]&gt;Tabla5[[#This Row],[Tiempo Preparación (horas)]],Tabla5[[#This Row],[Tiempo de Permanencia sin la Espera]]-Tabla5[[#This Row],[Tiempo Preparación (horas)]],0)</f>
        <v>4.7222222222222214E-2</v>
      </c>
      <c r="V102" s="7" t="str">
        <f>IF(Tabla5[[#This Row],[Tiempo de Permanencia sin la Espera]]&gt;Tabla5[[#This Row],[Tiempo Preparación (horas)]],"Si","No")</f>
        <v>Si</v>
      </c>
      <c r="W102" s="8">
        <v>34</v>
      </c>
      <c r="X102" s="8">
        <f>IF(Tabla5[[#This Row],[Orden Cobrada]]="Si",Tabla5[[#This Row],[Monto Total de la Cuenta]]," ")</f>
        <v>34</v>
      </c>
      <c r="Y102" s="8">
        <v>48</v>
      </c>
      <c r="Z102" s="7">
        <f>Tabla5[[#This Row],[Tiempo de Preparación]]/1440</f>
        <v>3.3333333333333333E-2</v>
      </c>
    </row>
    <row r="103" spans="1:26">
      <c r="A103">
        <v>1</v>
      </c>
      <c r="B103" t="s">
        <v>1676</v>
      </c>
      <c r="C103">
        <v>5</v>
      </c>
      <c r="D103" s="3">
        <v>45017.151388888888</v>
      </c>
      <c r="E103" s="3">
        <v>45017.224999999999</v>
      </c>
      <c r="F103" t="s">
        <v>87</v>
      </c>
      <c r="G103" t="s">
        <v>82</v>
      </c>
      <c r="H103" t="s">
        <v>59</v>
      </c>
      <c r="I103" t="str">
        <f>IF(Tabla5[[#This Row],[Orden Cobrada]]="Si",Tabla13[[#This Row],[Método de Pago]],"Ninguno")</f>
        <v>Ninguno</v>
      </c>
      <c r="J103" t="s">
        <v>1675</v>
      </c>
      <c r="K103" s="34">
        <f>IF(Tabla5[[#This Row],[Orden Cobrada]]="Si",Tabla13[[#This Row],[Propina]],0)</f>
        <v>0</v>
      </c>
      <c r="L103" t="s">
        <v>57</v>
      </c>
      <c r="M103">
        <v>91</v>
      </c>
      <c r="N103" t="s">
        <v>90</v>
      </c>
      <c r="O103" t="s">
        <v>1674</v>
      </c>
      <c r="P103" s="6">
        <f>INT(Tabla13[[#This Row],[Hora de Llegada]])</f>
        <v>45017</v>
      </c>
      <c r="Q103" s="7" t="str">
        <f>TEXT(Tabla13[[#This Row],[Hora de Llegada]], "h:mm")</f>
        <v>3:38</v>
      </c>
      <c r="R103" s="7" t="str">
        <f>TEXT(Tabla13[[#This Row],[Hora de Salida]], "h:mm")</f>
        <v>5:24</v>
      </c>
      <c r="S103" s="7">
        <f>IF(Tabla13[[#This Row],[Estado de la Mesa]]="Ocupada",Tabla13[[#This Row],[Hora de Salida2]]-Tabla13[[#This Row],[Hora de Llegada2]]+(15/1440),Tabla13[[#This Row],[Hora de Salida2]]-Tabla13[[#This Row],[Hora de Llegada2]])</f>
        <v>7.3611111111111127E-2</v>
      </c>
      <c r="T103" s="7">
        <f>Tabla13[[#This Row],[Hora de Salida2]]-Tabla13[[#This Row],[Hora de Llegada2]]</f>
        <v>7.3611111111111127E-2</v>
      </c>
      <c r="U103" s="7">
        <f>IF(Tabla5[[#This Row],[Tiempo de Permanencia sin la Espera]]&gt;Tabla5[[#This Row],[Tiempo Preparación (horas)]],Tabla5[[#This Row],[Tiempo de Permanencia sin la Espera]]-Tabla5[[#This Row],[Tiempo Preparación (horas)]],0)</f>
        <v>0</v>
      </c>
      <c r="V103" s="7" t="str">
        <f>IF(Tabla5[[#This Row],[Tiempo de Permanencia sin la Espera]]&gt;Tabla5[[#This Row],[Tiempo Preparación (horas)]],"Si","No")</f>
        <v>No</v>
      </c>
      <c r="W103" s="8">
        <v>293</v>
      </c>
      <c r="X103" s="8" t="str">
        <f>IF(Tabla5[[#This Row],[Orden Cobrada]]="Si",Tabla5[[#This Row],[Monto Total de la Cuenta]]," ")</f>
        <v xml:space="preserve"> </v>
      </c>
      <c r="Y103" s="8">
        <v>132</v>
      </c>
      <c r="Z103" s="7">
        <f>Tabla5[[#This Row],[Tiempo de Preparación]]/1440</f>
        <v>9.166666666666666E-2</v>
      </c>
    </row>
    <row r="104" spans="1:26">
      <c r="A104">
        <v>6</v>
      </c>
      <c r="B104" t="s">
        <v>1389</v>
      </c>
      <c r="C104">
        <v>2</v>
      </c>
      <c r="D104" s="3">
        <v>45017.149305555555</v>
      </c>
      <c r="E104" s="3">
        <v>45017.256249999999</v>
      </c>
      <c r="F104" t="s">
        <v>61</v>
      </c>
      <c r="G104" t="s">
        <v>60</v>
      </c>
      <c r="H104" t="s">
        <v>59</v>
      </c>
      <c r="I104" t="str">
        <f>IF(Tabla5[[#This Row],[Orden Cobrada]]="Si",Tabla13[[#This Row],[Método de Pago]],"Ninguno")</f>
        <v>Tarjeta de crédito</v>
      </c>
      <c r="J104" t="s">
        <v>1673</v>
      </c>
      <c r="K104" s="34" t="str">
        <f>IF(Tabla5[[#This Row],[Orden Cobrada]]="Si",Tabla13[[#This Row],[Propina]],0)</f>
        <v>12.75</v>
      </c>
      <c r="L104" t="s">
        <v>70</v>
      </c>
      <c r="M104">
        <v>92</v>
      </c>
      <c r="N104" t="s">
        <v>132</v>
      </c>
      <c r="O104" t="s">
        <v>1086</v>
      </c>
      <c r="P104" s="6">
        <f>INT(Tabla13[[#This Row],[Hora de Llegada]])</f>
        <v>45017</v>
      </c>
      <c r="Q104" s="7" t="str">
        <f>TEXT(Tabla13[[#This Row],[Hora de Llegada]], "h:mm")</f>
        <v>3:35</v>
      </c>
      <c r="R104" s="7" t="str">
        <f>TEXT(Tabla13[[#This Row],[Hora de Salida]], "h:mm")</f>
        <v>6:09</v>
      </c>
      <c r="S104" s="7">
        <f>IF(Tabla13[[#This Row],[Estado de la Mesa]]="Ocupada",Tabla13[[#This Row],[Hora de Salida2]]-Tabla13[[#This Row],[Hora de Llegada2]]+(15/1440),Tabla13[[#This Row],[Hora de Salida2]]-Tabla13[[#This Row],[Hora de Llegada2]])</f>
        <v>0.10694444444444448</v>
      </c>
      <c r="T104" s="7">
        <f>Tabla13[[#This Row],[Hora de Salida2]]-Tabla13[[#This Row],[Hora de Llegada2]]</f>
        <v>0.10694444444444448</v>
      </c>
      <c r="U104" s="7">
        <f>IF(Tabla5[[#This Row],[Tiempo de Permanencia sin la Espera]]&gt;Tabla5[[#This Row],[Tiempo Preparación (horas)]],Tabla5[[#This Row],[Tiempo de Permanencia sin la Espera]]-Tabla5[[#This Row],[Tiempo Preparación (horas)]],0)</f>
        <v>7.7777777777777807E-2</v>
      </c>
      <c r="V104" s="7" t="str">
        <f>IF(Tabla5[[#This Row],[Tiempo de Permanencia sin la Espera]]&gt;Tabla5[[#This Row],[Tiempo Preparación (horas)]],"Si","No")</f>
        <v>Si</v>
      </c>
      <c r="W104" s="8">
        <v>82</v>
      </c>
      <c r="X104" s="8">
        <f>IF(Tabla5[[#This Row],[Orden Cobrada]]="Si",Tabla5[[#This Row],[Monto Total de la Cuenta]]," ")</f>
        <v>82</v>
      </c>
      <c r="Y104" s="8">
        <v>42</v>
      </c>
      <c r="Z104" s="7">
        <f>Tabla5[[#This Row],[Tiempo de Preparación]]/1440</f>
        <v>2.9166666666666667E-2</v>
      </c>
    </row>
    <row r="105" spans="1:26">
      <c r="A105">
        <v>2</v>
      </c>
      <c r="B105" t="s">
        <v>1672</v>
      </c>
      <c r="C105">
        <v>2</v>
      </c>
      <c r="D105" s="3">
        <v>45017.068749999999</v>
      </c>
      <c r="E105" s="3">
        <v>45017.158333333333</v>
      </c>
      <c r="F105" t="s">
        <v>61</v>
      </c>
      <c r="G105" t="s">
        <v>82</v>
      </c>
      <c r="H105" t="s">
        <v>59</v>
      </c>
      <c r="I105" t="str">
        <f>IF(Tabla5[[#This Row],[Orden Cobrada]]="Si",Tabla13[[#This Row],[Método de Pago]],"Ninguno")</f>
        <v>Tarjeta de crédito</v>
      </c>
      <c r="J105" t="s">
        <v>1671</v>
      </c>
      <c r="K105" s="34" t="str">
        <f>IF(Tabla5[[#This Row],[Orden Cobrada]]="Si",Tabla13[[#This Row],[Propina]],0)</f>
        <v>45.66</v>
      </c>
      <c r="L105" t="s">
        <v>70</v>
      </c>
      <c r="M105">
        <v>93</v>
      </c>
      <c r="N105" t="s">
        <v>100</v>
      </c>
      <c r="O105" t="s">
        <v>13</v>
      </c>
      <c r="P105" s="6">
        <f>INT(Tabla13[[#This Row],[Hora de Llegada]])</f>
        <v>45017</v>
      </c>
      <c r="Q105" s="7" t="str">
        <f>TEXT(Tabla13[[#This Row],[Hora de Llegada]], "h:mm")</f>
        <v>1:39</v>
      </c>
      <c r="R105" s="7" t="str">
        <f>TEXT(Tabla13[[#This Row],[Hora de Salida]], "h:mm")</f>
        <v>3:48</v>
      </c>
      <c r="S105" s="7">
        <f>IF(Tabla13[[#This Row],[Estado de la Mesa]]="Ocupada",Tabla13[[#This Row],[Hora de Salida2]]-Tabla13[[#This Row],[Hora de Llegada2]]+(15/1440),Tabla13[[#This Row],[Hora de Salida2]]-Tabla13[[#This Row],[Hora de Llegada2]])</f>
        <v>8.9583333333333334E-2</v>
      </c>
      <c r="T105" s="7">
        <f>Tabla13[[#This Row],[Hora de Salida2]]-Tabla13[[#This Row],[Hora de Llegada2]]</f>
        <v>8.9583333333333334E-2</v>
      </c>
      <c r="U105" s="7">
        <f>IF(Tabla5[[#This Row],[Tiempo de Permanencia sin la Espera]]&gt;Tabla5[[#This Row],[Tiempo Preparación (horas)]],Tabla5[[#This Row],[Tiempo de Permanencia sin la Espera]]-Tabla5[[#This Row],[Tiempo Preparación (horas)]],0)</f>
        <v>7.7083333333333337E-2</v>
      </c>
      <c r="V105" s="7" t="str">
        <f>IF(Tabla5[[#This Row],[Tiempo de Permanencia sin la Espera]]&gt;Tabla5[[#This Row],[Tiempo Preparación (horas)]],"Si","No")</f>
        <v>Si</v>
      </c>
      <c r="W105" s="8">
        <v>29</v>
      </c>
      <c r="X105" s="8">
        <f>IF(Tabla5[[#This Row],[Orden Cobrada]]="Si",Tabla5[[#This Row],[Monto Total de la Cuenta]]," ")</f>
        <v>29</v>
      </c>
      <c r="Y105" s="8">
        <v>18</v>
      </c>
      <c r="Z105" s="7">
        <f>Tabla5[[#This Row],[Tiempo de Preparación]]/1440</f>
        <v>1.2500000000000001E-2</v>
      </c>
    </row>
    <row r="106" spans="1:26">
      <c r="A106">
        <v>12</v>
      </c>
      <c r="B106" t="s">
        <v>1670</v>
      </c>
      <c r="C106">
        <v>1</v>
      </c>
      <c r="D106" s="3">
        <v>45017.077777777777</v>
      </c>
      <c r="E106" s="3">
        <v>45017.203472222223</v>
      </c>
      <c r="F106" t="s">
        <v>78</v>
      </c>
      <c r="G106" t="s">
        <v>82</v>
      </c>
      <c r="H106" t="s">
        <v>59</v>
      </c>
      <c r="I106" t="str">
        <f>IF(Tabla5[[#This Row],[Orden Cobrada]]="Si",Tabla13[[#This Row],[Método de Pago]],"Ninguno")</f>
        <v>Tarjeta de crédito</v>
      </c>
      <c r="J106" t="s">
        <v>1669</v>
      </c>
      <c r="K106" s="34" t="str">
        <f>IF(Tabla5[[#This Row],[Orden Cobrada]]="Si",Tabla13[[#This Row],[Propina]],0)</f>
        <v>28.36</v>
      </c>
      <c r="L106" t="s">
        <v>76</v>
      </c>
      <c r="M106">
        <v>94</v>
      </c>
      <c r="N106" t="s">
        <v>69</v>
      </c>
      <c r="O106" t="s">
        <v>1668</v>
      </c>
      <c r="P106" s="6">
        <f>INT(Tabla13[[#This Row],[Hora de Llegada]])</f>
        <v>45017</v>
      </c>
      <c r="Q106" s="7" t="str">
        <f>TEXT(Tabla13[[#This Row],[Hora de Llegada]], "h:mm")</f>
        <v>1:52</v>
      </c>
      <c r="R106" s="7" t="str">
        <f>TEXT(Tabla13[[#This Row],[Hora de Salida]], "h:mm")</f>
        <v>4:53</v>
      </c>
      <c r="S106" s="7">
        <f>IF(Tabla13[[#This Row],[Estado de la Mesa]]="Ocupada",Tabla13[[#This Row],[Hora de Salida2]]-Tabla13[[#This Row],[Hora de Llegada2]]+(15/1440),Tabla13[[#This Row],[Hora de Salida2]]-Tabla13[[#This Row],[Hora de Llegada2]])</f>
        <v>0.13611111111111107</v>
      </c>
      <c r="T106" s="7">
        <f>Tabla13[[#This Row],[Hora de Salida2]]-Tabla13[[#This Row],[Hora de Llegada2]]</f>
        <v>0.12569444444444441</v>
      </c>
      <c r="U106" s="7">
        <f>IF(Tabla5[[#This Row],[Tiempo de Permanencia sin la Espera]]&gt;Tabla5[[#This Row],[Tiempo Preparación (horas)]],Tabla5[[#This Row],[Tiempo de Permanencia sin la Espera]]-Tabla5[[#This Row],[Tiempo Preparación (horas)]],0)</f>
        <v>3.611111111111108E-2</v>
      </c>
      <c r="V106" s="7" t="str">
        <f>IF(Tabla5[[#This Row],[Tiempo de Permanencia sin la Espera]]&gt;Tabla5[[#This Row],[Tiempo Preparación (horas)]],"Si","No")</f>
        <v>Si</v>
      </c>
      <c r="W106" s="8">
        <v>253</v>
      </c>
      <c r="X106" s="8">
        <f>IF(Tabla5[[#This Row],[Orden Cobrada]]="Si",Tabla5[[#This Row],[Monto Total de la Cuenta]]," ")</f>
        <v>253</v>
      </c>
      <c r="Y106" s="8">
        <v>129</v>
      </c>
      <c r="Z106" s="7">
        <f>Tabla5[[#This Row],[Tiempo de Preparación]]/1440</f>
        <v>8.9583333333333334E-2</v>
      </c>
    </row>
    <row r="107" spans="1:26">
      <c r="A107">
        <v>12</v>
      </c>
      <c r="B107" t="s">
        <v>1253</v>
      </c>
      <c r="C107">
        <v>5</v>
      </c>
      <c r="D107" s="3">
        <v>45017.138194444444</v>
      </c>
      <c r="E107" s="3">
        <v>45017.254861111112</v>
      </c>
      <c r="F107" t="s">
        <v>61</v>
      </c>
      <c r="G107" t="s">
        <v>66</v>
      </c>
      <c r="H107" t="s">
        <v>59</v>
      </c>
      <c r="I107" t="str">
        <f>IF(Tabla5[[#This Row],[Orden Cobrada]]="Si",Tabla13[[#This Row],[Método de Pago]],"Ninguno")</f>
        <v>Tarjeta de crédito</v>
      </c>
      <c r="J107" t="s">
        <v>1667</v>
      </c>
      <c r="K107" s="34" t="str">
        <f>IF(Tabla5[[#This Row],[Orden Cobrada]]="Si",Tabla13[[#This Row],[Propina]],0)</f>
        <v>24.68</v>
      </c>
      <c r="L107" t="s">
        <v>76</v>
      </c>
      <c r="M107">
        <v>95</v>
      </c>
      <c r="N107" t="s">
        <v>90</v>
      </c>
      <c r="O107" t="s">
        <v>1666</v>
      </c>
      <c r="P107" s="6">
        <f>INT(Tabla13[[#This Row],[Hora de Llegada]])</f>
        <v>45017</v>
      </c>
      <c r="Q107" s="7" t="str">
        <f>TEXT(Tabla13[[#This Row],[Hora de Llegada]], "h:mm")</f>
        <v>3:19</v>
      </c>
      <c r="R107" s="7" t="str">
        <f>TEXT(Tabla13[[#This Row],[Hora de Salida]], "h:mm")</f>
        <v>6:07</v>
      </c>
      <c r="S107" s="7">
        <f>IF(Tabla13[[#This Row],[Estado de la Mesa]]="Ocupada",Tabla13[[#This Row],[Hora de Salida2]]-Tabla13[[#This Row],[Hora de Llegada2]]+(15/1440),Tabla13[[#This Row],[Hora de Salida2]]-Tabla13[[#This Row],[Hora de Llegada2]])</f>
        <v>0.12708333333333333</v>
      </c>
      <c r="T107" s="7">
        <f>Tabla13[[#This Row],[Hora de Salida2]]-Tabla13[[#This Row],[Hora de Llegada2]]</f>
        <v>0.11666666666666667</v>
      </c>
      <c r="U107" s="7">
        <f>IF(Tabla5[[#This Row],[Tiempo de Permanencia sin la Espera]]&gt;Tabla5[[#This Row],[Tiempo Preparación (horas)]],Tabla5[[#This Row],[Tiempo de Permanencia sin la Espera]]-Tabla5[[#This Row],[Tiempo Preparación (horas)]],0)</f>
        <v>8.819444444444445E-2</v>
      </c>
      <c r="V107" s="7" t="str">
        <f>IF(Tabla5[[#This Row],[Tiempo de Permanencia sin la Espera]]&gt;Tabla5[[#This Row],[Tiempo Preparación (horas)]],"Si","No")</f>
        <v>Si</v>
      </c>
      <c r="W107" s="8">
        <v>153</v>
      </c>
      <c r="X107" s="8">
        <f>IF(Tabla5[[#This Row],[Orden Cobrada]]="Si",Tabla5[[#This Row],[Monto Total de la Cuenta]]," ")</f>
        <v>153</v>
      </c>
      <c r="Y107" s="8">
        <v>41</v>
      </c>
      <c r="Z107" s="7">
        <f>Tabla5[[#This Row],[Tiempo de Preparación]]/1440</f>
        <v>2.8472222222222222E-2</v>
      </c>
    </row>
    <row r="108" spans="1:26">
      <c r="A108">
        <v>16</v>
      </c>
      <c r="B108" t="s">
        <v>315</v>
      </c>
      <c r="C108">
        <v>5</v>
      </c>
      <c r="D108" s="3">
        <v>45017.082638888889</v>
      </c>
      <c r="E108" s="3">
        <v>45017.226388888892</v>
      </c>
      <c r="F108" t="s">
        <v>78</v>
      </c>
      <c r="G108" t="s">
        <v>60</v>
      </c>
      <c r="H108" t="s">
        <v>59</v>
      </c>
      <c r="I108" t="str">
        <f>IF(Tabla5[[#This Row],[Orden Cobrada]]="Si",Tabla13[[#This Row],[Método de Pago]],"Ninguno")</f>
        <v>Tarjeta de crédito</v>
      </c>
      <c r="J108" t="s">
        <v>1665</v>
      </c>
      <c r="K108" s="34" t="str">
        <f>IF(Tabla5[[#This Row],[Orden Cobrada]]="Si",Tabla13[[#This Row],[Propina]],0)</f>
        <v>33.63</v>
      </c>
      <c r="L108" t="s">
        <v>70</v>
      </c>
      <c r="M108">
        <v>96</v>
      </c>
      <c r="N108" t="s">
        <v>126</v>
      </c>
      <c r="O108" t="s">
        <v>1664</v>
      </c>
      <c r="P108" s="6">
        <f>INT(Tabla13[[#This Row],[Hora de Llegada]])</f>
        <v>45017</v>
      </c>
      <c r="Q108" s="7" t="str">
        <f>TEXT(Tabla13[[#This Row],[Hora de Llegada]], "h:mm")</f>
        <v>1:59</v>
      </c>
      <c r="R108" s="7" t="str">
        <f>TEXT(Tabla13[[#This Row],[Hora de Salida]], "h:mm")</f>
        <v>5:26</v>
      </c>
      <c r="S108" s="7">
        <f>IF(Tabla13[[#This Row],[Estado de la Mesa]]="Ocupada",Tabla13[[#This Row],[Hora de Salida2]]-Tabla13[[#This Row],[Hora de Llegada2]]+(15/1440),Tabla13[[#This Row],[Hora de Salida2]]-Tabla13[[#This Row],[Hora de Llegada2]])</f>
        <v>0.14374999999999999</v>
      </c>
      <c r="T108" s="7">
        <f>Tabla13[[#This Row],[Hora de Salida2]]-Tabla13[[#This Row],[Hora de Llegada2]]</f>
        <v>0.14374999999999999</v>
      </c>
      <c r="U108" s="7">
        <f>IF(Tabla5[[#This Row],[Tiempo de Permanencia sin la Espera]]&gt;Tabla5[[#This Row],[Tiempo Preparación (horas)]],Tabla5[[#This Row],[Tiempo de Permanencia sin la Espera]]-Tabla5[[#This Row],[Tiempo Preparación (horas)]],0)</f>
        <v>9.0972222222222204E-2</v>
      </c>
      <c r="V108" s="7" t="str">
        <f>IF(Tabla5[[#This Row],[Tiempo de Permanencia sin la Espera]]&gt;Tabla5[[#This Row],[Tiempo Preparación (horas)]],"Si","No")</f>
        <v>Si</v>
      </c>
      <c r="W108" s="8">
        <v>176</v>
      </c>
      <c r="X108" s="8">
        <f>IF(Tabla5[[#This Row],[Orden Cobrada]]="Si",Tabla5[[#This Row],[Monto Total de la Cuenta]]," ")</f>
        <v>176</v>
      </c>
      <c r="Y108" s="8">
        <v>76</v>
      </c>
      <c r="Z108" s="7">
        <f>Tabla5[[#This Row],[Tiempo de Preparación]]/1440</f>
        <v>5.2777777777777778E-2</v>
      </c>
    </row>
    <row r="109" spans="1:26">
      <c r="A109">
        <v>14</v>
      </c>
      <c r="B109" t="s">
        <v>1663</v>
      </c>
      <c r="C109">
        <v>2</v>
      </c>
      <c r="D109" s="3">
        <v>45017.073611111111</v>
      </c>
      <c r="E109" s="3">
        <v>45017.127083333333</v>
      </c>
      <c r="F109" t="s">
        <v>61</v>
      </c>
      <c r="G109" t="s">
        <v>66</v>
      </c>
      <c r="H109" t="s">
        <v>59</v>
      </c>
      <c r="I109" t="str">
        <f>IF(Tabla5[[#This Row],[Orden Cobrada]]="Si",Tabla13[[#This Row],[Método de Pago]],"Ninguno")</f>
        <v>Ninguno</v>
      </c>
      <c r="J109" t="s">
        <v>1662</v>
      </c>
      <c r="K109" s="34">
        <f>IF(Tabla5[[#This Row],[Orden Cobrada]]="Si",Tabla13[[#This Row],[Propina]],0)</f>
        <v>0</v>
      </c>
      <c r="L109" t="s">
        <v>76</v>
      </c>
      <c r="M109">
        <v>97</v>
      </c>
      <c r="N109" t="s">
        <v>56</v>
      </c>
      <c r="O109" t="s">
        <v>1661</v>
      </c>
      <c r="P109" s="6">
        <f>INT(Tabla13[[#This Row],[Hora de Llegada]])</f>
        <v>45017</v>
      </c>
      <c r="Q109" s="7" t="str">
        <f>TEXT(Tabla13[[#This Row],[Hora de Llegada]], "h:mm")</f>
        <v>1:46</v>
      </c>
      <c r="R109" s="7" t="str">
        <f>TEXT(Tabla13[[#This Row],[Hora de Salida]], "h:mm")</f>
        <v>3:03</v>
      </c>
      <c r="S109" s="7">
        <f>IF(Tabla13[[#This Row],[Estado de la Mesa]]="Ocupada",Tabla13[[#This Row],[Hora de Salida2]]-Tabla13[[#This Row],[Hora de Llegada2]]+(15/1440),Tabla13[[#This Row],[Hora de Salida2]]-Tabla13[[#This Row],[Hora de Llegada2]])</f>
        <v>6.3888888888888884E-2</v>
      </c>
      <c r="T109" s="7">
        <f>Tabla13[[#This Row],[Hora de Salida2]]-Tabla13[[#This Row],[Hora de Llegada2]]</f>
        <v>5.3472222222222213E-2</v>
      </c>
      <c r="U109" s="7">
        <f>IF(Tabla5[[#This Row],[Tiempo de Permanencia sin la Espera]]&gt;Tabla5[[#This Row],[Tiempo Preparación (horas)]],Tabla5[[#This Row],[Tiempo de Permanencia sin la Espera]]-Tabla5[[#This Row],[Tiempo Preparación (horas)]],0)</f>
        <v>0</v>
      </c>
      <c r="V109" s="7" t="str">
        <f>IF(Tabla5[[#This Row],[Tiempo de Permanencia sin la Espera]]&gt;Tabla5[[#This Row],[Tiempo Preparación (horas)]],"Si","No")</f>
        <v>No</v>
      </c>
      <c r="W109" s="8">
        <v>188</v>
      </c>
      <c r="X109" s="8" t="str">
        <f>IF(Tabla5[[#This Row],[Orden Cobrada]]="Si",Tabla5[[#This Row],[Monto Total de la Cuenta]]," ")</f>
        <v xml:space="preserve"> </v>
      </c>
      <c r="Y109" s="8">
        <v>79</v>
      </c>
      <c r="Z109" s="7">
        <f>Tabla5[[#This Row],[Tiempo de Preparación]]/1440</f>
        <v>5.486111111111111E-2</v>
      </c>
    </row>
    <row r="110" spans="1:26">
      <c r="A110">
        <v>7</v>
      </c>
      <c r="B110" t="s">
        <v>826</v>
      </c>
      <c r="C110">
        <v>3</v>
      </c>
      <c r="D110" s="3">
        <v>45017.042361111111</v>
      </c>
      <c r="E110" s="3">
        <v>45017.140277777777</v>
      </c>
      <c r="F110" t="s">
        <v>87</v>
      </c>
      <c r="G110" t="s">
        <v>82</v>
      </c>
      <c r="H110" t="s">
        <v>59</v>
      </c>
      <c r="I110" t="str">
        <f>IF(Tabla5[[#This Row],[Orden Cobrada]]="Si",Tabla13[[#This Row],[Método de Pago]],"Ninguno")</f>
        <v>Tarjeta de crédito</v>
      </c>
      <c r="J110" t="s">
        <v>1660</v>
      </c>
      <c r="K110" s="34" t="str">
        <f>IF(Tabla5[[#This Row],[Orden Cobrada]]="Si",Tabla13[[#This Row],[Propina]],0)</f>
        <v>17.15</v>
      </c>
      <c r="L110" t="s">
        <v>76</v>
      </c>
      <c r="M110">
        <v>98</v>
      </c>
      <c r="N110" t="s">
        <v>126</v>
      </c>
      <c r="O110" t="s">
        <v>1659</v>
      </c>
      <c r="P110" s="6">
        <f>INT(Tabla13[[#This Row],[Hora de Llegada]])</f>
        <v>45017</v>
      </c>
      <c r="Q110" s="7" t="str">
        <f>TEXT(Tabla13[[#This Row],[Hora de Llegada]], "h:mm")</f>
        <v>1:01</v>
      </c>
      <c r="R110" s="7" t="str">
        <f>TEXT(Tabla13[[#This Row],[Hora de Salida]], "h:mm")</f>
        <v>3:22</v>
      </c>
      <c r="S110" s="7">
        <f>IF(Tabla13[[#This Row],[Estado de la Mesa]]="Ocupada",Tabla13[[#This Row],[Hora de Salida2]]-Tabla13[[#This Row],[Hora de Llegada2]]+(15/1440),Tabla13[[#This Row],[Hora de Salida2]]-Tabla13[[#This Row],[Hora de Llegada2]])</f>
        <v>0.10833333333333335</v>
      </c>
      <c r="T110" s="7">
        <f>Tabla13[[#This Row],[Hora de Salida2]]-Tabla13[[#This Row],[Hora de Llegada2]]</f>
        <v>9.791666666666668E-2</v>
      </c>
      <c r="U110" s="7">
        <f>IF(Tabla5[[#This Row],[Tiempo de Permanencia sin la Espera]]&gt;Tabla5[[#This Row],[Tiempo Preparación (horas)]],Tabla5[[#This Row],[Tiempo de Permanencia sin la Espera]]-Tabla5[[#This Row],[Tiempo Preparación (horas)]],0)</f>
        <v>6.9444444444445586E-4</v>
      </c>
      <c r="V110" s="7" t="str">
        <f>IF(Tabla5[[#This Row],[Tiempo de Permanencia sin la Espera]]&gt;Tabla5[[#This Row],[Tiempo Preparación (horas)]],"Si","No")</f>
        <v>Si</v>
      </c>
      <c r="W110" s="8">
        <v>166</v>
      </c>
      <c r="X110" s="8">
        <f>IF(Tabla5[[#This Row],[Orden Cobrada]]="Si",Tabla5[[#This Row],[Monto Total de la Cuenta]]," ")</f>
        <v>166</v>
      </c>
      <c r="Y110" s="8">
        <v>140</v>
      </c>
      <c r="Z110" s="7">
        <f>Tabla5[[#This Row],[Tiempo de Preparación]]/1440</f>
        <v>9.7222222222222224E-2</v>
      </c>
    </row>
    <row r="111" spans="1:26">
      <c r="A111">
        <v>2</v>
      </c>
      <c r="B111" t="s">
        <v>742</v>
      </c>
      <c r="C111">
        <v>6</v>
      </c>
      <c r="D111" s="3">
        <v>45017.098611111112</v>
      </c>
      <c r="E111" s="3">
        <v>45017.262499999997</v>
      </c>
      <c r="F111" t="s">
        <v>61</v>
      </c>
      <c r="G111" t="s">
        <v>82</v>
      </c>
      <c r="H111" t="s">
        <v>59</v>
      </c>
      <c r="I111" t="str">
        <f>IF(Tabla5[[#This Row],[Orden Cobrada]]="Si",Tabla13[[#This Row],[Método de Pago]],"Ninguno")</f>
        <v>Tarjeta de crédito</v>
      </c>
      <c r="J111" t="s">
        <v>1658</v>
      </c>
      <c r="K111" s="34" t="str">
        <f>IF(Tabla5[[#This Row],[Orden Cobrada]]="Si",Tabla13[[#This Row],[Propina]],0)</f>
        <v>33.55</v>
      </c>
      <c r="L111" t="s">
        <v>76</v>
      </c>
      <c r="M111">
        <v>99</v>
      </c>
      <c r="N111" t="s">
        <v>69</v>
      </c>
      <c r="O111" t="s">
        <v>1657</v>
      </c>
      <c r="P111" s="6">
        <f>INT(Tabla13[[#This Row],[Hora de Llegada]])</f>
        <v>45017</v>
      </c>
      <c r="Q111" s="7" t="str">
        <f>TEXT(Tabla13[[#This Row],[Hora de Llegada]], "h:mm")</f>
        <v>2:22</v>
      </c>
      <c r="R111" s="7" t="str">
        <f>TEXT(Tabla13[[#This Row],[Hora de Salida]], "h:mm")</f>
        <v>6:18</v>
      </c>
      <c r="S111" s="7">
        <f>IF(Tabla13[[#This Row],[Estado de la Mesa]]="Ocupada",Tabla13[[#This Row],[Hora de Salida2]]-Tabla13[[#This Row],[Hora de Llegada2]]+(15/1440),Tabla13[[#This Row],[Hora de Salida2]]-Tabla13[[#This Row],[Hora de Llegada2]])</f>
        <v>0.17430555555555557</v>
      </c>
      <c r="T111" s="7">
        <f>Tabla13[[#This Row],[Hora de Salida2]]-Tabla13[[#This Row],[Hora de Llegada2]]</f>
        <v>0.16388888888888892</v>
      </c>
      <c r="U111" s="7">
        <f>IF(Tabla5[[#This Row],[Tiempo de Permanencia sin la Espera]]&gt;Tabla5[[#This Row],[Tiempo Preparación (horas)]],Tabla5[[#This Row],[Tiempo de Permanencia sin la Espera]]-Tabla5[[#This Row],[Tiempo Preparación (horas)]],0)</f>
        <v>0.10416666666666669</v>
      </c>
      <c r="V111" s="7" t="str">
        <f>IF(Tabla5[[#This Row],[Tiempo de Permanencia sin la Espera]]&gt;Tabla5[[#This Row],[Tiempo Preparación (horas)]],"Si","No")</f>
        <v>Si</v>
      </c>
      <c r="W111" s="8">
        <v>139</v>
      </c>
      <c r="X111" s="8">
        <f>IF(Tabla5[[#This Row],[Orden Cobrada]]="Si",Tabla5[[#This Row],[Monto Total de la Cuenta]]," ")</f>
        <v>139</v>
      </c>
      <c r="Y111" s="8">
        <v>86</v>
      </c>
      <c r="Z111" s="7">
        <f>Tabla5[[#This Row],[Tiempo de Preparación]]/1440</f>
        <v>5.9722222222222225E-2</v>
      </c>
    </row>
    <row r="112" spans="1:26">
      <c r="A112">
        <v>18</v>
      </c>
      <c r="B112" t="s">
        <v>1459</v>
      </c>
      <c r="C112">
        <v>1</v>
      </c>
      <c r="D112" s="3">
        <v>45017.147222222222</v>
      </c>
      <c r="E112" s="3">
        <v>45017.28125</v>
      </c>
      <c r="F112" t="s">
        <v>97</v>
      </c>
      <c r="G112" t="s">
        <v>82</v>
      </c>
      <c r="H112" t="s">
        <v>59</v>
      </c>
      <c r="I112" t="str">
        <f>IF(Tabla5[[#This Row],[Orden Cobrada]]="Si",Tabla13[[#This Row],[Método de Pago]],"Ninguno")</f>
        <v>Tarjeta de crédito</v>
      </c>
      <c r="J112" t="s">
        <v>1656</v>
      </c>
      <c r="K112" s="34" t="str">
        <f>IF(Tabla5[[#This Row],[Orden Cobrada]]="Si",Tabla13[[#This Row],[Propina]],0)</f>
        <v>15.15</v>
      </c>
      <c r="L112" t="s">
        <v>57</v>
      </c>
      <c r="M112">
        <v>100</v>
      </c>
      <c r="N112" t="s">
        <v>163</v>
      </c>
      <c r="O112" t="s">
        <v>1655</v>
      </c>
      <c r="P112" s="6">
        <f>INT(Tabla13[[#This Row],[Hora de Llegada]])</f>
        <v>45017</v>
      </c>
      <c r="Q112" s="7" t="str">
        <f>TEXT(Tabla13[[#This Row],[Hora de Llegada]], "h:mm")</f>
        <v>3:32</v>
      </c>
      <c r="R112" s="7" t="str">
        <f>TEXT(Tabla13[[#This Row],[Hora de Salida]], "h:mm")</f>
        <v>6:45</v>
      </c>
      <c r="S112" s="7">
        <f>IF(Tabla13[[#This Row],[Estado de la Mesa]]="Ocupada",Tabla13[[#This Row],[Hora de Salida2]]-Tabla13[[#This Row],[Hora de Llegada2]]+(15/1440),Tabla13[[#This Row],[Hora de Salida2]]-Tabla13[[#This Row],[Hora de Llegada2]])</f>
        <v>0.13402777777777777</v>
      </c>
      <c r="T112" s="7">
        <f>Tabla13[[#This Row],[Hora de Salida2]]-Tabla13[[#This Row],[Hora de Llegada2]]</f>
        <v>0.13402777777777777</v>
      </c>
      <c r="U112" s="7">
        <f>IF(Tabla5[[#This Row],[Tiempo de Permanencia sin la Espera]]&gt;Tabla5[[#This Row],[Tiempo Preparación (horas)]],Tabla5[[#This Row],[Tiempo de Permanencia sin la Espera]]-Tabla5[[#This Row],[Tiempo Preparación (horas)]],0)</f>
        <v>6.25E-2</v>
      </c>
      <c r="V112" s="7" t="str">
        <f>IF(Tabla5[[#This Row],[Tiempo de Permanencia sin la Espera]]&gt;Tabla5[[#This Row],[Tiempo Preparación (horas)]],"Si","No")</f>
        <v>Si</v>
      </c>
      <c r="W112" s="8">
        <v>166</v>
      </c>
      <c r="X112" s="8">
        <f>IF(Tabla5[[#This Row],[Orden Cobrada]]="Si",Tabla5[[#This Row],[Monto Total de la Cuenta]]," ")</f>
        <v>166</v>
      </c>
      <c r="Y112" s="8">
        <v>103</v>
      </c>
      <c r="Z112" s="7">
        <f>Tabla5[[#This Row],[Tiempo de Preparación]]/1440</f>
        <v>7.1527777777777773E-2</v>
      </c>
    </row>
    <row r="113" spans="1:26">
      <c r="A113">
        <v>1</v>
      </c>
      <c r="B113" t="s">
        <v>1623</v>
      </c>
      <c r="C113">
        <v>5</v>
      </c>
      <c r="D113" s="3">
        <v>45017.009722222225</v>
      </c>
      <c r="E113" s="3">
        <v>45017.09375</v>
      </c>
      <c r="F113" t="s">
        <v>78</v>
      </c>
      <c r="G113" t="s">
        <v>82</v>
      </c>
      <c r="H113" t="s">
        <v>59</v>
      </c>
      <c r="I113" t="str">
        <f>IF(Tabla5[[#This Row],[Orden Cobrada]]="Si",Tabla13[[#This Row],[Método de Pago]],"Ninguno")</f>
        <v>Ninguno</v>
      </c>
      <c r="J113" t="s">
        <v>1654</v>
      </c>
      <c r="K113" s="34">
        <f>IF(Tabla5[[#This Row],[Orden Cobrada]]="Si",Tabla13[[#This Row],[Propina]],0)</f>
        <v>0</v>
      </c>
      <c r="L113" t="s">
        <v>70</v>
      </c>
      <c r="M113">
        <v>101</v>
      </c>
      <c r="N113" t="s">
        <v>132</v>
      </c>
      <c r="O113" t="s">
        <v>1653</v>
      </c>
      <c r="P113" s="6">
        <f>INT(Tabla13[[#This Row],[Hora de Llegada]])</f>
        <v>45017</v>
      </c>
      <c r="Q113" s="7" t="str">
        <f>TEXT(Tabla13[[#This Row],[Hora de Llegada]], "h:mm")</f>
        <v>0:14</v>
      </c>
      <c r="R113" s="7" t="str">
        <f>TEXT(Tabla13[[#This Row],[Hora de Salida]], "h:mm")</f>
        <v>2:15</v>
      </c>
      <c r="S113" s="7">
        <f>IF(Tabla13[[#This Row],[Estado de la Mesa]]="Ocupada",Tabla13[[#This Row],[Hora de Salida2]]-Tabla13[[#This Row],[Hora de Llegada2]]+(15/1440),Tabla13[[#This Row],[Hora de Salida2]]-Tabla13[[#This Row],[Hora de Llegada2]])</f>
        <v>8.4027777777777785E-2</v>
      </c>
      <c r="T113" s="7">
        <f>Tabla13[[#This Row],[Hora de Salida2]]-Tabla13[[#This Row],[Hora de Llegada2]]</f>
        <v>8.4027777777777785E-2</v>
      </c>
      <c r="U113" s="7">
        <f>IF(Tabla5[[#This Row],[Tiempo de Permanencia sin la Espera]]&gt;Tabla5[[#This Row],[Tiempo Preparación (horas)]],Tabla5[[#This Row],[Tiempo de Permanencia sin la Espera]]-Tabla5[[#This Row],[Tiempo Preparación (horas)]],0)</f>
        <v>0</v>
      </c>
      <c r="V113" s="7" t="str">
        <f>IF(Tabla5[[#This Row],[Tiempo de Permanencia sin la Espera]]&gt;Tabla5[[#This Row],[Tiempo Preparación (horas)]],"Si","No")</f>
        <v>No</v>
      </c>
      <c r="W113" s="8">
        <v>138</v>
      </c>
      <c r="X113" s="8" t="str">
        <f>IF(Tabla5[[#This Row],[Orden Cobrada]]="Si",Tabla5[[#This Row],[Monto Total de la Cuenta]]," ")</f>
        <v xml:space="preserve"> </v>
      </c>
      <c r="Y113" s="8">
        <v>134</v>
      </c>
      <c r="Z113" s="7">
        <f>Tabla5[[#This Row],[Tiempo de Preparación]]/1440</f>
        <v>9.3055555555555558E-2</v>
      </c>
    </row>
    <row r="114" spans="1:26">
      <c r="A114">
        <v>19</v>
      </c>
      <c r="B114" t="s">
        <v>1652</v>
      </c>
      <c r="C114">
        <v>2</v>
      </c>
      <c r="D114" s="3">
        <v>45017.064583333333</v>
      </c>
      <c r="E114" s="3">
        <v>45017.176388888889</v>
      </c>
      <c r="F114" t="s">
        <v>72</v>
      </c>
      <c r="G114" t="s">
        <v>82</v>
      </c>
      <c r="H114" t="s">
        <v>59</v>
      </c>
      <c r="I114" t="str">
        <f>IF(Tabla5[[#This Row],[Orden Cobrada]]="Si",Tabla13[[#This Row],[Método de Pago]],"Ninguno")</f>
        <v>Tarjeta de crédito</v>
      </c>
      <c r="J114" t="s">
        <v>1651</v>
      </c>
      <c r="K114" s="34" t="str">
        <f>IF(Tabla5[[#This Row],[Orden Cobrada]]="Si",Tabla13[[#This Row],[Propina]],0)</f>
        <v>12.65</v>
      </c>
      <c r="L114" t="s">
        <v>57</v>
      </c>
      <c r="M114">
        <v>102</v>
      </c>
      <c r="N114" t="s">
        <v>132</v>
      </c>
      <c r="O114" t="s">
        <v>1650</v>
      </c>
      <c r="P114" s="6">
        <f>INT(Tabla13[[#This Row],[Hora de Llegada]])</f>
        <v>45017</v>
      </c>
      <c r="Q114" s="7" t="str">
        <f>TEXT(Tabla13[[#This Row],[Hora de Llegada]], "h:mm")</f>
        <v>1:33</v>
      </c>
      <c r="R114" s="7" t="str">
        <f>TEXT(Tabla13[[#This Row],[Hora de Salida]], "h:mm")</f>
        <v>4:14</v>
      </c>
      <c r="S114" s="7">
        <f>IF(Tabla13[[#This Row],[Estado de la Mesa]]="Ocupada",Tabla13[[#This Row],[Hora de Salida2]]-Tabla13[[#This Row],[Hora de Llegada2]]+(15/1440),Tabla13[[#This Row],[Hora de Salida2]]-Tabla13[[#This Row],[Hora de Llegada2]])</f>
        <v>0.11180555555555556</v>
      </c>
      <c r="T114" s="7">
        <f>Tabla13[[#This Row],[Hora de Salida2]]-Tabla13[[#This Row],[Hora de Llegada2]]</f>
        <v>0.11180555555555556</v>
      </c>
      <c r="U114" s="7">
        <f>IF(Tabla5[[#This Row],[Tiempo de Permanencia sin la Espera]]&gt;Tabla5[[#This Row],[Tiempo Preparación (horas)]],Tabla5[[#This Row],[Tiempo de Permanencia sin la Espera]]-Tabla5[[#This Row],[Tiempo Preparación (horas)]],0)</f>
        <v>7.9861111111111119E-2</v>
      </c>
      <c r="V114" s="7" t="str">
        <f>IF(Tabla5[[#This Row],[Tiempo de Permanencia sin la Espera]]&gt;Tabla5[[#This Row],[Tiempo Preparación (horas)]],"Si","No")</f>
        <v>Si</v>
      </c>
      <c r="W114" s="8">
        <v>171</v>
      </c>
      <c r="X114" s="8">
        <f>IF(Tabla5[[#This Row],[Orden Cobrada]]="Si",Tabla5[[#This Row],[Monto Total de la Cuenta]]," ")</f>
        <v>171</v>
      </c>
      <c r="Y114" s="8">
        <v>46</v>
      </c>
      <c r="Z114" s="7">
        <f>Tabla5[[#This Row],[Tiempo de Preparación]]/1440</f>
        <v>3.1944444444444442E-2</v>
      </c>
    </row>
    <row r="115" spans="1:26">
      <c r="A115">
        <v>13</v>
      </c>
      <c r="B115" t="s">
        <v>1649</v>
      </c>
      <c r="C115">
        <v>3</v>
      </c>
      <c r="D115" s="3">
        <v>45017.070833333331</v>
      </c>
      <c r="E115" s="3">
        <v>45017.215277777781</v>
      </c>
      <c r="F115" t="s">
        <v>78</v>
      </c>
      <c r="G115" t="s">
        <v>82</v>
      </c>
      <c r="H115" t="s">
        <v>106</v>
      </c>
      <c r="I115" t="str">
        <f>IF(Tabla5[[#This Row],[Orden Cobrada]]="Si",Tabla13[[#This Row],[Método de Pago]],"Ninguno")</f>
        <v>Tarjeta de débito</v>
      </c>
      <c r="J115" t="s">
        <v>1648</v>
      </c>
      <c r="K115" s="34" t="str">
        <f>IF(Tabla5[[#This Row],[Orden Cobrada]]="Si",Tabla13[[#This Row],[Propina]],0)</f>
        <v>26.75</v>
      </c>
      <c r="L115" t="s">
        <v>57</v>
      </c>
      <c r="M115">
        <v>103</v>
      </c>
      <c r="N115" t="s">
        <v>104</v>
      </c>
      <c r="O115" t="s">
        <v>1647</v>
      </c>
      <c r="P115" s="6">
        <f>INT(Tabla13[[#This Row],[Hora de Llegada]])</f>
        <v>45017</v>
      </c>
      <c r="Q115" s="7" t="str">
        <f>TEXT(Tabla13[[#This Row],[Hora de Llegada]], "h:mm")</f>
        <v>1:42</v>
      </c>
      <c r="R115" s="7" t="str">
        <f>TEXT(Tabla13[[#This Row],[Hora de Salida]], "h:mm")</f>
        <v>5:10</v>
      </c>
      <c r="S115" s="7">
        <f>IF(Tabla13[[#This Row],[Estado de la Mesa]]="Ocupada",Tabla13[[#This Row],[Hora de Salida2]]-Tabla13[[#This Row],[Hora de Llegada2]]+(15/1440),Tabla13[[#This Row],[Hora de Salida2]]-Tabla13[[#This Row],[Hora de Llegada2]])</f>
        <v>0.14444444444444446</v>
      </c>
      <c r="T115" s="7">
        <f>Tabla13[[#This Row],[Hora de Salida2]]-Tabla13[[#This Row],[Hora de Llegada2]]</f>
        <v>0.14444444444444446</v>
      </c>
      <c r="U115" s="7">
        <f>IF(Tabla5[[#This Row],[Tiempo de Permanencia sin la Espera]]&gt;Tabla5[[#This Row],[Tiempo Preparación (horas)]],Tabla5[[#This Row],[Tiempo de Permanencia sin la Espera]]-Tabla5[[#This Row],[Tiempo Preparación (horas)]],0)</f>
        <v>7.5694444444444453E-2</v>
      </c>
      <c r="V115" s="7" t="str">
        <f>IF(Tabla5[[#This Row],[Tiempo de Permanencia sin la Espera]]&gt;Tabla5[[#This Row],[Tiempo Preparación (horas)]],"Si","No")</f>
        <v>Si</v>
      </c>
      <c r="W115" s="8">
        <v>73</v>
      </c>
      <c r="X115" s="8">
        <f>IF(Tabla5[[#This Row],[Orden Cobrada]]="Si",Tabla5[[#This Row],[Monto Total de la Cuenta]]," ")</f>
        <v>73</v>
      </c>
      <c r="Y115" s="8">
        <v>99</v>
      </c>
      <c r="Z115" s="7">
        <f>Tabla5[[#This Row],[Tiempo de Preparación]]/1440</f>
        <v>6.8750000000000006E-2</v>
      </c>
    </row>
    <row r="116" spans="1:26">
      <c r="A116">
        <v>14</v>
      </c>
      <c r="B116" t="s">
        <v>572</v>
      </c>
      <c r="C116">
        <v>4</v>
      </c>
      <c r="D116" s="3">
        <v>45017.061111111114</v>
      </c>
      <c r="E116" s="3">
        <v>45017.113888888889</v>
      </c>
      <c r="F116" t="s">
        <v>72</v>
      </c>
      <c r="G116" t="s">
        <v>60</v>
      </c>
      <c r="H116" t="s">
        <v>106</v>
      </c>
      <c r="I116" t="str">
        <f>IF(Tabla5[[#This Row],[Orden Cobrada]]="Si",Tabla13[[#This Row],[Método de Pago]],"Ninguno")</f>
        <v>Tarjeta de débito</v>
      </c>
      <c r="J116" t="s">
        <v>1646</v>
      </c>
      <c r="K116" s="34" t="str">
        <f>IF(Tabla5[[#This Row],[Orden Cobrada]]="Si",Tabla13[[#This Row],[Propina]],0)</f>
        <v>11.12</v>
      </c>
      <c r="L116" t="s">
        <v>57</v>
      </c>
      <c r="M116">
        <v>104</v>
      </c>
      <c r="N116" t="s">
        <v>85</v>
      </c>
      <c r="O116" t="s">
        <v>1405</v>
      </c>
      <c r="P116" s="6">
        <f>INT(Tabla13[[#This Row],[Hora de Llegada]])</f>
        <v>45017</v>
      </c>
      <c r="Q116" s="7" t="str">
        <f>TEXT(Tabla13[[#This Row],[Hora de Llegada]], "h:mm")</f>
        <v>1:28</v>
      </c>
      <c r="R116" s="7" t="str">
        <f>TEXT(Tabla13[[#This Row],[Hora de Salida]], "h:mm")</f>
        <v>2:44</v>
      </c>
      <c r="S116" s="7">
        <f>IF(Tabla13[[#This Row],[Estado de la Mesa]]="Ocupada",Tabla13[[#This Row],[Hora de Salida2]]-Tabla13[[#This Row],[Hora de Llegada2]]+(15/1440),Tabla13[[#This Row],[Hora de Salida2]]-Tabla13[[#This Row],[Hora de Llegada2]])</f>
        <v>5.2777777777777771E-2</v>
      </c>
      <c r="T116" s="7">
        <f>Tabla13[[#This Row],[Hora de Salida2]]-Tabla13[[#This Row],[Hora de Llegada2]]</f>
        <v>5.2777777777777771E-2</v>
      </c>
      <c r="U116" s="7">
        <f>IF(Tabla5[[#This Row],[Tiempo de Permanencia sin la Espera]]&gt;Tabla5[[#This Row],[Tiempo Preparación (horas)]],Tabla5[[#This Row],[Tiempo de Permanencia sin la Espera]]-Tabla5[[#This Row],[Tiempo Preparación (horas)]],0)</f>
        <v>1.4583333333333323E-2</v>
      </c>
      <c r="V116" s="7" t="str">
        <f>IF(Tabla5[[#This Row],[Tiempo de Permanencia sin la Espera]]&gt;Tabla5[[#This Row],[Tiempo Preparación (horas)]],"Si","No")</f>
        <v>Si</v>
      </c>
      <c r="W116" s="8">
        <v>77</v>
      </c>
      <c r="X116" s="8">
        <f>IF(Tabla5[[#This Row],[Orden Cobrada]]="Si",Tabla5[[#This Row],[Monto Total de la Cuenta]]," ")</f>
        <v>77</v>
      </c>
      <c r="Y116" s="8">
        <v>55</v>
      </c>
      <c r="Z116" s="7">
        <f>Tabla5[[#This Row],[Tiempo de Preparación]]/1440</f>
        <v>3.8194444444444448E-2</v>
      </c>
    </row>
    <row r="117" spans="1:26">
      <c r="A117">
        <v>14</v>
      </c>
      <c r="B117" t="s">
        <v>340</v>
      </c>
      <c r="C117">
        <v>6</v>
      </c>
      <c r="D117" s="3">
        <v>45017.054166666669</v>
      </c>
      <c r="E117" s="3">
        <v>45017.166666666664</v>
      </c>
      <c r="F117" t="s">
        <v>72</v>
      </c>
      <c r="G117" t="s">
        <v>82</v>
      </c>
      <c r="H117" t="s">
        <v>59</v>
      </c>
      <c r="I117" t="str">
        <f>IF(Tabla5[[#This Row],[Orden Cobrada]]="Si",Tabla13[[#This Row],[Método de Pago]],"Ninguno")</f>
        <v>Tarjeta de crédito</v>
      </c>
      <c r="J117" t="s">
        <v>1645</v>
      </c>
      <c r="K117" s="34" t="str">
        <f>IF(Tabla5[[#This Row],[Orden Cobrada]]="Si",Tabla13[[#This Row],[Propina]],0)</f>
        <v>15.64</v>
      </c>
      <c r="L117" t="s">
        <v>70</v>
      </c>
      <c r="M117">
        <v>105</v>
      </c>
      <c r="N117" t="s">
        <v>104</v>
      </c>
      <c r="O117" t="s">
        <v>1644</v>
      </c>
      <c r="P117" s="6">
        <f>INT(Tabla13[[#This Row],[Hora de Llegada]])</f>
        <v>45017</v>
      </c>
      <c r="Q117" s="7" t="str">
        <f>TEXT(Tabla13[[#This Row],[Hora de Llegada]], "h:mm")</f>
        <v>1:18</v>
      </c>
      <c r="R117" s="7" t="str">
        <f>TEXT(Tabla13[[#This Row],[Hora de Salida]], "h:mm")</f>
        <v>4:00</v>
      </c>
      <c r="S117" s="7">
        <f>IF(Tabla13[[#This Row],[Estado de la Mesa]]="Ocupada",Tabla13[[#This Row],[Hora de Salida2]]-Tabla13[[#This Row],[Hora de Llegada2]]+(15/1440),Tabla13[[#This Row],[Hora de Salida2]]-Tabla13[[#This Row],[Hora de Llegada2]])</f>
        <v>0.11249999999999999</v>
      </c>
      <c r="T117" s="7">
        <f>Tabla13[[#This Row],[Hora de Salida2]]-Tabla13[[#This Row],[Hora de Llegada2]]</f>
        <v>0.11249999999999999</v>
      </c>
      <c r="U117" s="7">
        <f>IF(Tabla5[[#This Row],[Tiempo de Permanencia sin la Espera]]&gt;Tabla5[[#This Row],[Tiempo Preparación (horas)]],Tabla5[[#This Row],[Tiempo de Permanencia sin la Espera]]-Tabla5[[#This Row],[Tiempo Preparación (horas)]],0)</f>
        <v>8.2638888888888873E-2</v>
      </c>
      <c r="V117" s="7" t="str">
        <f>IF(Tabla5[[#This Row],[Tiempo de Permanencia sin la Espera]]&gt;Tabla5[[#This Row],[Tiempo Preparación (horas)]],"Si","No")</f>
        <v>Si</v>
      </c>
      <c r="W117" s="8">
        <v>141</v>
      </c>
      <c r="X117" s="8">
        <f>IF(Tabla5[[#This Row],[Orden Cobrada]]="Si",Tabla5[[#This Row],[Monto Total de la Cuenta]]," ")</f>
        <v>141</v>
      </c>
      <c r="Y117" s="8">
        <v>43</v>
      </c>
      <c r="Z117" s="7">
        <f>Tabla5[[#This Row],[Tiempo de Preparación]]/1440</f>
        <v>2.9861111111111113E-2</v>
      </c>
    </row>
    <row r="118" spans="1:26">
      <c r="A118">
        <v>15</v>
      </c>
      <c r="B118" t="s">
        <v>687</v>
      </c>
      <c r="C118">
        <v>3</v>
      </c>
      <c r="D118" s="3">
        <v>45017.083333333336</v>
      </c>
      <c r="E118" s="3">
        <v>45017.213888888888</v>
      </c>
      <c r="F118" t="s">
        <v>78</v>
      </c>
      <c r="G118" t="s">
        <v>60</v>
      </c>
      <c r="H118" t="s">
        <v>102</v>
      </c>
      <c r="I118" t="str">
        <f>IF(Tabla5[[#This Row],[Orden Cobrada]]="Si",Tabla13[[#This Row],[Método de Pago]],"Ninguno")</f>
        <v>Efectivo</v>
      </c>
      <c r="J118" t="s">
        <v>1643</v>
      </c>
      <c r="K118" s="34" t="str">
        <f>IF(Tabla5[[#This Row],[Orden Cobrada]]="Si",Tabla13[[#This Row],[Propina]],0)</f>
        <v>22.72</v>
      </c>
      <c r="L118" t="s">
        <v>70</v>
      </c>
      <c r="M118">
        <v>106</v>
      </c>
      <c r="N118" t="s">
        <v>85</v>
      </c>
      <c r="O118" t="s">
        <v>20</v>
      </c>
      <c r="P118" s="6">
        <f>INT(Tabla13[[#This Row],[Hora de Llegada]])</f>
        <v>45017</v>
      </c>
      <c r="Q118" s="7" t="str">
        <f>TEXT(Tabla13[[#This Row],[Hora de Llegada]], "h:mm")</f>
        <v>2:00</v>
      </c>
      <c r="R118" s="7" t="str">
        <f>TEXT(Tabla13[[#This Row],[Hora de Salida]], "h:mm")</f>
        <v>5:08</v>
      </c>
      <c r="S118" s="7">
        <f>IF(Tabla13[[#This Row],[Estado de la Mesa]]="Ocupada",Tabla13[[#This Row],[Hora de Salida2]]-Tabla13[[#This Row],[Hora de Llegada2]]+(15/1440),Tabla13[[#This Row],[Hora de Salida2]]-Tabla13[[#This Row],[Hora de Llegada2]])</f>
        <v>0.13055555555555559</v>
      </c>
      <c r="T118" s="7">
        <f>Tabla13[[#This Row],[Hora de Salida2]]-Tabla13[[#This Row],[Hora de Llegada2]]</f>
        <v>0.13055555555555559</v>
      </c>
      <c r="U118" s="7">
        <f>IF(Tabla5[[#This Row],[Tiempo de Permanencia sin la Espera]]&gt;Tabla5[[#This Row],[Tiempo Preparación (horas)]],Tabla5[[#This Row],[Tiempo de Permanencia sin la Espera]]-Tabla5[[#This Row],[Tiempo Preparación (horas)]],0)</f>
        <v>0.1104166666666667</v>
      </c>
      <c r="V118" s="7" t="str">
        <f>IF(Tabla5[[#This Row],[Tiempo de Permanencia sin la Espera]]&gt;Tabla5[[#This Row],[Tiempo Preparación (horas)]],"Si","No")</f>
        <v>Si</v>
      </c>
      <c r="W118" s="8">
        <v>68</v>
      </c>
      <c r="X118" s="8">
        <f>IF(Tabla5[[#This Row],[Orden Cobrada]]="Si",Tabla5[[#This Row],[Monto Total de la Cuenta]]," ")</f>
        <v>68</v>
      </c>
      <c r="Y118" s="8">
        <v>29</v>
      </c>
      <c r="Z118" s="7">
        <f>Tabla5[[#This Row],[Tiempo de Preparación]]/1440</f>
        <v>2.013888888888889E-2</v>
      </c>
    </row>
    <row r="119" spans="1:26">
      <c r="A119">
        <v>11</v>
      </c>
      <c r="B119" t="s">
        <v>1642</v>
      </c>
      <c r="C119">
        <v>5</v>
      </c>
      <c r="D119" s="3">
        <v>45017.061805555553</v>
      </c>
      <c r="E119" s="3">
        <v>45017.123611111114</v>
      </c>
      <c r="F119" t="s">
        <v>61</v>
      </c>
      <c r="G119" t="s">
        <v>82</v>
      </c>
      <c r="H119" t="s">
        <v>106</v>
      </c>
      <c r="I119" t="str">
        <f>IF(Tabla5[[#This Row],[Orden Cobrada]]="Si",Tabla13[[#This Row],[Método de Pago]],"Ninguno")</f>
        <v>Ninguno</v>
      </c>
      <c r="J119" t="s">
        <v>1641</v>
      </c>
      <c r="K119" s="34">
        <f>IF(Tabla5[[#This Row],[Orden Cobrada]]="Si",Tabla13[[#This Row],[Propina]],0)</f>
        <v>0</v>
      </c>
      <c r="L119" t="s">
        <v>57</v>
      </c>
      <c r="M119">
        <v>107</v>
      </c>
      <c r="N119" t="s">
        <v>126</v>
      </c>
      <c r="O119" t="s">
        <v>1640</v>
      </c>
      <c r="P119" s="6">
        <f>INT(Tabla13[[#This Row],[Hora de Llegada]])</f>
        <v>45017</v>
      </c>
      <c r="Q119" s="7" t="str">
        <f>TEXT(Tabla13[[#This Row],[Hora de Llegada]], "h:mm")</f>
        <v>1:29</v>
      </c>
      <c r="R119" s="7" t="str">
        <f>TEXT(Tabla13[[#This Row],[Hora de Salida]], "h:mm")</f>
        <v>2:58</v>
      </c>
      <c r="S119" s="7">
        <f>IF(Tabla13[[#This Row],[Estado de la Mesa]]="Ocupada",Tabla13[[#This Row],[Hora de Salida2]]-Tabla13[[#This Row],[Hora de Llegada2]]+(15/1440),Tabla13[[#This Row],[Hora de Salida2]]-Tabla13[[#This Row],[Hora de Llegada2]])</f>
        <v>6.1805555555555558E-2</v>
      </c>
      <c r="T119" s="7">
        <f>Tabla13[[#This Row],[Hora de Salida2]]-Tabla13[[#This Row],[Hora de Llegada2]]</f>
        <v>6.1805555555555558E-2</v>
      </c>
      <c r="U119" s="7">
        <f>IF(Tabla5[[#This Row],[Tiempo de Permanencia sin la Espera]]&gt;Tabla5[[#This Row],[Tiempo Preparación (horas)]],Tabla5[[#This Row],[Tiempo de Permanencia sin la Espera]]-Tabla5[[#This Row],[Tiempo Preparación (horas)]],0)</f>
        <v>0</v>
      </c>
      <c r="V119" s="7" t="str">
        <f>IF(Tabla5[[#This Row],[Tiempo de Permanencia sin la Espera]]&gt;Tabla5[[#This Row],[Tiempo Preparación (horas)]],"Si","No")</f>
        <v>No</v>
      </c>
      <c r="W119" s="8">
        <v>253</v>
      </c>
      <c r="X119" s="8" t="str">
        <f>IF(Tabla5[[#This Row],[Orden Cobrada]]="Si",Tabla5[[#This Row],[Monto Total de la Cuenta]]," ")</f>
        <v xml:space="preserve"> </v>
      </c>
      <c r="Y119" s="8">
        <v>141</v>
      </c>
      <c r="Z119" s="7">
        <f>Tabla5[[#This Row],[Tiempo de Preparación]]/1440</f>
        <v>9.7916666666666666E-2</v>
      </c>
    </row>
    <row r="120" spans="1:26">
      <c r="A120">
        <v>3</v>
      </c>
      <c r="B120" t="s">
        <v>1639</v>
      </c>
      <c r="C120">
        <v>3</v>
      </c>
      <c r="D120" s="3">
        <v>45017.063888888886</v>
      </c>
      <c r="E120" s="3">
        <v>45017.150694444441</v>
      </c>
      <c r="F120" t="s">
        <v>78</v>
      </c>
      <c r="G120" t="s">
        <v>60</v>
      </c>
      <c r="H120" t="s">
        <v>106</v>
      </c>
      <c r="I120" t="str">
        <f>IF(Tabla5[[#This Row],[Orden Cobrada]]="Si",Tabla13[[#This Row],[Método de Pago]],"Ninguno")</f>
        <v>Tarjeta de débito</v>
      </c>
      <c r="J120" t="s">
        <v>392</v>
      </c>
      <c r="K120" s="34" t="str">
        <f>IF(Tabla5[[#This Row],[Orden Cobrada]]="Si",Tabla13[[#This Row],[Propina]],0)</f>
        <v>23.26</v>
      </c>
      <c r="L120" t="s">
        <v>57</v>
      </c>
      <c r="M120">
        <v>108</v>
      </c>
      <c r="N120" t="s">
        <v>163</v>
      </c>
      <c r="O120" t="s">
        <v>1638</v>
      </c>
      <c r="P120" s="6">
        <f>INT(Tabla13[[#This Row],[Hora de Llegada]])</f>
        <v>45017</v>
      </c>
      <c r="Q120" s="7" t="str">
        <f>TEXT(Tabla13[[#This Row],[Hora de Llegada]], "h:mm")</f>
        <v>1:32</v>
      </c>
      <c r="R120" s="7" t="str">
        <f>TEXT(Tabla13[[#This Row],[Hora de Salida]], "h:mm")</f>
        <v>3:37</v>
      </c>
      <c r="S120" s="7">
        <f>IF(Tabla13[[#This Row],[Estado de la Mesa]]="Ocupada",Tabla13[[#This Row],[Hora de Salida2]]-Tabla13[[#This Row],[Hora de Llegada2]]+(15/1440),Tabla13[[#This Row],[Hora de Salida2]]-Tabla13[[#This Row],[Hora de Llegada2]])</f>
        <v>8.6805555555555552E-2</v>
      </c>
      <c r="T120" s="7">
        <f>Tabla13[[#This Row],[Hora de Salida2]]-Tabla13[[#This Row],[Hora de Llegada2]]</f>
        <v>8.6805555555555552E-2</v>
      </c>
      <c r="U120" s="7">
        <f>IF(Tabla5[[#This Row],[Tiempo de Permanencia sin la Espera]]&gt;Tabla5[[#This Row],[Tiempo Preparación (horas)]],Tabla5[[#This Row],[Tiempo de Permanencia sin la Espera]]-Tabla5[[#This Row],[Tiempo Preparación (horas)]],0)</f>
        <v>6.9444444444444475E-3</v>
      </c>
      <c r="V120" s="7" t="str">
        <f>IF(Tabla5[[#This Row],[Tiempo de Permanencia sin la Espera]]&gt;Tabla5[[#This Row],[Tiempo Preparación (horas)]],"Si","No")</f>
        <v>Si</v>
      </c>
      <c r="W120" s="8">
        <v>124</v>
      </c>
      <c r="X120" s="8">
        <f>IF(Tabla5[[#This Row],[Orden Cobrada]]="Si",Tabla5[[#This Row],[Monto Total de la Cuenta]]," ")</f>
        <v>124</v>
      </c>
      <c r="Y120" s="8">
        <v>115</v>
      </c>
      <c r="Z120" s="7">
        <f>Tabla5[[#This Row],[Tiempo de Preparación]]/1440</f>
        <v>7.9861111111111105E-2</v>
      </c>
    </row>
    <row r="121" spans="1:26">
      <c r="A121">
        <v>10</v>
      </c>
      <c r="B121" t="s">
        <v>204</v>
      </c>
      <c r="C121">
        <v>2</v>
      </c>
      <c r="D121" s="3">
        <v>45017.059027777781</v>
      </c>
      <c r="E121" s="3">
        <v>45017.101388888892</v>
      </c>
      <c r="F121" t="s">
        <v>78</v>
      </c>
      <c r="G121" t="s">
        <v>60</v>
      </c>
      <c r="H121" t="s">
        <v>59</v>
      </c>
      <c r="I121" t="str">
        <f>IF(Tabla5[[#This Row],[Orden Cobrada]]="Si",Tabla13[[#This Row],[Método de Pago]],"Ninguno")</f>
        <v>Ninguno</v>
      </c>
      <c r="J121" t="s">
        <v>1637</v>
      </c>
      <c r="K121" s="34">
        <f>IF(Tabla5[[#This Row],[Orden Cobrada]]="Si",Tabla13[[#This Row],[Propina]],0)</f>
        <v>0</v>
      </c>
      <c r="L121" t="s">
        <v>70</v>
      </c>
      <c r="M121">
        <v>109</v>
      </c>
      <c r="N121" t="s">
        <v>56</v>
      </c>
      <c r="O121" t="s">
        <v>1636</v>
      </c>
      <c r="P121" s="6">
        <f>INT(Tabla13[[#This Row],[Hora de Llegada]])</f>
        <v>45017</v>
      </c>
      <c r="Q121" s="7" t="str">
        <f>TEXT(Tabla13[[#This Row],[Hora de Llegada]], "h:mm")</f>
        <v>1:25</v>
      </c>
      <c r="R121" s="7" t="str">
        <f>TEXT(Tabla13[[#This Row],[Hora de Salida]], "h:mm")</f>
        <v>2:26</v>
      </c>
      <c r="S121" s="7">
        <f>IF(Tabla13[[#This Row],[Estado de la Mesa]]="Ocupada",Tabla13[[#This Row],[Hora de Salida2]]-Tabla13[[#This Row],[Hora de Llegada2]]+(15/1440),Tabla13[[#This Row],[Hora de Salida2]]-Tabla13[[#This Row],[Hora de Llegada2]])</f>
        <v>4.236111111111112E-2</v>
      </c>
      <c r="T121" s="7">
        <f>Tabla13[[#This Row],[Hora de Salida2]]-Tabla13[[#This Row],[Hora de Llegada2]]</f>
        <v>4.236111111111112E-2</v>
      </c>
      <c r="U121" s="7">
        <f>IF(Tabla5[[#This Row],[Tiempo de Permanencia sin la Espera]]&gt;Tabla5[[#This Row],[Tiempo Preparación (horas)]],Tabla5[[#This Row],[Tiempo de Permanencia sin la Espera]]-Tabla5[[#This Row],[Tiempo Preparación (horas)]],0)</f>
        <v>0</v>
      </c>
      <c r="V121" s="7" t="str">
        <f>IF(Tabla5[[#This Row],[Tiempo de Permanencia sin la Espera]]&gt;Tabla5[[#This Row],[Tiempo Preparación (horas)]],"Si","No")</f>
        <v>No</v>
      </c>
      <c r="W121" s="8">
        <v>169</v>
      </c>
      <c r="X121" s="8" t="str">
        <f>IF(Tabla5[[#This Row],[Orden Cobrada]]="Si",Tabla5[[#This Row],[Monto Total de la Cuenta]]," ")</f>
        <v xml:space="preserve"> </v>
      </c>
      <c r="Y121" s="8">
        <v>118</v>
      </c>
      <c r="Z121" s="7">
        <f>Tabla5[[#This Row],[Tiempo de Preparación]]/1440</f>
        <v>8.1944444444444445E-2</v>
      </c>
    </row>
    <row r="122" spans="1:26">
      <c r="A122">
        <v>5</v>
      </c>
      <c r="B122" t="s">
        <v>1635</v>
      </c>
      <c r="C122">
        <v>1</v>
      </c>
      <c r="D122" s="3">
        <v>45017.147222222222</v>
      </c>
      <c r="E122" s="3">
        <v>45017.275694444441</v>
      </c>
      <c r="F122" t="s">
        <v>97</v>
      </c>
      <c r="G122" t="s">
        <v>82</v>
      </c>
      <c r="H122" t="s">
        <v>59</v>
      </c>
      <c r="I122" t="str">
        <f>IF(Tabla5[[#This Row],[Orden Cobrada]]="Si",Tabla13[[#This Row],[Método de Pago]],"Ninguno")</f>
        <v>Tarjeta de crédito</v>
      </c>
      <c r="J122" t="s">
        <v>1634</v>
      </c>
      <c r="K122" s="34" t="str">
        <f>IF(Tabla5[[#This Row],[Orden Cobrada]]="Si",Tabla13[[#This Row],[Propina]],0)</f>
        <v>47.91</v>
      </c>
      <c r="L122" t="s">
        <v>57</v>
      </c>
      <c r="M122">
        <v>110</v>
      </c>
      <c r="N122" t="s">
        <v>163</v>
      </c>
      <c r="O122" t="s">
        <v>1633</v>
      </c>
      <c r="P122" s="6">
        <f>INT(Tabla13[[#This Row],[Hora de Llegada]])</f>
        <v>45017</v>
      </c>
      <c r="Q122" s="7" t="str">
        <f>TEXT(Tabla13[[#This Row],[Hora de Llegada]], "h:mm")</f>
        <v>3:32</v>
      </c>
      <c r="R122" s="7" t="str">
        <f>TEXT(Tabla13[[#This Row],[Hora de Salida]], "h:mm")</f>
        <v>6:37</v>
      </c>
      <c r="S122" s="7">
        <f>IF(Tabla13[[#This Row],[Estado de la Mesa]]="Ocupada",Tabla13[[#This Row],[Hora de Salida2]]-Tabla13[[#This Row],[Hora de Llegada2]]+(15/1440),Tabla13[[#This Row],[Hora de Salida2]]-Tabla13[[#This Row],[Hora de Llegada2]])</f>
        <v>0.12847222222222224</v>
      </c>
      <c r="T122" s="7">
        <f>Tabla13[[#This Row],[Hora de Salida2]]-Tabla13[[#This Row],[Hora de Llegada2]]</f>
        <v>0.12847222222222224</v>
      </c>
      <c r="U122" s="7">
        <f>IF(Tabla5[[#This Row],[Tiempo de Permanencia sin la Espera]]&gt;Tabla5[[#This Row],[Tiempo Preparación (horas)]],Tabla5[[#This Row],[Tiempo de Permanencia sin la Espera]]-Tabla5[[#This Row],[Tiempo Preparación (horas)]],0)</f>
        <v>4.4444444444444453E-2</v>
      </c>
      <c r="V122" s="7" t="str">
        <f>IF(Tabla5[[#This Row],[Tiempo de Permanencia sin la Espera]]&gt;Tabla5[[#This Row],[Tiempo Preparación (horas)]],"Si","No")</f>
        <v>Si</v>
      </c>
      <c r="W122" s="8">
        <v>163</v>
      </c>
      <c r="X122" s="8">
        <f>IF(Tabla5[[#This Row],[Orden Cobrada]]="Si",Tabla5[[#This Row],[Monto Total de la Cuenta]]," ")</f>
        <v>163</v>
      </c>
      <c r="Y122" s="8">
        <v>121</v>
      </c>
      <c r="Z122" s="7">
        <f>Tabla5[[#This Row],[Tiempo de Preparación]]/1440</f>
        <v>8.4027777777777785E-2</v>
      </c>
    </row>
    <row r="123" spans="1:26">
      <c r="A123">
        <v>3</v>
      </c>
      <c r="B123" t="s">
        <v>1092</v>
      </c>
      <c r="C123">
        <v>2</v>
      </c>
      <c r="D123" s="3">
        <v>45017.074999999997</v>
      </c>
      <c r="E123" s="3">
        <v>45017.213194444441</v>
      </c>
      <c r="F123" t="s">
        <v>72</v>
      </c>
      <c r="G123" t="s">
        <v>60</v>
      </c>
      <c r="H123" t="s">
        <v>59</v>
      </c>
      <c r="I123" t="str">
        <f>IF(Tabla5[[#This Row],[Orden Cobrada]]="Si",Tabla13[[#This Row],[Método de Pago]],"Ninguno")</f>
        <v>Tarjeta de crédito</v>
      </c>
      <c r="J123" t="s">
        <v>1632</v>
      </c>
      <c r="K123" s="34" t="str">
        <f>IF(Tabla5[[#This Row],[Orden Cobrada]]="Si",Tabla13[[#This Row],[Propina]],0)</f>
        <v>18.82</v>
      </c>
      <c r="L123" t="s">
        <v>57</v>
      </c>
      <c r="M123">
        <v>111</v>
      </c>
      <c r="N123" t="s">
        <v>56</v>
      </c>
      <c r="O123" t="s">
        <v>1631</v>
      </c>
      <c r="P123" s="6">
        <f>INT(Tabla13[[#This Row],[Hora de Llegada]])</f>
        <v>45017</v>
      </c>
      <c r="Q123" s="7" t="str">
        <f>TEXT(Tabla13[[#This Row],[Hora de Llegada]], "h:mm")</f>
        <v>1:48</v>
      </c>
      <c r="R123" s="7" t="str">
        <f>TEXT(Tabla13[[#This Row],[Hora de Salida]], "h:mm")</f>
        <v>5:07</v>
      </c>
      <c r="S123" s="7">
        <f>IF(Tabla13[[#This Row],[Estado de la Mesa]]="Ocupada",Tabla13[[#This Row],[Hora de Salida2]]-Tabla13[[#This Row],[Hora de Llegada2]]+(15/1440),Tabla13[[#This Row],[Hora de Salida2]]-Tabla13[[#This Row],[Hora de Llegada2]])</f>
        <v>0.13819444444444445</v>
      </c>
      <c r="T123" s="7">
        <f>Tabla13[[#This Row],[Hora de Salida2]]-Tabla13[[#This Row],[Hora de Llegada2]]</f>
        <v>0.13819444444444445</v>
      </c>
      <c r="U123" s="7">
        <f>IF(Tabla5[[#This Row],[Tiempo de Permanencia sin la Espera]]&gt;Tabla5[[#This Row],[Tiempo Preparación (horas)]],Tabla5[[#This Row],[Tiempo de Permanencia sin la Espera]]-Tabla5[[#This Row],[Tiempo Preparación (horas)]],0)</f>
        <v>4.3055555555555569E-2</v>
      </c>
      <c r="V123" s="7" t="str">
        <f>IF(Tabla5[[#This Row],[Tiempo de Permanencia sin la Espera]]&gt;Tabla5[[#This Row],[Tiempo Preparación (horas)]],"Si","No")</f>
        <v>Si</v>
      </c>
      <c r="W123" s="8">
        <v>204</v>
      </c>
      <c r="X123" s="8">
        <f>IF(Tabla5[[#This Row],[Orden Cobrada]]="Si",Tabla5[[#This Row],[Monto Total de la Cuenta]]," ")</f>
        <v>204</v>
      </c>
      <c r="Y123" s="8">
        <v>137</v>
      </c>
      <c r="Z123" s="7">
        <f>Tabla5[[#This Row],[Tiempo de Preparación]]/1440</f>
        <v>9.5138888888888884E-2</v>
      </c>
    </row>
    <row r="124" spans="1:26">
      <c r="A124">
        <v>6</v>
      </c>
      <c r="B124" t="s">
        <v>1630</v>
      </c>
      <c r="C124">
        <v>2</v>
      </c>
      <c r="D124" s="3">
        <v>45017.075694444444</v>
      </c>
      <c r="E124" s="3">
        <v>45017.167361111111</v>
      </c>
      <c r="F124" t="s">
        <v>61</v>
      </c>
      <c r="G124" t="s">
        <v>66</v>
      </c>
      <c r="H124" t="s">
        <v>102</v>
      </c>
      <c r="I124" t="str">
        <f>IF(Tabla5[[#This Row],[Orden Cobrada]]="Si",Tabla13[[#This Row],[Método de Pago]],"Ninguno")</f>
        <v>Efectivo</v>
      </c>
      <c r="J124" t="s">
        <v>1629</v>
      </c>
      <c r="K124" s="34" t="str">
        <f>IF(Tabla5[[#This Row],[Orden Cobrada]]="Si",Tabla13[[#This Row],[Propina]],0)</f>
        <v>35.36</v>
      </c>
      <c r="L124" t="s">
        <v>76</v>
      </c>
      <c r="M124">
        <v>112</v>
      </c>
      <c r="N124" t="s">
        <v>100</v>
      </c>
      <c r="O124" t="s">
        <v>21</v>
      </c>
      <c r="P124" s="6">
        <f>INT(Tabla13[[#This Row],[Hora de Llegada]])</f>
        <v>45017</v>
      </c>
      <c r="Q124" s="7" t="str">
        <f>TEXT(Tabla13[[#This Row],[Hora de Llegada]], "h:mm")</f>
        <v>1:49</v>
      </c>
      <c r="R124" s="7" t="str">
        <f>TEXT(Tabla13[[#This Row],[Hora de Salida]], "h:mm")</f>
        <v>4:01</v>
      </c>
      <c r="S124" s="7">
        <f>IF(Tabla13[[#This Row],[Estado de la Mesa]]="Ocupada",Tabla13[[#This Row],[Hora de Salida2]]-Tabla13[[#This Row],[Hora de Llegada2]]+(15/1440),Tabla13[[#This Row],[Hora de Salida2]]-Tabla13[[#This Row],[Hora de Llegada2]])</f>
        <v>0.10208333333333333</v>
      </c>
      <c r="T124" s="7">
        <f>Tabla13[[#This Row],[Hora de Salida2]]-Tabla13[[#This Row],[Hora de Llegada2]]</f>
        <v>9.166666666666666E-2</v>
      </c>
      <c r="U124" s="7">
        <f>IF(Tabla5[[#This Row],[Tiempo de Permanencia sin la Espera]]&gt;Tabla5[[#This Row],[Tiempo Preparación (horas)]],Tabla5[[#This Row],[Tiempo de Permanencia sin la Espera]]-Tabla5[[#This Row],[Tiempo Preparación (horas)]],0)</f>
        <v>8.0555555555555547E-2</v>
      </c>
      <c r="V124" s="7" t="str">
        <f>IF(Tabla5[[#This Row],[Tiempo de Permanencia sin la Espera]]&gt;Tabla5[[#This Row],[Tiempo Preparación (horas)]],"Si","No")</f>
        <v>Si</v>
      </c>
      <c r="W124" s="8">
        <v>20</v>
      </c>
      <c r="X124" s="8">
        <f>IF(Tabla5[[#This Row],[Orden Cobrada]]="Si",Tabla5[[#This Row],[Monto Total de la Cuenta]]," ")</f>
        <v>20</v>
      </c>
      <c r="Y124" s="8">
        <v>16</v>
      </c>
      <c r="Z124" s="7">
        <f>Tabla5[[#This Row],[Tiempo de Preparación]]/1440</f>
        <v>1.1111111111111112E-2</v>
      </c>
    </row>
    <row r="125" spans="1:26">
      <c r="A125">
        <v>4</v>
      </c>
      <c r="B125" t="s">
        <v>1628</v>
      </c>
      <c r="C125">
        <v>2</v>
      </c>
      <c r="D125" s="3">
        <v>45017.05</v>
      </c>
      <c r="E125" s="3">
        <v>45017.181250000001</v>
      </c>
      <c r="F125" t="s">
        <v>72</v>
      </c>
      <c r="G125" t="s">
        <v>82</v>
      </c>
      <c r="H125" t="s">
        <v>59</v>
      </c>
      <c r="I125" t="str">
        <f>IF(Tabla5[[#This Row],[Orden Cobrada]]="Si",Tabla13[[#This Row],[Método de Pago]],"Ninguno")</f>
        <v>Tarjeta de crédito</v>
      </c>
      <c r="J125" t="s">
        <v>1627</v>
      </c>
      <c r="K125" s="34" t="str">
        <f>IF(Tabla5[[#This Row],[Orden Cobrada]]="Si",Tabla13[[#This Row],[Propina]],0)</f>
        <v>29.74</v>
      </c>
      <c r="L125" t="s">
        <v>76</v>
      </c>
      <c r="M125">
        <v>113</v>
      </c>
      <c r="N125" t="s">
        <v>104</v>
      </c>
      <c r="O125" t="s">
        <v>20</v>
      </c>
      <c r="P125" s="6">
        <f>INT(Tabla13[[#This Row],[Hora de Llegada]])</f>
        <v>45017</v>
      </c>
      <c r="Q125" s="7" t="str">
        <f>TEXT(Tabla13[[#This Row],[Hora de Llegada]], "h:mm")</f>
        <v>1:12</v>
      </c>
      <c r="R125" s="7" t="str">
        <f>TEXT(Tabla13[[#This Row],[Hora de Salida]], "h:mm")</f>
        <v>4:21</v>
      </c>
      <c r="S125" s="7">
        <f>IF(Tabla13[[#This Row],[Estado de la Mesa]]="Ocupada",Tabla13[[#This Row],[Hora de Salida2]]-Tabla13[[#This Row],[Hora de Llegada2]]+(15/1440),Tabla13[[#This Row],[Hora de Salida2]]-Tabla13[[#This Row],[Hora de Llegada2]])</f>
        <v>0.14166666666666666</v>
      </c>
      <c r="T125" s="7">
        <f>Tabla13[[#This Row],[Hora de Salida2]]-Tabla13[[#This Row],[Hora de Llegada2]]</f>
        <v>0.13125000000000001</v>
      </c>
      <c r="U125" s="7">
        <f>IF(Tabla5[[#This Row],[Tiempo de Permanencia sin la Espera]]&gt;Tabla5[[#This Row],[Tiempo Preparación (horas)]],Tabla5[[#This Row],[Tiempo de Permanencia sin la Espera]]-Tabla5[[#This Row],[Tiempo Preparación (horas)]],0)</f>
        <v>9.583333333333334E-2</v>
      </c>
      <c r="V125" s="7" t="str">
        <f>IF(Tabla5[[#This Row],[Tiempo de Permanencia sin la Espera]]&gt;Tabla5[[#This Row],[Tiempo Preparación (horas)]],"Si","No")</f>
        <v>Si</v>
      </c>
      <c r="W125" s="8">
        <v>68</v>
      </c>
      <c r="X125" s="8">
        <f>IF(Tabla5[[#This Row],[Orden Cobrada]]="Si",Tabla5[[#This Row],[Monto Total de la Cuenta]]," ")</f>
        <v>68</v>
      </c>
      <c r="Y125" s="8">
        <v>51</v>
      </c>
      <c r="Z125" s="7">
        <f>Tabla5[[#This Row],[Tiempo de Preparación]]/1440</f>
        <v>3.5416666666666666E-2</v>
      </c>
    </row>
    <row r="126" spans="1:26">
      <c r="A126">
        <v>7</v>
      </c>
      <c r="B126" t="s">
        <v>1626</v>
      </c>
      <c r="C126">
        <v>6</v>
      </c>
      <c r="D126" s="3">
        <v>45017.03402777778</v>
      </c>
      <c r="E126" s="3">
        <v>45017.145833333336</v>
      </c>
      <c r="F126" t="s">
        <v>97</v>
      </c>
      <c r="G126" t="s">
        <v>82</v>
      </c>
      <c r="H126" t="s">
        <v>59</v>
      </c>
      <c r="I126" t="str">
        <f>IF(Tabla5[[#This Row],[Orden Cobrada]]="Si",Tabla13[[#This Row],[Método de Pago]],"Ninguno")</f>
        <v>Tarjeta de crédito</v>
      </c>
      <c r="J126" t="s">
        <v>1625</v>
      </c>
      <c r="K126" s="34" t="str">
        <f>IF(Tabla5[[#This Row],[Orden Cobrada]]="Si",Tabla13[[#This Row],[Propina]],0)</f>
        <v>38.81</v>
      </c>
      <c r="L126" t="s">
        <v>76</v>
      </c>
      <c r="M126">
        <v>114</v>
      </c>
      <c r="N126" t="s">
        <v>69</v>
      </c>
      <c r="O126" t="s">
        <v>1624</v>
      </c>
      <c r="P126" s="6">
        <f>INT(Tabla13[[#This Row],[Hora de Llegada]])</f>
        <v>45017</v>
      </c>
      <c r="Q126" s="7" t="str">
        <f>TEXT(Tabla13[[#This Row],[Hora de Llegada]], "h:mm")</f>
        <v>0:49</v>
      </c>
      <c r="R126" s="7" t="str">
        <f>TEXT(Tabla13[[#This Row],[Hora de Salida]], "h:mm")</f>
        <v>3:30</v>
      </c>
      <c r="S126" s="7">
        <f>IF(Tabla13[[#This Row],[Estado de la Mesa]]="Ocupada",Tabla13[[#This Row],[Hora de Salida2]]-Tabla13[[#This Row],[Hora de Llegada2]]+(15/1440),Tabla13[[#This Row],[Hora de Salida2]]-Tabla13[[#This Row],[Hora de Llegada2]])</f>
        <v>0.12222222222222225</v>
      </c>
      <c r="T126" s="7">
        <f>Tabla13[[#This Row],[Hora de Salida2]]-Tabla13[[#This Row],[Hora de Llegada2]]</f>
        <v>0.11180555555555557</v>
      </c>
      <c r="U126" s="7">
        <f>IF(Tabla5[[#This Row],[Tiempo de Permanencia sin la Espera]]&gt;Tabla5[[#This Row],[Tiempo Preparación (horas)]],Tabla5[[#This Row],[Tiempo de Permanencia sin la Espera]]-Tabla5[[#This Row],[Tiempo Preparación (horas)]],0)</f>
        <v>2.0833333333333356E-2</v>
      </c>
      <c r="V126" s="7" t="str">
        <f>IF(Tabla5[[#This Row],[Tiempo de Permanencia sin la Espera]]&gt;Tabla5[[#This Row],[Tiempo Preparación (horas)]],"Si","No")</f>
        <v>Si</v>
      </c>
      <c r="W126" s="8">
        <v>253</v>
      </c>
      <c r="X126" s="8">
        <f>IF(Tabla5[[#This Row],[Orden Cobrada]]="Si",Tabla5[[#This Row],[Monto Total de la Cuenta]]," ")</f>
        <v>253</v>
      </c>
      <c r="Y126" s="8">
        <v>131</v>
      </c>
      <c r="Z126" s="7">
        <f>Tabla5[[#This Row],[Tiempo de Preparación]]/1440</f>
        <v>9.0972222222222218E-2</v>
      </c>
    </row>
    <row r="127" spans="1:26">
      <c r="A127">
        <v>12</v>
      </c>
      <c r="B127" t="s">
        <v>1623</v>
      </c>
      <c r="C127">
        <v>6</v>
      </c>
      <c r="D127" s="3">
        <v>45017.154861111114</v>
      </c>
      <c r="E127" s="3">
        <v>45017.268055555556</v>
      </c>
      <c r="F127" t="s">
        <v>97</v>
      </c>
      <c r="G127" t="s">
        <v>66</v>
      </c>
      <c r="H127" t="s">
        <v>106</v>
      </c>
      <c r="I127" t="str">
        <f>IF(Tabla5[[#This Row],[Orden Cobrada]]="Si",Tabla13[[#This Row],[Método de Pago]],"Ninguno")</f>
        <v>Tarjeta de débito</v>
      </c>
      <c r="J127" t="s">
        <v>1622</v>
      </c>
      <c r="K127" s="34" t="str">
        <f>IF(Tabla5[[#This Row],[Orden Cobrada]]="Si",Tabla13[[#This Row],[Propina]],0)</f>
        <v>46.46</v>
      </c>
      <c r="L127" t="s">
        <v>76</v>
      </c>
      <c r="M127">
        <v>115</v>
      </c>
      <c r="N127" t="s">
        <v>85</v>
      </c>
      <c r="O127" t="s">
        <v>1621</v>
      </c>
      <c r="P127" s="6">
        <f>INT(Tabla13[[#This Row],[Hora de Llegada]])</f>
        <v>45017</v>
      </c>
      <c r="Q127" s="7" t="str">
        <f>TEXT(Tabla13[[#This Row],[Hora de Llegada]], "h:mm")</f>
        <v>3:43</v>
      </c>
      <c r="R127" s="7" t="str">
        <f>TEXT(Tabla13[[#This Row],[Hora de Salida]], "h:mm")</f>
        <v>6:26</v>
      </c>
      <c r="S127" s="7">
        <f>IF(Tabla13[[#This Row],[Estado de la Mesa]]="Ocupada",Tabla13[[#This Row],[Hora de Salida2]]-Tabla13[[#This Row],[Hora de Llegada2]]+(15/1440),Tabla13[[#This Row],[Hora de Salida2]]-Tabla13[[#This Row],[Hora de Llegada2]])</f>
        <v>0.1236111111111111</v>
      </c>
      <c r="T127" s="7">
        <f>Tabla13[[#This Row],[Hora de Salida2]]-Tabla13[[#This Row],[Hora de Llegada2]]</f>
        <v>0.11319444444444443</v>
      </c>
      <c r="U127" s="7">
        <f>IF(Tabla5[[#This Row],[Tiempo de Permanencia sin la Espera]]&gt;Tabla5[[#This Row],[Tiempo Preparación (horas)]],Tabla5[[#This Row],[Tiempo de Permanencia sin la Espera]]-Tabla5[[#This Row],[Tiempo Preparación (horas)]],0)</f>
        <v>4.5138888888888881E-2</v>
      </c>
      <c r="V127" s="7" t="str">
        <f>IF(Tabla5[[#This Row],[Tiempo de Permanencia sin la Espera]]&gt;Tabla5[[#This Row],[Tiempo Preparación (horas)]],"Si","No")</f>
        <v>Si</v>
      </c>
      <c r="W127" s="8">
        <v>237</v>
      </c>
      <c r="X127" s="8">
        <f>IF(Tabla5[[#This Row],[Orden Cobrada]]="Si",Tabla5[[#This Row],[Monto Total de la Cuenta]]," ")</f>
        <v>237</v>
      </c>
      <c r="Y127" s="8">
        <v>98</v>
      </c>
      <c r="Z127" s="7">
        <f>Tabla5[[#This Row],[Tiempo de Preparación]]/1440</f>
        <v>6.805555555555555E-2</v>
      </c>
    </row>
    <row r="128" spans="1:26">
      <c r="A128">
        <v>8</v>
      </c>
      <c r="B128" t="s">
        <v>370</v>
      </c>
      <c r="C128">
        <v>5</v>
      </c>
      <c r="D128" s="3">
        <v>45017.135416666664</v>
      </c>
      <c r="E128" s="3">
        <v>45017.272916666669</v>
      </c>
      <c r="F128" t="s">
        <v>97</v>
      </c>
      <c r="G128" t="s">
        <v>82</v>
      </c>
      <c r="H128" t="s">
        <v>59</v>
      </c>
      <c r="I128" t="str">
        <f>IF(Tabla5[[#This Row],[Orden Cobrada]]="Si",Tabla13[[#This Row],[Método de Pago]],"Ninguno")</f>
        <v>Tarjeta de crédito</v>
      </c>
      <c r="J128" t="s">
        <v>1620</v>
      </c>
      <c r="K128" s="34" t="str">
        <f>IF(Tabla5[[#This Row],[Orden Cobrada]]="Si",Tabla13[[#This Row],[Propina]],0)</f>
        <v>47.69</v>
      </c>
      <c r="L128" t="s">
        <v>76</v>
      </c>
      <c r="M128">
        <v>116</v>
      </c>
      <c r="N128" t="s">
        <v>69</v>
      </c>
      <c r="O128" t="s">
        <v>1619</v>
      </c>
      <c r="P128" s="6">
        <f>INT(Tabla13[[#This Row],[Hora de Llegada]])</f>
        <v>45017</v>
      </c>
      <c r="Q128" s="7" t="str">
        <f>TEXT(Tabla13[[#This Row],[Hora de Llegada]], "h:mm")</f>
        <v>3:15</v>
      </c>
      <c r="R128" s="7" t="str">
        <f>TEXT(Tabla13[[#This Row],[Hora de Salida]], "h:mm")</f>
        <v>6:33</v>
      </c>
      <c r="S128" s="7">
        <f>IF(Tabla13[[#This Row],[Estado de la Mesa]]="Ocupada",Tabla13[[#This Row],[Hora de Salida2]]-Tabla13[[#This Row],[Hora de Llegada2]]+(15/1440),Tabla13[[#This Row],[Hora de Salida2]]-Tabla13[[#This Row],[Hora de Llegada2]])</f>
        <v>0.14791666666666664</v>
      </c>
      <c r="T128" s="7">
        <f>Tabla13[[#This Row],[Hora de Salida2]]-Tabla13[[#This Row],[Hora de Llegada2]]</f>
        <v>0.13749999999999998</v>
      </c>
      <c r="U128" s="7">
        <f>IF(Tabla5[[#This Row],[Tiempo de Permanencia sin la Espera]]&gt;Tabla5[[#This Row],[Tiempo Preparación (horas)]],Tabla5[[#This Row],[Tiempo de Permanencia sin la Espera]]-Tabla5[[#This Row],[Tiempo Preparación (horas)]],0)</f>
        <v>4.7916666666666649E-2</v>
      </c>
      <c r="V128" s="7" t="str">
        <f>IF(Tabla5[[#This Row],[Tiempo de Permanencia sin la Espera]]&gt;Tabla5[[#This Row],[Tiempo Preparación (horas)]],"Si","No")</f>
        <v>Si</v>
      </c>
      <c r="W128" s="8">
        <v>269</v>
      </c>
      <c r="X128" s="8">
        <f>IF(Tabla5[[#This Row],[Orden Cobrada]]="Si",Tabla5[[#This Row],[Monto Total de la Cuenta]]," ")</f>
        <v>269</v>
      </c>
      <c r="Y128" s="8">
        <v>129</v>
      </c>
      <c r="Z128" s="7">
        <f>Tabla5[[#This Row],[Tiempo de Preparación]]/1440</f>
        <v>8.9583333333333334E-2</v>
      </c>
    </row>
    <row r="129" spans="1:26">
      <c r="A129">
        <v>8</v>
      </c>
      <c r="B129" t="s">
        <v>1618</v>
      </c>
      <c r="C129">
        <v>4</v>
      </c>
      <c r="D129" s="3">
        <v>45017.121527777781</v>
      </c>
      <c r="E129" s="3">
        <v>45017.239583333336</v>
      </c>
      <c r="F129" t="s">
        <v>72</v>
      </c>
      <c r="G129" t="s">
        <v>60</v>
      </c>
      <c r="H129" t="s">
        <v>59</v>
      </c>
      <c r="I129" t="str">
        <f>IF(Tabla5[[#This Row],[Orden Cobrada]]="Si",Tabla13[[#This Row],[Método de Pago]],"Ninguno")</f>
        <v>Tarjeta de crédito</v>
      </c>
      <c r="J129" t="s">
        <v>757</v>
      </c>
      <c r="K129" s="34" t="str">
        <f>IF(Tabla5[[#This Row],[Orden Cobrada]]="Si",Tabla13[[#This Row],[Propina]],0)</f>
        <v>11.65</v>
      </c>
      <c r="L129" t="s">
        <v>76</v>
      </c>
      <c r="M129">
        <v>117</v>
      </c>
      <c r="N129" t="s">
        <v>69</v>
      </c>
      <c r="O129" t="s">
        <v>17</v>
      </c>
      <c r="P129" s="6">
        <f>INT(Tabla13[[#This Row],[Hora de Llegada]])</f>
        <v>45017</v>
      </c>
      <c r="Q129" s="7" t="str">
        <f>TEXT(Tabla13[[#This Row],[Hora de Llegada]], "h:mm")</f>
        <v>2:55</v>
      </c>
      <c r="R129" s="7" t="str">
        <f>TEXT(Tabla13[[#This Row],[Hora de Salida]], "h:mm")</f>
        <v>5:45</v>
      </c>
      <c r="S129" s="7">
        <f>IF(Tabla13[[#This Row],[Estado de la Mesa]]="Ocupada",Tabla13[[#This Row],[Hora de Salida2]]-Tabla13[[#This Row],[Hora de Llegada2]]+(15/1440),Tabla13[[#This Row],[Hora de Salida2]]-Tabla13[[#This Row],[Hora de Llegada2]])</f>
        <v>0.12847222222222224</v>
      </c>
      <c r="T129" s="7">
        <f>Tabla13[[#This Row],[Hora de Salida2]]-Tabla13[[#This Row],[Hora de Llegada2]]</f>
        <v>0.11805555555555557</v>
      </c>
      <c r="U129" s="7">
        <f>IF(Tabla5[[#This Row],[Tiempo de Permanencia sin la Espera]]&gt;Tabla5[[#This Row],[Tiempo Preparación (horas)]],Tabla5[[#This Row],[Tiempo de Permanencia sin la Espera]]-Tabla5[[#This Row],[Tiempo Preparación (horas)]],0)</f>
        <v>0.11250000000000002</v>
      </c>
      <c r="V129" s="7" t="str">
        <f>IF(Tabla5[[#This Row],[Tiempo de Permanencia sin la Espera]]&gt;Tabla5[[#This Row],[Tiempo Preparación (horas)]],"Si","No")</f>
        <v>Si</v>
      </c>
      <c r="W129" s="8">
        <v>70</v>
      </c>
      <c r="X129" s="8">
        <f>IF(Tabla5[[#This Row],[Orden Cobrada]]="Si",Tabla5[[#This Row],[Monto Total de la Cuenta]]," ")</f>
        <v>70</v>
      </c>
      <c r="Y129" s="8">
        <v>8</v>
      </c>
      <c r="Z129" s="7">
        <f>Tabla5[[#This Row],[Tiempo de Preparación]]/1440</f>
        <v>5.5555555555555558E-3</v>
      </c>
    </row>
    <row r="130" spans="1:26">
      <c r="A130">
        <v>13</v>
      </c>
      <c r="B130" t="s">
        <v>789</v>
      </c>
      <c r="C130">
        <v>1</v>
      </c>
      <c r="D130" s="3">
        <v>45017.023611111108</v>
      </c>
      <c r="E130" s="3">
        <v>45017.072916666664</v>
      </c>
      <c r="F130" t="s">
        <v>87</v>
      </c>
      <c r="G130" t="s">
        <v>66</v>
      </c>
      <c r="H130" t="s">
        <v>106</v>
      </c>
      <c r="I130" t="str">
        <f>IF(Tabla5[[#This Row],[Orden Cobrada]]="Si",Tabla13[[#This Row],[Método de Pago]],"Ninguno")</f>
        <v>Ninguno</v>
      </c>
      <c r="J130" t="s">
        <v>1617</v>
      </c>
      <c r="K130" s="34">
        <f>IF(Tabla5[[#This Row],[Orden Cobrada]]="Si",Tabla13[[#This Row],[Propina]],0)</f>
        <v>0</v>
      </c>
      <c r="L130" t="s">
        <v>70</v>
      </c>
      <c r="M130">
        <v>118</v>
      </c>
      <c r="N130" t="s">
        <v>126</v>
      </c>
      <c r="O130" t="s">
        <v>1616</v>
      </c>
      <c r="P130" s="6">
        <f>INT(Tabla13[[#This Row],[Hora de Llegada]])</f>
        <v>45017</v>
      </c>
      <c r="Q130" s="7" t="str">
        <f>TEXT(Tabla13[[#This Row],[Hora de Llegada]], "h:mm")</f>
        <v>0:34</v>
      </c>
      <c r="R130" s="7" t="str">
        <f>TEXT(Tabla13[[#This Row],[Hora de Salida]], "h:mm")</f>
        <v>1:45</v>
      </c>
      <c r="S130" s="7">
        <f>IF(Tabla13[[#This Row],[Estado de la Mesa]]="Ocupada",Tabla13[[#This Row],[Hora de Salida2]]-Tabla13[[#This Row],[Hora de Llegada2]]+(15/1440),Tabla13[[#This Row],[Hora de Salida2]]-Tabla13[[#This Row],[Hora de Llegada2]])</f>
        <v>4.9305555555555561E-2</v>
      </c>
      <c r="T130" s="7">
        <f>Tabla13[[#This Row],[Hora de Salida2]]-Tabla13[[#This Row],[Hora de Llegada2]]</f>
        <v>4.9305555555555561E-2</v>
      </c>
      <c r="U130" s="7">
        <f>IF(Tabla5[[#This Row],[Tiempo de Permanencia sin la Espera]]&gt;Tabla5[[#This Row],[Tiempo Preparación (horas)]],Tabla5[[#This Row],[Tiempo de Permanencia sin la Espera]]-Tabla5[[#This Row],[Tiempo Preparación (horas)]],0)</f>
        <v>0</v>
      </c>
      <c r="V130" s="7" t="str">
        <f>IF(Tabla5[[#This Row],[Tiempo de Permanencia sin la Espera]]&gt;Tabla5[[#This Row],[Tiempo Preparación (horas)]],"Si","No")</f>
        <v>No</v>
      </c>
      <c r="W130" s="8">
        <v>209</v>
      </c>
      <c r="X130" s="8" t="str">
        <f>IF(Tabla5[[#This Row],[Orden Cobrada]]="Si",Tabla5[[#This Row],[Monto Total de la Cuenta]]," ")</f>
        <v xml:space="preserve"> </v>
      </c>
      <c r="Y130" s="8">
        <v>136</v>
      </c>
      <c r="Z130" s="7">
        <f>Tabla5[[#This Row],[Tiempo de Preparación]]/1440</f>
        <v>9.4444444444444442E-2</v>
      </c>
    </row>
    <row r="131" spans="1:26">
      <c r="A131">
        <v>17</v>
      </c>
      <c r="B131" t="s">
        <v>1101</v>
      </c>
      <c r="C131">
        <v>3</v>
      </c>
      <c r="D131" s="3">
        <v>45018.14166666667</v>
      </c>
      <c r="E131" s="3">
        <v>45018.210416666669</v>
      </c>
      <c r="F131" t="s">
        <v>61</v>
      </c>
      <c r="G131" t="s">
        <v>60</v>
      </c>
      <c r="H131" t="s">
        <v>59</v>
      </c>
      <c r="I131" t="str">
        <f>IF(Tabla5[[#This Row],[Orden Cobrada]]="Si",Tabla13[[#This Row],[Método de Pago]],"Ninguno")</f>
        <v>Tarjeta de crédito</v>
      </c>
      <c r="J131" t="s">
        <v>1615</v>
      </c>
      <c r="K131" s="34" t="str">
        <f>IF(Tabla5[[#This Row],[Orden Cobrada]]="Si",Tabla13[[#This Row],[Propina]],0)</f>
        <v>11.5</v>
      </c>
      <c r="L131" t="s">
        <v>57</v>
      </c>
      <c r="M131">
        <v>119</v>
      </c>
      <c r="N131" t="s">
        <v>100</v>
      </c>
      <c r="O131" t="s">
        <v>1614</v>
      </c>
      <c r="P131" s="6">
        <f>INT(Tabla13[[#This Row],[Hora de Llegada]])</f>
        <v>45018</v>
      </c>
      <c r="Q131" s="7" t="str">
        <f>TEXT(Tabla13[[#This Row],[Hora de Llegada]], "h:mm")</f>
        <v>3:24</v>
      </c>
      <c r="R131" s="7" t="str">
        <f>TEXT(Tabla13[[#This Row],[Hora de Salida]], "h:mm")</f>
        <v>5:03</v>
      </c>
      <c r="S131" s="7">
        <f>IF(Tabla13[[#This Row],[Estado de la Mesa]]="Ocupada",Tabla13[[#This Row],[Hora de Salida2]]-Tabla13[[#This Row],[Hora de Llegada2]]+(15/1440),Tabla13[[#This Row],[Hora de Salida2]]-Tabla13[[#This Row],[Hora de Llegada2]])</f>
        <v>6.8750000000000006E-2</v>
      </c>
      <c r="T131" s="7">
        <f>Tabla13[[#This Row],[Hora de Salida2]]-Tabla13[[#This Row],[Hora de Llegada2]]</f>
        <v>6.8750000000000006E-2</v>
      </c>
      <c r="U131" s="7">
        <f>IF(Tabla5[[#This Row],[Tiempo de Permanencia sin la Espera]]&gt;Tabla5[[#This Row],[Tiempo Preparación (horas)]],Tabla5[[#This Row],[Tiempo de Permanencia sin la Espera]]-Tabla5[[#This Row],[Tiempo Preparación (horas)]],0)</f>
        <v>3.1250000000000007E-2</v>
      </c>
      <c r="V131" s="7" t="str">
        <f>IF(Tabla5[[#This Row],[Tiempo de Permanencia sin la Espera]]&gt;Tabla5[[#This Row],[Tiempo Preparación (horas)]],"Si","No")</f>
        <v>Si</v>
      </c>
      <c r="W131" s="8">
        <v>134</v>
      </c>
      <c r="X131" s="8">
        <f>IF(Tabla5[[#This Row],[Orden Cobrada]]="Si",Tabla5[[#This Row],[Monto Total de la Cuenta]]," ")</f>
        <v>134</v>
      </c>
      <c r="Y131" s="8">
        <v>54</v>
      </c>
      <c r="Z131" s="7">
        <f>Tabla5[[#This Row],[Tiempo de Preparación]]/1440</f>
        <v>3.7499999999999999E-2</v>
      </c>
    </row>
    <row r="132" spans="1:26">
      <c r="A132">
        <v>4</v>
      </c>
      <c r="B132" t="s">
        <v>1613</v>
      </c>
      <c r="C132">
        <v>2</v>
      </c>
      <c r="D132" s="3">
        <v>45018.026388888888</v>
      </c>
      <c r="E132" s="3">
        <v>45018.070833333331</v>
      </c>
      <c r="F132" t="s">
        <v>97</v>
      </c>
      <c r="G132" t="s">
        <v>82</v>
      </c>
      <c r="H132" t="s">
        <v>102</v>
      </c>
      <c r="I132" t="str">
        <f>IF(Tabla5[[#This Row],[Orden Cobrada]]="Si",Tabla13[[#This Row],[Método de Pago]],"Ninguno")</f>
        <v>Ninguno</v>
      </c>
      <c r="J132" t="s">
        <v>1612</v>
      </c>
      <c r="K132" s="34">
        <f>IF(Tabla5[[#This Row],[Orden Cobrada]]="Si",Tabla13[[#This Row],[Propina]],0)</f>
        <v>0</v>
      </c>
      <c r="L132" t="s">
        <v>57</v>
      </c>
      <c r="M132">
        <v>120</v>
      </c>
      <c r="N132" t="s">
        <v>85</v>
      </c>
      <c r="O132" t="s">
        <v>125</v>
      </c>
      <c r="P132" s="6">
        <f>INT(Tabla13[[#This Row],[Hora de Llegada]])</f>
        <v>45018</v>
      </c>
      <c r="Q132" s="7" t="str">
        <f>TEXT(Tabla13[[#This Row],[Hora de Llegada]], "h:mm")</f>
        <v>0:38</v>
      </c>
      <c r="R132" s="7" t="str">
        <f>TEXT(Tabla13[[#This Row],[Hora de Salida]], "h:mm")</f>
        <v>1:42</v>
      </c>
      <c r="S132" s="7">
        <f>IF(Tabla13[[#This Row],[Estado de la Mesa]]="Ocupada",Tabla13[[#This Row],[Hora de Salida2]]-Tabla13[[#This Row],[Hora de Llegada2]]+(15/1440),Tabla13[[#This Row],[Hora de Salida2]]-Tabla13[[#This Row],[Hora de Llegada2]])</f>
        <v>4.4444444444444439E-2</v>
      </c>
      <c r="T132" s="7">
        <f>Tabla13[[#This Row],[Hora de Salida2]]-Tabla13[[#This Row],[Hora de Llegada2]]</f>
        <v>4.4444444444444439E-2</v>
      </c>
      <c r="U132" s="7">
        <f>IF(Tabla5[[#This Row],[Tiempo de Permanencia sin la Espera]]&gt;Tabla5[[#This Row],[Tiempo Preparación (horas)]],Tabla5[[#This Row],[Tiempo de Permanencia sin la Espera]]-Tabla5[[#This Row],[Tiempo Preparación (horas)]],0)</f>
        <v>0</v>
      </c>
      <c r="V132" s="7" t="str">
        <f>IF(Tabla5[[#This Row],[Tiempo de Permanencia sin la Espera]]&gt;Tabla5[[#This Row],[Tiempo Preparación (horas)]],"Si","No")</f>
        <v>No</v>
      </c>
      <c r="W132" s="8">
        <v>145</v>
      </c>
      <c r="X132" s="8" t="str">
        <f>IF(Tabla5[[#This Row],[Orden Cobrada]]="Si",Tabla5[[#This Row],[Monto Total de la Cuenta]]," ")</f>
        <v xml:space="preserve"> </v>
      </c>
      <c r="Y132" s="8">
        <v>97</v>
      </c>
      <c r="Z132" s="7">
        <f>Tabla5[[#This Row],[Tiempo de Preparación]]/1440</f>
        <v>6.7361111111111108E-2</v>
      </c>
    </row>
    <row r="133" spans="1:26">
      <c r="A133">
        <v>5</v>
      </c>
      <c r="B133" t="s">
        <v>1611</v>
      </c>
      <c r="C133">
        <v>4</v>
      </c>
      <c r="D133" s="3">
        <v>45018.15625</v>
      </c>
      <c r="E133" s="3">
        <v>45018.259027777778</v>
      </c>
      <c r="F133" t="s">
        <v>78</v>
      </c>
      <c r="G133" t="s">
        <v>82</v>
      </c>
      <c r="H133" t="s">
        <v>59</v>
      </c>
      <c r="I133" t="str">
        <f>IF(Tabla5[[#This Row],[Orden Cobrada]]="Si",Tabla13[[#This Row],[Método de Pago]],"Ninguno")</f>
        <v>Tarjeta de crédito</v>
      </c>
      <c r="J133" t="s">
        <v>1610</v>
      </c>
      <c r="K133" s="34" t="str">
        <f>IF(Tabla5[[#This Row],[Orden Cobrada]]="Si",Tabla13[[#This Row],[Propina]],0)</f>
        <v>12.3</v>
      </c>
      <c r="L133" t="s">
        <v>57</v>
      </c>
      <c r="M133">
        <v>121</v>
      </c>
      <c r="N133" t="s">
        <v>163</v>
      </c>
      <c r="O133" t="s">
        <v>25</v>
      </c>
      <c r="P133" s="6">
        <f>INT(Tabla13[[#This Row],[Hora de Llegada]])</f>
        <v>45018</v>
      </c>
      <c r="Q133" s="7" t="str">
        <f>TEXT(Tabla13[[#This Row],[Hora de Llegada]], "h:mm")</f>
        <v>3:45</v>
      </c>
      <c r="R133" s="7" t="str">
        <f>TEXT(Tabla13[[#This Row],[Hora de Salida]], "h:mm")</f>
        <v>6:13</v>
      </c>
      <c r="S133" s="7">
        <f>IF(Tabla13[[#This Row],[Estado de la Mesa]]="Ocupada",Tabla13[[#This Row],[Hora de Salida2]]-Tabla13[[#This Row],[Hora de Llegada2]]+(15/1440),Tabla13[[#This Row],[Hora de Salida2]]-Tabla13[[#This Row],[Hora de Llegada2]])</f>
        <v>0.1027777777777778</v>
      </c>
      <c r="T133" s="7">
        <f>Tabla13[[#This Row],[Hora de Salida2]]-Tabla13[[#This Row],[Hora de Llegada2]]</f>
        <v>0.1027777777777778</v>
      </c>
      <c r="U133" s="7">
        <f>IF(Tabla5[[#This Row],[Tiempo de Permanencia sin la Espera]]&gt;Tabla5[[#This Row],[Tiempo Preparación (horas)]],Tabla5[[#This Row],[Tiempo de Permanencia sin la Espera]]-Tabla5[[#This Row],[Tiempo Preparación (horas)]],0)</f>
        <v>7.6388888888888909E-2</v>
      </c>
      <c r="V133" s="7" t="str">
        <f>IF(Tabla5[[#This Row],[Tiempo de Permanencia sin la Espera]]&gt;Tabla5[[#This Row],[Tiempo Preparación (horas)]],"Si","No")</f>
        <v>Si</v>
      </c>
      <c r="W133" s="8">
        <v>52</v>
      </c>
      <c r="X133" s="8">
        <f>IF(Tabla5[[#This Row],[Orden Cobrada]]="Si",Tabla5[[#This Row],[Monto Total de la Cuenta]]," ")</f>
        <v>52</v>
      </c>
      <c r="Y133" s="8">
        <v>38</v>
      </c>
      <c r="Z133" s="7">
        <f>Tabla5[[#This Row],[Tiempo de Preparación]]/1440</f>
        <v>2.6388888888888889E-2</v>
      </c>
    </row>
    <row r="134" spans="1:26">
      <c r="A134">
        <v>6</v>
      </c>
      <c r="B134" t="s">
        <v>1609</v>
      </c>
      <c r="C134">
        <v>6</v>
      </c>
      <c r="D134" s="3">
        <v>45018.057638888888</v>
      </c>
      <c r="E134" s="3">
        <v>45018.116666666669</v>
      </c>
      <c r="F134" t="s">
        <v>97</v>
      </c>
      <c r="G134" t="s">
        <v>82</v>
      </c>
      <c r="H134" t="s">
        <v>106</v>
      </c>
      <c r="I134" t="str">
        <f>IF(Tabla5[[#This Row],[Orden Cobrada]]="Si",Tabla13[[#This Row],[Método de Pago]],"Ninguno")</f>
        <v>Tarjeta de débito</v>
      </c>
      <c r="J134" t="s">
        <v>1608</v>
      </c>
      <c r="K134" s="34" t="str">
        <f>IF(Tabla5[[#This Row],[Orden Cobrada]]="Si",Tabla13[[#This Row],[Propina]],0)</f>
        <v>20.38</v>
      </c>
      <c r="L134" t="s">
        <v>76</v>
      </c>
      <c r="M134">
        <v>122</v>
      </c>
      <c r="N134" t="s">
        <v>75</v>
      </c>
      <c r="O134" t="s">
        <v>17</v>
      </c>
      <c r="P134" s="6">
        <f>INT(Tabla13[[#This Row],[Hora de Llegada]])</f>
        <v>45018</v>
      </c>
      <c r="Q134" s="7" t="str">
        <f>TEXT(Tabla13[[#This Row],[Hora de Llegada]], "h:mm")</f>
        <v>1:23</v>
      </c>
      <c r="R134" s="7" t="str">
        <f>TEXT(Tabla13[[#This Row],[Hora de Salida]], "h:mm")</f>
        <v>2:48</v>
      </c>
      <c r="S134" s="7">
        <f>IF(Tabla13[[#This Row],[Estado de la Mesa]]="Ocupada",Tabla13[[#This Row],[Hora de Salida2]]-Tabla13[[#This Row],[Hora de Llegada2]]+(15/1440),Tabla13[[#This Row],[Hora de Salida2]]-Tabla13[[#This Row],[Hora de Llegada2]])</f>
        <v>6.9444444444444434E-2</v>
      </c>
      <c r="T134" s="7">
        <f>Tabla13[[#This Row],[Hora de Salida2]]-Tabla13[[#This Row],[Hora de Llegada2]]</f>
        <v>5.9027777777777769E-2</v>
      </c>
      <c r="U134" s="7">
        <f>IF(Tabla5[[#This Row],[Tiempo de Permanencia sin la Espera]]&gt;Tabla5[[#This Row],[Tiempo Preparación (horas)]],Tabla5[[#This Row],[Tiempo de Permanencia sin la Espera]]-Tabla5[[#This Row],[Tiempo Preparación (horas)]],0)</f>
        <v>3.680555555555555E-2</v>
      </c>
      <c r="V134" s="7" t="str">
        <f>IF(Tabla5[[#This Row],[Tiempo de Permanencia sin la Espera]]&gt;Tabla5[[#This Row],[Tiempo Preparación (horas)]],"Si","No")</f>
        <v>Si</v>
      </c>
      <c r="W134" s="8">
        <v>105</v>
      </c>
      <c r="X134" s="8">
        <f>IF(Tabla5[[#This Row],[Orden Cobrada]]="Si",Tabla5[[#This Row],[Monto Total de la Cuenta]]," ")</f>
        <v>105</v>
      </c>
      <c r="Y134" s="8">
        <v>32</v>
      </c>
      <c r="Z134" s="7">
        <f>Tabla5[[#This Row],[Tiempo de Preparación]]/1440</f>
        <v>2.2222222222222223E-2</v>
      </c>
    </row>
    <row r="135" spans="1:26">
      <c r="A135">
        <v>16</v>
      </c>
      <c r="B135" t="s">
        <v>630</v>
      </c>
      <c r="C135">
        <v>6</v>
      </c>
      <c r="D135" s="3">
        <v>45018.131249999999</v>
      </c>
      <c r="E135" s="3">
        <v>45018.173611111109</v>
      </c>
      <c r="F135" t="s">
        <v>78</v>
      </c>
      <c r="G135" t="s">
        <v>82</v>
      </c>
      <c r="H135" t="s">
        <v>106</v>
      </c>
      <c r="I135" t="str">
        <f>IF(Tabla5[[#This Row],[Orden Cobrada]]="Si",Tabla13[[#This Row],[Método de Pago]],"Ninguno")</f>
        <v>Tarjeta de débito</v>
      </c>
      <c r="J135" t="s">
        <v>1607</v>
      </c>
      <c r="K135" s="34" t="str">
        <f>IF(Tabla5[[#This Row],[Orden Cobrada]]="Si",Tabla13[[#This Row],[Propina]],0)</f>
        <v>46.88</v>
      </c>
      <c r="L135" t="s">
        <v>57</v>
      </c>
      <c r="M135">
        <v>123</v>
      </c>
      <c r="N135" t="s">
        <v>64</v>
      </c>
      <c r="O135" t="s">
        <v>5</v>
      </c>
      <c r="P135" s="6">
        <f>INT(Tabla13[[#This Row],[Hora de Llegada]])</f>
        <v>45018</v>
      </c>
      <c r="Q135" s="7" t="str">
        <f>TEXT(Tabla13[[#This Row],[Hora de Llegada]], "h:mm")</f>
        <v>3:09</v>
      </c>
      <c r="R135" s="7" t="str">
        <f>TEXT(Tabla13[[#This Row],[Hora de Salida]], "h:mm")</f>
        <v>4:10</v>
      </c>
      <c r="S135" s="7">
        <f>IF(Tabla13[[#This Row],[Estado de la Mesa]]="Ocupada",Tabla13[[#This Row],[Hora de Salida2]]-Tabla13[[#This Row],[Hora de Llegada2]]+(15/1440),Tabla13[[#This Row],[Hora de Salida2]]-Tabla13[[#This Row],[Hora de Llegada2]])</f>
        <v>4.2361111111111127E-2</v>
      </c>
      <c r="T135" s="7">
        <f>Tabla13[[#This Row],[Hora de Salida2]]-Tabla13[[#This Row],[Hora de Llegada2]]</f>
        <v>4.2361111111111127E-2</v>
      </c>
      <c r="U135" s="7">
        <f>IF(Tabla5[[#This Row],[Tiempo de Permanencia sin la Espera]]&gt;Tabla5[[#This Row],[Tiempo Preparación (horas)]],Tabla5[[#This Row],[Tiempo de Permanencia sin la Espera]]-Tabla5[[#This Row],[Tiempo Preparación (horas)]],0)</f>
        <v>1.9444444444444462E-2</v>
      </c>
      <c r="V135" s="7" t="str">
        <f>IF(Tabla5[[#This Row],[Tiempo de Permanencia sin la Espera]]&gt;Tabla5[[#This Row],[Tiempo Preparación (horas)]],"Si","No")</f>
        <v>Si</v>
      </c>
      <c r="W135" s="8">
        <v>24</v>
      </c>
      <c r="X135" s="8">
        <f>IF(Tabla5[[#This Row],[Orden Cobrada]]="Si",Tabla5[[#This Row],[Monto Total de la Cuenta]]," ")</f>
        <v>24</v>
      </c>
      <c r="Y135" s="8">
        <v>33</v>
      </c>
      <c r="Z135" s="7">
        <f>Tabla5[[#This Row],[Tiempo de Preparación]]/1440</f>
        <v>2.2916666666666665E-2</v>
      </c>
    </row>
    <row r="136" spans="1:26">
      <c r="A136">
        <v>16</v>
      </c>
      <c r="B136" t="s">
        <v>669</v>
      </c>
      <c r="C136">
        <v>5</v>
      </c>
      <c r="D136" s="3">
        <v>45018.152083333334</v>
      </c>
      <c r="E136" s="3">
        <v>45018.223611111112</v>
      </c>
      <c r="F136" t="s">
        <v>72</v>
      </c>
      <c r="G136" t="s">
        <v>82</v>
      </c>
      <c r="H136" t="s">
        <v>106</v>
      </c>
      <c r="I136" t="str">
        <f>IF(Tabla5[[#This Row],[Orden Cobrada]]="Si",Tabla13[[#This Row],[Método de Pago]],"Ninguno")</f>
        <v>Ninguno</v>
      </c>
      <c r="J136" t="s">
        <v>1606</v>
      </c>
      <c r="K136" s="34">
        <f>IF(Tabla5[[#This Row],[Orden Cobrada]]="Si",Tabla13[[#This Row],[Propina]],0)</f>
        <v>0</v>
      </c>
      <c r="L136" t="s">
        <v>70</v>
      </c>
      <c r="M136">
        <v>124</v>
      </c>
      <c r="N136" t="s">
        <v>90</v>
      </c>
      <c r="O136" t="s">
        <v>1605</v>
      </c>
      <c r="P136" s="6">
        <f>INT(Tabla13[[#This Row],[Hora de Llegada]])</f>
        <v>45018</v>
      </c>
      <c r="Q136" s="7" t="str">
        <f>TEXT(Tabla13[[#This Row],[Hora de Llegada]], "h:mm")</f>
        <v>3:39</v>
      </c>
      <c r="R136" s="7" t="str">
        <f>TEXT(Tabla13[[#This Row],[Hora de Salida]], "h:mm")</f>
        <v>5:22</v>
      </c>
      <c r="S136" s="7">
        <f>IF(Tabla13[[#This Row],[Estado de la Mesa]]="Ocupada",Tabla13[[#This Row],[Hora de Salida2]]-Tabla13[[#This Row],[Hora de Llegada2]]+(15/1440),Tabla13[[#This Row],[Hora de Salida2]]-Tabla13[[#This Row],[Hora de Llegada2]])</f>
        <v>7.1527777777777773E-2</v>
      </c>
      <c r="T136" s="7">
        <f>Tabla13[[#This Row],[Hora de Salida2]]-Tabla13[[#This Row],[Hora de Llegada2]]</f>
        <v>7.1527777777777773E-2</v>
      </c>
      <c r="U136" s="7">
        <f>IF(Tabla5[[#This Row],[Tiempo de Permanencia sin la Espera]]&gt;Tabla5[[#This Row],[Tiempo Preparación (horas)]],Tabla5[[#This Row],[Tiempo de Permanencia sin la Espera]]-Tabla5[[#This Row],[Tiempo Preparación (horas)]],0)</f>
        <v>0</v>
      </c>
      <c r="V136" s="7" t="str">
        <f>IF(Tabla5[[#This Row],[Tiempo de Permanencia sin la Espera]]&gt;Tabla5[[#This Row],[Tiempo Preparación (horas)]],"Si","No")</f>
        <v>No</v>
      </c>
      <c r="W136" s="8">
        <v>222</v>
      </c>
      <c r="X136" s="8" t="str">
        <f>IF(Tabla5[[#This Row],[Orden Cobrada]]="Si",Tabla5[[#This Row],[Monto Total de la Cuenta]]," ")</f>
        <v xml:space="preserve"> </v>
      </c>
      <c r="Y136" s="8">
        <v>138</v>
      </c>
      <c r="Z136" s="7">
        <f>Tabla5[[#This Row],[Tiempo de Preparación]]/1440</f>
        <v>9.583333333333334E-2</v>
      </c>
    </row>
    <row r="137" spans="1:26">
      <c r="A137">
        <v>14</v>
      </c>
      <c r="B137" t="s">
        <v>1307</v>
      </c>
      <c r="C137">
        <v>2</v>
      </c>
      <c r="D137" s="3">
        <v>45018.12222222222</v>
      </c>
      <c r="E137" s="3">
        <v>45018.259027777778</v>
      </c>
      <c r="F137" t="s">
        <v>72</v>
      </c>
      <c r="G137" t="s">
        <v>82</v>
      </c>
      <c r="H137" t="s">
        <v>59</v>
      </c>
      <c r="I137" t="str">
        <f>IF(Tabla5[[#This Row],[Orden Cobrada]]="Si",Tabla13[[#This Row],[Método de Pago]],"Ninguno")</f>
        <v>Tarjeta de crédito</v>
      </c>
      <c r="J137" t="s">
        <v>1604</v>
      </c>
      <c r="K137" s="34" t="str">
        <f>IF(Tabla5[[#This Row],[Orden Cobrada]]="Si",Tabla13[[#This Row],[Propina]],0)</f>
        <v>24.66</v>
      </c>
      <c r="L137" t="s">
        <v>70</v>
      </c>
      <c r="M137">
        <v>125</v>
      </c>
      <c r="N137" t="s">
        <v>126</v>
      </c>
      <c r="O137" t="s">
        <v>1603</v>
      </c>
      <c r="P137" s="6">
        <f>INT(Tabla13[[#This Row],[Hora de Llegada]])</f>
        <v>45018</v>
      </c>
      <c r="Q137" s="7" t="str">
        <f>TEXT(Tabla13[[#This Row],[Hora de Llegada]], "h:mm")</f>
        <v>2:56</v>
      </c>
      <c r="R137" s="7" t="str">
        <f>TEXT(Tabla13[[#This Row],[Hora de Salida]], "h:mm")</f>
        <v>6:13</v>
      </c>
      <c r="S137" s="7">
        <f>IF(Tabla13[[#This Row],[Estado de la Mesa]]="Ocupada",Tabla13[[#This Row],[Hora de Salida2]]-Tabla13[[#This Row],[Hora de Llegada2]]+(15/1440),Tabla13[[#This Row],[Hora de Salida2]]-Tabla13[[#This Row],[Hora de Llegada2]])</f>
        <v>0.13680555555555557</v>
      </c>
      <c r="T137" s="7">
        <f>Tabla13[[#This Row],[Hora de Salida2]]-Tabla13[[#This Row],[Hora de Llegada2]]</f>
        <v>0.13680555555555557</v>
      </c>
      <c r="U137" s="7">
        <f>IF(Tabla5[[#This Row],[Tiempo de Permanencia sin la Espera]]&gt;Tabla5[[#This Row],[Tiempo Preparación (horas)]],Tabla5[[#This Row],[Tiempo de Permanencia sin la Espera]]-Tabla5[[#This Row],[Tiempo Preparación (horas)]],0)</f>
        <v>7.8472222222222235E-2</v>
      </c>
      <c r="V137" s="7" t="str">
        <f>IF(Tabla5[[#This Row],[Tiempo de Permanencia sin la Espera]]&gt;Tabla5[[#This Row],[Tiempo Preparación (horas)]],"Si","No")</f>
        <v>Si</v>
      </c>
      <c r="W137" s="8">
        <v>184</v>
      </c>
      <c r="X137" s="8">
        <f>IF(Tabla5[[#This Row],[Orden Cobrada]]="Si",Tabla5[[#This Row],[Monto Total de la Cuenta]]," ")</f>
        <v>184</v>
      </c>
      <c r="Y137" s="8">
        <v>84</v>
      </c>
      <c r="Z137" s="7">
        <f>Tabla5[[#This Row],[Tiempo de Preparación]]/1440</f>
        <v>5.8333333333333334E-2</v>
      </c>
    </row>
    <row r="138" spans="1:26">
      <c r="A138">
        <v>18</v>
      </c>
      <c r="B138" t="s">
        <v>1220</v>
      </c>
      <c r="C138">
        <v>3</v>
      </c>
      <c r="D138" s="3">
        <v>45018.114583333336</v>
      </c>
      <c r="E138" s="3">
        <v>45018.216666666667</v>
      </c>
      <c r="F138" t="s">
        <v>97</v>
      </c>
      <c r="G138" t="s">
        <v>82</v>
      </c>
      <c r="H138" t="s">
        <v>59</v>
      </c>
      <c r="I138" t="str">
        <f>IF(Tabla5[[#This Row],[Orden Cobrada]]="Si",Tabla13[[#This Row],[Método de Pago]],"Ninguno")</f>
        <v>Tarjeta de crédito</v>
      </c>
      <c r="J138" t="s">
        <v>1602</v>
      </c>
      <c r="K138" s="34" t="str">
        <f>IF(Tabla5[[#This Row],[Orden Cobrada]]="Si",Tabla13[[#This Row],[Propina]],0)</f>
        <v>41.82</v>
      </c>
      <c r="L138" t="s">
        <v>70</v>
      </c>
      <c r="M138">
        <v>126</v>
      </c>
      <c r="N138" t="s">
        <v>100</v>
      </c>
      <c r="O138" t="s">
        <v>1601</v>
      </c>
      <c r="P138" s="6">
        <f>INT(Tabla13[[#This Row],[Hora de Llegada]])</f>
        <v>45018</v>
      </c>
      <c r="Q138" s="7" t="str">
        <f>TEXT(Tabla13[[#This Row],[Hora de Llegada]], "h:mm")</f>
        <v>2:45</v>
      </c>
      <c r="R138" s="7" t="str">
        <f>TEXT(Tabla13[[#This Row],[Hora de Salida]], "h:mm")</f>
        <v>5:12</v>
      </c>
      <c r="S138" s="7">
        <f>IF(Tabla13[[#This Row],[Estado de la Mesa]]="Ocupada",Tabla13[[#This Row],[Hora de Salida2]]-Tabla13[[#This Row],[Hora de Llegada2]]+(15/1440),Tabla13[[#This Row],[Hora de Salida2]]-Tabla13[[#This Row],[Hora de Llegada2]])</f>
        <v>0.10208333333333335</v>
      </c>
      <c r="T138" s="7">
        <f>Tabla13[[#This Row],[Hora de Salida2]]-Tabla13[[#This Row],[Hora de Llegada2]]</f>
        <v>0.10208333333333335</v>
      </c>
      <c r="U138" s="7">
        <f>IF(Tabla5[[#This Row],[Tiempo de Permanencia sin la Espera]]&gt;Tabla5[[#This Row],[Tiempo Preparación (horas)]],Tabla5[[#This Row],[Tiempo de Permanencia sin la Espera]]-Tabla5[[#This Row],[Tiempo Preparación (horas)]],0)</f>
        <v>5.5555555555555636E-3</v>
      </c>
      <c r="V138" s="7" t="str">
        <f>IF(Tabla5[[#This Row],[Tiempo de Permanencia sin la Espera]]&gt;Tabla5[[#This Row],[Tiempo Preparación (horas)]],"Si","No")</f>
        <v>Si</v>
      </c>
      <c r="W138" s="8">
        <v>165</v>
      </c>
      <c r="X138" s="8">
        <f>IF(Tabla5[[#This Row],[Orden Cobrada]]="Si",Tabla5[[#This Row],[Monto Total de la Cuenta]]," ")</f>
        <v>165</v>
      </c>
      <c r="Y138" s="8">
        <v>139</v>
      </c>
      <c r="Z138" s="7">
        <f>Tabla5[[#This Row],[Tiempo de Preparación]]/1440</f>
        <v>9.6527777777777782E-2</v>
      </c>
    </row>
    <row r="139" spans="1:26">
      <c r="A139">
        <v>6</v>
      </c>
      <c r="B139" t="s">
        <v>1600</v>
      </c>
      <c r="C139">
        <v>4</v>
      </c>
      <c r="D139" s="3">
        <v>45018.029166666667</v>
      </c>
      <c r="E139" s="3">
        <v>45018.102777777778</v>
      </c>
      <c r="F139" t="s">
        <v>78</v>
      </c>
      <c r="G139" t="s">
        <v>82</v>
      </c>
      <c r="H139" t="s">
        <v>59</v>
      </c>
      <c r="I139" t="str">
        <f>IF(Tabla5[[#This Row],[Orden Cobrada]]="Si",Tabla13[[#This Row],[Método de Pago]],"Ninguno")</f>
        <v>Tarjeta de crédito</v>
      </c>
      <c r="J139" t="s">
        <v>1599</v>
      </c>
      <c r="K139" s="34" t="str">
        <f>IF(Tabla5[[#This Row],[Orden Cobrada]]="Si",Tabla13[[#This Row],[Propina]],0)</f>
        <v>32.82</v>
      </c>
      <c r="L139" t="s">
        <v>70</v>
      </c>
      <c r="M139">
        <v>127</v>
      </c>
      <c r="N139" t="s">
        <v>64</v>
      </c>
      <c r="O139" t="s">
        <v>12</v>
      </c>
      <c r="P139" s="6">
        <f>INT(Tabla13[[#This Row],[Hora de Llegada]])</f>
        <v>45018</v>
      </c>
      <c r="Q139" s="7" t="str">
        <f>TEXT(Tabla13[[#This Row],[Hora de Llegada]], "h:mm")</f>
        <v>0:42</v>
      </c>
      <c r="R139" s="7" t="str">
        <f>TEXT(Tabla13[[#This Row],[Hora de Salida]], "h:mm")</f>
        <v>2:28</v>
      </c>
      <c r="S139" s="7">
        <f>IF(Tabla13[[#This Row],[Estado de la Mesa]]="Ocupada",Tabla13[[#This Row],[Hora de Salida2]]-Tabla13[[#This Row],[Hora de Llegada2]]+(15/1440),Tabla13[[#This Row],[Hora de Salida2]]-Tabla13[[#This Row],[Hora de Llegada2]])</f>
        <v>7.3611111111111127E-2</v>
      </c>
      <c r="T139" s="7">
        <f>Tabla13[[#This Row],[Hora de Salida2]]-Tabla13[[#This Row],[Hora de Llegada2]]</f>
        <v>7.3611111111111127E-2</v>
      </c>
      <c r="U139" s="7">
        <f>IF(Tabla5[[#This Row],[Tiempo de Permanencia sin la Espera]]&gt;Tabla5[[#This Row],[Tiempo Preparación (horas)]],Tabla5[[#This Row],[Tiempo de Permanencia sin la Espera]]-Tabla5[[#This Row],[Tiempo Preparación (horas)]],0)</f>
        <v>5.2777777777777798E-2</v>
      </c>
      <c r="V139" s="7" t="str">
        <f>IF(Tabla5[[#This Row],[Tiempo de Permanencia sin la Espera]]&gt;Tabla5[[#This Row],[Tiempo Preparación (horas)]],"Si","No")</f>
        <v>Si</v>
      </c>
      <c r="W139" s="8">
        <v>72</v>
      </c>
      <c r="X139" s="8">
        <f>IF(Tabla5[[#This Row],[Orden Cobrada]]="Si",Tabla5[[#This Row],[Monto Total de la Cuenta]]," ")</f>
        <v>72</v>
      </c>
      <c r="Y139" s="8">
        <v>30</v>
      </c>
      <c r="Z139" s="7">
        <f>Tabla5[[#This Row],[Tiempo de Preparación]]/1440</f>
        <v>2.0833333333333332E-2</v>
      </c>
    </row>
    <row r="140" spans="1:26">
      <c r="A140">
        <v>2</v>
      </c>
      <c r="B140" t="s">
        <v>729</v>
      </c>
      <c r="C140">
        <v>5</v>
      </c>
      <c r="D140" s="3">
        <v>45018.063194444447</v>
      </c>
      <c r="E140" s="3">
        <v>45018.144444444442</v>
      </c>
      <c r="F140" t="s">
        <v>61</v>
      </c>
      <c r="G140" t="s">
        <v>82</v>
      </c>
      <c r="H140" t="s">
        <v>102</v>
      </c>
      <c r="I140" t="str">
        <f>IF(Tabla5[[#This Row],[Orden Cobrada]]="Si",Tabla13[[#This Row],[Método de Pago]],"Ninguno")</f>
        <v>Ninguno</v>
      </c>
      <c r="J140" t="s">
        <v>1598</v>
      </c>
      <c r="K140" s="34">
        <f>IF(Tabla5[[#This Row],[Orden Cobrada]]="Si",Tabla13[[#This Row],[Propina]],0)</f>
        <v>0</v>
      </c>
      <c r="L140" t="s">
        <v>76</v>
      </c>
      <c r="M140">
        <v>128</v>
      </c>
      <c r="N140" t="s">
        <v>85</v>
      </c>
      <c r="O140" t="s">
        <v>1597</v>
      </c>
      <c r="P140" s="6">
        <f>INT(Tabla13[[#This Row],[Hora de Llegada]])</f>
        <v>45018</v>
      </c>
      <c r="Q140" s="7" t="str">
        <f>TEXT(Tabla13[[#This Row],[Hora de Llegada]], "h:mm")</f>
        <v>1:31</v>
      </c>
      <c r="R140" s="7" t="str">
        <f>TEXT(Tabla13[[#This Row],[Hora de Salida]], "h:mm")</f>
        <v>3:28</v>
      </c>
      <c r="S140" s="7">
        <f>IF(Tabla13[[#This Row],[Estado de la Mesa]]="Ocupada",Tabla13[[#This Row],[Hora de Salida2]]-Tabla13[[#This Row],[Hora de Llegada2]]+(15/1440),Tabla13[[#This Row],[Hora de Salida2]]-Tabla13[[#This Row],[Hora de Llegada2]])</f>
        <v>9.1666666666666688E-2</v>
      </c>
      <c r="T140" s="7">
        <f>Tabla13[[#This Row],[Hora de Salida2]]-Tabla13[[#This Row],[Hora de Llegada2]]</f>
        <v>8.1250000000000017E-2</v>
      </c>
      <c r="U140" s="7">
        <f>IF(Tabla5[[#This Row],[Tiempo de Permanencia sin la Espera]]&gt;Tabla5[[#This Row],[Tiempo Preparación (horas)]],Tabla5[[#This Row],[Tiempo de Permanencia sin la Espera]]-Tabla5[[#This Row],[Tiempo Preparación (horas)]],0)</f>
        <v>0</v>
      </c>
      <c r="V140" s="7" t="str">
        <f>IF(Tabla5[[#This Row],[Tiempo de Permanencia sin la Espera]]&gt;Tabla5[[#This Row],[Tiempo Preparación (horas)]],"Si","No")</f>
        <v>No</v>
      </c>
      <c r="W140" s="8">
        <v>239</v>
      </c>
      <c r="X140" s="8" t="str">
        <f>IF(Tabla5[[#This Row],[Orden Cobrada]]="Si",Tabla5[[#This Row],[Monto Total de la Cuenta]]," ")</f>
        <v xml:space="preserve"> </v>
      </c>
      <c r="Y140" s="8">
        <v>172</v>
      </c>
      <c r="Z140" s="7">
        <f>Tabla5[[#This Row],[Tiempo de Preparación]]/1440</f>
        <v>0.11944444444444445</v>
      </c>
    </row>
    <row r="141" spans="1:26">
      <c r="A141">
        <v>16</v>
      </c>
      <c r="B141" t="s">
        <v>1596</v>
      </c>
      <c r="C141">
        <v>5</v>
      </c>
      <c r="D141" s="3">
        <v>45018.02847222222</v>
      </c>
      <c r="E141" s="3">
        <v>45018.111805555556</v>
      </c>
      <c r="F141" t="s">
        <v>61</v>
      </c>
      <c r="G141" t="s">
        <v>82</v>
      </c>
      <c r="H141" t="s">
        <v>59</v>
      </c>
      <c r="I141" t="str">
        <f>IF(Tabla5[[#This Row],[Orden Cobrada]]="Si",Tabla13[[#This Row],[Método de Pago]],"Ninguno")</f>
        <v>Tarjeta de crédito</v>
      </c>
      <c r="J141" t="s">
        <v>1595</v>
      </c>
      <c r="K141" s="34" t="str">
        <f>IF(Tabla5[[#This Row],[Orden Cobrada]]="Si",Tabla13[[#This Row],[Propina]],0)</f>
        <v>49.3</v>
      </c>
      <c r="L141" t="s">
        <v>57</v>
      </c>
      <c r="M141">
        <v>129</v>
      </c>
      <c r="N141" t="s">
        <v>100</v>
      </c>
      <c r="O141" t="s">
        <v>1594</v>
      </c>
      <c r="P141" s="6">
        <f>INT(Tabla13[[#This Row],[Hora de Llegada]])</f>
        <v>45018</v>
      </c>
      <c r="Q141" s="7" t="str">
        <f>TEXT(Tabla13[[#This Row],[Hora de Llegada]], "h:mm")</f>
        <v>0:41</v>
      </c>
      <c r="R141" s="7" t="str">
        <f>TEXT(Tabla13[[#This Row],[Hora de Salida]], "h:mm")</f>
        <v>2:41</v>
      </c>
      <c r="S141" s="7">
        <f>IF(Tabla13[[#This Row],[Estado de la Mesa]]="Ocupada",Tabla13[[#This Row],[Hora de Salida2]]-Tabla13[[#This Row],[Hora de Llegada2]]+(15/1440),Tabla13[[#This Row],[Hora de Salida2]]-Tabla13[[#This Row],[Hora de Llegada2]])</f>
        <v>8.3333333333333343E-2</v>
      </c>
      <c r="T141" s="7">
        <f>Tabla13[[#This Row],[Hora de Salida2]]-Tabla13[[#This Row],[Hora de Llegada2]]</f>
        <v>8.3333333333333343E-2</v>
      </c>
      <c r="U141" s="7">
        <f>IF(Tabla5[[#This Row],[Tiempo de Permanencia sin la Espera]]&gt;Tabla5[[#This Row],[Tiempo Preparación (horas)]],Tabla5[[#This Row],[Tiempo de Permanencia sin la Espera]]-Tabla5[[#This Row],[Tiempo Preparación (horas)]],0)</f>
        <v>2.777777777777779E-2</v>
      </c>
      <c r="V141" s="7" t="str">
        <f>IF(Tabla5[[#This Row],[Tiempo de Permanencia sin la Espera]]&gt;Tabla5[[#This Row],[Tiempo Preparación (horas)]],"Si","No")</f>
        <v>Si</v>
      </c>
      <c r="W141" s="8">
        <v>106</v>
      </c>
      <c r="X141" s="8">
        <f>IF(Tabla5[[#This Row],[Orden Cobrada]]="Si",Tabla5[[#This Row],[Monto Total de la Cuenta]]," ")</f>
        <v>106</v>
      </c>
      <c r="Y141" s="8">
        <v>80</v>
      </c>
      <c r="Z141" s="7">
        <f>Tabla5[[#This Row],[Tiempo de Preparación]]/1440</f>
        <v>5.5555555555555552E-2</v>
      </c>
    </row>
    <row r="142" spans="1:26">
      <c r="A142">
        <v>10</v>
      </c>
      <c r="B142" t="s">
        <v>681</v>
      </c>
      <c r="C142">
        <v>4</v>
      </c>
      <c r="D142" s="3">
        <v>45018.018055555556</v>
      </c>
      <c r="E142" s="3">
        <v>45018.063888888886</v>
      </c>
      <c r="F142" t="s">
        <v>61</v>
      </c>
      <c r="G142" t="s">
        <v>82</v>
      </c>
      <c r="H142" t="s">
        <v>59</v>
      </c>
      <c r="I142" t="str">
        <f>IF(Tabla5[[#This Row],[Orden Cobrada]]="Si",Tabla13[[#This Row],[Método de Pago]],"Ninguno")</f>
        <v>Tarjeta de crédito</v>
      </c>
      <c r="J142" t="s">
        <v>1593</v>
      </c>
      <c r="K142" s="34" t="str">
        <f>IF(Tabla5[[#This Row],[Orden Cobrada]]="Si",Tabla13[[#This Row],[Propina]],0)</f>
        <v>38.13</v>
      </c>
      <c r="L142" t="s">
        <v>70</v>
      </c>
      <c r="M142">
        <v>130</v>
      </c>
      <c r="N142" t="s">
        <v>75</v>
      </c>
      <c r="O142" t="s">
        <v>17</v>
      </c>
      <c r="P142" s="6">
        <f>INT(Tabla13[[#This Row],[Hora de Llegada]])</f>
        <v>45018</v>
      </c>
      <c r="Q142" s="7" t="str">
        <f>TEXT(Tabla13[[#This Row],[Hora de Llegada]], "h:mm")</f>
        <v>0:26</v>
      </c>
      <c r="R142" s="7" t="str">
        <f>TEXT(Tabla13[[#This Row],[Hora de Salida]], "h:mm")</f>
        <v>1:32</v>
      </c>
      <c r="S142" s="7">
        <f>IF(Tabla13[[#This Row],[Estado de la Mesa]]="Ocupada",Tabla13[[#This Row],[Hora de Salida2]]-Tabla13[[#This Row],[Hora de Llegada2]]+(15/1440),Tabla13[[#This Row],[Hora de Salida2]]-Tabla13[[#This Row],[Hora de Llegada2]])</f>
        <v>4.5833333333333323E-2</v>
      </c>
      <c r="T142" s="7">
        <f>Tabla13[[#This Row],[Hora de Salida2]]-Tabla13[[#This Row],[Hora de Llegada2]]</f>
        <v>4.5833333333333323E-2</v>
      </c>
      <c r="U142" s="7">
        <f>IF(Tabla5[[#This Row],[Tiempo de Permanencia sin la Espera]]&gt;Tabla5[[#This Row],[Tiempo Preparación (horas)]],Tabla5[[#This Row],[Tiempo de Permanencia sin la Espera]]-Tabla5[[#This Row],[Tiempo Preparación (horas)]],0)</f>
        <v>2.8472222222222211E-2</v>
      </c>
      <c r="V142" s="7" t="str">
        <f>IF(Tabla5[[#This Row],[Tiempo de Permanencia sin la Espera]]&gt;Tabla5[[#This Row],[Tiempo Preparación (horas)]],"Si","No")</f>
        <v>Si</v>
      </c>
      <c r="W142" s="8">
        <v>35</v>
      </c>
      <c r="X142" s="8">
        <f>IF(Tabla5[[#This Row],[Orden Cobrada]]="Si",Tabla5[[#This Row],[Monto Total de la Cuenta]]," ")</f>
        <v>35</v>
      </c>
      <c r="Y142" s="8">
        <v>25</v>
      </c>
      <c r="Z142" s="7">
        <f>Tabla5[[#This Row],[Tiempo de Preparación]]/1440</f>
        <v>1.7361111111111112E-2</v>
      </c>
    </row>
    <row r="143" spans="1:26">
      <c r="A143">
        <v>7</v>
      </c>
      <c r="B143" t="s">
        <v>503</v>
      </c>
      <c r="C143">
        <v>5</v>
      </c>
      <c r="D143" s="3">
        <v>45018.029861111114</v>
      </c>
      <c r="E143" s="3">
        <v>45018.179166666669</v>
      </c>
      <c r="F143" t="s">
        <v>78</v>
      </c>
      <c r="G143" t="s">
        <v>82</v>
      </c>
      <c r="H143" t="s">
        <v>59</v>
      </c>
      <c r="I143" t="str">
        <f>IF(Tabla5[[#This Row],[Orden Cobrada]]="Si",Tabla13[[#This Row],[Método de Pago]],"Ninguno")</f>
        <v>Tarjeta de crédito</v>
      </c>
      <c r="J143" t="s">
        <v>1592</v>
      </c>
      <c r="K143" s="34" t="str">
        <f>IF(Tabla5[[#This Row],[Orden Cobrada]]="Si",Tabla13[[#This Row],[Propina]],0)</f>
        <v>42.41</v>
      </c>
      <c r="L143" t="s">
        <v>76</v>
      </c>
      <c r="M143">
        <v>131</v>
      </c>
      <c r="N143" t="s">
        <v>56</v>
      </c>
      <c r="O143" t="s">
        <v>1591</v>
      </c>
      <c r="P143" s="6">
        <f>INT(Tabla13[[#This Row],[Hora de Llegada]])</f>
        <v>45018</v>
      </c>
      <c r="Q143" s="7" t="str">
        <f>TEXT(Tabla13[[#This Row],[Hora de Llegada]], "h:mm")</f>
        <v>0:43</v>
      </c>
      <c r="R143" s="7" t="str">
        <f>TEXT(Tabla13[[#This Row],[Hora de Salida]], "h:mm")</f>
        <v>4:18</v>
      </c>
      <c r="S143" s="7">
        <f>IF(Tabla13[[#This Row],[Estado de la Mesa]]="Ocupada",Tabla13[[#This Row],[Hora de Salida2]]-Tabla13[[#This Row],[Hora de Llegada2]]+(15/1440),Tabla13[[#This Row],[Hora de Salida2]]-Tabla13[[#This Row],[Hora de Llegada2]])</f>
        <v>0.15972222222222221</v>
      </c>
      <c r="T143" s="7">
        <f>Tabla13[[#This Row],[Hora de Salida2]]-Tabla13[[#This Row],[Hora de Llegada2]]</f>
        <v>0.14930555555555555</v>
      </c>
      <c r="U143" s="7">
        <f>IF(Tabla5[[#This Row],[Tiempo de Permanencia sin la Espera]]&gt;Tabla5[[#This Row],[Tiempo Preparación (horas)]],Tabla5[[#This Row],[Tiempo de Permanencia sin la Espera]]-Tabla5[[#This Row],[Tiempo Preparación (horas)]],0)</f>
        <v>6.5972222222222224E-2</v>
      </c>
      <c r="V143" s="7" t="str">
        <f>IF(Tabla5[[#This Row],[Tiempo de Permanencia sin la Espera]]&gt;Tabla5[[#This Row],[Tiempo Preparación (horas)]],"Si","No")</f>
        <v>Si</v>
      </c>
      <c r="W143" s="8">
        <v>157</v>
      </c>
      <c r="X143" s="8">
        <f>IF(Tabla5[[#This Row],[Orden Cobrada]]="Si",Tabla5[[#This Row],[Monto Total de la Cuenta]]," ")</f>
        <v>157</v>
      </c>
      <c r="Y143" s="8">
        <v>120</v>
      </c>
      <c r="Z143" s="7">
        <f>Tabla5[[#This Row],[Tiempo de Preparación]]/1440</f>
        <v>8.3333333333333329E-2</v>
      </c>
    </row>
    <row r="144" spans="1:26">
      <c r="A144">
        <v>9</v>
      </c>
      <c r="B144" t="s">
        <v>1590</v>
      </c>
      <c r="C144">
        <v>2</v>
      </c>
      <c r="D144" s="3">
        <v>45018.05972222222</v>
      </c>
      <c r="E144" s="3">
        <v>45018.113194444442</v>
      </c>
      <c r="F144" t="s">
        <v>72</v>
      </c>
      <c r="G144" t="s">
        <v>66</v>
      </c>
      <c r="H144" t="s">
        <v>106</v>
      </c>
      <c r="I144" t="str">
        <f>IF(Tabla5[[#This Row],[Orden Cobrada]]="Si",Tabla13[[#This Row],[Método de Pago]],"Ninguno")</f>
        <v>Ninguno</v>
      </c>
      <c r="J144" t="s">
        <v>1589</v>
      </c>
      <c r="K144" s="34">
        <f>IF(Tabla5[[#This Row],[Orden Cobrada]]="Si",Tabla13[[#This Row],[Propina]],0)</f>
        <v>0</v>
      </c>
      <c r="L144" t="s">
        <v>57</v>
      </c>
      <c r="M144">
        <v>132</v>
      </c>
      <c r="N144" t="s">
        <v>126</v>
      </c>
      <c r="O144" t="s">
        <v>1588</v>
      </c>
      <c r="P144" s="6">
        <f>INT(Tabla13[[#This Row],[Hora de Llegada]])</f>
        <v>45018</v>
      </c>
      <c r="Q144" s="7" t="str">
        <f>TEXT(Tabla13[[#This Row],[Hora de Llegada]], "h:mm")</f>
        <v>1:26</v>
      </c>
      <c r="R144" s="7" t="str">
        <f>TEXT(Tabla13[[#This Row],[Hora de Salida]], "h:mm")</f>
        <v>2:43</v>
      </c>
      <c r="S144" s="7">
        <f>IF(Tabla13[[#This Row],[Estado de la Mesa]]="Ocupada",Tabla13[[#This Row],[Hora de Salida2]]-Tabla13[[#This Row],[Hora de Llegada2]]+(15/1440),Tabla13[[#This Row],[Hora de Salida2]]-Tabla13[[#This Row],[Hora de Llegada2]])</f>
        <v>5.347222222222222E-2</v>
      </c>
      <c r="T144" s="7">
        <f>Tabla13[[#This Row],[Hora de Salida2]]-Tabla13[[#This Row],[Hora de Llegada2]]</f>
        <v>5.347222222222222E-2</v>
      </c>
      <c r="U144" s="7">
        <f>IF(Tabla5[[#This Row],[Tiempo de Permanencia sin la Espera]]&gt;Tabla5[[#This Row],[Tiempo Preparación (horas)]],Tabla5[[#This Row],[Tiempo de Permanencia sin la Espera]]-Tabla5[[#This Row],[Tiempo Preparación (horas)]],0)</f>
        <v>0</v>
      </c>
      <c r="V144" s="7" t="str">
        <f>IF(Tabla5[[#This Row],[Tiempo de Permanencia sin la Espera]]&gt;Tabla5[[#This Row],[Tiempo Preparación (horas)]],"Si","No")</f>
        <v>No</v>
      </c>
      <c r="W144" s="8">
        <v>206</v>
      </c>
      <c r="X144" s="8" t="str">
        <f>IF(Tabla5[[#This Row],[Orden Cobrada]]="Si",Tabla5[[#This Row],[Monto Total de la Cuenta]]," ")</f>
        <v xml:space="preserve"> </v>
      </c>
      <c r="Y144" s="8">
        <v>102</v>
      </c>
      <c r="Z144" s="7">
        <f>Tabla5[[#This Row],[Tiempo de Preparación]]/1440</f>
        <v>7.0833333333333331E-2</v>
      </c>
    </row>
    <row r="145" spans="1:26">
      <c r="A145">
        <v>20</v>
      </c>
      <c r="B145" t="s">
        <v>321</v>
      </c>
      <c r="C145">
        <v>6</v>
      </c>
      <c r="D145" s="3">
        <v>45018.037499999999</v>
      </c>
      <c r="E145" s="3">
        <v>45018.161111111112</v>
      </c>
      <c r="F145" t="s">
        <v>61</v>
      </c>
      <c r="G145" t="s">
        <v>82</v>
      </c>
      <c r="H145" t="s">
        <v>59</v>
      </c>
      <c r="I145" t="str">
        <f>IF(Tabla5[[#This Row],[Orden Cobrada]]="Si",Tabla13[[#This Row],[Método de Pago]],"Ninguno")</f>
        <v>Tarjeta de crédito</v>
      </c>
      <c r="J145" t="s">
        <v>1587</v>
      </c>
      <c r="K145" s="34" t="str">
        <f>IF(Tabla5[[#This Row],[Orden Cobrada]]="Si",Tabla13[[#This Row],[Propina]],0)</f>
        <v>39.74</v>
      </c>
      <c r="L145" t="s">
        <v>76</v>
      </c>
      <c r="M145">
        <v>133</v>
      </c>
      <c r="N145" t="s">
        <v>69</v>
      </c>
      <c r="O145" t="s">
        <v>1586</v>
      </c>
      <c r="P145" s="6">
        <f>INT(Tabla13[[#This Row],[Hora de Llegada]])</f>
        <v>45018</v>
      </c>
      <c r="Q145" s="7" t="str">
        <f>TEXT(Tabla13[[#This Row],[Hora de Llegada]], "h:mm")</f>
        <v>0:54</v>
      </c>
      <c r="R145" s="7" t="str">
        <f>TEXT(Tabla13[[#This Row],[Hora de Salida]], "h:mm")</f>
        <v>3:52</v>
      </c>
      <c r="S145" s="7">
        <f>IF(Tabla13[[#This Row],[Estado de la Mesa]]="Ocupada",Tabla13[[#This Row],[Hora de Salida2]]-Tabla13[[#This Row],[Hora de Llegada2]]+(15/1440),Tabla13[[#This Row],[Hora de Salida2]]-Tabla13[[#This Row],[Hora de Llegada2]])</f>
        <v>0.13402777777777777</v>
      </c>
      <c r="T145" s="7">
        <f>Tabla13[[#This Row],[Hora de Salida2]]-Tabla13[[#This Row],[Hora de Llegada2]]</f>
        <v>0.12361111111111112</v>
      </c>
      <c r="U145" s="7">
        <f>IF(Tabla5[[#This Row],[Tiempo de Permanencia sin la Espera]]&gt;Tabla5[[#This Row],[Tiempo Preparación (horas)]],Tabla5[[#This Row],[Tiempo de Permanencia sin la Espera]]-Tabla5[[#This Row],[Tiempo Preparación (horas)]],0)</f>
        <v>4.9305555555555561E-2</v>
      </c>
      <c r="V145" s="7" t="str">
        <f>IF(Tabla5[[#This Row],[Tiempo de Permanencia sin la Espera]]&gt;Tabla5[[#This Row],[Tiempo Preparación (horas)]],"Si","No")</f>
        <v>Si</v>
      </c>
      <c r="W145" s="8">
        <v>182</v>
      </c>
      <c r="X145" s="8">
        <f>IF(Tabla5[[#This Row],[Orden Cobrada]]="Si",Tabla5[[#This Row],[Monto Total de la Cuenta]]," ")</f>
        <v>182</v>
      </c>
      <c r="Y145" s="8">
        <v>107</v>
      </c>
      <c r="Z145" s="7">
        <f>Tabla5[[#This Row],[Tiempo de Preparación]]/1440</f>
        <v>7.4305555555555555E-2</v>
      </c>
    </row>
    <row r="146" spans="1:26">
      <c r="A146">
        <v>3</v>
      </c>
      <c r="B146" t="s">
        <v>1585</v>
      </c>
      <c r="C146">
        <v>6</v>
      </c>
      <c r="D146" s="3">
        <v>45018.004861111112</v>
      </c>
      <c r="E146" s="3">
        <v>45018.161111111112</v>
      </c>
      <c r="F146" t="s">
        <v>97</v>
      </c>
      <c r="G146" t="s">
        <v>66</v>
      </c>
      <c r="H146" t="s">
        <v>59</v>
      </c>
      <c r="I146" t="str">
        <f>IF(Tabla5[[#This Row],[Orden Cobrada]]="Si",Tabla13[[#This Row],[Método de Pago]],"Ninguno")</f>
        <v>Tarjeta de crédito</v>
      </c>
      <c r="J146" t="s">
        <v>1584</v>
      </c>
      <c r="K146" s="34" t="str">
        <f>IF(Tabla5[[#This Row],[Orden Cobrada]]="Si",Tabla13[[#This Row],[Propina]],0)</f>
        <v>30.1</v>
      </c>
      <c r="L146" t="s">
        <v>70</v>
      </c>
      <c r="M146">
        <v>134</v>
      </c>
      <c r="N146" t="s">
        <v>85</v>
      </c>
      <c r="O146" t="s">
        <v>1583</v>
      </c>
      <c r="P146" s="6">
        <f>INT(Tabla13[[#This Row],[Hora de Llegada]])</f>
        <v>45018</v>
      </c>
      <c r="Q146" s="7" t="str">
        <f>TEXT(Tabla13[[#This Row],[Hora de Llegada]], "h:mm")</f>
        <v>0:07</v>
      </c>
      <c r="R146" s="7" t="str">
        <f>TEXT(Tabla13[[#This Row],[Hora de Salida]], "h:mm")</f>
        <v>3:52</v>
      </c>
      <c r="S146" s="7">
        <f>IF(Tabla13[[#This Row],[Estado de la Mesa]]="Ocupada",Tabla13[[#This Row],[Hora de Salida2]]-Tabla13[[#This Row],[Hora de Llegada2]]+(15/1440),Tabla13[[#This Row],[Hora de Salida2]]-Tabla13[[#This Row],[Hora de Llegada2]])</f>
        <v>0.15625</v>
      </c>
      <c r="T146" s="7">
        <f>Tabla13[[#This Row],[Hora de Salida2]]-Tabla13[[#This Row],[Hora de Llegada2]]</f>
        <v>0.15625</v>
      </c>
      <c r="U146" s="7">
        <f>IF(Tabla5[[#This Row],[Tiempo de Permanencia sin la Espera]]&gt;Tabla5[[#This Row],[Tiempo Preparación (horas)]],Tabla5[[#This Row],[Tiempo de Permanencia sin la Espera]]-Tabla5[[#This Row],[Tiempo Preparación (horas)]],0)</f>
        <v>0.12291666666666667</v>
      </c>
      <c r="V146" s="7" t="str">
        <f>IF(Tabla5[[#This Row],[Tiempo de Permanencia sin la Espera]]&gt;Tabla5[[#This Row],[Tiempo Preparación (horas)]],"Si","No")</f>
        <v>Si</v>
      </c>
      <c r="W146" s="8">
        <v>120</v>
      </c>
      <c r="X146" s="8">
        <f>IF(Tabla5[[#This Row],[Orden Cobrada]]="Si",Tabla5[[#This Row],[Monto Total de la Cuenta]]," ")</f>
        <v>120</v>
      </c>
      <c r="Y146" s="8">
        <v>48</v>
      </c>
      <c r="Z146" s="7">
        <f>Tabla5[[#This Row],[Tiempo de Preparación]]/1440</f>
        <v>3.3333333333333333E-2</v>
      </c>
    </row>
    <row r="147" spans="1:26">
      <c r="A147">
        <v>11</v>
      </c>
      <c r="B147" t="s">
        <v>518</v>
      </c>
      <c r="C147">
        <v>1</v>
      </c>
      <c r="D147" s="3">
        <v>45018.041666666664</v>
      </c>
      <c r="E147" s="3">
        <v>45018.125694444447</v>
      </c>
      <c r="F147" t="s">
        <v>87</v>
      </c>
      <c r="G147" t="s">
        <v>66</v>
      </c>
      <c r="H147" t="s">
        <v>59</v>
      </c>
      <c r="I147" t="str">
        <f>IF(Tabla5[[#This Row],[Orden Cobrada]]="Si",Tabla13[[#This Row],[Método de Pago]],"Ninguno")</f>
        <v>Tarjeta de crédito</v>
      </c>
      <c r="J147" t="s">
        <v>1582</v>
      </c>
      <c r="K147" s="34" t="str">
        <f>IF(Tabla5[[#This Row],[Orden Cobrada]]="Si",Tabla13[[#This Row],[Propina]],0)</f>
        <v>34.7</v>
      </c>
      <c r="L147" t="s">
        <v>76</v>
      </c>
      <c r="M147">
        <v>135</v>
      </c>
      <c r="N147" t="s">
        <v>104</v>
      </c>
      <c r="O147" t="s">
        <v>1581</v>
      </c>
      <c r="P147" s="6">
        <f>INT(Tabla13[[#This Row],[Hora de Llegada]])</f>
        <v>45018</v>
      </c>
      <c r="Q147" s="7" t="str">
        <f>TEXT(Tabla13[[#This Row],[Hora de Llegada]], "h:mm")</f>
        <v>1:00</v>
      </c>
      <c r="R147" s="7" t="str">
        <f>TEXT(Tabla13[[#This Row],[Hora de Salida]], "h:mm")</f>
        <v>3:01</v>
      </c>
      <c r="S147" s="7">
        <f>IF(Tabla13[[#This Row],[Estado de la Mesa]]="Ocupada",Tabla13[[#This Row],[Hora de Salida2]]-Tabla13[[#This Row],[Hora de Llegada2]]+(15/1440),Tabla13[[#This Row],[Hora de Salida2]]-Tabla13[[#This Row],[Hora de Llegada2]])</f>
        <v>9.4444444444444456E-2</v>
      </c>
      <c r="T147" s="7">
        <f>Tabla13[[#This Row],[Hora de Salida2]]-Tabla13[[#This Row],[Hora de Llegada2]]</f>
        <v>8.4027777777777785E-2</v>
      </c>
      <c r="U147" s="7">
        <f>IF(Tabla5[[#This Row],[Tiempo de Permanencia sin la Espera]]&gt;Tabla5[[#This Row],[Tiempo Preparación (horas)]],Tabla5[[#This Row],[Tiempo de Permanencia sin la Espera]]-Tabla5[[#This Row],[Tiempo Preparación (horas)]],0)</f>
        <v>2.2916666666666675E-2</v>
      </c>
      <c r="V147" s="7" t="str">
        <f>IF(Tabla5[[#This Row],[Tiempo de Permanencia sin la Espera]]&gt;Tabla5[[#This Row],[Tiempo Preparación (horas)]],"Si","No")</f>
        <v>Si</v>
      </c>
      <c r="W147" s="8">
        <v>260</v>
      </c>
      <c r="X147" s="8">
        <f>IF(Tabla5[[#This Row],[Orden Cobrada]]="Si",Tabla5[[#This Row],[Monto Total de la Cuenta]]," ")</f>
        <v>260</v>
      </c>
      <c r="Y147" s="8">
        <v>88</v>
      </c>
      <c r="Z147" s="7">
        <f>Tabla5[[#This Row],[Tiempo de Preparación]]/1440</f>
        <v>6.1111111111111109E-2</v>
      </c>
    </row>
    <row r="148" spans="1:26">
      <c r="A148">
        <v>6</v>
      </c>
      <c r="B148" t="s">
        <v>1580</v>
      </c>
      <c r="C148">
        <v>1</v>
      </c>
      <c r="D148" s="3">
        <v>45018.076388888891</v>
      </c>
      <c r="E148" s="3">
        <v>45018.209027777775</v>
      </c>
      <c r="F148" t="s">
        <v>97</v>
      </c>
      <c r="G148" t="s">
        <v>82</v>
      </c>
      <c r="H148" t="s">
        <v>59</v>
      </c>
      <c r="I148" t="str">
        <f>IF(Tabla5[[#This Row],[Orden Cobrada]]="Si",Tabla13[[#This Row],[Método de Pago]],"Ninguno")</f>
        <v>Tarjeta de crédito</v>
      </c>
      <c r="J148" t="s">
        <v>1579</v>
      </c>
      <c r="K148" s="34" t="str">
        <f>IF(Tabla5[[#This Row],[Orden Cobrada]]="Si",Tabla13[[#This Row],[Propina]],0)</f>
        <v>30.25</v>
      </c>
      <c r="L148" t="s">
        <v>76</v>
      </c>
      <c r="M148">
        <v>136</v>
      </c>
      <c r="N148" t="s">
        <v>126</v>
      </c>
      <c r="O148" t="s">
        <v>11</v>
      </c>
      <c r="P148" s="6">
        <f>INT(Tabla13[[#This Row],[Hora de Llegada]])</f>
        <v>45018</v>
      </c>
      <c r="Q148" s="7" t="str">
        <f>TEXT(Tabla13[[#This Row],[Hora de Llegada]], "h:mm")</f>
        <v>1:50</v>
      </c>
      <c r="R148" s="7" t="str">
        <f>TEXT(Tabla13[[#This Row],[Hora de Salida]], "h:mm")</f>
        <v>5:01</v>
      </c>
      <c r="S148" s="7">
        <f>IF(Tabla13[[#This Row],[Estado de la Mesa]]="Ocupada",Tabla13[[#This Row],[Hora de Salida2]]-Tabla13[[#This Row],[Hora de Llegada2]]+(15/1440),Tabla13[[#This Row],[Hora de Salida2]]-Tabla13[[#This Row],[Hora de Llegada2]])</f>
        <v>0.14305555555555555</v>
      </c>
      <c r="T148" s="7">
        <f>Tabla13[[#This Row],[Hora de Salida2]]-Tabla13[[#This Row],[Hora de Llegada2]]</f>
        <v>0.13263888888888889</v>
      </c>
      <c r="U148" s="7">
        <f>IF(Tabla5[[#This Row],[Tiempo de Permanencia sin la Espera]]&gt;Tabla5[[#This Row],[Tiempo Preparación (horas)]],Tabla5[[#This Row],[Tiempo de Permanencia sin la Espera]]-Tabla5[[#This Row],[Tiempo Preparación (horas)]],0)</f>
        <v>0.12361111111111112</v>
      </c>
      <c r="V148" s="7" t="str">
        <f>IF(Tabla5[[#This Row],[Tiempo de Permanencia sin la Espera]]&gt;Tabla5[[#This Row],[Tiempo Preparación (horas)]],"Si","No")</f>
        <v>Si</v>
      </c>
      <c r="W148" s="8">
        <v>80</v>
      </c>
      <c r="X148" s="8">
        <f>IF(Tabla5[[#This Row],[Orden Cobrada]]="Si",Tabla5[[#This Row],[Monto Total de la Cuenta]]," ")</f>
        <v>80</v>
      </c>
      <c r="Y148" s="8">
        <v>13</v>
      </c>
      <c r="Z148" s="7">
        <f>Tabla5[[#This Row],[Tiempo de Preparación]]/1440</f>
        <v>9.0277777777777769E-3</v>
      </c>
    </row>
    <row r="149" spans="1:26">
      <c r="A149">
        <v>13</v>
      </c>
      <c r="B149" t="s">
        <v>1578</v>
      </c>
      <c r="C149">
        <v>3</v>
      </c>
      <c r="D149" s="3">
        <v>45018.056250000001</v>
      </c>
      <c r="E149" s="3">
        <v>45018.174305555556</v>
      </c>
      <c r="F149" t="s">
        <v>78</v>
      </c>
      <c r="G149" t="s">
        <v>60</v>
      </c>
      <c r="H149" t="s">
        <v>59</v>
      </c>
      <c r="I149" t="str">
        <f>IF(Tabla5[[#This Row],[Orden Cobrada]]="Si",Tabla13[[#This Row],[Método de Pago]],"Ninguno")</f>
        <v>Tarjeta de crédito</v>
      </c>
      <c r="J149" t="s">
        <v>1577</v>
      </c>
      <c r="K149" s="34" t="str">
        <f>IF(Tabla5[[#This Row],[Orden Cobrada]]="Si",Tabla13[[#This Row],[Propina]],0)</f>
        <v>12.4</v>
      </c>
      <c r="L149" t="s">
        <v>76</v>
      </c>
      <c r="M149">
        <v>137</v>
      </c>
      <c r="N149" t="s">
        <v>75</v>
      </c>
      <c r="O149" t="s">
        <v>23</v>
      </c>
      <c r="P149" s="6">
        <f>INT(Tabla13[[#This Row],[Hora de Llegada]])</f>
        <v>45018</v>
      </c>
      <c r="Q149" s="7" t="str">
        <f>TEXT(Tabla13[[#This Row],[Hora de Llegada]], "h:mm")</f>
        <v>1:21</v>
      </c>
      <c r="R149" s="7" t="str">
        <f>TEXT(Tabla13[[#This Row],[Hora de Salida]], "h:mm")</f>
        <v>4:11</v>
      </c>
      <c r="S149" s="7">
        <f>IF(Tabla13[[#This Row],[Estado de la Mesa]]="Ocupada",Tabla13[[#This Row],[Hora de Salida2]]-Tabla13[[#This Row],[Hora de Llegada2]]+(15/1440),Tabla13[[#This Row],[Hora de Salida2]]-Tabla13[[#This Row],[Hora de Llegada2]])</f>
        <v>0.12847222222222224</v>
      </c>
      <c r="T149" s="7">
        <f>Tabla13[[#This Row],[Hora de Salida2]]-Tabla13[[#This Row],[Hora de Llegada2]]</f>
        <v>0.11805555555555558</v>
      </c>
      <c r="U149" s="7">
        <f>IF(Tabla5[[#This Row],[Tiempo de Permanencia sin la Espera]]&gt;Tabla5[[#This Row],[Tiempo Preparación (horas)]],Tabla5[[#This Row],[Tiempo de Permanencia sin la Espera]]-Tabla5[[#This Row],[Tiempo Preparación (horas)]],0)</f>
        <v>8.9583333333333362E-2</v>
      </c>
      <c r="V149" s="7" t="str">
        <f>IF(Tabla5[[#This Row],[Tiempo de Permanencia sin la Espera]]&gt;Tabla5[[#This Row],[Tiempo Preparación (horas)]],"Si","No")</f>
        <v>Si</v>
      </c>
      <c r="W149" s="8">
        <v>63</v>
      </c>
      <c r="X149" s="8">
        <f>IF(Tabla5[[#This Row],[Orden Cobrada]]="Si",Tabla5[[#This Row],[Monto Total de la Cuenta]]," ")</f>
        <v>63</v>
      </c>
      <c r="Y149" s="8">
        <v>41</v>
      </c>
      <c r="Z149" s="7">
        <f>Tabla5[[#This Row],[Tiempo de Preparación]]/1440</f>
        <v>2.8472222222222222E-2</v>
      </c>
    </row>
    <row r="150" spans="1:26">
      <c r="A150">
        <v>6</v>
      </c>
      <c r="B150" t="s">
        <v>1576</v>
      </c>
      <c r="C150">
        <v>2</v>
      </c>
      <c r="D150" s="3">
        <v>45018.158333333333</v>
      </c>
      <c r="E150" s="3">
        <v>45018.214583333334</v>
      </c>
      <c r="F150" t="s">
        <v>61</v>
      </c>
      <c r="G150" t="s">
        <v>60</v>
      </c>
      <c r="H150" t="s">
        <v>106</v>
      </c>
      <c r="I150" t="str">
        <f>IF(Tabla5[[#This Row],[Orden Cobrada]]="Si",Tabla13[[#This Row],[Método de Pago]],"Ninguno")</f>
        <v>Ninguno</v>
      </c>
      <c r="J150" t="s">
        <v>558</v>
      </c>
      <c r="K150" s="34">
        <f>IF(Tabla5[[#This Row],[Orden Cobrada]]="Si",Tabla13[[#This Row],[Propina]],0)</f>
        <v>0</v>
      </c>
      <c r="L150" t="s">
        <v>76</v>
      </c>
      <c r="M150">
        <v>138</v>
      </c>
      <c r="N150" t="s">
        <v>132</v>
      </c>
      <c r="O150" t="s">
        <v>1575</v>
      </c>
      <c r="P150" s="6">
        <f>INT(Tabla13[[#This Row],[Hora de Llegada]])</f>
        <v>45018</v>
      </c>
      <c r="Q150" s="7" t="str">
        <f>TEXT(Tabla13[[#This Row],[Hora de Llegada]], "h:mm")</f>
        <v>3:48</v>
      </c>
      <c r="R150" s="7" t="str">
        <f>TEXT(Tabla13[[#This Row],[Hora de Salida]], "h:mm")</f>
        <v>5:09</v>
      </c>
      <c r="S150" s="7">
        <f>IF(Tabla13[[#This Row],[Estado de la Mesa]]="Ocupada",Tabla13[[#This Row],[Hora de Salida2]]-Tabla13[[#This Row],[Hora de Llegada2]]+(15/1440),Tabla13[[#This Row],[Hora de Salida2]]-Tabla13[[#This Row],[Hora de Llegada2]])</f>
        <v>6.6666666666666693E-2</v>
      </c>
      <c r="T150" s="7">
        <f>Tabla13[[#This Row],[Hora de Salida2]]-Tabla13[[#This Row],[Hora de Llegada2]]</f>
        <v>5.6250000000000022E-2</v>
      </c>
      <c r="U150" s="7">
        <f>IF(Tabla5[[#This Row],[Tiempo de Permanencia sin la Espera]]&gt;Tabla5[[#This Row],[Tiempo Preparación (horas)]],Tabla5[[#This Row],[Tiempo de Permanencia sin la Espera]]-Tabla5[[#This Row],[Tiempo Preparación (horas)]],0)</f>
        <v>0</v>
      </c>
      <c r="V150" s="7" t="str">
        <f>IF(Tabla5[[#This Row],[Tiempo de Permanencia sin la Espera]]&gt;Tabla5[[#This Row],[Tiempo Preparación (horas)]],"Si","No")</f>
        <v>No</v>
      </c>
      <c r="W150" s="8">
        <v>238</v>
      </c>
      <c r="X150" s="8" t="str">
        <f>IF(Tabla5[[#This Row],[Orden Cobrada]]="Si",Tabla5[[#This Row],[Monto Total de la Cuenta]]," ")</f>
        <v xml:space="preserve"> </v>
      </c>
      <c r="Y150" s="8">
        <v>97</v>
      </c>
      <c r="Z150" s="7">
        <f>Tabla5[[#This Row],[Tiempo de Preparación]]/1440</f>
        <v>6.7361111111111108E-2</v>
      </c>
    </row>
    <row r="151" spans="1:26">
      <c r="A151">
        <v>16</v>
      </c>
      <c r="B151" t="s">
        <v>1574</v>
      </c>
      <c r="C151">
        <v>3</v>
      </c>
      <c r="D151" s="3">
        <v>45018.027777777781</v>
      </c>
      <c r="E151" s="3">
        <v>45018.193749999999</v>
      </c>
      <c r="F151" t="s">
        <v>61</v>
      </c>
      <c r="G151" t="s">
        <v>82</v>
      </c>
      <c r="H151" t="s">
        <v>59</v>
      </c>
      <c r="I151" t="str">
        <f>IF(Tabla5[[#This Row],[Orden Cobrada]]="Si",Tabla13[[#This Row],[Método de Pago]],"Ninguno")</f>
        <v>Tarjeta de crédito</v>
      </c>
      <c r="J151" t="s">
        <v>1573</v>
      </c>
      <c r="K151" s="34" t="str">
        <f>IF(Tabla5[[#This Row],[Orden Cobrada]]="Si",Tabla13[[#This Row],[Propina]],0)</f>
        <v>47.2</v>
      </c>
      <c r="L151" t="s">
        <v>70</v>
      </c>
      <c r="M151">
        <v>139</v>
      </c>
      <c r="N151" t="s">
        <v>69</v>
      </c>
      <c r="O151" t="s">
        <v>17</v>
      </c>
      <c r="P151" s="6">
        <f>INT(Tabla13[[#This Row],[Hora de Llegada]])</f>
        <v>45018</v>
      </c>
      <c r="Q151" s="7" t="str">
        <f>TEXT(Tabla13[[#This Row],[Hora de Llegada]], "h:mm")</f>
        <v>0:40</v>
      </c>
      <c r="R151" s="7" t="str">
        <f>TEXT(Tabla13[[#This Row],[Hora de Salida]], "h:mm")</f>
        <v>4:39</v>
      </c>
      <c r="S151" s="7">
        <f>IF(Tabla13[[#This Row],[Estado de la Mesa]]="Ocupada",Tabla13[[#This Row],[Hora de Salida2]]-Tabla13[[#This Row],[Hora de Llegada2]]+(15/1440),Tabla13[[#This Row],[Hora de Salida2]]-Tabla13[[#This Row],[Hora de Llegada2]])</f>
        <v>0.16597222222222224</v>
      </c>
      <c r="T151" s="7">
        <f>Tabla13[[#This Row],[Hora de Salida2]]-Tabla13[[#This Row],[Hora de Llegada2]]</f>
        <v>0.16597222222222224</v>
      </c>
      <c r="U151" s="7">
        <f>IF(Tabla5[[#This Row],[Tiempo de Permanencia sin la Espera]]&gt;Tabla5[[#This Row],[Tiempo Preparación (horas)]],Tabla5[[#This Row],[Tiempo de Permanencia sin la Espera]]-Tabla5[[#This Row],[Tiempo Preparación (horas)]],0)</f>
        <v>0.1479166666666667</v>
      </c>
      <c r="V151" s="7" t="str">
        <f>IF(Tabla5[[#This Row],[Tiempo de Permanencia sin la Espera]]&gt;Tabla5[[#This Row],[Tiempo Preparación (horas)]],"Si","No")</f>
        <v>Si</v>
      </c>
      <c r="W151" s="8">
        <v>35</v>
      </c>
      <c r="X151" s="8">
        <f>IF(Tabla5[[#This Row],[Orden Cobrada]]="Si",Tabla5[[#This Row],[Monto Total de la Cuenta]]," ")</f>
        <v>35</v>
      </c>
      <c r="Y151" s="8">
        <v>26</v>
      </c>
      <c r="Z151" s="7">
        <f>Tabla5[[#This Row],[Tiempo de Preparación]]/1440</f>
        <v>1.8055555555555554E-2</v>
      </c>
    </row>
    <row r="152" spans="1:26">
      <c r="A152">
        <v>11</v>
      </c>
      <c r="B152" t="s">
        <v>1572</v>
      </c>
      <c r="C152">
        <v>4</v>
      </c>
      <c r="D152" s="3">
        <v>45018.15902777778</v>
      </c>
      <c r="E152" s="3">
        <v>45018.270138888889</v>
      </c>
      <c r="F152" t="s">
        <v>61</v>
      </c>
      <c r="G152" t="s">
        <v>82</v>
      </c>
      <c r="H152" t="s">
        <v>102</v>
      </c>
      <c r="I152" t="str">
        <f>IF(Tabla5[[#This Row],[Orden Cobrada]]="Si",Tabla13[[#This Row],[Método de Pago]],"Ninguno")</f>
        <v>Efectivo</v>
      </c>
      <c r="J152" t="s">
        <v>1571</v>
      </c>
      <c r="K152" s="34" t="str">
        <f>IF(Tabla5[[#This Row],[Orden Cobrada]]="Si",Tabla13[[#This Row],[Propina]],0)</f>
        <v>32.13</v>
      </c>
      <c r="L152" t="s">
        <v>70</v>
      </c>
      <c r="M152">
        <v>140</v>
      </c>
      <c r="N152" t="s">
        <v>163</v>
      </c>
      <c r="O152" t="s">
        <v>1570</v>
      </c>
      <c r="P152" s="6">
        <f>INT(Tabla13[[#This Row],[Hora de Llegada]])</f>
        <v>45018</v>
      </c>
      <c r="Q152" s="7" t="str">
        <f>TEXT(Tabla13[[#This Row],[Hora de Llegada]], "h:mm")</f>
        <v>3:49</v>
      </c>
      <c r="R152" s="7" t="str">
        <f>TEXT(Tabla13[[#This Row],[Hora de Salida]], "h:mm")</f>
        <v>6:29</v>
      </c>
      <c r="S152" s="7">
        <f>IF(Tabla13[[#This Row],[Estado de la Mesa]]="Ocupada",Tabla13[[#This Row],[Hora de Salida2]]-Tabla13[[#This Row],[Hora de Llegada2]]+(15/1440),Tabla13[[#This Row],[Hora de Salida2]]-Tabla13[[#This Row],[Hora de Llegada2]])</f>
        <v>0.1111111111111111</v>
      </c>
      <c r="T152" s="7">
        <f>Tabla13[[#This Row],[Hora de Salida2]]-Tabla13[[#This Row],[Hora de Llegada2]]</f>
        <v>0.1111111111111111</v>
      </c>
      <c r="U152" s="7">
        <f>IF(Tabla5[[#This Row],[Tiempo de Permanencia sin la Espera]]&gt;Tabla5[[#This Row],[Tiempo Preparación (horas)]],Tabla5[[#This Row],[Tiempo de Permanencia sin la Espera]]-Tabla5[[#This Row],[Tiempo Preparación (horas)]],0)</f>
        <v>2.916666666666666E-2</v>
      </c>
      <c r="V152" s="7" t="str">
        <f>IF(Tabla5[[#This Row],[Tiempo de Permanencia sin la Espera]]&gt;Tabla5[[#This Row],[Tiempo Preparación (horas)]],"Si","No")</f>
        <v>Si</v>
      </c>
      <c r="W152" s="8">
        <v>191</v>
      </c>
      <c r="X152" s="8">
        <f>IF(Tabla5[[#This Row],[Orden Cobrada]]="Si",Tabla5[[#This Row],[Monto Total de la Cuenta]]," ")</f>
        <v>191</v>
      </c>
      <c r="Y152" s="8">
        <v>118</v>
      </c>
      <c r="Z152" s="7">
        <f>Tabla5[[#This Row],[Tiempo de Preparación]]/1440</f>
        <v>8.1944444444444445E-2</v>
      </c>
    </row>
    <row r="153" spans="1:26">
      <c r="A153">
        <v>4</v>
      </c>
      <c r="B153" t="s">
        <v>1569</v>
      </c>
      <c r="C153">
        <v>4</v>
      </c>
      <c r="D153" s="3">
        <v>45018.081944444442</v>
      </c>
      <c r="E153" s="3">
        <v>45018.239583333336</v>
      </c>
      <c r="F153" t="s">
        <v>72</v>
      </c>
      <c r="G153" t="s">
        <v>60</v>
      </c>
      <c r="H153" t="s">
        <v>59</v>
      </c>
      <c r="I153" t="str">
        <f>IF(Tabla5[[#This Row],[Orden Cobrada]]="Si",Tabla13[[#This Row],[Método de Pago]],"Ninguno")</f>
        <v>Tarjeta de crédito</v>
      </c>
      <c r="J153" t="s">
        <v>1147</v>
      </c>
      <c r="K153" s="34" t="str">
        <f>IF(Tabla5[[#This Row],[Orden Cobrada]]="Si",Tabla13[[#This Row],[Propina]],0)</f>
        <v>41.56</v>
      </c>
      <c r="L153" t="s">
        <v>57</v>
      </c>
      <c r="M153">
        <v>141</v>
      </c>
      <c r="N153" t="s">
        <v>56</v>
      </c>
      <c r="O153" t="s">
        <v>23</v>
      </c>
      <c r="P153" s="6">
        <f>INT(Tabla13[[#This Row],[Hora de Llegada]])</f>
        <v>45018</v>
      </c>
      <c r="Q153" s="7" t="str">
        <f>TEXT(Tabla13[[#This Row],[Hora de Llegada]], "h:mm")</f>
        <v>1:58</v>
      </c>
      <c r="R153" s="7" t="str">
        <f>TEXT(Tabla13[[#This Row],[Hora de Salida]], "h:mm")</f>
        <v>5:45</v>
      </c>
      <c r="S153" s="7">
        <f>IF(Tabla13[[#This Row],[Estado de la Mesa]]="Ocupada",Tabla13[[#This Row],[Hora de Salida2]]-Tabla13[[#This Row],[Hora de Llegada2]]+(15/1440),Tabla13[[#This Row],[Hora de Salida2]]-Tabla13[[#This Row],[Hora de Llegada2]])</f>
        <v>0.15763888888888888</v>
      </c>
      <c r="T153" s="7">
        <f>Tabla13[[#This Row],[Hora de Salida2]]-Tabla13[[#This Row],[Hora de Llegada2]]</f>
        <v>0.15763888888888888</v>
      </c>
      <c r="U153" s="7">
        <f>IF(Tabla5[[#This Row],[Tiempo de Permanencia sin la Espera]]&gt;Tabla5[[#This Row],[Tiempo Preparación (horas)]],Tabla5[[#This Row],[Tiempo de Permanencia sin la Espera]]-Tabla5[[#This Row],[Tiempo Preparación (horas)]],0)</f>
        <v>0.13819444444444445</v>
      </c>
      <c r="V153" s="7" t="str">
        <f>IF(Tabla5[[#This Row],[Tiempo de Permanencia sin la Espera]]&gt;Tabla5[[#This Row],[Tiempo Preparación (horas)]],"Si","No")</f>
        <v>Si</v>
      </c>
      <c r="W153" s="8">
        <v>21</v>
      </c>
      <c r="X153" s="8">
        <f>IF(Tabla5[[#This Row],[Orden Cobrada]]="Si",Tabla5[[#This Row],[Monto Total de la Cuenta]]," ")</f>
        <v>21</v>
      </c>
      <c r="Y153" s="8">
        <v>28</v>
      </c>
      <c r="Z153" s="7">
        <f>Tabla5[[#This Row],[Tiempo de Preparación]]/1440</f>
        <v>1.9444444444444445E-2</v>
      </c>
    </row>
    <row r="154" spans="1:26">
      <c r="A154">
        <v>14</v>
      </c>
      <c r="B154" t="s">
        <v>1251</v>
      </c>
      <c r="C154">
        <v>3</v>
      </c>
      <c r="D154" s="3">
        <v>45018.086805555555</v>
      </c>
      <c r="E154" s="3">
        <v>45018.170138888891</v>
      </c>
      <c r="F154" t="s">
        <v>78</v>
      </c>
      <c r="G154" t="s">
        <v>82</v>
      </c>
      <c r="H154" t="s">
        <v>59</v>
      </c>
      <c r="I154" t="str">
        <f>IF(Tabla5[[#This Row],[Orden Cobrada]]="Si",Tabla13[[#This Row],[Método de Pago]],"Ninguno")</f>
        <v>Tarjeta de crédito</v>
      </c>
      <c r="J154" t="s">
        <v>1568</v>
      </c>
      <c r="K154" s="34" t="str">
        <f>IF(Tabla5[[#This Row],[Orden Cobrada]]="Si",Tabla13[[#This Row],[Propina]],0)</f>
        <v>16.29</v>
      </c>
      <c r="L154" t="s">
        <v>76</v>
      </c>
      <c r="M154">
        <v>142</v>
      </c>
      <c r="N154" t="s">
        <v>64</v>
      </c>
      <c r="O154" t="s">
        <v>1567</v>
      </c>
      <c r="P154" s="6">
        <f>INT(Tabla13[[#This Row],[Hora de Llegada]])</f>
        <v>45018</v>
      </c>
      <c r="Q154" s="7" t="str">
        <f>TEXT(Tabla13[[#This Row],[Hora de Llegada]], "h:mm")</f>
        <v>2:05</v>
      </c>
      <c r="R154" s="7" t="str">
        <f>TEXT(Tabla13[[#This Row],[Hora de Salida]], "h:mm")</f>
        <v>4:05</v>
      </c>
      <c r="S154" s="7">
        <f>IF(Tabla13[[#This Row],[Estado de la Mesa]]="Ocupada",Tabla13[[#This Row],[Hora de Salida2]]-Tabla13[[#This Row],[Hora de Llegada2]]+(15/1440),Tabla13[[#This Row],[Hora de Salida2]]-Tabla13[[#This Row],[Hora de Llegada2]])</f>
        <v>9.3749999999999972E-2</v>
      </c>
      <c r="T154" s="7">
        <f>Tabla13[[#This Row],[Hora de Salida2]]-Tabla13[[#This Row],[Hora de Llegada2]]</f>
        <v>8.3333333333333301E-2</v>
      </c>
      <c r="U154" s="7">
        <f>IF(Tabla5[[#This Row],[Tiempo de Permanencia sin la Espera]]&gt;Tabla5[[#This Row],[Tiempo Preparación (horas)]],Tabla5[[#This Row],[Tiempo de Permanencia sin la Espera]]-Tabla5[[#This Row],[Tiempo Preparación (horas)]],0)</f>
        <v>3.4722222222222189E-2</v>
      </c>
      <c r="V154" s="7" t="str">
        <f>IF(Tabla5[[#This Row],[Tiempo de Permanencia sin la Espera]]&gt;Tabla5[[#This Row],[Tiempo Preparación (horas)]],"Si","No")</f>
        <v>Si</v>
      </c>
      <c r="W154" s="8">
        <v>181</v>
      </c>
      <c r="X154" s="8">
        <f>IF(Tabla5[[#This Row],[Orden Cobrada]]="Si",Tabla5[[#This Row],[Monto Total de la Cuenta]]," ")</f>
        <v>181</v>
      </c>
      <c r="Y154" s="8">
        <v>70</v>
      </c>
      <c r="Z154" s="7">
        <f>Tabla5[[#This Row],[Tiempo de Preparación]]/1440</f>
        <v>4.8611111111111112E-2</v>
      </c>
    </row>
    <row r="155" spans="1:26">
      <c r="A155">
        <v>9</v>
      </c>
      <c r="B155" t="s">
        <v>1566</v>
      </c>
      <c r="C155">
        <v>4</v>
      </c>
      <c r="D155" s="3">
        <v>45018.022222222222</v>
      </c>
      <c r="E155" s="3">
        <v>45018.1875</v>
      </c>
      <c r="F155" t="s">
        <v>78</v>
      </c>
      <c r="G155" t="s">
        <v>82</v>
      </c>
      <c r="H155" t="s">
        <v>102</v>
      </c>
      <c r="I155" t="str">
        <f>IF(Tabla5[[#This Row],[Orden Cobrada]]="Si",Tabla13[[#This Row],[Método de Pago]],"Ninguno")</f>
        <v>Efectivo</v>
      </c>
      <c r="J155" t="s">
        <v>1565</v>
      </c>
      <c r="K155" s="34" t="str">
        <f>IF(Tabla5[[#This Row],[Orden Cobrada]]="Si",Tabla13[[#This Row],[Propina]],0)</f>
        <v>48.26</v>
      </c>
      <c r="L155" t="s">
        <v>70</v>
      </c>
      <c r="M155">
        <v>143</v>
      </c>
      <c r="N155" t="s">
        <v>100</v>
      </c>
      <c r="O155" t="s">
        <v>26</v>
      </c>
      <c r="P155" s="6">
        <f>INT(Tabla13[[#This Row],[Hora de Llegada]])</f>
        <v>45018</v>
      </c>
      <c r="Q155" s="7" t="str">
        <f>TEXT(Tabla13[[#This Row],[Hora de Llegada]], "h:mm")</f>
        <v>0:32</v>
      </c>
      <c r="R155" s="7" t="str">
        <f>TEXT(Tabla13[[#This Row],[Hora de Salida]], "h:mm")</f>
        <v>4:30</v>
      </c>
      <c r="S155" s="7">
        <f>IF(Tabla13[[#This Row],[Estado de la Mesa]]="Ocupada",Tabla13[[#This Row],[Hora de Salida2]]-Tabla13[[#This Row],[Hora de Llegada2]]+(15/1440),Tabla13[[#This Row],[Hora de Salida2]]-Tabla13[[#This Row],[Hora de Llegada2]])</f>
        <v>0.16527777777777777</v>
      </c>
      <c r="T155" s="7">
        <f>Tabla13[[#This Row],[Hora de Salida2]]-Tabla13[[#This Row],[Hora de Llegada2]]</f>
        <v>0.16527777777777777</v>
      </c>
      <c r="U155" s="7">
        <f>IF(Tabla5[[#This Row],[Tiempo de Permanencia sin la Espera]]&gt;Tabla5[[#This Row],[Tiempo Preparación (horas)]],Tabla5[[#This Row],[Tiempo de Permanencia sin la Espera]]-Tabla5[[#This Row],[Tiempo Preparación (horas)]],0)</f>
        <v>0.15416666666666667</v>
      </c>
      <c r="V155" s="7" t="str">
        <f>IF(Tabla5[[#This Row],[Tiempo de Permanencia sin la Espera]]&gt;Tabla5[[#This Row],[Tiempo Preparación (horas)]],"Si","No")</f>
        <v>Si</v>
      </c>
      <c r="W155" s="8">
        <v>50</v>
      </c>
      <c r="X155" s="8">
        <f>IF(Tabla5[[#This Row],[Orden Cobrada]]="Si",Tabla5[[#This Row],[Monto Total de la Cuenta]]," ")</f>
        <v>50</v>
      </c>
      <c r="Y155" s="8">
        <v>16</v>
      </c>
      <c r="Z155" s="7">
        <f>Tabla5[[#This Row],[Tiempo de Preparación]]/1440</f>
        <v>1.1111111111111112E-2</v>
      </c>
    </row>
    <row r="156" spans="1:26">
      <c r="A156">
        <v>18</v>
      </c>
      <c r="B156" t="s">
        <v>1564</v>
      </c>
      <c r="C156">
        <v>1</v>
      </c>
      <c r="D156" s="3">
        <v>45018.123611111114</v>
      </c>
      <c r="E156" s="3">
        <v>45018.230555555558</v>
      </c>
      <c r="F156" t="s">
        <v>78</v>
      </c>
      <c r="G156" t="s">
        <v>66</v>
      </c>
      <c r="H156" t="s">
        <v>59</v>
      </c>
      <c r="I156" t="str">
        <f>IF(Tabla5[[#This Row],[Orden Cobrada]]="Si",Tabla13[[#This Row],[Método de Pago]],"Ninguno")</f>
        <v>Tarjeta de crédito</v>
      </c>
      <c r="J156" t="s">
        <v>1563</v>
      </c>
      <c r="K156" s="34" t="str">
        <f>IF(Tabla5[[#This Row],[Orden Cobrada]]="Si",Tabla13[[#This Row],[Propina]],0)</f>
        <v>11.22</v>
      </c>
      <c r="L156" t="s">
        <v>76</v>
      </c>
      <c r="M156">
        <v>144</v>
      </c>
      <c r="N156" t="s">
        <v>100</v>
      </c>
      <c r="O156" t="s">
        <v>1562</v>
      </c>
      <c r="P156" s="6">
        <f>INT(Tabla13[[#This Row],[Hora de Llegada]])</f>
        <v>45018</v>
      </c>
      <c r="Q156" s="7" t="str">
        <f>TEXT(Tabla13[[#This Row],[Hora de Llegada]], "h:mm")</f>
        <v>2:58</v>
      </c>
      <c r="R156" s="7" t="str">
        <f>TEXT(Tabla13[[#This Row],[Hora de Salida]], "h:mm")</f>
        <v>5:32</v>
      </c>
      <c r="S156" s="7">
        <f>IF(Tabla13[[#This Row],[Estado de la Mesa]]="Ocupada",Tabla13[[#This Row],[Hora de Salida2]]-Tabla13[[#This Row],[Hora de Llegada2]]+(15/1440),Tabla13[[#This Row],[Hora de Salida2]]-Tabla13[[#This Row],[Hora de Llegada2]])</f>
        <v>0.1173611111111111</v>
      </c>
      <c r="T156" s="7">
        <f>Tabla13[[#This Row],[Hora de Salida2]]-Tabla13[[#This Row],[Hora de Llegada2]]</f>
        <v>0.10694444444444443</v>
      </c>
      <c r="U156" s="7">
        <f>IF(Tabla5[[#This Row],[Tiempo de Permanencia sin la Espera]]&gt;Tabla5[[#This Row],[Tiempo Preparación (horas)]],Tabla5[[#This Row],[Tiempo de Permanencia sin la Espera]]-Tabla5[[#This Row],[Tiempo Preparación (horas)]],0)</f>
        <v>2.777777777777754E-3</v>
      </c>
      <c r="V156" s="7" t="str">
        <f>IF(Tabla5[[#This Row],[Tiempo de Permanencia sin la Espera]]&gt;Tabla5[[#This Row],[Tiempo Preparación (horas)]],"Si","No")</f>
        <v>Si</v>
      </c>
      <c r="W156" s="8">
        <v>185</v>
      </c>
      <c r="X156" s="8">
        <f>IF(Tabla5[[#This Row],[Orden Cobrada]]="Si",Tabla5[[#This Row],[Monto Total de la Cuenta]]," ")</f>
        <v>185</v>
      </c>
      <c r="Y156" s="8">
        <v>150</v>
      </c>
      <c r="Z156" s="7">
        <f>Tabla5[[#This Row],[Tiempo de Preparación]]/1440</f>
        <v>0.10416666666666667</v>
      </c>
    </row>
    <row r="157" spans="1:26">
      <c r="A157">
        <v>2</v>
      </c>
      <c r="B157" t="s">
        <v>1561</v>
      </c>
      <c r="C157">
        <v>5</v>
      </c>
      <c r="D157" s="3">
        <v>45018.025694444441</v>
      </c>
      <c r="E157" s="3">
        <v>45018.070833333331</v>
      </c>
      <c r="F157" t="s">
        <v>61</v>
      </c>
      <c r="G157" t="s">
        <v>66</v>
      </c>
      <c r="H157" t="s">
        <v>59</v>
      </c>
      <c r="I157" t="str">
        <f>IF(Tabla5[[#This Row],[Orden Cobrada]]="Si",Tabla13[[#This Row],[Método de Pago]],"Ninguno")</f>
        <v>Ninguno</v>
      </c>
      <c r="J157" t="s">
        <v>1560</v>
      </c>
      <c r="K157" s="34">
        <f>IF(Tabla5[[#This Row],[Orden Cobrada]]="Si",Tabla13[[#This Row],[Propina]],0)</f>
        <v>0</v>
      </c>
      <c r="L157" t="s">
        <v>76</v>
      </c>
      <c r="M157">
        <v>145</v>
      </c>
      <c r="N157" t="s">
        <v>132</v>
      </c>
      <c r="O157" t="s">
        <v>1559</v>
      </c>
      <c r="P157" s="6">
        <f>INT(Tabla13[[#This Row],[Hora de Llegada]])</f>
        <v>45018</v>
      </c>
      <c r="Q157" s="7" t="str">
        <f>TEXT(Tabla13[[#This Row],[Hora de Llegada]], "h:mm")</f>
        <v>0:37</v>
      </c>
      <c r="R157" s="7" t="str">
        <f>TEXT(Tabla13[[#This Row],[Hora de Salida]], "h:mm")</f>
        <v>1:42</v>
      </c>
      <c r="S157" s="7">
        <f>IF(Tabla13[[#This Row],[Estado de la Mesa]]="Ocupada",Tabla13[[#This Row],[Hora de Salida2]]-Tabla13[[#This Row],[Hora de Llegada2]]+(15/1440),Tabla13[[#This Row],[Hora de Salida2]]-Tabla13[[#This Row],[Hora de Llegada2]])</f>
        <v>5.5555555555555546E-2</v>
      </c>
      <c r="T157" s="7">
        <f>Tabla13[[#This Row],[Hora de Salida2]]-Tabla13[[#This Row],[Hora de Llegada2]]</f>
        <v>4.5138888888888881E-2</v>
      </c>
      <c r="U157" s="7">
        <f>IF(Tabla5[[#This Row],[Tiempo de Permanencia sin la Espera]]&gt;Tabla5[[#This Row],[Tiempo Preparación (horas)]],Tabla5[[#This Row],[Tiempo de Permanencia sin la Espera]]-Tabla5[[#This Row],[Tiempo Preparación (horas)]],0)</f>
        <v>0</v>
      </c>
      <c r="V157" s="7" t="str">
        <f>IF(Tabla5[[#This Row],[Tiempo de Permanencia sin la Espera]]&gt;Tabla5[[#This Row],[Tiempo Preparación (horas)]],"Si","No")</f>
        <v>No</v>
      </c>
      <c r="W157" s="8">
        <v>126</v>
      </c>
      <c r="X157" s="8" t="str">
        <f>IF(Tabla5[[#This Row],[Orden Cobrada]]="Si",Tabla5[[#This Row],[Monto Total de la Cuenta]]," ")</f>
        <v xml:space="preserve"> </v>
      </c>
      <c r="Y157" s="8">
        <v>106</v>
      </c>
      <c r="Z157" s="7">
        <f>Tabla5[[#This Row],[Tiempo de Preparación]]/1440</f>
        <v>7.3611111111111113E-2</v>
      </c>
    </row>
    <row r="158" spans="1:26">
      <c r="A158">
        <v>8</v>
      </c>
      <c r="B158" t="s">
        <v>1481</v>
      </c>
      <c r="C158">
        <v>6</v>
      </c>
      <c r="D158" s="3">
        <v>45018.069444444445</v>
      </c>
      <c r="E158" s="3">
        <v>45018.120833333334</v>
      </c>
      <c r="F158" t="s">
        <v>72</v>
      </c>
      <c r="G158" t="s">
        <v>82</v>
      </c>
      <c r="H158" t="s">
        <v>59</v>
      </c>
      <c r="I158" t="str">
        <f>IF(Tabla5[[#This Row],[Orden Cobrada]]="Si",Tabla13[[#This Row],[Método de Pago]],"Ninguno")</f>
        <v>Tarjeta de crédito</v>
      </c>
      <c r="J158" t="s">
        <v>597</v>
      </c>
      <c r="K158" s="34" t="str">
        <f>IF(Tabla5[[#This Row],[Orden Cobrada]]="Si",Tabla13[[#This Row],[Propina]],0)</f>
        <v>38.4</v>
      </c>
      <c r="L158" t="s">
        <v>57</v>
      </c>
      <c r="M158">
        <v>146</v>
      </c>
      <c r="N158" t="s">
        <v>163</v>
      </c>
      <c r="O158" t="s">
        <v>9</v>
      </c>
      <c r="P158" s="6">
        <f>INT(Tabla13[[#This Row],[Hora de Llegada]])</f>
        <v>45018</v>
      </c>
      <c r="Q158" s="7" t="str">
        <f>TEXT(Tabla13[[#This Row],[Hora de Llegada]], "h:mm")</f>
        <v>1:40</v>
      </c>
      <c r="R158" s="7" t="str">
        <f>TEXT(Tabla13[[#This Row],[Hora de Salida]], "h:mm")</f>
        <v>2:54</v>
      </c>
      <c r="S158" s="7">
        <f>IF(Tabla13[[#This Row],[Estado de la Mesa]]="Ocupada",Tabla13[[#This Row],[Hora de Salida2]]-Tabla13[[#This Row],[Hora de Llegada2]]+(15/1440),Tabla13[[#This Row],[Hora de Salida2]]-Tabla13[[#This Row],[Hora de Llegada2]])</f>
        <v>5.1388888888888901E-2</v>
      </c>
      <c r="T158" s="7">
        <f>Tabla13[[#This Row],[Hora de Salida2]]-Tabla13[[#This Row],[Hora de Llegada2]]</f>
        <v>5.1388888888888901E-2</v>
      </c>
      <c r="U158" s="7">
        <f>IF(Tabla5[[#This Row],[Tiempo de Permanencia sin la Espera]]&gt;Tabla5[[#This Row],[Tiempo Preparación (horas)]],Tabla5[[#This Row],[Tiempo de Permanencia sin la Espera]]-Tabla5[[#This Row],[Tiempo Preparación (horas)]],0)</f>
        <v>1.875000000000001E-2</v>
      </c>
      <c r="V158" s="7" t="str">
        <f>IF(Tabla5[[#This Row],[Tiempo de Permanencia sin la Espera]]&gt;Tabla5[[#This Row],[Tiempo Preparación (horas)]],"Si","No")</f>
        <v>Si</v>
      </c>
      <c r="W158" s="8">
        <v>62</v>
      </c>
      <c r="X158" s="8">
        <f>IF(Tabla5[[#This Row],[Orden Cobrada]]="Si",Tabla5[[#This Row],[Monto Total de la Cuenta]]," ")</f>
        <v>62</v>
      </c>
      <c r="Y158" s="8">
        <v>47</v>
      </c>
      <c r="Z158" s="7">
        <f>Tabla5[[#This Row],[Tiempo de Preparación]]/1440</f>
        <v>3.2638888888888891E-2</v>
      </c>
    </row>
    <row r="159" spans="1:26">
      <c r="A159">
        <v>5</v>
      </c>
      <c r="B159" t="s">
        <v>1558</v>
      </c>
      <c r="C159">
        <v>4</v>
      </c>
      <c r="D159" s="3">
        <v>45018.137499999997</v>
      </c>
      <c r="E159" s="3">
        <v>45018.206944444442</v>
      </c>
      <c r="F159" t="s">
        <v>72</v>
      </c>
      <c r="G159" t="s">
        <v>60</v>
      </c>
      <c r="H159" t="s">
        <v>59</v>
      </c>
      <c r="I159" t="str">
        <f>IF(Tabla5[[#This Row],[Orden Cobrada]]="Si",Tabla13[[#This Row],[Método de Pago]],"Ninguno")</f>
        <v>Tarjeta de crédito</v>
      </c>
      <c r="J159" t="s">
        <v>1557</v>
      </c>
      <c r="K159" s="34" t="str">
        <f>IF(Tabla5[[#This Row],[Orden Cobrada]]="Si",Tabla13[[#This Row],[Propina]],0)</f>
        <v>27.14</v>
      </c>
      <c r="L159" t="s">
        <v>57</v>
      </c>
      <c r="M159">
        <v>147</v>
      </c>
      <c r="N159" t="s">
        <v>75</v>
      </c>
      <c r="O159" t="s">
        <v>1556</v>
      </c>
      <c r="P159" s="6">
        <f>INT(Tabla13[[#This Row],[Hora de Llegada]])</f>
        <v>45018</v>
      </c>
      <c r="Q159" s="7" t="str">
        <f>TEXT(Tabla13[[#This Row],[Hora de Llegada]], "h:mm")</f>
        <v>3:18</v>
      </c>
      <c r="R159" s="7" t="str">
        <f>TEXT(Tabla13[[#This Row],[Hora de Salida]], "h:mm")</f>
        <v>4:58</v>
      </c>
      <c r="S159" s="7">
        <f>IF(Tabla13[[#This Row],[Estado de la Mesa]]="Ocupada",Tabla13[[#This Row],[Hora de Salida2]]-Tabla13[[#This Row],[Hora de Llegada2]]+(15/1440),Tabla13[[#This Row],[Hora de Salida2]]-Tabla13[[#This Row],[Hora de Llegada2]])</f>
        <v>6.9444444444444475E-2</v>
      </c>
      <c r="T159" s="7">
        <f>Tabla13[[#This Row],[Hora de Salida2]]-Tabla13[[#This Row],[Hora de Llegada2]]</f>
        <v>6.9444444444444475E-2</v>
      </c>
      <c r="U159" s="7">
        <f>IF(Tabla5[[#This Row],[Tiempo de Permanencia sin la Espera]]&gt;Tabla5[[#This Row],[Tiempo Preparación (horas)]],Tabla5[[#This Row],[Tiempo de Permanencia sin la Espera]]-Tabla5[[#This Row],[Tiempo Preparación (horas)]],0)</f>
        <v>4.6527777777777807E-2</v>
      </c>
      <c r="V159" s="7" t="str">
        <f>IF(Tabla5[[#This Row],[Tiempo de Permanencia sin la Espera]]&gt;Tabla5[[#This Row],[Tiempo Preparación (horas)]],"Si","No")</f>
        <v>Si</v>
      </c>
      <c r="W159" s="8">
        <v>84</v>
      </c>
      <c r="X159" s="8">
        <f>IF(Tabla5[[#This Row],[Orden Cobrada]]="Si",Tabla5[[#This Row],[Monto Total de la Cuenta]]," ")</f>
        <v>84</v>
      </c>
      <c r="Y159" s="8">
        <v>33</v>
      </c>
      <c r="Z159" s="7">
        <f>Tabla5[[#This Row],[Tiempo de Preparación]]/1440</f>
        <v>2.2916666666666665E-2</v>
      </c>
    </row>
    <row r="160" spans="1:26">
      <c r="A160">
        <v>10</v>
      </c>
      <c r="B160" t="s">
        <v>782</v>
      </c>
      <c r="C160">
        <v>6</v>
      </c>
      <c r="D160" s="3">
        <v>45018.161111111112</v>
      </c>
      <c r="E160" s="3">
        <v>45018.249305555553</v>
      </c>
      <c r="F160" t="s">
        <v>72</v>
      </c>
      <c r="G160" t="s">
        <v>82</v>
      </c>
      <c r="H160" t="s">
        <v>106</v>
      </c>
      <c r="I160" t="str">
        <f>IF(Tabla5[[#This Row],[Orden Cobrada]]="Si",Tabla13[[#This Row],[Método de Pago]],"Ninguno")</f>
        <v>Ninguno</v>
      </c>
      <c r="J160" t="s">
        <v>1555</v>
      </c>
      <c r="K160" s="34">
        <f>IF(Tabla5[[#This Row],[Orden Cobrada]]="Si",Tabla13[[#This Row],[Propina]],0)</f>
        <v>0</v>
      </c>
      <c r="L160" t="s">
        <v>76</v>
      </c>
      <c r="M160">
        <v>148</v>
      </c>
      <c r="N160" t="s">
        <v>75</v>
      </c>
      <c r="O160" t="s">
        <v>1554</v>
      </c>
      <c r="P160" s="6">
        <f>INT(Tabla13[[#This Row],[Hora de Llegada]])</f>
        <v>45018</v>
      </c>
      <c r="Q160" s="7" t="str">
        <f>TEXT(Tabla13[[#This Row],[Hora de Llegada]], "h:mm")</f>
        <v>3:52</v>
      </c>
      <c r="R160" s="7" t="str">
        <f>TEXT(Tabla13[[#This Row],[Hora de Salida]], "h:mm")</f>
        <v>5:59</v>
      </c>
      <c r="S160" s="7">
        <f>IF(Tabla13[[#This Row],[Estado de la Mesa]]="Ocupada",Tabla13[[#This Row],[Hora de Salida2]]-Tabla13[[#This Row],[Hora de Llegada2]]+(15/1440),Tabla13[[#This Row],[Hora de Salida2]]-Tabla13[[#This Row],[Hora de Llegada2]])</f>
        <v>9.8611111111111108E-2</v>
      </c>
      <c r="T160" s="7">
        <f>Tabla13[[#This Row],[Hora de Salida2]]-Tabla13[[#This Row],[Hora de Llegada2]]</f>
        <v>8.8194444444444436E-2</v>
      </c>
      <c r="U160" s="7">
        <f>IF(Tabla5[[#This Row],[Tiempo de Permanencia sin la Espera]]&gt;Tabla5[[#This Row],[Tiempo Preparación (horas)]],Tabla5[[#This Row],[Tiempo de Permanencia sin la Espera]]-Tabla5[[#This Row],[Tiempo Preparación (horas)]],0)</f>
        <v>0</v>
      </c>
      <c r="V160" s="7" t="str">
        <f>IF(Tabla5[[#This Row],[Tiempo de Permanencia sin la Espera]]&gt;Tabla5[[#This Row],[Tiempo Preparación (horas)]],"Si","No")</f>
        <v>No</v>
      </c>
      <c r="W160" s="8">
        <v>212</v>
      </c>
      <c r="X160" s="8" t="str">
        <f>IF(Tabla5[[#This Row],[Orden Cobrada]]="Si",Tabla5[[#This Row],[Monto Total de la Cuenta]]," ")</f>
        <v xml:space="preserve"> </v>
      </c>
      <c r="Y160" s="8">
        <v>159</v>
      </c>
      <c r="Z160" s="7">
        <f>Tabla5[[#This Row],[Tiempo de Preparación]]/1440</f>
        <v>0.11041666666666666</v>
      </c>
    </row>
    <row r="161" spans="1:26">
      <c r="A161">
        <v>18</v>
      </c>
      <c r="B161" t="s">
        <v>1283</v>
      </c>
      <c r="C161">
        <v>4</v>
      </c>
      <c r="D161" s="3">
        <v>45018.065972222219</v>
      </c>
      <c r="E161" s="3">
        <v>45018.201388888891</v>
      </c>
      <c r="F161" t="s">
        <v>87</v>
      </c>
      <c r="G161" t="s">
        <v>60</v>
      </c>
      <c r="H161" t="s">
        <v>59</v>
      </c>
      <c r="I161" t="str">
        <f>IF(Tabla5[[#This Row],[Orden Cobrada]]="Si",Tabla13[[#This Row],[Método de Pago]],"Ninguno")</f>
        <v>Tarjeta de crédito</v>
      </c>
      <c r="J161" t="s">
        <v>1553</v>
      </c>
      <c r="K161" s="34" t="str">
        <f>IF(Tabla5[[#This Row],[Orden Cobrada]]="Si",Tabla13[[#This Row],[Propina]],0)</f>
        <v>15.92</v>
      </c>
      <c r="L161" t="s">
        <v>76</v>
      </c>
      <c r="M161">
        <v>149</v>
      </c>
      <c r="N161" t="s">
        <v>104</v>
      </c>
      <c r="O161" t="s">
        <v>1552</v>
      </c>
      <c r="P161" s="6">
        <f>INT(Tabla13[[#This Row],[Hora de Llegada]])</f>
        <v>45018</v>
      </c>
      <c r="Q161" s="7" t="str">
        <f>TEXT(Tabla13[[#This Row],[Hora de Llegada]], "h:mm")</f>
        <v>1:35</v>
      </c>
      <c r="R161" s="7" t="str">
        <f>TEXT(Tabla13[[#This Row],[Hora de Salida]], "h:mm")</f>
        <v>4:50</v>
      </c>
      <c r="S161" s="7">
        <f>IF(Tabla13[[#This Row],[Estado de la Mesa]]="Ocupada",Tabla13[[#This Row],[Hora de Salida2]]-Tabla13[[#This Row],[Hora de Llegada2]]+(15/1440),Tabla13[[#This Row],[Hora de Salida2]]-Tabla13[[#This Row],[Hora de Llegada2]])</f>
        <v>0.14583333333333329</v>
      </c>
      <c r="T161" s="7">
        <f>Tabla13[[#This Row],[Hora de Salida2]]-Tabla13[[#This Row],[Hora de Llegada2]]</f>
        <v>0.13541666666666663</v>
      </c>
      <c r="U161" s="7">
        <f>IF(Tabla5[[#This Row],[Tiempo de Permanencia sin la Espera]]&gt;Tabla5[[#This Row],[Tiempo Preparación (horas)]],Tabla5[[#This Row],[Tiempo de Permanencia sin la Espera]]-Tabla5[[#This Row],[Tiempo Preparación (horas)]],0)</f>
        <v>3.8888888888888848E-2</v>
      </c>
      <c r="V161" s="7" t="str">
        <f>IF(Tabla5[[#This Row],[Tiempo de Permanencia sin la Espera]]&gt;Tabla5[[#This Row],[Tiempo Preparación (horas)]],"Si","No")</f>
        <v>Si</v>
      </c>
      <c r="W161" s="8">
        <v>226</v>
      </c>
      <c r="X161" s="8">
        <f>IF(Tabla5[[#This Row],[Orden Cobrada]]="Si",Tabla5[[#This Row],[Monto Total de la Cuenta]]," ")</f>
        <v>226</v>
      </c>
      <c r="Y161" s="8">
        <v>139</v>
      </c>
      <c r="Z161" s="7">
        <f>Tabla5[[#This Row],[Tiempo de Preparación]]/1440</f>
        <v>9.6527777777777782E-2</v>
      </c>
    </row>
    <row r="162" spans="1:26">
      <c r="A162">
        <v>18</v>
      </c>
      <c r="B162" t="s">
        <v>1551</v>
      </c>
      <c r="C162">
        <v>6</v>
      </c>
      <c r="D162" s="3">
        <v>45018.025694444441</v>
      </c>
      <c r="E162" s="3">
        <v>45018.131944444445</v>
      </c>
      <c r="F162" t="s">
        <v>97</v>
      </c>
      <c r="G162" t="s">
        <v>82</v>
      </c>
      <c r="H162" t="s">
        <v>106</v>
      </c>
      <c r="I162" t="str">
        <f>IF(Tabla5[[#This Row],[Orden Cobrada]]="Si",Tabla13[[#This Row],[Método de Pago]],"Ninguno")</f>
        <v>Tarjeta de débito</v>
      </c>
      <c r="J162" t="s">
        <v>1550</v>
      </c>
      <c r="K162" s="34" t="str">
        <f>IF(Tabla5[[#This Row],[Orden Cobrada]]="Si",Tabla13[[#This Row],[Propina]],0)</f>
        <v>48.43</v>
      </c>
      <c r="L162" t="s">
        <v>70</v>
      </c>
      <c r="M162">
        <v>150</v>
      </c>
      <c r="N162" t="s">
        <v>64</v>
      </c>
      <c r="O162" t="s">
        <v>1549</v>
      </c>
      <c r="P162" s="6">
        <f>INT(Tabla13[[#This Row],[Hora de Llegada]])</f>
        <v>45018</v>
      </c>
      <c r="Q162" s="7" t="str">
        <f>TEXT(Tabla13[[#This Row],[Hora de Llegada]], "h:mm")</f>
        <v>0:37</v>
      </c>
      <c r="R162" s="7" t="str">
        <f>TEXT(Tabla13[[#This Row],[Hora de Salida]], "h:mm")</f>
        <v>3:10</v>
      </c>
      <c r="S162" s="7">
        <f>IF(Tabla13[[#This Row],[Estado de la Mesa]]="Ocupada",Tabla13[[#This Row],[Hora de Salida2]]-Tabla13[[#This Row],[Hora de Llegada2]]+(15/1440),Tabla13[[#This Row],[Hora de Salida2]]-Tabla13[[#This Row],[Hora de Llegada2]])</f>
        <v>0.10625</v>
      </c>
      <c r="T162" s="7">
        <f>Tabla13[[#This Row],[Hora de Salida2]]-Tabla13[[#This Row],[Hora de Llegada2]]</f>
        <v>0.10625</v>
      </c>
      <c r="U162" s="7">
        <f>IF(Tabla5[[#This Row],[Tiempo de Permanencia sin la Espera]]&gt;Tabla5[[#This Row],[Tiempo Preparación (horas)]],Tabla5[[#This Row],[Tiempo de Permanencia sin la Espera]]-Tabla5[[#This Row],[Tiempo Preparación (horas)]],0)</f>
        <v>3.2638888888888884E-2</v>
      </c>
      <c r="V162" s="7" t="str">
        <f>IF(Tabla5[[#This Row],[Tiempo de Permanencia sin la Espera]]&gt;Tabla5[[#This Row],[Tiempo Preparación (horas)]],"Si","No")</f>
        <v>Si</v>
      </c>
      <c r="W162" s="8">
        <v>150</v>
      </c>
      <c r="X162" s="8">
        <f>IF(Tabla5[[#This Row],[Orden Cobrada]]="Si",Tabla5[[#This Row],[Monto Total de la Cuenta]]," ")</f>
        <v>150</v>
      </c>
      <c r="Y162" s="8">
        <v>106</v>
      </c>
      <c r="Z162" s="7">
        <f>Tabla5[[#This Row],[Tiempo de Preparación]]/1440</f>
        <v>7.3611111111111113E-2</v>
      </c>
    </row>
    <row r="163" spans="1:26">
      <c r="A163">
        <v>6</v>
      </c>
      <c r="B163" t="s">
        <v>942</v>
      </c>
      <c r="C163">
        <v>2</v>
      </c>
      <c r="D163" s="3">
        <v>45018.135416666664</v>
      </c>
      <c r="E163" s="3">
        <v>45018.286805555559</v>
      </c>
      <c r="F163" t="s">
        <v>78</v>
      </c>
      <c r="G163" t="s">
        <v>66</v>
      </c>
      <c r="H163" t="s">
        <v>59</v>
      </c>
      <c r="I163" t="str">
        <f>IF(Tabla5[[#This Row],[Orden Cobrada]]="Si",Tabla13[[#This Row],[Método de Pago]],"Ninguno")</f>
        <v>Tarjeta de crédito</v>
      </c>
      <c r="J163" t="s">
        <v>1548</v>
      </c>
      <c r="K163" s="34" t="str">
        <f>IF(Tabla5[[#This Row],[Orden Cobrada]]="Si",Tabla13[[#This Row],[Propina]],0)</f>
        <v>41.51</v>
      </c>
      <c r="L163" t="s">
        <v>76</v>
      </c>
      <c r="M163">
        <v>151</v>
      </c>
      <c r="N163" t="s">
        <v>56</v>
      </c>
      <c r="O163" t="s">
        <v>1547</v>
      </c>
      <c r="P163" s="6">
        <f>INT(Tabla13[[#This Row],[Hora de Llegada]])</f>
        <v>45018</v>
      </c>
      <c r="Q163" s="7" t="str">
        <f>TEXT(Tabla13[[#This Row],[Hora de Llegada]], "h:mm")</f>
        <v>3:15</v>
      </c>
      <c r="R163" s="7" t="str">
        <f>TEXT(Tabla13[[#This Row],[Hora de Salida]], "h:mm")</f>
        <v>6:53</v>
      </c>
      <c r="S163" s="7">
        <f>IF(Tabla13[[#This Row],[Estado de la Mesa]]="Ocupada",Tabla13[[#This Row],[Hora de Salida2]]-Tabla13[[#This Row],[Hora de Llegada2]]+(15/1440),Tabla13[[#This Row],[Hora de Salida2]]-Tabla13[[#This Row],[Hora de Llegada2]])</f>
        <v>0.16180555555555554</v>
      </c>
      <c r="T163" s="7">
        <f>Tabla13[[#This Row],[Hora de Salida2]]-Tabla13[[#This Row],[Hora de Llegada2]]</f>
        <v>0.15138888888888888</v>
      </c>
      <c r="U163" s="7">
        <f>IF(Tabla5[[#This Row],[Tiempo de Permanencia sin la Espera]]&gt;Tabla5[[#This Row],[Tiempo Preparación (horas)]],Tabla5[[#This Row],[Tiempo de Permanencia sin la Espera]]-Tabla5[[#This Row],[Tiempo Preparación (horas)]],0)</f>
        <v>0.13819444444444443</v>
      </c>
      <c r="V163" s="7" t="str">
        <f>IF(Tabla5[[#This Row],[Tiempo de Permanencia sin la Espera]]&gt;Tabla5[[#This Row],[Tiempo Preparación (horas)]],"Si","No")</f>
        <v>Si</v>
      </c>
      <c r="W163" s="8">
        <v>132</v>
      </c>
      <c r="X163" s="8">
        <f>IF(Tabla5[[#This Row],[Orden Cobrada]]="Si",Tabla5[[#This Row],[Monto Total de la Cuenta]]," ")</f>
        <v>132</v>
      </c>
      <c r="Y163" s="8">
        <v>19</v>
      </c>
      <c r="Z163" s="7">
        <f>Tabla5[[#This Row],[Tiempo de Preparación]]/1440</f>
        <v>1.3194444444444444E-2</v>
      </c>
    </row>
    <row r="164" spans="1:26">
      <c r="A164">
        <v>5</v>
      </c>
      <c r="B164" t="s">
        <v>1546</v>
      </c>
      <c r="C164">
        <v>6</v>
      </c>
      <c r="D164" s="3">
        <v>45018.051388888889</v>
      </c>
      <c r="E164" s="3">
        <v>45018.119444444441</v>
      </c>
      <c r="F164" t="s">
        <v>78</v>
      </c>
      <c r="G164" t="s">
        <v>82</v>
      </c>
      <c r="H164" t="s">
        <v>106</v>
      </c>
      <c r="I164" t="str">
        <f>IF(Tabla5[[#This Row],[Orden Cobrada]]="Si",Tabla13[[#This Row],[Método de Pago]],"Ninguno")</f>
        <v>Tarjeta de débito</v>
      </c>
      <c r="J164" t="s">
        <v>1545</v>
      </c>
      <c r="K164" s="34" t="str">
        <f>IF(Tabla5[[#This Row],[Orden Cobrada]]="Si",Tabla13[[#This Row],[Propina]],0)</f>
        <v>25.57</v>
      </c>
      <c r="L164" t="s">
        <v>57</v>
      </c>
      <c r="M164">
        <v>152</v>
      </c>
      <c r="N164" t="s">
        <v>56</v>
      </c>
      <c r="O164" t="s">
        <v>15</v>
      </c>
      <c r="P164" s="6">
        <f>INT(Tabla13[[#This Row],[Hora de Llegada]])</f>
        <v>45018</v>
      </c>
      <c r="Q164" s="7" t="str">
        <f>TEXT(Tabla13[[#This Row],[Hora de Llegada]], "h:mm")</f>
        <v>1:14</v>
      </c>
      <c r="R164" s="7" t="str">
        <f>TEXT(Tabla13[[#This Row],[Hora de Salida]], "h:mm")</f>
        <v>2:52</v>
      </c>
      <c r="S164" s="7">
        <f>IF(Tabla13[[#This Row],[Estado de la Mesa]]="Ocupada",Tabla13[[#This Row],[Hora de Salida2]]-Tabla13[[#This Row],[Hora de Llegada2]]+(15/1440),Tabla13[[#This Row],[Hora de Salida2]]-Tabla13[[#This Row],[Hora de Llegada2]])</f>
        <v>6.8055555555555564E-2</v>
      </c>
      <c r="T164" s="7">
        <f>Tabla13[[#This Row],[Hora de Salida2]]-Tabla13[[#This Row],[Hora de Llegada2]]</f>
        <v>6.8055555555555564E-2</v>
      </c>
      <c r="U164" s="7">
        <f>IF(Tabla5[[#This Row],[Tiempo de Permanencia sin la Espera]]&gt;Tabla5[[#This Row],[Tiempo Preparación (horas)]],Tabla5[[#This Row],[Tiempo de Permanencia sin la Espera]]-Tabla5[[#This Row],[Tiempo Preparación (horas)]],0)</f>
        <v>5.9722222222222232E-2</v>
      </c>
      <c r="V164" s="7" t="str">
        <f>IF(Tabla5[[#This Row],[Tiempo de Permanencia sin la Espera]]&gt;Tabla5[[#This Row],[Tiempo Preparación (horas)]],"Si","No")</f>
        <v>Si</v>
      </c>
      <c r="W164" s="8">
        <v>56</v>
      </c>
      <c r="X164" s="8">
        <f>IF(Tabla5[[#This Row],[Orden Cobrada]]="Si",Tabla5[[#This Row],[Monto Total de la Cuenta]]," ")</f>
        <v>56</v>
      </c>
      <c r="Y164" s="8">
        <v>12</v>
      </c>
      <c r="Z164" s="7">
        <f>Tabla5[[#This Row],[Tiempo de Preparación]]/1440</f>
        <v>8.3333333333333332E-3</v>
      </c>
    </row>
    <row r="165" spans="1:26">
      <c r="A165">
        <v>10</v>
      </c>
      <c r="B165" t="s">
        <v>1544</v>
      </c>
      <c r="C165">
        <v>1</v>
      </c>
      <c r="D165" s="3">
        <v>45018.129166666666</v>
      </c>
      <c r="E165" s="3">
        <v>45018.226388888892</v>
      </c>
      <c r="F165" t="s">
        <v>61</v>
      </c>
      <c r="G165" t="s">
        <v>60</v>
      </c>
      <c r="H165" t="s">
        <v>106</v>
      </c>
      <c r="I165" t="str">
        <f>IF(Tabla5[[#This Row],[Orden Cobrada]]="Si",Tabla13[[#This Row],[Método de Pago]],"Ninguno")</f>
        <v>Tarjeta de débito</v>
      </c>
      <c r="J165" t="s">
        <v>1543</v>
      </c>
      <c r="K165" s="34" t="str">
        <f>IF(Tabla5[[#This Row],[Orden Cobrada]]="Si",Tabla13[[#This Row],[Propina]],0)</f>
        <v>42.84</v>
      </c>
      <c r="L165" t="s">
        <v>76</v>
      </c>
      <c r="M165">
        <v>153</v>
      </c>
      <c r="N165" t="s">
        <v>163</v>
      </c>
      <c r="O165" t="s">
        <v>1542</v>
      </c>
      <c r="P165" s="6">
        <f>INT(Tabla13[[#This Row],[Hora de Llegada]])</f>
        <v>45018</v>
      </c>
      <c r="Q165" s="7" t="str">
        <f>TEXT(Tabla13[[#This Row],[Hora de Llegada]], "h:mm")</f>
        <v>3:06</v>
      </c>
      <c r="R165" s="7" t="str">
        <f>TEXT(Tabla13[[#This Row],[Hora de Salida]], "h:mm")</f>
        <v>5:26</v>
      </c>
      <c r="S165" s="7">
        <f>IF(Tabla13[[#This Row],[Estado de la Mesa]]="Ocupada",Tabla13[[#This Row],[Hora de Salida2]]-Tabla13[[#This Row],[Hora de Llegada2]]+(15/1440),Tabla13[[#This Row],[Hora de Salida2]]-Tabla13[[#This Row],[Hora de Llegada2]])</f>
        <v>0.10763888888888888</v>
      </c>
      <c r="T165" s="7">
        <f>Tabla13[[#This Row],[Hora de Salida2]]-Tabla13[[#This Row],[Hora de Llegada2]]</f>
        <v>9.722222222222221E-2</v>
      </c>
      <c r="U165" s="7">
        <f>IF(Tabla5[[#This Row],[Tiempo de Permanencia sin la Espera]]&gt;Tabla5[[#This Row],[Tiempo Preparación (horas)]],Tabla5[[#This Row],[Tiempo de Permanencia sin la Espera]]-Tabla5[[#This Row],[Tiempo Preparación (horas)]],0)</f>
        <v>3.5416666666666652E-2</v>
      </c>
      <c r="V165" s="7" t="str">
        <f>IF(Tabla5[[#This Row],[Tiempo de Permanencia sin la Espera]]&gt;Tabla5[[#This Row],[Tiempo Preparación (horas)]],"Si","No")</f>
        <v>Si</v>
      </c>
      <c r="W165" s="8">
        <v>203</v>
      </c>
      <c r="X165" s="8">
        <f>IF(Tabla5[[#This Row],[Orden Cobrada]]="Si",Tabla5[[#This Row],[Monto Total de la Cuenta]]," ")</f>
        <v>203</v>
      </c>
      <c r="Y165" s="8">
        <v>89</v>
      </c>
      <c r="Z165" s="7">
        <f>Tabla5[[#This Row],[Tiempo de Preparación]]/1440</f>
        <v>6.1805555555555558E-2</v>
      </c>
    </row>
    <row r="166" spans="1:26">
      <c r="A166">
        <v>11</v>
      </c>
      <c r="B166" t="s">
        <v>869</v>
      </c>
      <c r="C166">
        <v>6</v>
      </c>
      <c r="D166" s="3">
        <v>45018.089583333334</v>
      </c>
      <c r="E166" s="3">
        <v>45018.15</v>
      </c>
      <c r="F166" t="s">
        <v>97</v>
      </c>
      <c r="G166" t="s">
        <v>60</v>
      </c>
      <c r="H166" t="s">
        <v>59</v>
      </c>
      <c r="I166" t="str">
        <f>IF(Tabla5[[#This Row],[Orden Cobrada]]="Si",Tabla13[[#This Row],[Método de Pago]],"Ninguno")</f>
        <v>Tarjeta de crédito</v>
      </c>
      <c r="J166" t="s">
        <v>1541</v>
      </c>
      <c r="K166" s="34" t="str">
        <f>IF(Tabla5[[#This Row],[Orden Cobrada]]="Si",Tabla13[[#This Row],[Propina]],0)</f>
        <v>17.2</v>
      </c>
      <c r="L166" t="s">
        <v>70</v>
      </c>
      <c r="M166">
        <v>154</v>
      </c>
      <c r="N166" t="s">
        <v>56</v>
      </c>
      <c r="O166" t="s">
        <v>1150</v>
      </c>
      <c r="P166" s="6">
        <f>INT(Tabla13[[#This Row],[Hora de Llegada]])</f>
        <v>45018</v>
      </c>
      <c r="Q166" s="7" t="str">
        <f>TEXT(Tabla13[[#This Row],[Hora de Llegada]], "h:mm")</f>
        <v>2:09</v>
      </c>
      <c r="R166" s="7" t="str">
        <f>TEXT(Tabla13[[#This Row],[Hora de Salida]], "h:mm")</f>
        <v>3:36</v>
      </c>
      <c r="S166" s="7">
        <f>IF(Tabla13[[#This Row],[Estado de la Mesa]]="Ocupada",Tabla13[[#This Row],[Hora de Salida2]]-Tabla13[[#This Row],[Hora de Llegada2]]+(15/1440),Tabla13[[#This Row],[Hora de Salida2]]-Tabla13[[#This Row],[Hora de Llegada2]])</f>
        <v>6.041666666666666E-2</v>
      </c>
      <c r="T166" s="7">
        <f>Tabla13[[#This Row],[Hora de Salida2]]-Tabla13[[#This Row],[Hora de Llegada2]]</f>
        <v>6.041666666666666E-2</v>
      </c>
      <c r="U166" s="7">
        <f>IF(Tabla5[[#This Row],[Tiempo de Permanencia sin la Espera]]&gt;Tabla5[[#This Row],[Tiempo Preparación (horas)]],Tabla5[[#This Row],[Tiempo de Permanencia sin la Espera]]-Tabla5[[#This Row],[Tiempo Preparación (horas)]],0)</f>
        <v>3.4722222222222168E-3</v>
      </c>
      <c r="V166" s="7" t="str">
        <f>IF(Tabla5[[#This Row],[Tiempo de Permanencia sin la Espera]]&gt;Tabla5[[#This Row],[Tiempo Preparación (horas)]],"Si","No")</f>
        <v>Si</v>
      </c>
      <c r="W166" s="8">
        <v>144</v>
      </c>
      <c r="X166" s="8">
        <f>IF(Tabla5[[#This Row],[Orden Cobrada]]="Si",Tabla5[[#This Row],[Monto Total de la Cuenta]]," ")</f>
        <v>144</v>
      </c>
      <c r="Y166" s="8">
        <v>82</v>
      </c>
      <c r="Z166" s="7">
        <f>Tabla5[[#This Row],[Tiempo de Preparación]]/1440</f>
        <v>5.6944444444444443E-2</v>
      </c>
    </row>
    <row r="167" spans="1:26">
      <c r="A167">
        <v>7</v>
      </c>
      <c r="B167" t="s">
        <v>1540</v>
      </c>
      <c r="C167">
        <v>2</v>
      </c>
      <c r="D167" s="3">
        <v>45018.078472222223</v>
      </c>
      <c r="E167" s="3">
        <v>45018.197222222225</v>
      </c>
      <c r="F167" t="s">
        <v>87</v>
      </c>
      <c r="G167" t="s">
        <v>82</v>
      </c>
      <c r="H167" t="s">
        <v>59</v>
      </c>
      <c r="I167" t="str">
        <f>IF(Tabla5[[#This Row],[Orden Cobrada]]="Si",Tabla13[[#This Row],[Método de Pago]],"Ninguno")</f>
        <v>Tarjeta de crédito</v>
      </c>
      <c r="J167" t="s">
        <v>1539</v>
      </c>
      <c r="K167" s="34" t="str">
        <f>IF(Tabla5[[#This Row],[Orden Cobrada]]="Si",Tabla13[[#This Row],[Propina]],0)</f>
        <v>25.72</v>
      </c>
      <c r="L167" t="s">
        <v>57</v>
      </c>
      <c r="M167">
        <v>155</v>
      </c>
      <c r="N167" t="s">
        <v>132</v>
      </c>
      <c r="O167" t="s">
        <v>1538</v>
      </c>
      <c r="P167" s="6">
        <f>INT(Tabla13[[#This Row],[Hora de Llegada]])</f>
        <v>45018</v>
      </c>
      <c r="Q167" s="7" t="str">
        <f>TEXT(Tabla13[[#This Row],[Hora de Llegada]], "h:mm")</f>
        <v>1:53</v>
      </c>
      <c r="R167" s="7" t="str">
        <f>TEXT(Tabla13[[#This Row],[Hora de Salida]], "h:mm")</f>
        <v>4:44</v>
      </c>
      <c r="S167" s="7">
        <f>IF(Tabla13[[#This Row],[Estado de la Mesa]]="Ocupada",Tabla13[[#This Row],[Hora de Salida2]]-Tabla13[[#This Row],[Hora de Llegada2]]+(15/1440),Tabla13[[#This Row],[Hora de Salida2]]-Tabla13[[#This Row],[Hora de Llegada2]])</f>
        <v>0.11874999999999999</v>
      </c>
      <c r="T167" s="7">
        <f>Tabla13[[#This Row],[Hora de Salida2]]-Tabla13[[#This Row],[Hora de Llegada2]]</f>
        <v>0.11874999999999999</v>
      </c>
      <c r="U167" s="7">
        <f>IF(Tabla5[[#This Row],[Tiempo de Permanencia sin la Espera]]&gt;Tabla5[[#This Row],[Tiempo Preparación (horas)]],Tabla5[[#This Row],[Tiempo de Permanencia sin la Espera]]-Tabla5[[#This Row],[Tiempo Preparación (horas)]],0)</f>
        <v>4.9305555555555547E-2</v>
      </c>
      <c r="V167" s="7" t="str">
        <f>IF(Tabla5[[#This Row],[Tiempo de Permanencia sin la Espera]]&gt;Tabla5[[#This Row],[Tiempo Preparación (horas)]],"Si","No")</f>
        <v>Si</v>
      </c>
      <c r="W167" s="8">
        <v>136</v>
      </c>
      <c r="X167" s="8">
        <f>IF(Tabla5[[#This Row],[Orden Cobrada]]="Si",Tabla5[[#This Row],[Monto Total de la Cuenta]]," ")</f>
        <v>136</v>
      </c>
      <c r="Y167" s="8">
        <v>100</v>
      </c>
      <c r="Z167" s="7">
        <f>Tabla5[[#This Row],[Tiempo de Preparación]]/1440</f>
        <v>6.9444444444444448E-2</v>
      </c>
    </row>
    <row r="168" spans="1:26">
      <c r="A168">
        <v>6</v>
      </c>
      <c r="B168" t="s">
        <v>1537</v>
      </c>
      <c r="C168">
        <v>4</v>
      </c>
      <c r="D168" s="3">
        <v>45018.027777777781</v>
      </c>
      <c r="E168" s="3">
        <v>45018.178472222222</v>
      </c>
      <c r="F168" t="s">
        <v>72</v>
      </c>
      <c r="G168" t="s">
        <v>66</v>
      </c>
      <c r="H168" t="s">
        <v>59</v>
      </c>
      <c r="I168" t="str">
        <f>IF(Tabla5[[#This Row],[Orden Cobrada]]="Si",Tabla13[[#This Row],[Método de Pago]],"Ninguno")</f>
        <v>Tarjeta de crédito</v>
      </c>
      <c r="J168" t="s">
        <v>1536</v>
      </c>
      <c r="K168" s="34" t="str">
        <f>IF(Tabla5[[#This Row],[Orden Cobrada]]="Si",Tabla13[[#This Row],[Propina]],0)</f>
        <v>19.03</v>
      </c>
      <c r="L168" t="s">
        <v>70</v>
      </c>
      <c r="M168">
        <v>156</v>
      </c>
      <c r="N168" t="s">
        <v>90</v>
      </c>
      <c r="O168" t="s">
        <v>15</v>
      </c>
      <c r="P168" s="6">
        <f>INT(Tabla13[[#This Row],[Hora de Llegada]])</f>
        <v>45018</v>
      </c>
      <c r="Q168" s="7" t="str">
        <f>TEXT(Tabla13[[#This Row],[Hora de Llegada]], "h:mm")</f>
        <v>0:40</v>
      </c>
      <c r="R168" s="7" t="str">
        <f>TEXT(Tabla13[[#This Row],[Hora de Salida]], "h:mm")</f>
        <v>4:17</v>
      </c>
      <c r="S168" s="7">
        <f>IF(Tabla13[[#This Row],[Estado de la Mesa]]="Ocupada",Tabla13[[#This Row],[Hora de Salida2]]-Tabla13[[#This Row],[Hora de Llegada2]]+(15/1440),Tabla13[[#This Row],[Hora de Salida2]]-Tabla13[[#This Row],[Hora de Llegada2]])</f>
        <v>0.15069444444444446</v>
      </c>
      <c r="T168" s="7">
        <f>Tabla13[[#This Row],[Hora de Salida2]]-Tabla13[[#This Row],[Hora de Llegada2]]</f>
        <v>0.15069444444444446</v>
      </c>
      <c r="U168" s="7">
        <f>IF(Tabla5[[#This Row],[Tiempo de Permanencia sin la Espera]]&gt;Tabla5[[#This Row],[Tiempo Preparación (horas)]],Tabla5[[#This Row],[Tiempo de Permanencia sin la Espera]]-Tabla5[[#This Row],[Tiempo Preparación (horas)]],0)</f>
        <v>0.14652777777777778</v>
      </c>
      <c r="V168" s="7" t="str">
        <f>IF(Tabla5[[#This Row],[Tiempo de Permanencia sin la Espera]]&gt;Tabla5[[#This Row],[Tiempo Preparación (horas)]],"Si","No")</f>
        <v>Si</v>
      </c>
      <c r="W168" s="8">
        <v>56</v>
      </c>
      <c r="X168" s="8">
        <f>IF(Tabla5[[#This Row],[Orden Cobrada]]="Si",Tabla5[[#This Row],[Monto Total de la Cuenta]]," ")</f>
        <v>56</v>
      </c>
      <c r="Y168" s="8">
        <v>6</v>
      </c>
      <c r="Z168" s="7">
        <f>Tabla5[[#This Row],[Tiempo de Preparación]]/1440</f>
        <v>4.1666666666666666E-3</v>
      </c>
    </row>
    <row r="169" spans="1:26">
      <c r="A169">
        <v>13</v>
      </c>
      <c r="B169" t="s">
        <v>1535</v>
      </c>
      <c r="C169">
        <v>5</v>
      </c>
      <c r="D169" s="3">
        <v>45018.140277777777</v>
      </c>
      <c r="E169" s="3">
        <v>45018.260416666664</v>
      </c>
      <c r="F169" t="s">
        <v>72</v>
      </c>
      <c r="G169" t="s">
        <v>60</v>
      </c>
      <c r="H169" t="s">
        <v>59</v>
      </c>
      <c r="I169" t="str">
        <f>IF(Tabla5[[#This Row],[Orden Cobrada]]="Si",Tabla13[[#This Row],[Método de Pago]],"Ninguno")</f>
        <v>Tarjeta de crédito</v>
      </c>
      <c r="J169" t="s">
        <v>1534</v>
      </c>
      <c r="K169" s="34" t="str">
        <f>IF(Tabla5[[#This Row],[Orden Cobrada]]="Si",Tabla13[[#This Row],[Propina]],0)</f>
        <v>28.48</v>
      </c>
      <c r="L169" t="s">
        <v>76</v>
      </c>
      <c r="M169">
        <v>157</v>
      </c>
      <c r="N169" t="s">
        <v>100</v>
      </c>
      <c r="O169" t="s">
        <v>1533</v>
      </c>
      <c r="P169" s="6">
        <f>INT(Tabla13[[#This Row],[Hora de Llegada]])</f>
        <v>45018</v>
      </c>
      <c r="Q169" s="7" t="str">
        <f>TEXT(Tabla13[[#This Row],[Hora de Llegada]], "h:mm")</f>
        <v>3:22</v>
      </c>
      <c r="R169" s="7" t="str">
        <f>TEXT(Tabla13[[#This Row],[Hora de Salida]], "h:mm")</f>
        <v>6:15</v>
      </c>
      <c r="S169" s="7">
        <f>IF(Tabla13[[#This Row],[Estado de la Mesa]]="Ocupada",Tabla13[[#This Row],[Hora de Salida2]]-Tabla13[[#This Row],[Hora de Llegada2]]+(15/1440),Tabla13[[#This Row],[Hora de Salida2]]-Tabla13[[#This Row],[Hora de Llegada2]])</f>
        <v>0.13055555555555556</v>
      </c>
      <c r="T169" s="7">
        <f>Tabla13[[#This Row],[Hora de Salida2]]-Tabla13[[#This Row],[Hora de Llegada2]]</f>
        <v>0.12013888888888891</v>
      </c>
      <c r="U169" s="7">
        <f>IF(Tabla5[[#This Row],[Tiempo de Permanencia sin la Espera]]&gt;Tabla5[[#This Row],[Tiempo Preparación (horas)]],Tabla5[[#This Row],[Tiempo de Permanencia sin la Espera]]-Tabla5[[#This Row],[Tiempo Preparación (horas)]],0)</f>
        <v>1.5972222222222235E-2</v>
      </c>
      <c r="V169" s="7" t="str">
        <f>IF(Tabla5[[#This Row],[Tiempo de Permanencia sin la Espera]]&gt;Tabla5[[#This Row],[Tiempo Preparación (horas)]],"Si","No")</f>
        <v>Si</v>
      </c>
      <c r="W169" s="8">
        <v>271</v>
      </c>
      <c r="X169" s="8">
        <f>IF(Tabla5[[#This Row],[Orden Cobrada]]="Si",Tabla5[[#This Row],[Monto Total de la Cuenta]]," ")</f>
        <v>271</v>
      </c>
      <c r="Y169" s="8">
        <v>150</v>
      </c>
      <c r="Z169" s="7">
        <f>Tabla5[[#This Row],[Tiempo de Preparación]]/1440</f>
        <v>0.10416666666666667</v>
      </c>
    </row>
    <row r="170" spans="1:26">
      <c r="A170">
        <v>5</v>
      </c>
      <c r="B170" t="s">
        <v>271</v>
      </c>
      <c r="C170">
        <v>5</v>
      </c>
      <c r="D170" s="3">
        <v>45018.114583333336</v>
      </c>
      <c r="E170" s="3">
        <v>45018.165972222225</v>
      </c>
      <c r="F170" t="s">
        <v>72</v>
      </c>
      <c r="G170" t="s">
        <v>82</v>
      </c>
      <c r="H170" t="s">
        <v>59</v>
      </c>
      <c r="I170" t="str">
        <f>IF(Tabla5[[#This Row],[Orden Cobrada]]="Si",Tabla13[[#This Row],[Método de Pago]],"Ninguno")</f>
        <v>Ninguno</v>
      </c>
      <c r="J170" t="s">
        <v>1532</v>
      </c>
      <c r="K170" s="34">
        <f>IF(Tabla5[[#This Row],[Orden Cobrada]]="Si",Tabla13[[#This Row],[Propina]],0)</f>
        <v>0</v>
      </c>
      <c r="L170" t="s">
        <v>70</v>
      </c>
      <c r="M170">
        <v>158</v>
      </c>
      <c r="N170" t="s">
        <v>69</v>
      </c>
      <c r="O170" t="s">
        <v>1531</v>
      </c>
      <c r="P170" s="6">
        <f>INT(Tabla13[[#This Row],[Hora de Llegada]])</f>
        <v>45018</v>
      </c>
      <c r="Q170" s="7" t="str">
        <f>TEXT(Tabla13[[#This Row],[Hora de Llegada]], "h:mm")</f>
        <v>2:45</v>
      </c>
      <c r="R170" s="7" t="str">
        <f>TEXT(Tabla13[[#This Row],[Hora de Salida]], "h:mm")</f>
        <v>3:59</v>
      </c>
      <c r="S170" s="7">
        <f>IF(Tabla13[[#This Row],[Estado de la Mesa]]="Ocupada",Tabla13[[#This Row],[Hora de Salida2]]-Tabla13[[#This Row],[Hora de Llegada2]]+(15/1440),Tabla13[[#This Row],[Hora de Salida2]]-Tabla13[[#This Row],[Hora de Llegada2]])</f>
        <v>5.1388888888888887E-2</v>
      </c>
      <c r="T170" s="7">
        <f>Tabla13[[#This Row],[Hora de Salida2]]-Tabla13[[#This Row],[Hora de Llegada2]]</f>
        <v>5.1388888888888887E-2</v>
      </c>
      <c r="U170" s="7">
        <f>IF(Tabla5[[#This Row],[Tiempo de Permanencia sin la Espera]]&gt;Tabla5[[#This Row],[Tiempo Preparación (horas)]],Tabla5[[#This Row],[Tiempo de Permanencia sin la Espera]]-Tabla5[[#This Row],[Tiempo Preparación (horas)]],0)</f>
        <v>0</v>
      </c>
      <c r="V170" s="7" t="str">
        <f>IF(Tabla5[[#This Row],[Tiempo de Permanencia sin la Espera]]&gt;Tabla5[[#This Row],[Tiempo Preparación (horas)]],"Si","No")</f>
        <v>No</v>
      </c>
      <c r="W170" s="8">
        <v>310</v>
      </c>
      <c r="X170" s="8" t="str">
        <f>IF(Tabla5[[#This Row],[Orden Cobrada]]="Si",Tabla5[[#This Row],[Monto Total de la Cuenta]]," ")</f>
        <v xml:space="preserve"> </v>
      </c>
      <c r="Y170" s="8">
        <v>135</v>
      </c>
      <c r="Z170" s="7">
        <f>Tabla5[[#This Row],[Tiempo de Preparación]]/1440</f>
        <v>9.375E-2</v>
      </c>
    </row>
    <row r="171" spans="1:26">
      <c r="A171">
        <v>16</v>
      </c>
      <c r="B171" t="s">
        <v>1530</v>
      </c>
      <c r="C171">
        <v>1</v>
      </c>
      <c r="D171" s="3">
        <v>45018.006944444445</v>
      </c>
      <c r="E171" s="3">
        <v>45018.052083333336</v>
      </c>
      <c r="F171" t="s">
        <v>72</v>
      </c>
      <c r="G171" t="s">
        <v>60</v>
      </c>
      <c r="H171" t="s">
        <v>59</v>
      </c>
      <c r="I171" t="str">
        <f>IF(Tabla5[[#This Row],[Orden Cobrada]]="Si",Tabla13[[#This Row],[Método de Pago]],"Ninguno")</f>
        <v>Ninguno</v>
      </c>
      <c r="J171" t="s">
        <v>660</v>
      </c>
      <c r="K171" s="34">
        <f>IF(Tabla5[[#This Row],[Orden Cobrada]]="Si",Tabla13[[#This Row],[Propina]],0)</f>
        <v>0</v>
      </c>
      <c r="L171" t="s">
        <v>76</v>
      </c>
      <c r="M171">
        <v>159</v>
      </c>
      <c r="N171" t="s">
        <v>104</v>
      </c>
      <c r="O171" t="s">
        <v>1529</v>
      </c>
      <c r="P171" s="6">
        <f>INT(Tabla13[[#This Row],[Hora de Llegada]])</f>
        <v>45018</v>
      </c>
      <c r="Q171" s="7" t="str">
        <f>TEXT(Tabla13[[#This Row],[Hora de Llegada]], "h:mm")</f>
        <v>0:10</v>
      </c>
      <c r="R171" s="7" t="str">
        <f>TEXT(Tabla13[[#This Row],[Hora de Salida]], "h:mm")</f>
        <v>1:15</v>
      </c>
      <c r="S171" s="7">
        <f>IF(Tabla13[[#This Row],[Estado de la Mesa]]="Ocupada",Tabla13[[#This Row],[Hora de Salida2]]-Tabla13[[#This Row],[Hora de Llegada2]]+(15/1440),Tabla13[[#This Row],[Hora de Salida2]]-Tabla13[[#This Row],[Hora de Llegada2]])</f>
        <v>5.5555555555555559E-2</v>
      </c>
      <c r="T171" s="7">
        <f>Tabla13[[#This Row],[Hora de Salida2]]-Tabla13[[#This Row],[Hora de Llegada2]]</f>
        <v>4.5138888888888895E-2</v>
      </c>
      <c r="U171" s="7">
        <f>IF(Tabla5[[#This Row],[Tiempo de Permanencia sin la Espera]]&gt;Tabla5[[#This Row],[Tiempo Preparación (horas)]],Tabla5[[#This Row],[Tiempo de Permanencia sin la Espera]]-Tabla5[[#This Row],[Tiempo Preparación (horas)]],0)</f>
        <v>0</v>
      </c>
      <c r="V171" s="7" t="str">
        <f>IF(Tabla5[[#This Row],[Tiempo de Permanencia sin la Espera]]&gt;Tabla5[[#This Row],[Tiempo Preparación (horas)]],"Si","No")</f>
        <v>No</v>
      </c>
      <c r="W171" s="8">
        <v>253</v>
      </c>
      <c r="X171" s="8" t="str">
        <f>IF(Tabla5[[#This Row],[Orden Cobrada]]="Si",Tabla5[[#This Row],[Monto Total de la Cuenta]]," ")</f>
        <v xml:space="preserve"> </v>
      </c>
      <c r="Y171" s="8">
        <v>74</v>
      </c>
      <c r="Z171" s="7">
        <f>Tabla5[[#This Row],[Tiempo de Preparación]]/1440</f>
        <v>5.1388888888888887E-2</v>
      </c>
    </row>
    <row r="172" spans="1:26">
      <c r="A172">
        <v>19</v>
      </c>
      <c r="B172" t="s">
        <v>1340</v>
      </c>
      <c r="C172">
        <v>6</v>
      </c>
      <c r="D172" s="3">
        <v>45018.04583333333</v>
      </c>
      <c r="E172" s="3">
        <v>45018.189583333333</v>
      </c>
      <c r="F172" t="s">
        <v>61</v>
      </c>
      <c r="G172" t="s">
        <v>82</v>
      </c>
      <c r="H172" t="s">
        <v>59</v>
      </c>
      <c r="I172" t="str">
        <f>IF(Tabla5[[#This Row],[Orden Cobrada]]="Si",Tabla13[[#This Row],[Método de Pago]],"Ninguno")</f>
        <v>Tarjeta de crédito</v>
      </c>
      <c r="J172" t="s">
        <v>1528</v>
      </c>
      <c r="K172" s="34" t="str">
        <f>IF(Tabla5[[#This Row],[Orden Cobrada]]="Si",Tabla13[[#This Row],[Propina]],0)</f>
        <v>26.02</v>
      </c>
      <c r="L172" t="s">
        <v>57</v>
      </c>
      <c r="M172">
        <v>160</v>
      </c>
      <c r="N172" t="s">
        <v>75</v>
      </c>
      <c r="O172" t="s">
        <v>1527</v>
      </c>
      <c r="P172" s="6">
        <f>INT(Tabla13[[#This Row],[Hora de Llegada]])</f>
        <v>45018</v>
      </c>
      <c r="Q172" s="7" t="str">
        <f>TEXT(Tabla13[[#This Row],[Hora de Llegada]], "h:mm")</f>
        <v>1:06</v>
      </c>
      <c r="R172" s="7" t="str">
        <f>TEXT(Tabla13[[#This Row],[Hora de Salida]], "h:mm")</f>
        <v>4:33</v>
      </c>
      <c r="S172" s="7">
        <f>IF(Tabla13[[#This Row],[Estado de la Mesa]]="Ocupada",Tabla13[[#This Row],[Hora de Salida2]]-Tabla13[[#This Row],[Hora de Llegada2]]+(15/1440),Tabla13[[#This Row],[Hora de Salida2]]-Tabla13[[#This Row],[Hora de Llegada2]])</f>
        <v>0.14374999999999999</v>
      </c>
      <c r="T172" s="7">
        <f>Tabla13[[#This Row],[Hora de Salida2]]-Tabla13[[#This Row],[Hora de Llegada2]]</f>
        <v>0.14374999999999999</v>
      </c>
      <c r="U172" s="7">
        <f>IF(Tabla5[[#This Row],[Tiempo de Permanencia sin la Espera]]&gt;Tabla5[[#This Row],[Tiempo Preparación (horas)]],Tabla5[[#This Row],[Tiempo de Permanencia sin la Espera]]-Tabla5[[#This Row],[Tiempo Preparación (horas)]],0)</f>
        <v>9.722222222222221E-2</v>
      </c>
      <c r="V172" s="7" t="str">
        <f>IF(Tabla5[[#This Row],[Tiempo de Permanencia sin la Espera]]&gt;Tabla5[[#This Row],[Tiempo Preparación (horas)]],"Si","No")</f>
        <v>Si</v>
      </c>
      <c r="W172" s="8">
        <v>156</v>
      </c>
      <c r="X172" s="8">
        <f>IF(Tabla5[[#This Row],[Orden Cobrada]]="Si",Tabla5[[#This Row],[Monto Total de la Cuenta]]," ")</f>
        <v>156</v>
      </c>
      <c r="Y172" s="8">
        <v>67</v>
      </c>
      <c r="Z172" s="7">
        <f>Tabla5[[#This Row],[Tiempo de Preparación]]/1440</f>
        <v>4.6527777777777779E-2</v>
      </c>
    </row>
    <row r="173" spans="1:26">
      <c r="A173">
        <v>13</v>
      </c>
      <c r="B173" t="s">
        <v>1526</v>
      </c>
      <c r="C173">
        <v>6</v>
      </c>
      <c r="D173" s="3">
        <v>45018.03125</v>
      </c>
      <c r="E173" s="3">
        <v>45018.182638888888</v>
      </c>
      <c r="F173" t="s">
        <v>61</v>
      </c>
      <c r="G173" t="s">
        <v>82</v>
      </c>
      <c r="H173" t="s">
        <v>59</v>
      </c>
      <c r="I173" t="str">
        <f>IF(Tabla5[[#This Row],[Orden Cobrada]]="Si",Tabla13[[#This Row],[Método de Pago]],"Ninguno")</f>
        <v>Tarjeta de crédito</v>
      </c>
      <c r="J173" t="s">
        <v>1525</v>
      </c>
      <c r="K173" s="34" t="str">
        <f>IF(Tabla5[[#This Row],[Orden Cobrada]]="Si",Tabla13[[#This Row],[Propina]],0)</f>
        <v>18.86</v>
      </c>
      <c r="L173" t="s">
        <v>57</v>
      </c>
      <c r="M173">
        <v>161</v>
      </c>
      <c r="N173" t="s">
        <v>163</v>
      </c>
      <c r="O173" t="s">
        <v>15</v>
      </c>
      <c r="P173" s="6">
        <f>INT(Tabla13[[#This Row],[Hora de Llegada]])</f>
        <v>45018</v>
      </c>
      <c r="Q173" s="7" t="str">
        <f>TEXT(Tabla13[[#This Row],[Hora de Llegada]], "h:mm")</f>
        <v>0:45</v>
      </c>
      <c r="R173" s="7" t="str">
        <f>TEXT(Tabla13[[#This Row],[Hora de Salida]], "h:mm")</f>
        <v>4:23</v>
      </c>
      <c r="S173" s="7">
        <f>IF(Tabla13[[#This Row],[Estado de la Mesa]]="Ocupada",Tabla13[[#This Row],[Hora de Salida2]]-Tabla13[[#This Row],[Hora de Llegada2]]+(15/1440),Tabla13[[#This Row],[Hora de Salida2]]-Tabla13[[#This Row],[Hora de Llegada2]])</f>
        <v>0.15138888888888891</v>
      </c>
      <c r="T173" s="7">
        <f>Tabla13[[#This Row],[Hora de Salida2]]-Tabla13[[#This Row],[Hora de Llegada2]]</f>
        <v>0.15138888888888891</v>
      </c>
      <c r="U173" s="7">
        <f>IF(Tabla5[[#This Row],[Tiempo de Permanencia sin la Espera]]&gt;Tabla5[[#This Row],[Tiempo Preparación (horas)]],Tabla5[[#This Row],[Tiempo de Permanencia sin la Espera]]-Tabla5[[#This Row],[Tiempo Preparación (horas)]],0)</f>
        <v>0.11180555555555557</v>
      </c>
      <c r="V173" s="7" t="str">
        <f>IF(Tabla5[[#This Row],[Tiempo de Permanencia sin la Espera]]&gt;Tabla5[[#This Row],[Tiempo Preparación (horas)]],"Si","No")</f>
        <v>Si</v>
      </c>
      <c r="W173" s="8">
        <v>84</v>
      </c>
      <c r="X173" s="8">
        <f>IF(Tabla5[[#This Row],[Orden Cobrada]]="Si",Tabla5[[#This Row],[Monto Total de la Cuenta]]," ")</f>
        <v>84</v>
      </c>
      <c r="Y173" s="8">
        <v>57</v>
      </c>
      <c r="Z173" s="7">
        <f>Tabla5[[#This Row],[Tiempo de Preparación]]/1440</f>
        <v>3.9583333333333331E-2</v>
      </c>
    </row>
    <row r="174" spans="1:26">
      <c r="A174">
        <v>14</v>
      </c>
      <c r="B174" t="s">
        <v>427</v>
      </c>
      <c r="C174">
        <v>4</v>
      </c>
      <c r="D174" s="3">
        <v>45018.039583333331</v>
      </c>
      <c r="E174" s="3">
        <v>45018.106944444444</v>
      </c>
      <c r="F174" t="s">
        <v>97</v>
      </c>
      <c r="G174" t="s">
        <v>82</v>
      </c>
      <c r="H174" t="s">
        <v>59</v>
      </c>
      <c r="I174" t="str">
        <f>IF(Tabla5[[#This Row],[Orden Cobrada]]="Si",Tabla13[[#This Row],[Método de Pago]],"Ninguno")</f>
        <v>Tarjeta de crédito</v>
      </c>
      <c r="J174" t="s">
        <v>1107</v>
      </c>
      <c r="K174" s="34" t="str">
        <f>IF(Tabla5[[#This Row],[Orden Cobrada]]="Si",Tabla13[[#This Row],[Propina]],0)</f>
        <v>17.55</v>
      </c>
      <c r="L174" t="s">
        <v>57</v>
      </c>
      <c r="M174">
        <v>162</v>
      </c>
      <c r="N174" t="s">
        <v>163</v>
      </c>
      <c r="O174" t="s">
        <v>5</v>
      </c>
      <c r="P174" s="6">
        <f>INT(Tabla13[[#This Row],[Hora de Llegada]])</f>
        <v>45018</v>
      </c>
      <c r="Q174" s="7" t="str">
        <f>TEXT(Tabla13[[#This Row],[Hora de Llegada]], "h:mm")</f>
        <v>0:57</v>
      </c>
      <c r="R174" s="7" t="str">
        <f>TEXT(Tabla13[[#This Row],[Hora de Salida]], "h:mm")</f>
        <v>2:34</v>
      </c>
      <c r="S174" s="7">
        <f>IF(Tabla13[[#This Row],[Estado de la Mesa]]="Ocupada",Tabla13[[#This Row],[Hora de Salida2]]-Tabla13[[#This Row],[Hora de Llegada2]]+(15/1440),Tabla13[[#This Row],[Hora de Salida2]]-Tabla13[[#This Row],[Hora de Llegada2]])</f>
        <v>6.7361111111111108E-2</v>
      </c>
      <c r="T174" s="7">
        <f>Tabla13[[#This Row],[Hora de Salida2]]-Tabla13[[#This Row],[Hora de Llegada2]]</f>
        <v>6.7361111111111108E-2</v>
      </c>
      <c r="U174" s="7">
        <f>IF(Tabla5[[#This Row],[Tiempo de Permanencia sin la Espera]]&gt;Tabla5[[#This Row],[Tiempo Preparación (horas)]],Tabla5[[#This Row],[Tiempo de Permanencia sin la Espera]]-Tabla5[[#This Row],[Tiempo Preparación (horas)]],0)</f>
        <v>4.9999999999999996E-2</v>
      </c>
      <c r="V174" s="7" t="str">
        <f>IF(Tabla5[[#This Row],[Tiempo de Permanencia sin la Espera]]&gt;Tabla5[[#This Row],[Tiempo Preparación (horas)]],"Si","No")</f>
        <v>Si</v>
      </c>
      <c r="W174" s="8">
        <v>72</v>
      </c>
      <c r="X174" s="8">
        <f>IF(Tabla5[[#This Row],[Orden Cobrada]]="Si",Tabla5[[#This Row],[Monto Total de la Cuenta]]," ")</f>
        <v>72</v>
      </c>
      <c r="Y174" s="8">
        <v>25</v>
      </c>
      <c r="Z174" s="7">
        <f>Tabla5[[#This Row],[Tiempo de Preparación]]/1440</f>
        <v>1.7361111111111112E-2</v>
      </c>
    </row>
    <row r="175" spans="1:26">
      <c r="A175">
        <v>6</v>
      </c>
      <c r="B175" t="s">
        <v>1524</v>
      </c>
      <c r="C175">
        <v>1</v>
      </c>
      <c r="D175" s="3">
        <v>45018.065972222219</v>
      </c>
      <c r="E175" s="3">
        <v>45018.17291666667</v>
      </c>
      <c r="F175" t="s">
        <v>87</v>
      </c>
      <c r="G175" t="s">
        <v>82</v>
      </c>
      <c r="H175" t="s">
        <v>59</v>
      </c>
      <c r="I175" t="str">
        <f>IF(Tabla5[[#This Row],[Orden Cobrada]]="Si",Tabla13[[#This Row],[Método de Pago]],"Ninguno")</f>
        <v>Tarjeta de crédito</v>
      </c>
      <c r="J175" t="s">
        <v>1523</v>
      </c>
      <c r="K175" s="34" t="str">
        <f>IF(Tabla5[[#This Row],[Orden Cobrada]]="Si",Tabla13[[#This Row],[Propina]],0)</f>
        <v>14.94</v>
      </c>
      <c r="L175" t="s">
        <v>76</v>
      </c>
      <c r="M175">
        <v>163</v>
      </c>
      <c r="N175" t="s">
        <v>69</v>
      </c>
      <c r="O175" t="s">
        <v>1522</v>
      </c>
      <c r="P175" s="6">
        <f>INT(Tabla13[[#This Row],[Hora de Llegada]])</f>
        <v>45018</v>
      </c>
      <c r="Q175" s="7" t="str">
        <f>TEXT(Tabla13[[#This Row],[Hora de Llegada]], "h:mm")</f>
        <v>1:35</v>
      </c>
      <c r="R175" s="7" t="str">
        <f>TEXT(Tabla13[[#This Row],[Hora de Salida]], "h:mm")</f>
        <v>4:09</v>
      </c>
      <c r="S175" s="7">
        <f>IF(Tabla13[[#This Row],[Estado de la Mesa]]="Ocupada",Tabla13[[#This Row],[Hora de Salida2]]-Tabla13[[#This Row],[Hora de Llegada2]]+(15/1440),Tabla13[[#This Row],[Hora de Salida2]]-Tabla13[[#This Row],[Hora de Llegada2]])</f>
        <v>0.11736111111111114</v>
      </c>
      <c r="T175" s="7">
        <f>Tabla13[[#This Row],[Hora de Salida2]]-Tabla13[[#This Row],[Hora de Llegada2]]</f>
        <v>0.10694444444444447</v>
      </c>
      <c r="U175" s="7">
        <f>IF(Tabla5[[#This Row],[Tiempo de Permanencia sin la Espera]]&gt;Tabla5[[#This Row],[Tiempo Preparación (horas)]],Tabla5[[#This Row],[Tiempo de Permanencia sin la Espera]]-Tabla5[[#This Row],[Tiempo Preparación (horas)]],0)</f>
        <v>5.7638888888888913E-2</v>
      </c>
      <c r="V175" s="7" t="str">
        <f>IF(Tabla5[[#This Row],[Tiempo de Permanencia sin la Espera]]&gt;Tabla5[[#This Row],[Tiempo Preparación (horas)]],"Si","No")</f>
        <v>Si</v>
      </c>
      <c r="W175" s="8">
        <v>271</v>
      </c>
      <c r="X175" s="8">
        <f>IF(Tabla5[[#This Row],[Orden Cobrada]]="Si",Tabla5[[#This Row],[Monto Total de la Cuenta]]," ")</f>
        <v>271</v>
      </c>
      <c r="Y175" s="8">
        <v>71</v>
      </c>
      <c r="Z175" s="7">
        <f>Tabla5[[#This Row],[Tiempo de Preparación]]/1440</f>
        <v>4.9305555555555554E-2</v>
      </c>
    </row>
    <row r="176" spans="1:26">
      <c r="A176">
        <v>8</v>
      </c>
      <c r="B176" t="s">
        <v>1521</v>
      </c>
      <c r="C176">
        <v>2</v>
      </c>
      <c r="D176" s="3">
        <v>45018.106944444444</v>
      </c>
      <c r="E176" s="3">
        <v>45018.251388888886</v>
      </c>
      <c r="F176" t="s">
        <v>78</v>
      </c>
      <c r="G176" t="s">
        <v>66</v>
      </c>
      <c r="H176" t="s">
        <v>59</v>
      </c>
      <c r="I176" t="str">
        <f>IF(Tabla5[[#This Row],[Orden Cobrada]]="Si",Tabla13[[#This Row],[Método de Pago]],"Ninguno")</f>
        <v>Tarjeta de crédito</v>
      </c>
      <c r="J176" t="s">
        <v>1520</v>
      </c>
      <c r="K176" s="34" t="str">
        <f>IF(Tabla5[[#This Row],[Orden Cobrada]]="Si",Tabla13[[#This Row],[Propina]],0)</f>
        <v>47.53</v>
      </c>
      <c r="L176" t="s">
        <v>57</v>
      </c>
      <c r="M176">
        <v>164</v>
      </c>
      <c r="N176" t="s">
        <v>75</v>
      </c>
      <c r="O176" t="s">
        <v>1519</v>
      </c>
      <c r="P176" s="6">
        <f>INT(Tabla13[[#This Row],[Hora de Llegada]])</f>
        <v>45018</v>
      </c>
      <c r="Q176" s="7" t="str">
        <f>TEXT(Tabla13[[#This Row],[Hora de Llegada]], "h:mm")</f>
        <v>2:34</v>
      </c>
      <c r="R176" s="7" t="str">
        <f>TEXT(Tabla13[[#This Row],[Hora de Salida]], "h:mm")</f>
        <v>6:02</v>
      </c>
      <c r="S176" s="7">
        <f>IF(Tabla13[[#This Row],[Estado de la Mesa]]="Ocupada",Tabla13[[#This Row],[Hora de Salida2]]-Tabla13[[#This Row],[Hora de Llegada2]]+(15/1440),Tabla13[[#This Row],[Hora de Salida2]]-Tabla13[[#This Row],[Hora de Llegada2]])</f>
        <v>0.14444444444444443</v>
      </c>
      <c r="T176" s="7">
        <f>Tabla13[[#This Row],[Hora de Salida2]]-Tabla13[[#This Row],[Hora de Llegada2]]</f>
        <v>0.14444444444444443</v>
      </c>
      <c r="U176" s="7">
        <f>IF(Tabla5[[#This Row],[Tiempo de Permanencia sin la Espera]]&gt;Tabla5[[#This Row],[Tiempo Preparación (horas)]],Tabla5[[#This Row],[Tiempo de Permanencia sin la Espera]]-Tabla5[[#This Row],[Tiempo Preparación (horas)]],0)</f>
        <v>7.152777777777776E-2</v>
      </c>
      <c r="V176" s="7" t="str">
        <f>IF(Tabla5[[#This Row],[Tiempo de Permanencia sin la Espera]]&gt;Tabla5[[#This Row],[Tiempo Preparación (horas)]],"Si","No")</f>
        <v>Si</v>
      </c>
      <c r="W176" s="8">
        <v>170</v>
      </c>
      <c r="X176" s="8">
        <f>IF(Tabla5[[#This Row],[Orden Cobrada]]="Si",Tabla5[[#This Row],[Monto Total de la Cuenta]]," ")</f>
        <v>170</v>
      </c>
      <c r="Y176" s="8">
        <v>105</v>
      </c>
      <c r="Z176" s="7">
        <f>Tabla5[[#This Row],[Tiempo de Preparación]]/1440</f>
        <v>7.2916666666666671E-2</v>
      </c>
    </row>
    <row r="177" spans="1:26">
      <c r="A177">
        <v>10</v>
      </c>
      <c r="B177" t="s">
        <v>1518</v>
      </c>
      <c r="C177">
        <v>3</v>
      </c>
      <c r="D177" s="3">
        <v>45018.097916666666</v>
      </c>
      <c r="E177" s="3">
        <v>45018.216666666667</v>
      </c>
      <c r="F177" t="s">
        <v>72</v>
      </c>
      <c r="G177" t="s">
        <v>66</v>
      </c>
      <c r="H177" t="s">
        <v>59</v>
      </c>
      <c r="I177" t="str">
        <f>IF(Tabla5[[#This Row],[Orden Cobrada]]="Si",Tabla13[[#This Row],[Método de Pago]],"Ninguno")</f>
        <v>Tarjeta de crédito</v>
      </c>
      <c r="J177" t="s">
        <v>1517</v>
      </c>
      <c r="K177" s="34" t="str">
        <f>IF(Tabla5[[#This Row],[Orden Cobrada]]="Si",Tabla13[[#This Row],[Propina]],0)</f>
        <v>41.9</v>
      </c>
      <c r="L177" t="s">
        <v>76</v>
      </c>
      <c r="M177">
        <v>165</v>
      </c>
      <c r="N177" t="s">
        <v>100</v>
      </c>
      <c r="O177" t="s">
        <v>1516</v>
      </c>
      <c r="P177" s="6">
        <f>INT(Tabla13[[#This Row],[Hora de Llegada]])</f>
        <v>45018</v>
      </c>
      <c r="Q177" s="7" t="str">
        <f>TEXT(Tabla13[[#This Row],[Hora de Llegada]], "h:mm")</f>
        <v>2:21</v>
      </c>
      <c r="R177" s="7" t="str">
        <f>TEXT(Tabla13[[#This Row],[Hora de Salida]], "h:mm")</f>
        <v>5:12</v>
      </c>
      <c r="S177" s="7">
        <f>IF(Tabla13[[#This Row],[Estado de la Mesa]]="Ocupada",Tabla13[[#This Row],[Hora de Salida2]]-Tabla13[[#This Row],[Hora de Llegada2]]+(15/1440),Tabla13[[#This Row],[Hora de Salida2]]-Tabla13[[#This Row],[Hora de Llegada2]])</f>
        <v>0.12916666666666668</v>
      </c>
      <c r="T177" s="7">
        <f>Tabla13[[#This Row],[Hora de Salida2]]-Tabla13[[#This Row],[Hora de Llegada2]]</f>
        <v>0.11875000000000001</v>
      </c>
      <c r="U177" s="7">
        <f>IF(Tabla5[[#This Row],[Tiempo de Permanencia sin la Espera]]&gt;Tabla5[[#This Row],[Tiempo Preparación (horas)]],Tabla5[[#This Row],[Tiempo de Permanencia sin la Espera]]-Tabla5[[#This Row],[Tiempo Preparación (horas)]],0)</f>
        <v>7.9861111111111119E-2</v>
      </c>
      <c r="V177" s="7" t="str">
        <f>IF(Tabla5[[#This Row],[Tiempo de Permanencia sin la Espera]]&gt;Tabla5[[#This Row],[Tiempo Preparación (horas)]],"Si","No")</f>
        <v>Si</v>
      </c>
      <c r="W177" s="8">
        <v>90</v>
      </c>
      <c r="X177" s="8">
        <f>IF(Tabla5[[#This Row],[Orden Cobrada]]="Si",Tabla5[[#This Row],[Monto Total de la Cuenta]]," ")</f>
        <v>90</v>
      </c>
      <c r="Y177" s="8">
        <v>56</v>
      </c>
      <c r="Z177" s="7">
        <f>Tabla5[[#This Row],[Tiempo de Preparación]]/1440</f>
        <v>3.888888888888889E-2</v>
      </c>
    </row>
    <row r="178" spans="1:26">
      <c r="A178">
        <v>12</v>
      </c>
      <c r="B178" t="s">
        <v>1030</v>
      </c>
      <c r="C178">
        <v>1</v>
      </c>
      <c r="D178" s="3">
        <v>45018.054166666669</v>
      </c>
      <c r="E178" s="3">
        <v>45018.113888888889</v>
      </c>
      <c r="F178" t="s">
        <v>78</v>
      </c>
      <c r="G178" t="s">
        <v>82</v>
      </c>
      <c r="H178" t="s">
        <v>102</v>
      </c>
      <c r="I178" t="str">
        <f>IF(Tabla5[[#This Row],[Orden Cobrada]]="Si",Tabla13[[#This Row],[Método de Pago]],"Ninguno")</f>
        <v>Efectivo</v>
      </c>
      <c r="J178" t="s">
        <v>1515</v>
      </c>
      <c r="K178" s="34" t="str">
        <f>IF(Tabla5[[#This Row],[Orden Cobrada]]="Si",Tabla13[[#This Row],[Propina]],0)</f>
        <v>43.95</v>
      </c>
      <c r="L178" t="s">
        <v>76</v>
      </c>
      <c r="M178">
        <v>166</v>
      </c>
      <c r="N178" t="s">
        <v>100</v>
      </c>
      <c r="O178" t="s">
        <v>22</v>
      </c>
      <c r="P178" s="6">
        <f>INT(Tabla13[[#This Row],[Hora de Llegada]])</f>
        <v>45018</v>
      </c>
      <c r="Q178" s="7" t="str">
        <f>TEXT(Tabla13[[#This Row],[Hora de Llegada]], "h:mm")</f>
        <v>1:18</v>
      </c>
      <c r="R178" s="7" t="str">
        <f>TEXT(Tabla13[[#This Row],[Hora de Salida]], "h:mm")</f>
        <v>2:44</v>
      </c>
      <c r="S178" s="7">
        <f>IF(Tabla13[[#This Row],[Estado de la Mesa]]="Ocupada",Tabla13[[#This Row],[Hora de Salida2]]-Tabla13[[#This Row],[Hora de Llegada2]]+(15/1440),Tabla13[[#This Row],[Hora de Salida2]]-Tabla13[[#This Row],[Hora de Llegada2]])</f>
        <v>7.013888888888889E-2</v>
      </c>
      <c r="T178" s="7">
        <f>Tabla13[[#This Row],[Hora de Salida2]]-Tabla13[[#This Row],[Hora de Llegada2]]</f>
        <v>5.9722222222222218E-2</v>
      </c>
      <c r="U178" s="7">
        <f>IF(Tabla5[[#This Row],[Tiempo de Permanencia sin la Espera]]&gt;Tabla5[[#This Row],[Tiempo Preparación (horas)]],Tabla5[[#This Row],[Tiempo de Permanencia sin la Espera]]-Tabla5[[#This Row],[Tiempo Preparación (horas)]],0)</f>
        <v>4.4444444444444439E-2</v>
      </c>
      <c r="V178" s="7" t="str">
        <f>IF(Tabla5[[#This Row],[Tiempo de Permanencia sin la Espera]]&gt;Tabla5[[#This Row],[Tiempo Preparación (horas)]],"Si","No")</f>
        <v>Si</v>
      </c>
      <c r="W178" s="8">
        <v>46</v>
      </c>
      <c r="X178" s="8">
        <f>IF(Tabla5[[#This Row],[Orden Cobrada]]="Si",Tabla5[[#This Row],[Monto Total de la Cuenta]]," ")</f>
        <v>46</v>
      </c>
      <c r="Y178" s="8">
        <v>22</v>
      </c>
      <c r="Z178" s="7">
        <f>Tabla5[[#This Row],[Tiempo de Preparación]]/1440</f>
        <v>1.5277777777777777E-2</v>
      </c>
    </row>
    <row r="179" spans="1:26">
      <c r="A179">
        <v>5</v>
      </c>
      <c r="B179" t="s">
        <v>177</v>
      </c>
      <c r="C179">
        <v>6</v>
      </c>
      <c r="D179" s="3">
        <v>45018.054861111108</v>
      </c>
      <c r="E179" s="3">
        <v>45018.115277777775</v>
      </c>
      <c r="F179" t="s">
        <v>61</v>
      </c>
      <c r="G179" t="s">
        <v>82</v>
      </c>
      <c r="H179" t="s">
        <v>106</v>
      </c>
      <c r="I179" t="str">
        <f>IF(Tabla5[[#This Row],[Orden Cobrada]]="Si",Tabla13[[#This Row],[Método de Pago]],"Ninguno")</f>
        <v>Tarjeta de débito</v>
      </c>
      <c r="J179" t="s">
        <v>115</v>
      </c>
      <c r="K179" s="34" t="str">
        <f>IF(Tabla5[[#This Row],[Orden Cobrada]]="Si",Tabla13[[#This Row],[Propina]],0)</f>
        <v>42.74</v>
      </c>
      <c r="L179" t="s">
        <v>57</v>
      </c>
      <c r="M179">
        <v>167</v>
      </c>
      <c r="N179" t="s">
        <v>64</v>
      </c>
      <c r="O179" t="s">
        <v>1514</v>
      </c>
      <c r="P179" s="6">
        <f>INT(Tabla13[[#This Row],[Hora de Llegada]])</f>
        <v>45018</v>
      </c>
      <c r="Q179" s="7" t="str">
        <f>TEXT(Tabla13[[#This Row],[Hora de Llegada]], "h:mm")</f>
        <v>1:19</v>
      </c>
      <c r="R179" s="7" t="str">
        <f>TEXT(Tabla13[[#This Row],[Hora de Salida]], "h:mm")</f>
        <v>2:46</v>
      </c>
      <c r="S179" s="7">
        <f>IF(Tabla13[[#This Row],[Estado de la Mesa]]="Ocupada",Tabla13[[#This Row],[Hora de Salida2]]-Tabla13[[#This Row],[Hora de Llegada2]]+(15/1440),Tabla13[[#This Row],[Hora de Salida2]]-Tabla13[[#This Row],[Hora de Llegada2]])</f>
        <v>6.041666666666666E-2</v>
      </c>
      <c r="T179" s="7">
        <f>Tabla13[[#This Row],[Hora de Salida2]]-Tabla13[[#This Row],[Hora de Llegada2]]</f>
        <v>6.041666666666666E-2</v>
      </c>
      <c r="U179" s="7">
        <f>IF(Tabla5[[#This Row],[Tiempo de Permanencia sin la Espera]]&gt;Tabla5[[#This Row],[Tiempo Preparación (horas)]],Tabla5[[#This Row],[Tiempo de Permanencia sin la Espera]]-Tabla5[[#This Row],[Tiempo Preparación (horas)]],0)</f>
        <v>7.6388888888888826E-3</v>
      </c>
      <c r="V179" s="7" t="str">
        <f>IF(Tabla5[[#This Row],[Tiempo de Permanencia sin la Espera]]&gt;Tabla5[[#This Row],[Tiempo Preparación (horas)]],"Si","No")</f>
        <v>Si</v>
      </c>
      <c r="W179" s="8">
        <v>152</v>
      </c>
      <c r="X179" s="8">
        <f>IF(Tabla5[[#This Row],[Orden Cobrada]]="Si",Tabla5[[#This Row],[Monto Total de la Cuenta]]," ")</f>
        <v>152</v>
      </c>
      <c r="Y179" s="8">
        <v>76</v>
      </c>
      <c r="Z179" s="7">
        <f>Tabla5[[#This Row],[Tiempo de Preparación]]/1440</f>
        <v>5.2777777777777778E-2</v>
      </c>
    </row>
    <row r="180" spans="1:26">
      <c r="A180">
        <v>17</v>
      </c>
      <c r="B180" t="s">
        <v>1513</v>
      </c>
      <c r="C180">
        <v>4</v>
      </c>
      <c r="D180" s="3">
        <v>45018.086805555555</v>
      </c>
      <c r="E180" s="3">
        <v>45018.140972222223</v>
      </c>
      <c r="F180" t="s">
        <v>97</v>
      </c>
      <c r="G180" t="s">
        <v>82</v>
      </c>
      <c r="H180" t="s">
        <v>59</v>
      </c>
      <c r="I180" t="str">
        <f>IF(Tabla5[[#This Row],[Orden Cobrada]]="Si",Tabla13[[#This Row],[Método de Pago]],"Ninguno")</f>
        <v>Tarjeta de crédito</v>
      </c>
      <c r="J180" t="s">
        <v>1512</v>
      </c>
      <c r="K180" s="34" t="str">
        <f>IF(Tabla5[[#This Row],[Orden Cobrada]]="Si",Tabla13[[#This Row],[Propina]],0)</f>
        <v>17.09</v>
      </c>
      <c r="L180" t="s">
        <v>57</v>
      </c>
      <c r="M180">
        <v>168</v>
      </c>
      <c r="N180" t="s">
        <v>132</v>
      </c>
      <c r="O180" t="s">
        <v>19</v>
      </c>
      <c r="P180" s="6">
        <f>INT(Tabla13[[#This Row],[Hora de Llegada]])</f>
        <v>45018</v>
      </c>
      <c r="Q180" s="7" t="str">
        <f>TEXT(Tabla13[[#This Row],[Hora de Llegada]], "h:mm")</f>
        <v>2:05</v>
      </c>
      <c r="R180" s="7" t="str">
        <f>TEXT(Tabla13[[#This Row],[Hora de Salida]], "h:mm")</f>
        <v>3:23</v>
      </c>
      <c r="S180" s="7">
        <f>IF(Tabla13[[#This Row],[Estado de la Mesa]]="Ocupada",Tabla13[[#This Row],[Hora de Salida2]]-Tabla13[[#This Row],[Hora de Llegada2]]+(15/1440),Tabla13[[#This Row],[Hora de Salida2]]-Tabla13[[#This Row],[Hora de Llegada2]])</f>
        <v>5.4166666666666655E-2</v>
      </c>
      <c r="T180" s="7">
        <f>Tabla13[[#This Row],[Hora de Salida2]]-Tabla13[[#This Row],[Hora de Llegada2]]</f>
        <v>5.4166666666666655E-2</v>
      </c>
      <c r="U180" s="7">
        <f>IF(Tabla5[[#This Row],[Tiempo de Permanencia sin la Espera]]&gt;Tabla5[[#This Row],[Tiempo Preparación (horas)]],Tabla5[[#This Row],[Tiempo de Permanencia sin la Espera]]-Tabla5[[#This Row],[Tiempo Preparación (horas)]],0)</f>
        <v>4.9305555555555547E-2</v>
      </c>
      <c r="V180" s="7" t="str">
        <f>IF(Tabla5[[#This Row],[Tiempo de Permanencia sin la Espera]]&gt;Tabla5[[#This Row],[Tiempo Preparación (horas)]],"Si","No")</f>
        <v>Si</v>
      </c>
      <c r="W180" s="8">
        <v>44</v>
      </c>
      <c r="X180" s="8">
        <f>IF(Tabla5[[#This Row],[Orden Cobrada]]="Si",Tabla5[[#This Row],[Monto Total de la Cuenta]]," ")</f>
        <v>44</v>
      </c>
      <c r="Y180" s="8">
        <v>7</v>
      </c>
      <c r="Z180" s="7">
        <f>Tabla5[[#This Row],[Tiempo de Preparación]]/1440</f>
        <v>4.8611111111111112E-3</v>
      </c>
    </row>
    <row r="181" spans="1:26">
      <c r="A181">
        <v>19</v>
      </c>
      <c r="B181" t="s">
        <v>304</v>
      </c>
      <c r="C181">
        <v>1</v>
      </c>
      <c r="D181" s="3">
        <v>45018.080555555556</v>
      </c>
      <c r="E181" s="3">
        <v>45018.218055555553</v>
      </c>
      <c r="F181" t="s">
        <v>72</v>
      </c>
      <c r="G181" t="s">
        <v>82</v>
      </c>
      <c r="H181" t="s">
        <v>106</v>
      </c>
      <c r="I181" t="str">
        <f>IF(Tabla5[[#This Row],[Orden Cobrada]]="Si",Tabla13[[#This Row],[Método de Pago]],"Ninguno")</f>
        <v>Tarjeta de débito</v>
      </c>
      <c r="J181" t="s">
        <v>791</v>
      </c>
      <c r="K181" s="34" t="str">
        <f>IF(Tabla5[[#This Row],[Orden Cobrada]]="Si",Tabla13[[#This Row],[Propina]],0)</f>
        <v>16.62</v>
      </c>
      <c r="L181" t="s">
        <v>70</v>
      </c>
      <c r="M181">
        <v>169</v>
      </c>
      <c r="N181" t="s">
        <v>163</v>
      </c>
      <c r="O181" t="s">
        <v>1511</v>
      </c>
      <c r="P181" s="6">
        <f>INT(Tabla13[[#This Row],[Hora de Llegada]])</f>
        <v>45018</v>
      </c>
      <c r="Q181" s="7" t="str">
        <f>TEXT(Tabla13[[#This Row],[Hora de Llegada]], "h:mm")</f>
        <v>1:56</v>
      </c>
      <c r="R181" s="7" t="str">
        <f>TEXT(Tabla13[[#This Row],[Hora de Salida]], "h:mm")</f>
        <v>5:14</v>
      </c>
      <c r="S181" s="7">
        <f>IF(Tabla13[[#This Row],[Estado de la Mesa]]="Ocupada",Tabla13[[#This Row],[Hora de Salida2]]-Tabla13[[#This Row],[Hora de Llegada2]]+(15/1440),Tabla13[[#This Row],[Hora de Salida2]]-Tabla13[[#This Row],[Hora de Llegada2]])</f>
        <v>0.13750000000000001</v>
      </c>
      <c r="T181" s="7">
        <f>Tabla13[[#This Row],[Hora de Salida2]]-Tabla13[[#This Row],[Hora de Llegada2]]</f>
        <v>0.13750000000000001</v>
      </c>
      <c r="U181" s="7">
        <f>IF(Tabla5[[#This Row],[Tiempo de Permanencia sin la Espera]]&gt;Tabla5[[#This Row],[Tiempo Preparación (horas)]],Tabla5[[#This Row],[Tiempo de Permanencia sin la Espera]]-Tabla5[[#This Row],[Tiempo Preparación (horas)]],0)</f>
        <v>6.1111111111111116E-2</v>
      </c>
      <c r="V181" s="7" t="str">
        <f>IF(Tabla5[[#This Row],[Tiempo de Permanencia sin la Espera]]&gt;Tabla5[[#This Row],[Tiempo Preparación (horas)]],"Si","No")</f>
        <v>Si</v>
      </c>
      <c r="W181" s="8">
        <v>154</v>
      </c>
      <c r="X181" s="8">
        <f>IF(Tabla5[[#This Row],[Orden Cobrada]]="Si",Tabla5[[#This Row],[Monto Total de la Cuenta]]," ")</f>
        <v>154</v>
      </c>
      <c r="Y181" s="8">
        <v>110</v>
      </c>
      <c r="Z181" s="7">
        <f>Tabla5[[#This Row],[Tiempo de Preparación]]/1440</f>
        <v>7.6388888888888895E-2</v>
      </c>
    </row>
    <row r="182" spans="1:26">
      <c r="A182">
        <v>12</v>
      </c>
      <c r="B182" t="s">
        <v>1510</v>
      </c>
      <c r="C182">
        <v>2</v>
      </c>
      <c r="D182" s="3">
        <v>45018.109027777777</v>
      </c>
      <c r="E182" s="3">
        <v>45018.226388888892</v>
      </c>
      <c r="F182" t="s">
        <v>61</v>
      </c>
      <c r="G182" t="s">
        <v>66</v>
      </c>
      <c r="H182" t="s">
        <v>59</v>
      </c>
      <c r="I182" t="str">
        <f>IF(Tabla5[[#This Row],[Orden Cobrada]]="Si",Tabla13[[#This Row],[Método de Pago]],"Ninguno")</f>
        <v>Tarjeta de crédito</v>
      </c>
      <c r="J182" t="s">
        <v>1509</v>
      </c>
      <c r="K182" s="34" t="str">
        <f>IF(Tabla5[[#This Row],[Orden Cobrada]]="Si",Tabla13[[#This Row],[Propina]],0)</f>
        <v>25.98</v>
      </c>
      <c r="L182" t="s">
        <v>70</v>
      </c>
      <c r="M182">
        <v>170</v>
      </c>
      <c r="N182" t="s">
        <v>75</v>
      </c>
      <c r="O182" t="s">
        <v>1508</v>
      </c>
      <c r="P182" s="6">
        <f>INT(Tabla13[[#This Row],[Hora de Llegada]])</f>
        <v>45018</v>
      </c>
      <c r="Q182" s="7" t="str">
        <f>TEXT(Tabla13[[#This Row],[Hora de Llegada]], "h:mm")</f>
        <v>2:37</v>
      </c>
      <c r="R182" s="7" t="str">
        <f>TEXT(Tabla13[[#This Row],[Hora de Salida]], "h:mm")</f>
        <v>5:26</v>
      </c>
      <c r="S182" s="7">
        <f>IF(Tabla13[[#This Row],[Estado de la Mesa]]="Ocupada",Tabla13[[#This Row],[Hora de Salida2]]-Tabla13[[#This Row],[Hora de Llegada2]]+(15/1440),Tabla13[[#This Row],[Hora de Salida2]]-Tabla13[[#This Row],[Hora de Llegada2]])</f>
        <v>0.11736111111111111</v>
      </c>
      <c r="T182" s="7">
        <f>Tabla13[[#This Row],[Hora de Salida2]]-Tabla13[[#This Row],[Hora de Llegada2]]</f>
        <v>0.11736111111111111</v>
      </c>
      <c r="U182" s="7">
        <f>IF(Tabla5[[#This Row],[Tiempo de Permanencia sin la Espera]]&gt;Tabla5[[#This Row],[Tiempo Preparación (horas)]],Tabla5[[#This Row],[Tiempo de Permanencia sin la Espera]]-Tabla5[[#This Row],[Tiempo Preparación (horas)]],0)</f>
        <v>6.6666666666666666E-2</v>
      </c>
      <c r="V182" s="7" t="str">
        <f>IF(Tabla5[[#This Row],[Tiempo de Permanencia sin la Espera]]&gt;Tabla5[[#This Row],[Tiempo Preparación (horas)]],"Si","No")</f>
        <v>Si</v>
      </c>
      <c r="W182" s="8">
        <v>243</v>
      </c>
      <c r="X182" s="8">
        <f>IF(Tabla5[[#This Row],[Orden Cobrada]]="Si",Tabla5[[#This Row],[Monto Total de la Cuenta]]," ")</f>
        <v>243</v>
      </c>
      <c r="Y182" s="8">
        <v>73</v>
      </c>
      <c r="Z182" s="7">
        <f>Tabla5[[#This Row],[Tiempo de Preparación]]/1440</f>
        <v>5.0694444444444445E-2</v>
      </c>
    </row>
    <row r="183" spans="1:26">
      <c r="A183">
        <v>16</v>
      </c>
      <c r="B183" t="s">
        <v>275</v>
      </c>
      <c r="C183">
        <v>6</v>
      </c>
      <c r="D183" s="3">
        <v>45018.078472222223</v>
      </c>
      <c r="E183" s="3">
        <v>45018.12777777778</v>
      </c>
      <c r="F183" t="s">
        <v>61</v>
      </c>
      <c r="G183" t="s">
        <v>66</v>
      </c>
      <c r="H183" t="s">
        <v>59</v>
      </c>
      <c r="I183" t="str">
        <f>IF(Tabla5[[#This Row],[Orden Cobrada]]="Si",Tabla13[[#This Row],[Método de Pago]],"Ninguno")</f>
        <v>Tarjeta de crédito</v>
      </c>
      <c r="J183" t="s">
        <v>1507</v>
      </c>
      <c r="K183" s="34" t="str">
        <f>IF(Tabla5[[#This Row],[Orden Cobrada]]="Si",Tabla13[[#This Row],[Propina]],0)</f>
        <v>46.56</v>
      </c>
      <c r="L183" t="s">
        <v>70</v>
      </c>
      <c r="M183">
        <v>171</v>
      </c>
      <c r="N183" t="s">
        <v>104</v>
      </c>
      <c r="O183" t="s">
        <v>1506</v>
      </c>
      <c r="P183" s="6">
        <f>INT(Tabla13[[#This Row],[Hora de Llegada]])</f>
        <v>45018</v>
      </c>
      <c r="Q183" s="7" t="str">
        <f>TEXT(Tabla13[[#This Row],[Hora de Llegada]], "h:mm")</f>
        <v>1:53</v>
      </c>
      <c r="R183" s="7" t="str">
        <f>TEXT(Tabla13[[#This Row],[Hora de Salida]], "h:mm")</f>
        <v>3:04</v>
      </c>
      <c r="S183" s="7">
        <f>IF(Tabla13[[#This Row],[Estado de la Mesa]]="Ocupada",Tabla13[[#This Row],[Hora de Salida2]]-Tabla13[[#This Row],[Hora de Llegada2]]+(15/1440),Tabla13[[#This Row],[Hora de Salida2]]-Tabla13[[#This Row],[Hora de Llegada2]])</f>
        <v>4.9305555555555575E-2</v>
      </c>
      <c r="T183" s="7">
        <f>Tabla13[[#This Row],[Hora de Salida2]]-Tabla13[[#This Row],[Hora de Llegada2]]</f>
        <v>4.9305555555555575E-2</v>
      </c>
      <c r="U183" s="7">
        <f>IF(Tabla5[[#This Row],[Tiempo de Permanencia sin la Espera]]&gt;Tabla5[[#This Row],[Tiempo Preparación (horas)]],Tabla5[[#This Row],[Tiempo de Permanencia sin la Espera]]-Tabla5[[#This Row],[Tiempo Preparación (horas)]],0)</f>
        <v>1.3888888888888909E-2</v>
      </c>
      <c r="V183" s="7" t="str">
        <f>IF(Tabla5[[#This Row],[Tiempo de Permanencia sin la Espera]]&gt;Tabla5[[#This Row],[Tiempo Preparación (horas)]],"Si","No")</f>
        <v>Si</v>
      </c>
      <c r="W183" s="8">
        <v>139</v>
      </c>
      <c r="X183" s="8">
        <f>IF(Tabla5[[#This Row],[Orden Cobrada]]="Si",Tabla5[[#This Row],[Monto Total de la Cuenta]]," ")</f>
        <v>139</v>
      </c>
      <c r="Y183" s="8">
        <v>51</v>
      </c>
      <c r="Z183" s="7">
        <f>Tabla5[[#This Row],[Tiempo de Preparación]]/1440</f>
        <v>3.5416666666666666E-2</v>
      </c>
    </row>
    <row r="184" spans="1:26">
      <c r="A184">
        <v>12</v>
      </c>
      <c r="B184" t="s">
        <v>1505</v>
      </c>
      <c r="C184">
        <v>3</v>
      </c>
      <c r="D184" s="3">
        <v>45018.117361111108</v>
      </c>
      <c r="E184" s="3">
        <v>45018.254166666666</v>
      </c>
      <c r="F184" t="s">
        <v>97</v>
      </c>
      <c r="G184" t="s">
        <v>82</v>
      </c>
      <c r="H184" t="s">
        <v>59</v>
      </c>
      <c r="I184" t="str">
        <f>IF(Tabla5[[#This Row],[Orden Cobrada]]="Si",Tabla13[[#This Row],[Método de Pago]],"Ninguno")</f>
        <v>Tarjeta de crédito</v>
      </c>
      <c r="J184" t="s">
        <v>1504</v>
      </c>
      <c r="K184" s="34" t="str">
        <f>IF(Tabla5[[#This Row],[Orden Cobrada]]="Si",Tabla13[[#This Row],[Propina]],0)</f>
        <v>45.17</v>
      </c>
      <c r="L184" t="s">
        <v>76</v>
      </c>
      <c r="M184">
        <v>172</v>
      </c>
      <c r="N184" t="s">
        <v>126</v>
      </c>
      <c r="O184" t="s">
        <v>20</v>
      </c>
      <c r="P184" s="6">
        <f>INT(Tabla13[[#This Row],[Hora de Llegada]])</f>
        <v>45018</v>
      </c>
      <c r="Q184" s="7" t="str">
        <f>TEXT(Tabla13[[#This Row],[Hora de Llegada]], "h:mm")</f>
        <v>2:49</v>
      </c>
      <c r="R184" s="7" t="str">
        <f>TEXT(Tabla13[[#This Row],[Hora de Salida]], "h:mm")</f>
        <v>6:06</v>
      </c>
      <c r="S184" s="7">
        <f>IF(Tabla13[[#This Row],[Estado de la Mesa]]="Ocupada",Tabla13[[#This Row],[Hora de Salida2]]-Tabla13[[#This Row],[Hora de Llegada2]]+(15/1440),Tabla13[[#This Row],[Hora de Salida2]]-Tabla13[[#This Row],[Hora de Llegada2]])</f>
        <v>0.14722222222222223</v>
      </c>
      <c r="T184" s="7">
        <f>Tabla13[[#This Row],[Hora de Salida2]]-Tabla13[[#This Row],[Hora de Llegada2]]</f>
        <v>0.13680555555555557</v>
      </c>
      <c r="U184" s="7">
        <f>IF(Tabla5[[#This Row],[Tiempo de Permanencia sin la Espera]]&gt;Tabla5[[#This Row],[Tiempo Preparación (horas)]],Tabla5[[#This Row],[Tiempo de Permanencia sin la Espera]]-Tabla5[[#This Row],[Tiempo Preparación (horas)]],0)</f>
        <v>0.11805555555555557</v>
      </c>
      <c r="V184" s="7" t="str">
        <f>IF(Tabla5[[#This Row],[Tiempo de Permanencia sin la Espera]]&gt;Tabla5[[#This Row],[Tiempo Preparación (horas)]],"Si","No")</f>
        <v>Si</v>
      </c>
      <c r="W184" s="8">
        <v>68</v>
      </c>
      <c r="X184" s="8">
        <f>IF(Tabla5[[#This Row],[Orden Cobrada]]="Si",Tabla5[[#This Row],[Monto Total de la Cuenta]]," ")</f>
        <v>68</v>
      </c>
      <c r="Y184" s="8">
        <v>27</v>
      </c>
      <c r="Z184" s="7">
        <f>Tabla5[[#This Row],[Tiempo de Preparación]]/1440</f>
        <v>1.8749999999999999E-2</v>
      </c>
    </row>
    <row r="185" spans="1:26">
      <c r="A185">
        <v>11</v>
      </c>
      <c r="B185" t="s">
        <v>168</v>
      </c>
      <c r="C185">
        <v>3</v>
      </c>
      <c r="D185" s="3">
        <v>45018.012499999997</v>
      </c>
      <c r="E185" s="3">
        <v>45018.154861111114</v>
      </c>
      <c r="F185" t="s">
        <v>78</v>
      </c>
      <c r="G185" t="s">
        <v>82</v>
      </c>
      <c r="H185" t="s">
        <v>59</v>
      </c>
      <c r="I185" t="str">
        <f>IF(Tabla5[[#This Row],[Orden Cobrada]]="Si",Tabla13[[#This Row],[Método de Pago]],"Ninguno")</f>
        <v>Tarjeta de crédito</v>
      </c>
      <c r="J185" t="s">
        <v>1449</v>
      </c>
      <c r="K185" s="34" t="str">
        <f>IF(Tabla5[[#This Row],[Orden Cobrada]]="Si",Tabla13[[#This Row],[Propina]],0)</f>
        <v>48.73</v>
      </c>
      <c r="L185" t="s">
        <v>76</v>
      </c>
      <c r="M185">
        <v>173</v>
      </c>
      <c r="N185" t="s">
        <v>69</v>
      </c>
      <c r="O185" t="s">
        <v>1503</v>
      </c>
      <c r="P185" s="6">
        <f>INT(Tabla13[[#This Row],[Hora de Llegada]])</f>
        <v>45018</v>
      </c>
      <c r="Q185" s="7" t="str">
        <f>TEXT(Tabla13[[#This Row],[Hora de Llegada]], "h:mm")</f>
        <v>0:18</v>
      </c>
      <c r="R185" s="7" t="str">
        <f>TEXT(Tabla13[[#This Row],[Hora de Salida]], "h:mm")</f>
        <v>3:43</v>
      </c>
      <c r="S185" s="7">
        <f>IF(Tabla13[[#This Row],[Estado de la Mesa]]="Ocupada",Tabla13[[#This Row],[Hora de Salida2]]-Tabla13[[#This Row],[Hora de Llegada2]]+(15/1440),Tabla13[[#This Row],[Hora de Salida2]]-Tabla13[[#This Row],[Hora de Llegada2]])</f>
        <v>0.15277777777777776</v>
      </c>
      <c r="T185" s="7">
        <f>Tabla13[[#This Row],[Hora de Salida2]]-Tabla13[[#This Row],[Hora de Llegada2]]</f>
        <v>0.1423611111111111</v>
      </c>
      <c r="U185" s="7">
        <f>IF(Tabla5[[#This Row],[Tiempo de Permanencia sin la Espera]]&gt;Tabla5[[#This Row],[Tiempo Preparación (horas)]],Tabla5[[#This Row],[Tiempo de Permanencia sin la Espera]]-Tabla5[[#This Row],[Tiempo Preparación (horas)]],0)</f>
        <v>9.5833333333333326E-2</v>
      </c>
      <c r="V185" s="7" t="str">
        <f>IF(Tabla5[[#This Row],[Tiempo de Permanencia sin la Espera]]&gt;Tabla5[[#This Row],[Tiempo Preparación (horas)]],"Si","No")</f>
        <v>Si</v>
      </c>
      <c r="W185" s="8">
        <v>177</v>
      </c>
      <c r="X185" s="8">
        <f>IF(Tabla5[[#This Row],[Orden Cobrada]]="Si",Tabla5[[#This Row],[Monto Total de la Cuenta]]," ")</f>
        <v>177</v>
      </c>
      <c r="Y185" s="8">
        <v>67</v>
      </c>
      <c r="Z185" s="7">
        <f>Tabla5[[#This Row],[Tiempo de Preparación]]/1440</f>
        <v>4.6527777777777779E-2</v>
      </c>
    </row>
    <row r="186" spans="1:26">
      <c r="A186">
        <v>10</v>
      </c>
      <c r="B186" t="s">
        <v>455</v>
      </c>
      <c r="C186">
        <v>5</v>
      </c>
      <c r="D186" s="3">
        <v>45018.006249999999</v>
      </c>
      <c r="E186" s="3">
        <v>45018.05</v>
      </c>
      <c r="F186" t="s">
        <v>78</v>
      </c>
      <c r="G186" t="s">
        <v>82</v>
      </c>
      <c r="H186" t="s">
        <v>59</v>
      </c>
      <c r="I186" t="str">
        <f>IF(Tabla5[[#This Row],[Orden Cobrada]]="Si",Tabla13[[#This Row],[Método de Pago]],"Ninguno")</f>
        <v>Tarjeta de crédito</v>
      </c>
      <c r="J186" t="s">
        <v>1502</v>
      </c>
      <c r="K186" s="34" t="str">
        <f>IF(Tabla5[[#This Row],[Orden Cobrada]]="Si",Tabla13[[#This Row],[Propina]],0)</f>
        <v>48.24</v>
      </c>
      <c r="L186" t="s">
        <v>57</v>
      </c>
      <c r="M186">
        <v>174</v>
      </c>
      <c r="N186" t="s">
        <v>132</v>
      </c>
      <c r="O186" t="s">
        <v>7</v>
      </c>
      <c r="P186" s="6">
        <f>INT(Tabla13[[#This Row],[Hora de Llegada]])</f>
        <v>45018</v>
      </c>
      <c r="Q186" s="7" t="str">
        <f>TEXT(Tabla13[[#This Row],[Hora de Llegada]], "h:mm")</f>
        <v>0:09</v>
      </c>
      <c r="R186" s="7" t="str">
        <f>TEXT(Tabla13[[#This Row],[Hora de Salida]], "h:mm")</f>
        <v>1:12</v>
      </c>
      <c r="S186" s="7">
        <f>IF(Tabla13[[#This Row],[Estado de la Mesa]]="Ocupada",Tabla13[[#This Row],[Hora de Salida2]]-Tabla13[[#This Row],[Hora de Llegada2]]+(15/1440),Tabla13[[#This Row],[Hora de Salida2]]-Tabla13[[#This Row],[Hora de Llegada2]])</f>
        <v>4.3749999999999997E-2</v>
      </c>
      <c r="T186" s="7">
        <f>Tabla13[[#This Row],[Hora de Salida2]]-Tabla13[[#This Row],[Hora de Llegada2]]</f>
        <v>4.3749999999999997E-2</v>
      </c>
      <c r="U186" s="7">
        <f>IF(Tabla5[[#This Row],[Tiempo de Permanencia sin la Espera]]&gt;Tabla5[[#This Row],[Tiempo Preparación (horas)]],Tabla5[[#This Row],[Tiempo de Permanencia sin la Espera]]-Tabla5[[#This Row],[Tiempo Preparación (horas)]],0)</f>
        <v>3.5416666666666666E-2</v>
      </c>
      <c r="V186" s="7" t="str">
        <f>IF(Tabla5[[#This Row],[Tiempo de Permanencia sin la Espera]]&gt;Tabla5[[#This Row],[Tiempo Preparación (horas)]],"Si","No")</f>
        <v>Si</v>
      </c>
      <c r="W186" s="8">
        <v>60</v>
      </c>
      <c r="X186" s="8">
        <f>IF(Tabla5[[#This Row],[Orden Cobrada]]="Si",Tabla5[[#This Row],[Monto Total de la Cuenta]]," ")</f>
        <v>60</v>
      </c>
      <c r="Y186" s="8">
        <v>12</v>
      </c>
      <c r="Z186" s="7">
        <f>Tabla5[[#This Row],[Tiempo de Preparación]]/1440</f>
        <v>8.3333333333333332E-3</v>
      </c>
    </row>
    <row r="187" spans="1:26">
      <c r="A187">
        <v>14</v>
      </c>
      <c r="B187" t="s">
        <v>1501</v>
      </c>
      <c r="C187">
        <v>3</v>
      </c>
      <c r="D187" s="3">
        <v>45018.060416666667</v>
      </c>
      <c r="E187" s="3">
        <v>45018.12777777778</v>
      </c>
      <c r="F187" t="s">
        <v>72</v>
      </c>
      <c r="G187" t="s">
        <v>82</v>
      </c>
      <c r="H187" t="s">
        <v>59</v>
      </c>
      <c r="I187" t="str">
        <f>IF(Tabla5[[#This Row],[Orden Cobrada]]="Si",Tabla13[[#This Row],[Método de Pago]],"Ninguno")</f>
        <v>Tarjeta de crédito</v>
      </c>
      <c r="J187" t="s">
        <v>1500</v>
      </c>
      <c r="K187" s="34" t="str">
        <f>IF(Tabla5[[#This Row],[Orden Cobrada]]="Si",Tabla13[[#This Row],[Propina]],0)</f>
        <v>27.94</v>
      </c>
      <c r="L187" t="s">
        <v>57</v>
      </c>
      <c r="M187">
        <v>175</v>
      </c>
      <c r="N187" t="s">
        <v>75</v>
      </c>
      <c r="O187" t="s">
        <v>1018</v>
      </c>
      <c r="P187" s="6">
        <f>INT(Tabla13[[#This Row],[Hora de Llegada]])</f>
        <v>45018</v>
      </c>
      <c r="Q187" s="7" t="str">
        <f>TEXT(Tabla13[[#This Row],[Hora de Llegada]], "h:mm")</f>
        <v>1:27</v>
      </c>
      <c r="R187" s="7" t="str">
        <f>TEXT(Tabla13[[#This Row],[Hora de Salida]], "h:mm")</f>
        <v>3:04</v>
      </c>
      <c r="S187" s="7">
        <f>IF(Tabla13[[#This Row],[Estado de la Mesa]]="Ocupada",Tabla13[[#This Row],[Hora de Salida2]]-Tabla13[[#This Row],[Hora de Llegada2]]+(15/1440),Tabla13[[#This Row],[Hora de Salida2]]-Tabla13[[#This Row],[Hora de Llegada2]])</f>
        <v>6.7361111111111122E-2</v>
      </c>
      <c r="T187" s="7">
        <f>Tabla13[[#This Row],[Hora de Salida2]]-Tabla13[[#This Row],[Hora de Llegada2]]</f>
        <v>6.7361111111111122E-2</v>
      </c>
      <c r="U187" s="7">
        <f>IF(Tabla5[[#This Row],[Tiempo de Permanencia sin la Espera]]&gt;Tabla5[[#This Row],[Tiempo Preparación (horas)]],Tabla5[[#This Row],[Tiempo de Permanencia sin la Espera]]-Tabla5[[#This Row],[Tiempo Preparación (horas)]],0)</f>
        <v>3.4722222222222231E-2</v>
      </c>
      <c r="V187" s="7" t="str">
        <f>IF(Tabla5[[#This Row],[Tiempo de Permanencia sin la Espera]]&gt;Tabla5[[#This Row],[Tiempo Preparación (horas)]],"Si","No")</f>
        <v>Si</v>
      </c>
      <c r="W187" s="8">
        <v>144</v>
      </c>
      <c r="X187" s="8">
        <f>IF(Tabla5[[#This Row],[Orden Cobrada]]="Si",Tabla5[[#This Row],[Monto Total de la Cuenta]]," ")</f>
        <v>144</v>
      </c>
      <c r="Y187" s="8">
        <v>47</v>
      </c>
      <c r="Z187" s="7">
        <f>Tabla5[[#This Row],[Tiempo de Preparación]]/1440</f>
        <v>3.2638888888888891E-2</v>
      </c>
    </row>
    <row r="188" spans="1:26">
      <c r="A188">
        <v>20</v>
      </c>
      <c r="B188" t="s">
        <v>1499</v>
      </c>
      <c r="C188">
        <v>4</v>
      </c>
      <c r="D188" s="3">
        <v>45018.102083333331</v>
      </c>
      <c r="E188" s="3">
        <v>45018.188888888886</v>
      </c>
      <c r="F188" t="s">
        <v>61</v>
      </c>
      <c r="G188" t="s">
        <v>82</v>
      </c>
      <c r="H188" t="s">
        <v>59</v>
      </c>
      <c r="I188" t="str">
        <f>IF(Tabla5[[#This Row],[Orden Cobrada]]="Si",Tabla13[[#This Row],[Método de Pago]],"Ninguno")</f>
        <v>Tarjeta de crédito</v>
      </c>
      <c r="J188" t="s">
        <v>1498</v>
      </c>
      <c r="K188" s="34" t="str">
        <f>IF(Tabla5[[#This Row],[Orden Cobrada]]="Si",Tabla13[[#This Row],[Propina]],0)</f>
        <v>30.5</v>
      </c>
      <c r="L188" t="s">
        <v>76</v>
      </c>
      <c r="M188">
        <v>176</v>
      </c>
      <c r="N188" t="s">
        <v>69</v>
      </c>
      <c r="O188" t="s">
        <v>23</v>
      </c>
      <c r="P188" s="6">
        <f>INT(Tabla13[[#This Row],[Hora de Llegada]])</f>
        <v>45018</v>
      </c>
      <c r="Q188" s="7" t="str">
        <f>TEXT(Tabla13[[#This Row],[Hora de Llegada]], "h:mm")</f>
        <v>2:27</v>
      </c>
      <c r="R188" s="7" t="str">
        <f>TEXT(Tabla13[[#This Row],[Hora de Salida]], "h:mm")</f>
        <v>4:32</v>
      </c>
      <c r="S188" s="7">
        <f>IF(Tabla13[[#This Row],[Estado de la Mesa]]="Ocupada",Tabla13[[#This Row],[Hora de Salida2]]-Tabla13[[#This Row],[Hora de Llegada2]]+(15/1440),Tabla13[[#This Row],[Hora de Salida2]]-Tabla13[[#This Row],[Hora de Llegada2]])</f>
        <v>9.722222222222221E-2</v>
      </c>
      <c r="T188" s="7">
        <f>Tabla13[[#This Row],[Hora de Salida2]]-Tabla13[[#This Row],[Hora de Llegada2]]</f>
        <v>8.6805555555555539E-2</v>
      </c>
      <c r="U188" s="7">
        <f>IF(Tabla5[[#This Row],[Tiempo de Permanencia sin la Espera]]&gt;Tabla5[[#This Row],[Tiempo Preparación (horas)]],Tabla5[[#This Row],[Tiempo de Permanencia sin la Espera]]-Tabla5[[#This Row],[Tiempo Preparación (horas)]],0)</f>
        <v>5.3472222222222206E-2</v>
      </c>
      <c r="V188" s="7" t="str">
        <f>IF(Tabla5[[#This Row],[Tiempo de Permanencia sin la Espera]]&gt;Tabla5[[#This Row],[Tiempo Preparación (horas)]],"Si","No")</f>
        <v>Si</v>
      </c>
      <c r="W188" s="8">
        <v>63</v>
      </c>
      <c r="X188" s="8">
        <f>IF(Tabla5[[#This Row],[Orden Cobrada]]="Si",Tabla5[[#This Row],[Monto Total de la Cuenta]]," ")</f>
        <v>63</v>
      </c>
      <c r="Y188" s="8">
        <v>48</v>
      </c>
      <c r="Z188" s="7">
        <f>Tabla5[[#This Row],[Tiempo de Preparación]]/1440</f>
        <v>3.3333333333333333E-2</v>
      </c>
    </row>
    <row r="189" spans="1:26">
      <c r="A189">
        <v>4</v>
      </c>
      <c r="B189" t="s">
        <v>623</v>
      </c>
      <c r="C189">
        <v>1</v>
      </c>
      <c r="D189" s="3">
        <v>45018.009722222225</v>
      </c>
      <c r="E189" s="3">
        <v>45018.051388888889</v>
      </c>
      <c r="F189" t="s">
        <v>78</v>
      </c>
      <c r="G189" t="s">
        <v>66</v>
      </c>
      <c r="H189" t="s">
        <v>59</v>
      </c>
      <c r="I189" t="str">
        <f>IF(Tabla5[[#This Row],[Orden Cobrada]]="Si",Tabla13[[#This Row],[Método de Pago]],"Ninguno")</f>
        <v>Ninguno</v>
      </c>
      <c r="J189" t="s">
        <v>1497</v>
      </c>
      <c r="K189" s="34">
        <f>IF(Tabla5[[#This Row],[Orden Cobrada]]="Si",Tabla13[[#This Row],[Propina]],0)</f>
        <v>0</v>
      </c>
      <c r="L189" t="s">
        <v>76</v>
      </c>
      <c r="M189">
        <v>177</v>
      </c>
      <c r="N189" t="s">
        <v>100</v>
      </c>
      <c r="O189" t="s">
        <v>1496</v>
      </c>
      <c r="P189" s="6">
        <f>INT(Tabla13[[#This Row],[Hora de Llegada]])</f>
        <v>45018</v>
      </c>
      <c r="Q189" s="7" t="str">
        <f>TEXT(Tabla13[[#This Row],[Hora de Llegada]], "h:mm")</f>
        <v>0:14</v>
      </c>
      <c r="R189" s="7" t="str">
        <f>TEXT(Tabla13[[#This Row],[Hora de Salida]], "h:mm")</f>
        <v>1:14</v>
      </c>
      <c r="S189" s="7">
        <f>IF(Tabla13[[#This Row],[Estado de la Mesa]]="Ocupada",Tabla13[[#This Row],[Hora de Salida2]]-Tabla13[[#This Row],[Hora de Llegada2]]+(15/1440),Tabla13[[#This Row],[Hora de Salida2]]-Tabla13[[#This Row],[Hora de Llegada2]])</f>
        <v>5.2083333333333336E-2</v>
      </c>
      <c r="T189" s="7">
        <f>Tabla13[[#This Row],[Hora de Salida2]]-Tabla13[[#This Row],[Hora de Llegada2]]</f>
        <v>4.1666666666666671E-2</v>
      </c>
      <c r="U189" s="7">
        <f>IF(Tabla5[[#This Row],[Tiempo de Permanencia sin la Espera]]&gt;Tabla5[[#This Row],[Tiempo Preparación (horas)]],Tabla5[[#This Row],[Tiempo de Permanencia sin la Espera]]-Tabla5[[#This Row],[Tiempo Preparación (horas)]],0)</f>
        <v>0</v>
      </c>
      <c r="V189" s="7" t="str">
        <f>IF(Tabla5[[#This Row],[Tiempo de Permanencia sin la Espera]]&gt;Tabla5[[#This Row],[Tiempo Preparación (horas)]],"Si","No")</f>
        <v>No</v>
      </c>
      <c r="W189" s="8">
        <v>173</v>
      </c>
      <c r="X189" s="8" t="str">
        <f>IF(Tabla5[[#This Row],[Orden Cobrada]]="Si",Tabla5[[#This Row],[Monto Total de la Cuenta]]," ")</f>
        <v xml:space="preserve"> </v>
      </c>
      <c r="Y189" s="8">
        <v>142</v>
      </c>
      <c r="Z189" s="7">
        <f>Tabla5[[#This Row],[Tiempo de Preparación]]/1440</f>
        <v>9.8611111111111108E-2</v>
      </c>
    </row>
    <row r="190" spans="1:26">
      <c r="A190">
        <v>11</v>
      </c>
      <c r="B190" t="s">
        <v>1085</v>
      </c>
      <c r="C190">
        <v>6</v>
      </c>
      <c r="D190" s="3">
        <v>45018.078472222223</v>
      </c>
      <c r="E190" s="3">
        <v>45018.220833333333</v>
      </c>
      <c r="F190" t="s">
        <v>72</v>
      </c>
      <c r="G190" t="s">
        <v>66</v>
      </c>
      <c r="H190" t="s">
        <v>59</v>
      </c>
      <c r="I190" t="str">
        <f>IF(Tabla5[[#This Row],[Orden Cobrada]]="Si",Tabla13[[#This Row],[Método de Pago]],"Ninguno")</f>
        <v>Tarjeta de crédito</v>
      </c>
      <c r="J190" t="s">
        <v>1495</v>
      </c>
      <c r="K190" s="34" t="str">
        <f>IF(Tabla5[[#This Row],[Orden Cobrada]]="Si",Tabla13[[#This Row],[Propina]],0)</f>
        <v>31.6</v>
      </c>
      <c r="L190" t="s">
        <v>57</v>
      </c>
      <c r="M190">
        <v>178</v>
      </c>
      <c r="N190" t="s">
        <v>132</v>
      </c>
      <c r="O190" t="s">
        <v>1494</v>
      </c>
      <c r="P190" s="6">
        <f>INT(Tabla13[[#This Row],[Hora de Llegada]])</f>
        <v>45018</v>
      </c>
      <c r="Q190" s="7" t="str">
        <f>TEXT(Tabla13[[#This Row],[Hora de Llegada]], "h:mm")</f>
        <v>1:53</v>
      </c>
      <c r="R190" s="7" t="str">
        <f>TEXT(Tabla13[[#This Row],[Hora de Salida]], "h:mm")</f>
        <v>5:18</v>
      </c>
      <c r="S190" s="7">
        <f>IF(Tabla13[[#This Row],[Estado de la Mesa]]="Ocupada",Tabla13[[#This Row],[Hora de Salida2]]-Tabla13[[#This Row],[Hora de Llegada2]]+(15/1440),Tabla13[[#This Row],[Hora de Salida2]]-Tabla13[[#This Row],[Hora de Llegada2]])</f>
        <v>0.1423611111111111</v>
      </c>
      <c r="T190" s="7">
        <f>Tabla13[[#This Row],[Hora de Salida2]]-Tabla13[[#This Row],[Hora de Llegada2]]</f>
        <v>0.1423611111111111</v>
      </c>
      <c r="U190" s="7">
        <f>IF(Tabla5[[#This Row],[Tiempo de Permanencia sin la Espera]]&gt;Tabla5[[#This Row],[Tiempo Preparación (horas)]],Tabla5[[#This Row],[Tiempo de Permanencia sin la Espera]]-Tabla5[[#This Row],[Tiempo Preparación (horas)]],0)</f>
        <v>4.0972222222222215E-2</v>
      </c>
      <c r="V190" s="7" t="str">
        <f>IF(Tabla5[[#This Row],[Tiempo de Permanencia sin la Espera]]&gt;Tabla5[[#This Row],[Tiempo Preparación (horas)]],"Si","No")</f>
        <v>Si</v>
      </c>
      <c r="W190" s="8">
        <v>208</v>
      </c>
      <c r="X190" s="8">
        <f>IF(Tabla5[[#This Row],[Orden Cobrada]]="Si",Tabla5[[#This Row],[Monto Total de la Cuenta]]," ")</f>
        <v>208</v>
      </c>
      <c r="Y190" s="8">
        <v>146</v>
      </c>
      <c r="Z190" s="7">
        <f>Tabla5[[#This Row],[Tiempo de Preparación]]/1440</f>
        <v>0.10138888888888889</v>
      </c>
    </row>
    <row r="191" spans="1:26">
      <c r="A191">
        <v>12</v>
      </c>
      <c r="B191" t="s">
        <v>1493</v>
      </c>
      <c r="C191">
        <v>2</v>
      </c>
      <c r="D191" s="3">
        <v>45018.030555555553</v>
      </c>
      <c r="E191" s="3">
        <v>45018.130555555559</v>
      </c>
      <c r="F191" t="s">
        <v>78</v>
      </c>
      <c r="G191" t="s">
        <v>60</v>
      </c>
      <c r="H191" t="s">
        <v>59</v>
      </c>
      <c r="I191" t="str">
        <f>IF(Tabla5[[#This Row],[Orden Cobrada]]="Si",Tabla13[[#This Row],[Método de Pago]],"Ninguno")</f>
        <v>Tarjeta de crédito</v>
      </c>
      <c r="J191" t="s">
        <v>1247</v>
      </c>
      <c r="K191" s="34" t="str">
        <f>IF(Tabla5[[#This Row],[Orden Cobrada]]="Si",Tabla13[[#This Row],[Propina]],0)</f>
        <v>13.3</v>
      </c>
      <c r="L191" t="s">
        <v>57</v>
      </c>
      <c r="M191">
        <v>179</v>
      </c>
      <c r="N191" t="s">
        <v>75</v>
      </c>
      <c r="O191" t="s">
        <v>9</v>
      </c>
      <c r="P191" s="6">
        <f>INT(Tabla13[[#This Row],[Hora de Llegada]])</f>
        <v>45018</v>
      </c>
      <c r="Q191" s="7" t="str">
        <f>TEXT(Tabla13[[#This Row],[Hora de Llegada]], "h:mm")</f>
        <v>0:44</v>
      </c>
      <c r="R191" s="7" t="str">
        <f>TEXT(Tabla13[[#This Row],[Hora de Salida]], "h:mm")</f>
        <v>3:08</v>
      </c>
      <c r="S191" s="7">
        <f>IF(Tabla13[[#This Row],[Estado de la Mesa]]="Ocupada",Tabla13[[#This Row],[Hora de Salida2]]-Tabla13[[#This Row],[Hora de Llegada2]]+(15/1440),Tabla13[[#This Row],[Hora de Salida2]]-Tabla13[[#This Row],[Hora de Llegada2]])</f>
        <v>0.1</v>
      </c>
      <c r="T191" s="7">
        <f>Tabla13[[#This Row],[Hora de Salida2]]-Tabla13[[#This Row],[Hora de Llegada2]]</f>
        <v>0.1</v>
      </c>
      <c r="U191" s="7">
        <f>IF(Tabla5[[#This Row],[Tiempo de Permanencia sin la Espera]]&gt;Tabla5[[#This Row],[Tiempo Preparación (horas)]],Tabla5[[#This Row],[Tiempo de Permanencia sin la Espera]]-Tabla5[[#This Row],[Tiempo Preparación (horas)]],0)</f>
        <v>8.1944444444444459E-2</v>
      </c>
      <c r="V191" s="7" t="str">
        <f>IF(Tabla5[[#This Row],[Tiempo de Permanencia sin la Espera]]&gt;Tabla5[[#This Row],[Tiempo Preparación (horas)]],"Si","No")</f>
        <v>Si</v>
      </c>
      <c r="W191" s="8">
        <v>62</v>
      </c>
      <c r="X191" s="8">
        <f>IF(Tabla5[[#This Row],[Orden Cobrada]]="Si",Tabla5[[#This Row],[Monto Total de la Cuenta]]," ")</f>
        <v>62</v>
      </c>
      <c r="Y191" s="8">
        <v>26</v>
      </c>
      <c r="Z191" s="7">
        <f>Tabla5[[#This Row],[Tiempo de Preparación]]/1440</f>
        <v>1.8055555555555554E-2</v>
      </c>
    </row>
    <row r="192" spans="1:26">
      <c r="A192">
        <v>10</v>
      </c>
      <c r="B192" t="s">
        <v>1365</v>
      </c>
      <c r="C192">
        <v>1</v>
      </c>
      <c r="D192" s="3">
        <v>45018.097916666666</v>
      </c>
      <c r="E192" s="3">
        <v>45018.214583333334</v>
      </c>
      <c r="F192" t="s">
        <v>61</v>
      </c>
      <c r="G192" t="s">
        <v>66</v>
      </c>
      <c r="H192" t="s">
        <v>59</v>
      </c>
      <c r="I192" t="str">
        <f>IF(Tabla5[[#This Row],[Orden Cobrada]]="Si",Tabla13[[#This Row],[Método de Pago]],"Ninguno")</f>
        <v>Tarjeta de crédito</v>
      </c>
      <c r="J192" t="s">
        <v>1492</v>
      </c>
      <c r="K192" s="34" t="str">
        <f>IF(Tabla5[[#This Row],[Orden Cobrada]]="Si",Tabla13[[#This Row],[Propina]],0)</f>
        <v>46.61</v>
      </c>
      <c r="L192" t="s">
        <v>57</v>
      </c>
      <c r="M192">
        <v>180</v>
      </c>
      <c r="N192" t="s">
        <v>104</v>
      </c>
      <c r="O192" t="s">
        <v>1491</v>
      </c>
      <c r="P192" s="6">
        <f>INT(Tabla13[[#This Row],[Hora de Llegada]])</f>
        <v>45018</v>
      </c>
      <c r="Q192" s="7" t="str">
        <f>TEXT(Tabla13[[#This Row],[Hora de Llegada]], "h:mm")</f>
        <v>2:21</v>
      </c>
      <c r="R192" s="7" t="str">
        <f>TEXT(Tabla13[[#This Row],[Hora de Salida]], "h:mm")</f>
        <v>5:09</v>
      </c>
      <c r="S192" s="7">
        <f>IF(Tabla13[[#This Row],[Estado de la Mesa]]="Ocupada",Tabla13[[#This Row],[Hora de Salida2]]-Tabla13[[#This Row],[Hora de Llegada2]]+(15/1440),Tabla13[[#This Row],[Hora de Salida2]]-Tabla13[[#This Row],[Hora de Llegada2]])</f>
        <v>0.11666666666666668</v>
      </c>
      <c r="T192" s="7">
        <f>Tabla13[[#This Row],[Hora de Salida2]]-Tabla13[[#This Row],[Hora de Llegada2]]</f>
        <v>0.11666666666666668</v>
      </c>
      <c r="U192" s="7">
        <f>IF(Tabla5[[#This Row],[Tiempo de Permanencia sin la Espera]]&gt;Tabla5[[#This Row],[Tiempo Preparación (horas)]],Tabla5[[#This Row],[Tiempo de Permanencia sin la Espera]]-Tabla5[[#This Row],[Tiempo Preparación (horas)]],0)</f>
        <v>4.8611111111111216E-3</v>
      </c>
      <c r="V192" s="7" t="str">
        <f>IF(Tabla5[[#This Row],[Tiempo de Permanencia sin la Espera]]&gt;Tabla5[[#This Row],[Tiempo Preparación (horas)]],"Si","No")</f>
        <v>Si</v>
      </c>
      <c r="W192" s="8">
        <v>166</v>
      </c>
      <c r="X192" s="8">
        <f>IF(Tabla5[[#This Row],[Orden Cobrada]]="Si",Tabla5[[#This Row],[Monto Total de la Cuenta]]," ")</f>
        <v>166</v>
      </c>
      <c r="Y192" s="8">
        <v>161</v>
      </c>
      <c r="Z192" s="7">
        <f>Tabla5[[#This Row],[Tiempo de Preparación]]/1440</f>
        <v>0.11180555555555556</v>
      </c>
    </row>
    <row r="193" spans="1:26">
      <c r="A193">
        <v>15</v>
      </c>
      <c r="B193" t="s">
        <v>1490</v>
      </c>
      <c r="C193">
        <v>1</v>
      </c>
      <c r="D193" s="3">
        <v>45018.114583333336</v>
      </c>
      <c r="E193" s="3">
        <v>45018.162499999999</v>
      </c>
      <c r="F193" t="s">
        <v>97</v>
      </c>
      <c r="G193" t="s">
        <v>66</v>
      </c>
      <c r="H193" t="s">
        <v>59</v>
      </c>
      <c r="I193" t="str">
        <f>IF(Tabla5[[#This Row],[Orden Cobrada]]="Si",Tabla13[[#This Row],[Método de Pago]],"Ninguno")</f>
        <v>Tarjeta de crédito</v>
      </c>
      <c r="J193" t="s">
        <v>1489</v>
      </c>
      <c r="K193" s="34" t="str">
        <f>IF(Tabla5[[#This Row],[Orden Cobrada]]="Si",Tabla13[[#This Row],[Propina]],0)</f>
        <v>42.58</v>
      </c>
      <c r="L193" t="s">
        <v>76</v>
      </c>
      <c r="M193">
        <v>181</v>
      </c>
      <c r="N193" t="s">
        <v>163</v>
      </c>
      <c r="O193" t="s">
        <v>10</v>
      </c>
      <c r="P193" s="6">
        <f>INT(Tabla13[[#This Row],[Hora de Llegada]])</f>
        <v>45018</v>
      </c>
      <c r="Q193" s="7" t="str">
        <f>TEXT(Tabla13[[#This Row],[Hora de Llegada]], "h:mm")</f>
        <v>2:45</v>
      </c>
      <c r="R193" s="7" t="str">
        <f>TEXT(Tabla13[[#This Row],[Hora de Salida]], "h:mm")</f>
        <v>3:54</v>
      </c>
      <c r="S193" s="7">
        <f>IF(Tabla13[[#This Row],[Estado de la Mesa]]="Ocupada",Tabla13[[#This Row],[Hora de Salida2]]-Tabla13[[#This Row],[Hora de Llegada2]]+(15/1440),Tabla13[[#This Row],[Hora de Salida2]]-Tabla13[[#This Row],[Hora de Llegada2]])</f>
        <v>5.8333333333333341E-2</v>
      </c>
      <c r="T193" s="7">
        <f>Tabla13[[#This Row],[Hora de Salida2]]-Tabla13[[#This Row],[Hora de Llegada2]]</f>
        <v>4.7916666666666677E-2</v>
      </c>
      <c r="U193" s="7">
        <f>IF(Tabla5[[#This Row],[Tiempo de Permanencia sin la Espera]]&gt;Tabla5[[#This Row],[Tiempo Preparación (horas)]],Tabla5[[#This Row],[Tiempo de Permanencia sin la Espera]]-Tabla5[[#This Row],[Tiempo Preparación (horas)]],0)</f>
        <v>9.7222222222222293E-3</v>
      </c>
      <c r="V193" s="7" t="str">
        <f>IF(Tabla5[[#This Row],[Tiempo de Permanencia sin la Espera]]&gt;Tabla5[[#This Row],[Tiempo Preparación (horas)]],"Si","No")</f>
        <v>Si</v>
      </c>
      <c r="W193" s="8">
        <v>27</v>
      </c>
      <c r="X193" s="8">
        <f>IF(Tabla5[[#This Row],[Orden Cobrada]]="Si",Tabla5[[#This Row],[Monto Total de la Cuenta]]," ")</f>
        <v>27</v>
      </c>
      <c r="Y193" s="8">
        <v>55</v>
      </c>
      <c r="Z193" s="7">
        <f>Tabla5[[#This Row],[Tiempo de Preparación]]/1440</f>
        <v>3.8194444444444448E-2</v>
      </c>
    </row>
    <row r="194" spans="1:26">
      <c r="A194">
        <v>18</v>
      </c>
      <c r="B194" t="s">
        <v>1488</v>
      </c>
      <c r="C194">
        <v>2</v>
      </c>
      <c r="D194" s="3">
        <v>45018.161805555559</v>
      </c>
      <c r="E194" s="3">
        <v>45018.270833333336</v>
      </c>
      <c r="F194" t="s">
        <v>72</v>
      </c>
      <c r="G194" t="s">
        <v>82</v>
      </c>
      <c r="H194" t="s">
        <v>106</v>
      </c>
      <c r="I194" t="str">
        <f>IF(Tabla5[[#This Row],[Orden Cobrada]]="Si",Tabla13[[#This Row],[Método de Pago]],"Ninguno")</f>
        <v>Tarjeta de débito</v>
      </c>
      <c r="J194" t="s">
        <v>1487</v>
      </c>
      <c r="K194" s="34" t="str">
        <f>IF(Tabla5[[#This Row],[Orden Cobrada]]="Si",Tabla13[[#This Row],[Propina]],0)</f>
        <v>38.36</v>
      </c>
      <c r="L194" t="s">
        <v>70</v>
      </c>
      <c r="M194">
        <v>182</v>
      </c>
      <c r="N194" t="s">
        <v>163</v>
      </c>
      <c r="O194" t="s">
        <v>16</v>
      </c>
      <c r="P194" s="6">
        <f>INT(Tabla13[[#This Row],[Hora de Llegada]])</f>
        <v>45018</v>
      </c>
      <c r="Q194" s="7" t="str">
        <f>TEXT(Tabla13[[#This Row],[Hora de Llegada]], "h:mm")</f>
        <v>3:53</v>
      </c>
      <c r="R194" s="7" t="str">
        <f>TEXT(Tabla13[[#This Row],[Hora de Salida]], "h:mm")</f>
        <v>6:30</v>
      </c>
      <c r="S194" s="7">
        <f>IF(Tabla13[[#This Row],[Estado de la Mesa]]="Ocupada",Tabla13[[#This Row],[Hora de Salida2]]-Tabla13[[#This Row],[Hora de Llegada2]]+(15/1440),Tabla13[[#This Row],[Hora de Salida2]]-Tabla13[[#This Row],[Hora de Llegada2]])</f>
        <v>0.10902777777777775</v>
      </c>
      <c r="T194" s="7">
        <f>Tabla13[[#This Row],[Hora de Salida2]]-Tabla13[[#This Row],[Hora de Llegada2]]</f>
        <v>0.10902777777777775</v>
      </c>
      <c r="U194" s="7">
        <f>IF(Tabla5[[#This Row],[Tiempo de Permanencia sin la Espera]]&gt;Tabla5[[#This Row],[Tiempo Preparación (horas)]],Tabla5[[#This Row],[Tiempo de Permanencia sin la Espera]]-Tabla5[[#This Row],[Tiempo Preparación (horas)]],0)</f>
        <v>0.10138888888888886</v>
      </c>
      <c r="V194" s="7" t="str">
        <f>IF(Tabla5[[#This Row],[Tiempo de Permanencia sin la Espera]]&gt;Tabla5[[#This Row],[Tiempo Preparación (horas)]],"Si","No")</f>
        <v>Si</v>
      </c>
      <c r="W194" s="8">
        <v>38</v>
      </c>
      <c r="X194" s="8">
        <f>IF(Tabla5[[#This Row],[Orden Cobrada]]="Si",Tabla5[[#This Row],[Monto Total de la Cuenta]]," ")</f>
        <v>38</v>
      </c>
      <c r="Y194" s="8">
        <v>11</v>
      </c>
      <c r="Z194" s="7">
        <f>Tabla5[[#This Row],[Tiempo de Preparación]]/1440</f>
        <v>7.6388888888888886E-3</v>
      </c>
    </row>
    <row r="195" spans="1:26">
      <c r="A195">
        <v>18</v>
      </c>
      <c r="B195" t="s">
        <v>196</v>
      </c>
      <c r="C195">
        <v>1</v>
      </c>
      <c r="D195" s="3">
        <v>45018.115277777775</v>
      </c>
      <c r="E195" s="3">
        <v>45018.269444444442</v>
      </c>
      <c r="F195" t="s">
        <v>97</v>
      </c>
      <c r="G195" t="s">
        <v>82</v>
      </c>
      <c r="H195" t="s">
        <v>59</v>
      </c>
      <c r="I195" t="str">
        <f>IF(Tabla5[[#This Row],[Orden Cobrada]]="Si",Tabla13[[#This Row],[Método de Pago]],"Ninguno")</f>
        <v>Tarjeta de crédito</v>
      </c>
      <c r="J195" t="s">
        <v>1486</v>
      </c>
      <c r="K195" s="34" t="str">
        <f>IF(Tabla5[[#This Row],[Orden Cobrada]]="Si",Tabla13[[#This Row],[Propina]],0)</f>
        <v>11.69</v>
      </c>
      <c r="L195" t="s">
        <v>76</v>
      </c>
      <c r="M195">
        <v>183</v>
      </c>
      <c r="N195" t="s">
        <v>85</v>
      </c>
      <c r="O195" t="s">
        <v>1485</v>
      </c>
      <c r="P195" s="6">
        <f>INT(Tabla13[[#This Row],[Hora de Llegada]])</f>
        <v>45018</v>
      </c>
      <c r="Q195" s="7" t="str">
        <f>TEXT(Tabla13[[#This Row],[Hora de Llegada]], "h:mm")</f>
        <v>2:46</v>
      </c>
      <c r="R195" s="7" t="str">
        <f>TEXT(Tabla13[[#This Row],[Hora de Salida]], "h:mm")</f>
        <v>6:28</v>
      </c>
      <c r="S195" s="7">
        <f>IF(Tabla13[[#This Row],[Estado de la Mesa]]="Ocupada",Tabla13[[#This Row],[Hora de Salida2]]-Tabla13[[#This Row],[Hora de Llegada2]]+(15/1440),Tabla13[[#This Row],[Hora de Salida2]]-Tabla13[[#This Row],[Hora de Llegada2]])</f>
        <v>0.16458333333333333</v>
      </c>
      <c r="T195" s="7">
        <f>Tabla13[[#This Row],[Hora de Salida2]]-Tabla13[[#This Row],[Hora de Llegada2]]</f>
        <v>0.15416666666666667</v>
      </c>
      <c r="U195" s="7">
        <f>IF(Tabla5[[#This Row],[Tiempo de Permanencia sin la Espera]]&gt;Tabla5[[#This Row],[Tiempo Preparación (horas)]],Tabla5[[#This Row],[Tiempo de Permanencia sin la Espera]]-Tabla5[[#This Row],[Tiempo Preparación (horas)]],0)</f>
        <v>3.888888888888889E-2</v>
      </c>
      <c r="V195" s="7" t="str">
        <f>IF(Tabla5[[#This Row],[Tiempo de Permanencia sin la Espera]]&gt;Tabla5[[#This Row],[Tiempo Preparación (horas)]],"Si","No")</f>
        <v>Si</v>
      </c>
      <c r="W195" s="8">
        <v>255</v>
      </c>
      <c r="X195" s="8">
        <f>IF(Tabla5[[#This Row],[Orden Cobrada]]="Si",Tabla5[[#This Row],[Monto Total de la Cuenta]]," ")</f>
        <v>255</v>
      </c>
      <c r="Y195" s="8">
        <v>166</v>
      </c>
      <c r="Z195" s="7">
        <f>Tabla5[[#This Row],[Tiempo de Preparación]]/1440</f>
        <v>0.11527777777777778</v>
      </c>
    </row>
    <row r="196" spans="1:26">
      <c r="A196">
        <v>4</v>
      </c>
      <c r="B196" t="s">
        <v>1484</v>
      </c>
      <c r="C196">
        <v>6</v>
      </c>
      <c r="D196" s="3">
        <v>45018.163194444445</v>
      </c>
      <c r="E196" s="3">
        <v>45018.292361111111</v>
      </c>
      <c r="F196" t="s">
        <v>87</v>
      </c>
      <c r="G196" t="s">
        <v>82</v>
      </c>
      <c r="H196" t="s">
        <v>59</v>
      </c>
      <c r="I196" t="str">
        <f>IF(Tabla5[[#This Row],[Orden Cobrada]]="Si",Tabla13[[#This Row],[Método de Pago]],"Ninguno")</f>
        <v>Tarjeta de crédito</v>
      </c>
      <c r="J196" t="s">
        <v>1483</v>
      </c>
      <c r="K196" s="34" t="str">
        <f>IF(Tabla5[[#This Row],[Orden Cobrada]]="Si",Tabla13[[#This Row],[Propina]],0)</f>
        <v>24.24</v>
      </c>
      <c r="L196" t="s">
        <v>76</v>
      </c>
      <c r="M196">
        <v>184</v>
      </c>
      <c r="N196" t="s">
        <v>69</v>
      </c>
      <c r="O196" t="s">
        <v>1482</v>
      </c>
      <c r="P196" s="6">
        <f>INT(Tabla13[[#This Row],[Hora de Llegada]])</f>
        <v>45018</v>
      </c>
      <c r="Q196" s="7" t="str">
        <f>TEXT(Tabla13[[#This Row],[Hora de Llegada]], "h:mm")</f>
        <v>3:55</v>
      </c>
      <c r="R196" s="7" t="str">
        <f>TEXT(Tabla13[[#This Row],[Hora de Salida]], "h:mm")</f>
        <v>7:01</v>
      </c>
      <c r="S196" s="7">
        <f>IF(Tabla13[[#This Row],[Estado de la Mesa]]="Ocupada",Tabla13[[#This Row],[Hora de Salida2]]-Tabla13[[#This Row],[Hora de Llegada2]]+(15/1440),Tabla13[[#This Row],[Hora de Salida2]]-Tabla13[[#This Row],[Hora de Llegada2]])</f>
        <v>0.13958333333333334</v>
      </c>
      <c r="T196" s="7">
        <f>Tabla13[[#This Row],[Hora de Salida2]]-Tabla13[[#This Row],[Hora de Llegada2]]</f>
        <v>0.12916666666666668</v>
      </c>
      <c r="U196" s="7">
        <f>IF(Tabla5[[#This Row],[Tiempo de Permanencia sin la Espera]]&gt;Tabla5[[#This Row],[Tiempo Preparación (horas)]],Tabla5[[#This Row],[Tiempo de Permanencia sin la Espera]]-Tabla5[[#This Row],[Tiempo Preparación (horas)]],0)</f>
        <v>0.10902777777777779</v>
      </c>
      <c r="V196" s="7" t="str">
        <f>IF(Tabla5[[#This Row],[Tiempo de Permanencia sin la Espera]]&gt;Tabla5[[#This Row],[Tiempo Preparación (horas)]],"Si","No")</f>
        <v>Si</v>
      </c>
      <c r="W196" s="8">
        <v>205</v>
      </c>
      <c r="X196" s="8">
        <f>IF(Tabla5[[#This Row],[Orden Cobrada]]="Si",Tabla5[[#This Row],[Monto Total de la Cuenta]]," ")</f>
        <v>205</v>
      </c>
      <c r="Y196" s="8">
        <v>29</v>
      </c>
      <c r="Z196" s="7">
        <f>Tabla5[[#This Row],[Tiempo de Preparación]]/1440</f>
        <v>2.013888888888889E-2</v>
      </c>
    </row>
    <row r="197" spans="1:26">
      <c r="A197">
        <v>16</v>
      </c>
      <c r="B197" t="s">
        <v>1481</v>
      </c>
      <c r="C197">
        <v>2</v>
      </c>
      <c r="D197" s="3">
        <v>45018.115972222222</v>
      </c>
      <c r="E197" s="3">
        <v>45018.268055555556</v>
      </c>
      <c r="F197" t="s">
        <v>97</v>
      </c>
      <c r="G197" t="s">
        <v>60</v>
      </c>
      <c r="H197" t="s">
        <v>59</v>
      </c>
      <c r="I197" t="str">
        <f>IF(Tabla5[[#This Row],[Orden Cobrada]]="Si",Tabla13[[#This Row],[Método de Pago]],"Ninguno")</f>
        <v>Tarjeta de crédito</v>
      </c>
      <c r="J197" t="s">
        <v>1480</v>
      </c>
      <c r="K197" s="34" t="str">
        <f>IF(Tabla5[[#This Row],[Orden Cobrada]]="Si",Tabla13[[#This Row],[Propina]],0)</f>
        <v>28.07</v>
      </c>
      <c r="L197" t="s">
        <v>70</v>
      </c>
      <c r="M197">
        <v>185</v>
      </c>
      <c r="N197" t="s">
        <v>85</v>
      </c>
      <c r="O197" t="s">
        <v>1479</v>
      </c>
      <c r="P197" s="6">
        <f>INT(Tabla13[[#This Row],[Hora de Llegada]])</f>
        <v>45018</v>
      </c>
      <c r="Q197" s="7" t="str">
        <f>TEXT(Tabla13[[#This Row],[Hora de Llegada]], "h:mm")</f>
        <v>2:47</v>
      </c>
      <c r="R197" s="7" t="str">
        <f>TEXT(Tabla13[[#This Row],[Hora de Salida]], "h:mm")</f>
        <v>6:26</v>
      </c>
      <c r="S197" s="7">
        <f>IF(Tabla13[[#This Row],[Estado de la Mesa]]="Ocupada",Tabla13[[#This Row],[Hora de Salida2]]-Tabla13[[#This Row],[Hora de Llegada2]]+(15/1440),Tabla13[[#This Row],[Hora de Salida2]]-Tabla13[[#This Row],[Hora de Llegada2]])</f>
        <v>0.15208333333333335</v>
      </c>
      <c r="T197" s="7">
        <f>Tabla13[[#This Row],[Hora de Salida2]]-Tabla13[[#This Row],[Hora de Llegada2]]</f>
        <v>0.15208333333333335</v>
      </c>
      <c r="U197" s="7">
        <f>IF(Tabla5[[#This Row],[Tiempo de Permanencia sin la Espera]]&gt;Tabla5[[#This Row],[Tiempo Preparación (horas)]],Tabla5[[#This Row],[Tiempo de Permanencia sin la Espera]]-Tabla5[[#This Row],[Tiempo Preparación (horas)]],0)</f>
        <v>0.12430555555555557</v>
      </c>
      <c r="V197" s="7" t="str">
        <f>IF(Tabla5[[#This Row],[Tiempo de Permanencia sin la Espera]]&gt;Tabla5[[#This Row],[Tiempo Preparación (horas)]],"Si","No")</f>
        <v>Si</v>
      </c>
      <c r="W197" s="8">
        <v>91</v>
      </c>
      <c r="X197" s="8">
        <f>IF(Tabla5[[#This Row],[Orden Cobrada]]="Si",Tabla5[[#This Row],[Monto Total de la Cuenta]]," ")</f>
        <v>91</v>
      </c>
      <c r="Y197" s="8">
        <v>40</v>
      </c>
      <c r="Z197" s="7">
        <f>Tabla5[[#This Row],[Tiempo de Preparación]]/1440</f>
        <v>2.7777777777777776E-2</v>
      </c>
    </row>
    <row r="198" spans="1:26">
      <c r="A198">
        <v>13</v>
      </c>
      <c r="B198" t="s">
        <v>1047</v>
      </c>
      <c r="C198">
        <v>6</v>
      </c>
      <c r="D198" s="3">
        <v>45018.027777777781</v>
      </c>
      <c r="E198" s="3">
        <v>45018.176388888889</v>
      </c>
      <c r="F198" t="s">
        <v>97</v>
      </c>
      <c r="G198" t="s">
        <v>82</v>
      </c>
      <c r="H198" t="s">
        <v>59</v>
      </c>
      <c r="I198" t="str">
        <f>IF(Tabla5[[#This Row],[Orden Cobrada]]="Si",Tabla13[[#This Row],[Método de Pago]],"Ninguno")</f>
        <v>Tarjeta de crédito</v>
      </c>
      <c r="J198" t="s">
        <v>1107</v>
      </c>
      <c r="K198" s="34" t="str">
        <f>IF(Tabla5[[#This Row],[Orden Cobrada]]="Si",Tabla13[[#This Row],[Propina]],0)</f>
        <v>17.55</v>
      </c>
      <c r="L198" t="s">
        <v>57</v>
      </c>
      <c r="M198">
        <v>186</v>
      </c>
      <c r="N198" t="s">
        <v>75</v>
      </c>
      <c r="O198" t="s">
        <v>1478</v>
      </c>
      <c r="P198" s="6">
        <f>INT(Tabla13[[#This Row],[Hora de Llegada]])</f>
        <v>45018</v>
      </c>
      <c r="Q198" s="7" t="str">
        <f>TEXT(Tabla13[[#This Row],[Hora de Llegada]], "h:mm")</f>
        <v>0:40</v>
      </c>
      <c r="R198" s="7" t="str">
        <f>TEXT(Tabla13[[#This Row],[Hora de Salida]], "h:mm")</f>
        <v>4:14</v>
      </c>
      <c r="S198" s="7">
        <f>IF(Tabla13[[#This Row],[Estado de la Mesa]]="Ocupada",Tabla13[[#This Row],[Hora de Salida2]]-Tabla13[[#This Row],[Hora de Llegada2]]+(15/1440),Tabla13[[#This Row],[Hora de Salida2]]-Tabla13[[#This Row],[Hora de Llegada2]])</f>
        <v>0.14861111111111114</v>
      </c>
      <c r="T198" s="7">
        <f>Tabla13[[#This Row],[Hora de Salida2]]-Tabla13[[#This Row],[Hora de Llegada2]]</f>
        <v>0.14861111111111114</v>
      </c>
      <c r="U198" s="7">
        <f>IF(Tabla5[[#This Row],[Tiempo de Permanencia sin la Espera]]&gt;Tabla5[[#This Row],[Tiempo Preparación (horas)]],Tabla5[[#This Row],[Tiempo de Permanencia sin la Espera]]-Tabla5[[#This Row],[Tiempo Preparación (horas)]],0)</f>
        <v>8.4027777777777798E-2</v>
      </c>
      <c r="V198" s="7" t="str">
        <f>IF(Tabla5[[#This Row],[Tiempo de Permanencia sin la Espera]]&gt;Tabla5[[#This Row],[Tiempo Preparación (horas)]],"Si","No")</f>
        <v>Si</v>
      </c>
      <c r="W198" s="8">
        <v>270</v>
      </c>
      <c r="X198" s="8">
        <f>IF(Tabla5[[#This Row],[Orden Cobrada]]="Si",Tabla5[[#This Row],[Monto Total de la Cuenta]]," ")</f>
        <v>270</v>
      </c>
      <c r="Y198" s="8">
        <v>93</v>
      </c>
      <c r="Z198" s="7">
        <f>Tabla5[[#This Row],[Tiempo de Preparación]]/1440</f>
        <v>6.458333333333334E-2</v>
      </c>
    </row>
    <row r="199" spans="1:26">
      <c r="A199">
        <v>5</v>
      </c>
      <c r="B199" t="s">
        <v>1477</v>
      </c>
      <c r="C199">
        <v>1</v>
      </c>
      <c r="D199" s="3">
        <v>45018.099305555559</v>
      </c>
      <c r="E199" s="3">
        <v>45018.227777777778</v>
      </c>
      <c r="F199" t="s">
        <v>78</v>
      </c>
      <c r="G199" t="s">
        <v>82</v>
      </c>
      <c r="H199" t="s">
        <v>59</v>
      </c>
      <c r="I199" t="str">
        <f>IF(Tabla5[[#This Row],[Orden Cobrada]]="Si",Tabla13[[#This Row],[Método de Pago]],"Ninguno")</f>
        <v>Tarjeta de crédito</v>
      </c>
      <c r="J199" t="s">
        <v>1476</v>
      </c>
      <c r="K199" s="34" t="str">
        <f>IF(Tabla5[[#This Row],[Orden Cobrada]]="Si",Tabla13[[#This Row],[Propina]],0)</f>
        <v>17.4</v>
      </c>
      <c r="L199" t="s">
        <v>70</v>
      </c>
      <c r="M199">
        <v>187</v>
      </c>
      <c r="N199" t="s">
        <v>132</v>
      </c>
      <c r="O199" t="s">
        <v>1475</v>
      </c>
      <c r="P199" s="6">
        <f>INT(Tabla13[[#This Row],[Hora de Llegada]])</f>
        <v>45018</v>
      </c>
      <c r="Q199" s="7" t="str">
        <f>TEXT(Tabla13[[#This Row],[Hora de Llegada]], "h:mm")</f>
        <v>2:23</v>
      </c>
      <c r="R199" s="7" t="str">
        <f>TEXT(Tabla13[[#This Row],[Hora de Salida]], "h:mm")</f>
        <v>5:28</v>
      </c>
      <c r="S199" s="7">
        <f>IF(Tabla13[[#This Row],[Estado de la Mesa]]="Ocupada",Tabla13[[#This Row],[Hora de Salida2]]-Tabla13[[#This Row],[Hora de Llegada2]]+(15/1440),Tabla13[[#This Row],[Hora de Salida2]]-Tabla13[[#This Row],[Hora de Llegada2]])</f>
        <v>0.12847222222222221</v>
      </c>
      <c r="T199" s="7">
        <f>Tabla13[[#This Row],[Hora de Salida2]]-Tabla13[[#This Row],[Hora de Llegada2]]</f>
        <v>0.12847222222222221</v>
      </c>
      <c r="U199" s="7">
        <f>IF(Tabla5[[#This Row],[Tiempo de Permanencia sin la Espera]]&gt;Tabla5[[#This Row],[Tiempo Preparación (horas)]],Tabla5[[#This Row],[Tiempo de Permanencia sin la Espera]]-Tabla5[[#This Row],[Tiempo Preparación (horas)]],0)</f>
        <v>4.0972222222222215E-2</v>
      </c>
      <c r="V199" s="7" t="str">
        <f>IF(Tabla5[[#This Row],[Tiempo de Permanencia sin la Espera]]&gt;Tabla5[[#This Row],[Tiempo Preparación (horas)]],"Si","No")</f>
        <v>Si</v>
      </c>
      <c r="W199" s="8">
        <v>208</v>
      </c>
      <c r="X199" s="8">
        <f>IF(Tabla5[[#This Row],[Orden Cobrada]]="Si",Tabla5[[#This Row],[Monto Total de la Cuenta]]," ")</f>
        <v>208</v>
      </c>
      <c r="Y199" s="8">
        <v>126</v>
      </c>
      <c r="Z199" s="7">
        <f>Tabla5[[#This Row],[Tiempo de Preparación]]/1440</f>
        <v>8.7499999999999994E-2</v>
      </c>
    </row>
    <row r="200" spans="1:26">
      <c r="A200">
        <v>20</v>
      </c>
      <c r="B200" t="s">
        <v>1474</v>
      </c>
      <c r="C200">
        <v>4</v>
      </c>
      <c r="D200" s="3">
        <v>45018.152777777781</v>
      </c>
      <c r="E200" s="3">
        <v>45018.222916666666</v>
      </c>
      <c r="F200" t="s">
        <v>72</v>
      </c>
      <c r="G200" t="s">
        <v>60</v>
      </c>
      <c r="H200" t="s">
        <v>59</v>
      </c>
      <c r="I200" t="str">
        <f>IF(Tabla5[[#This Row],[Orden Cobrada]]="Si",Tabla13[[#This Row],[Método de Pago]],"Ninguno")</f>
        <v>Ninguno</v>
      </c>
      <c r="J200" t="s">
        <v>1473</v>
      </c>
      <c r="K200" s="34">
        <f>IF(Tabla5[[#This Row],[Orden Cobrada]]="Si",Tabla13[[#This Row],[Propina]],0)</f>
        <v>0</v>
      </c>
      <c r="L200" t="s">
        <v>57</v>
      </c>
      <c r="M200">
        <v>188</v>
      </c>
      <c r="N200" t="s">
        <v>75</v>
      </c>
      <c r="O200" t="s">
        <v>125</v>
      </c>
      <c r="P200" s="6">
        <f>INT(Tabla13[[#This Row],[Hora de Llegada]])</f>
        <v>45018</v>
      </c>
      <c r="Q200" s="7" t="str">
        <f>TEXT(Tabla13[[#This Row],[Hora de Llegada]], "h:mm")</f>
        <v>3:40</v>
      </c>
      <c r="R200" s="7" t="str">
        <f>TEXT(Tabla13[[#This Row],[Hora de Salida]], "h:mm")</f>
        <v>5:21</v>
      </c>
      <c r="S200" s="7">
        <f>IF(Tabla13[[#This Row],[Estado de la Mesa]]="Ocupada",Tabla13[[#This Row],[Hora de Salida2]]-Tabla13[[#This Row],[Hora de Llegada2]]+(15/1440),Tabla13[[#This Row],[Hora de Salida2]]-Tabla13[[#This Row],[Hora de Llegada2]])</f>
        <v>7.013888888888889E-2</v>
      </c>
      <c r="T200" s="7">
        <f>Tabla13[[#This Row],[Hora de Salida2]]-Tabla13[[#This Row],[Hora de Llegada2]]</f>
        <v>7.013888888888889E-2</v>
      </c>
      <c r="U200" s="7">
        <f>IF(Tabla5[[#This Row],[Tiempo de Permanencia sin la Espera]]&gt;Tabla5[[#This Row],[Tiempo Preparación (horas)]],Tabla5[[#This Row],[Tiempo de Permanencia sin la Espera]]-Tabla5[[#This Row],[Tiempo Preparación (horas)]],0)</f>
        <v>0</v>
      </c>
      <c r="V200" s="7" t="str">
        <f>IF(Tabla5[[#This Row],[Tiempo de Permanencia sin la Espera]]&gt;Tabla5[[#This Row],[Tiempo Preparación (horas)]],"Si","No")</f>
        <v>No</v>
      </c>
      <c r="W200" s="8">
        <v>83</v>
      </c>
      <c r="X200" s="8" t="str">
        <f>IF(Tabla5[[#This Row],[Orden Cobrada]]="Si",Tabla5[[#This Row],[Monto Total de la Cuenta]]," ")</f>
        <v xml:space="preserve"> </v>
      </c>
      <c r="Y200" s="8">
        <v>105</v>
      </c>
      <c r="Z200" s="7">
        <f>Tabla5[[#This Row],[Tiempo de Preparación]]/1440</f>
        <v>7.2916666666666671E-2</v>
      </c>
    </row>
    <row r="201" spans="1:26">
      <c r="A201">
        <v>11</v>
      </c>
      <c r="B201" t="s">
        <v>1472</v>
      </c>
      <c r="C201">
        <v>4</v>
      </c>
      <c r="D201" s="3">
        <v>45018.158333333333</v>
      </c>
      <c r="E201" s="3">
        <v>45018.256944444445</v>
      </c>
      <c r="F201" t="s">
        <v>61</v>
      </c>
      <c r="G201" t="s">
        <v>82</v>
      </c>
      <c r="H201" t="s">
        <v>59</v>
      </c>
      <c r="I201" t="str">
        <f>IF(Tabla5[[#This Row],[Orden Cobrada]]="Si",Tabla13[[#This Row],[Método de Pago]],"Ninguno")</f>
        <v>Tarjeta de crédito</v>
      </c>
      <c r="J201" t="s">
        <v>1471</v>
      </c>
      <c r="K201" s="34" t="str">
        <f>IF(Tabla5[[#This Row],[Orden Cobrada]]="Si",Tabla13[[#This Row],[Propina]],0)</f>
        <v>41.66</v>
      </c>
      <c r="L201" t="s">
        <v>57</v>
      </c>
      <c r="M201">
        <v>189</v>
      </c>
      <c r="N201" t="s">
        <v>90</v>
      </c>
      <c r="O201" t="s">
        <v>1470</v>
      </c>
      <c r="P201" s="6">
        <f>INT(Tabla13[[#This Row],[Hora de Llegada]])</f>
        <v>45018</v>
      </c>
      <c r="Q201" s="7" t="str">
        <f>TEXT(Tabla13[[#This Row],[Hora de Llegada]], "h:mm")</f>
        <v>3:48</v>
      </c>
      <c r="R201" s="7" t="str">
        <f>TEXT(Tabla13[[#This Row],[Hora de Salida]], "h:mm")</f>
        <v>6:10</v>
      </c>
      <c r="S201" s="7">
        <f>IF(Tabla13[[#This Row],[Estado de la Mesa]]="Ocupada",Tabla13[[#This Row],[Hora de Salida2]]-Tabla13[[#This Row],[Hora de Llegada2]]+(15/1440),Tabla13[[#This Row],[Hora de Salida2]]-Tabla13[[#This Row],[Hora de Llegada2]])</f>
        <v>9.8611111111111149E-2</v>
      </c>
      <c r="T201" s="7">
        <f>Tabla13[[#This Row],[Hora de Salida2]]-Tabla13[[#This Row],[Hora de Llegada2]]</f>
        <v>9.8611111111111149E-2</v>
      </c>
      <c r="U201" s="7">
        <f>IF(Tabla5[[#This Row],[Tiempo de Permanencia sin la Espera]]&gt;Tabla5[[#This Row],[Tiempo Preparación (horas)]],Tabla5[[#This Row],[Tiempo de Permanencia sin la Espera]]-Tabla5[[#This Row],[Tiempo Preparación (horas)]],0)</f>
        <v>1.7361111111111147E-2</v>
      </c>
      <c r="V201" s="7" t="str">
        <f>IF(Tabla5[[#This Row],[Tiempo de Permanencia sin la Espera]]&gt;Tabla5[[#This Row],[Tiempo Preparación (horas)]],"Si","No")</f>
        <v>Si</v>
      </c>
      <c r="W201" s="8">
        <v>192</v>
      </c>
      <c r="X201" s="8">
        <f>IF(Tabla5[[#This Row],[Orden Cobrada]]="Si",Tabla5[[#This Row],[Monto Total de la Cuenta]]," ")</f>
        <v>192</v>
      </c>
      <c r="Y201" s="8">
        <v>117</v>
      </c>
      <c r="Z201" s="7">
        <f>Tabla5[[#This Row],[Tiempo de Preparación]]/1440</f>
        <v>8.1250000000000003E-2</v>
      </c>
    </row>
    <row r="202" spans="1:26">
      <c r="A202">
        <v>5</v>
      </c>
      <c r="B202" t="s">
        <v>1283</v>
      </c>
      <c r="C202">
        <v>2</v>
      </c>
      <c r="D202" s="3">
        <v>45018.063194444447</v>
      </c>
      <c r="E202" s="3">
        <v>45018.140277777777</v>
      </c>
      <c r="F202" t="s">
        <v>61</v>
      </c>
      <c r="G202" t="s">
        <v>82</v>
      </c>
      <c r="H202" t="s">
        <v>59</v>
      </c>
      <c r="I202" t="str">
        <f>IF(Tabla5[[#This Row],[Orden Cobrada]]="Si",Tabla13[[#This Row],[Método de Pago]],"Ninguno")</f>
        <v>Tarjeta de crédito</v>
      </c>
      <c r="J202" t="s">
        <v>1469</v>
      </c>
      <c r="K202" s="34" t="str">
        <f>IF(Tabla5[[#This Row],[Orden Cobrada]]="Si",Tabla13[[#This Row],[Propina]],0)</f>
        <v>38.88</v>
      </c>
      <c r="L202" t="s">
        <v>70</v>
      </c>
      <c r="M202">
        <v>190</v>
      </c>
      <c r="N202" t="s">
        <v>75</v>
      </c>
      <c r="O202" t="s">
        <v>1468</v>
      </c>
      <c r="P202" s="6">
        <f>INT(Tabla13[[#This Row],[Hora de Llegada]])</f>
        <v>45018</v>
      </c>
      <c r="Q202" s="7" t="str">
        <f>TEXT(Tabla13[[#This Row],[Hora de Llegada]], "h:mm")</f>
        <v>1:31</v>
      </c>
      <c r="R202" s="7" t="str">
        <f>TEXT(Tabla13[[#This Row],[Hora de Salida]], "h:mm")</f>
        <v>3:22</v>
      </c>
      <c r="S202" s="7">
        <f>IF(Tabla13[[#This Row],[Estado de la Mesa]]="Ocupada",Tabla13[[#This Row],[Hora de Salida2]]-Tabla13[[#This Row],[Hora de Llegada2]]+(15/1440),Tabla13[[#This Row],[Hora de Salida2]]-Tabla13[[#This Row],[Hora de Llegada2]])</f>
        <v>7.7083333333333337E-2</v>
      </c>
      <c r="T202" s="7">
        <f>Tabla13[[#This Row],[Hora de Salida2]]-Tabla13[[#This Row],[Hora de Llegada2]]</f>
        <v>7.7083333333333337E-2</v>
      </c>
      <c r="U202" s="7">
        <f>IF(Tabla5[[#This Row],[Tiempo de Permanencia sin la Espera]]&gt;Tabla5[[#This Row],[Tiempo Preparación (horas)]],Tabla5[[#This Row],[Tiempo de Permanencia sin la Espera]]-Tabla5[[#This Row],[Tiempo Preparación (horas)]],0)</f>
        <v>6.2500000000000056E-3</v>
      </c>
      <c r="V202" s="7" t="str">
        <f>IF(Tabla5[[#This Row],[Tiempo de Permanencia sin la Espera]]&gt;Tabla5[[#This Row],[Tiempo Preparación (horas)]],"Si","No")</f>
        <v>Si</v>
      </c>
      <c r="W202" s="8">
        <v>202</v>
      </c>
      <c r="X202" s="8">
        <f>IF(Tabla5[[#This Row],[Orden Cobrada]]="Si",Tabla5[[#This Row],[Monto Total de la Cuenta]]," ")</f>
        <v>202</v>
      </c>
      <c r="Y202" s="8">
        <v>102</v>
      </c>
      <c r="Z202" s="7">
        <f>Tabla5[[#This Row],[Tiempo de Preparación]]/1440</f>
        <v>7.0833333333333331E-2</v>
      </c>
    </row>
    <row r="203" spans="1:26">
      <c r="A203">
        <v>12</v>
      </c>
      <c r="B203" t="s">
        <v>287</v>
      </c>
      <c r="C203">
        <v>6</v>
      </c>
      <c r="D203" s="3">
        <v>45018</v>
      </c>
      <c r="E203" s="3">
        <v>45018.10833333333</v>
      </c>
      <c r="F203" t="s">
        <v>61</v>
      </c>
      <c r="G203" t="s">
        <v>82</v>
      </c>
      <c r="H203" t="s">
        <v>59</v>
      </c>
      <c r="I203" t="str">
        <f>IF(Tabla5[[#This Row],[Orden Cobrada]]="Si",Tabla13[[#This Row],[Método de Pago]],"Ninguno")</f>
        <v>Tarjeta de crédito</v>
      </c>
      <c r="J203" t="s">
        <v>624</v>
      </c>
      <c r="K203" s="34" t="str">
        <f>IF(Tabla5[[#This Row],[Orden Cobrada]]="Si",Tabla13[[#This Row],[Propina]],0)</f>
        <v>24.36</v>
      </c>
      <c r="L203" t="s">
        <v>76</v>
      </c>
      <c r="M203">
        <v>191</v>
      </c>
      <c r="N203" t="s">
        <v>163</v>
      </c>
      <c r="O203" t="s">
        <v>1467</v>
      </c>
      <c r="P203" s="6">
        <f>INT(Tabla13[[#This Row],[Hora de Llegada]])</f>
        <v>45018</v>
      </c>
      <c r="Q203" s="7" t="str">
        <f>TEXT(Tabla13[[#This Row],[Hora de Llegada]], "h:mm")</f>
        <v>0:00</v>
      </c>
      <c r="R203" s="7" t="str">
        <f>TEXT(Tabla13[[#This Row],[Hora de Salida]], "h:mm")</f>
        <v>2:36</v>
      </c>
      <c r="S203" s="7">
        <f>IF(Tabla13[[#This Row],[Estado de la Mesa]]="Ocupada",Tabla13[[#This Row],[Hora de Salida2]]-Tabla13[[#This Row],[Hora de Llegada2]]+(15/1440),Tabla13[[#This Row],[Hora de Salida2]]-Tabla13[[#This Row],[Hora de Llegada2]])</f>
        <v>0.11875000000000001</v>
      </c>
      <c r="T203" s="7">
        <f>Tabla13[[#This Row],[Hora de Salida2]]-Tabla13[[#This Row],[Hora de Llegada2]]</f>
        <v>0.10833333333333334</v>
      </c>
      <c r="U203" s="7">
        <f>IF(Tabla5[[#This Row],[Tiempo de Permanencia sin la Espera]]&gt;Tabla5[[#This Row],[Tiempo Preparación (horas)]],Tabla5[[#This Row],[Tiempo de Permanencia sin la Espera]]-Tabla5[[#This Row],[Tiempo Preparación (horas)]],0)</f>
        <v>4.791666666666667E-2</v>
      </c>
      <c r="V203" s="7" t="str">
        <f>IF(Tabla5[[#This Row],[Tiempo de Permanencia sin la Espera]]&gt;Tabla5[[#This Row],[Tiempo Preparación (horas)]],"Si","No")</f>
        <v>Si</v>
      </c>
      <c r="W203" s="8">
        <v>162</v>
      </c>
      <c r="X203" s="8">
        <f>IF(Tabla5[[#This Row],[Orden Cobrada]]="Si",Tabla5[[#This Row],[Monto Total de la Cuenta]]," ")</f>
        <v>162</v>
      </c>
      <c r="Y203" s="8">
        <v>87</v>
      </c>
      <c r="Z203" s="7">
        <f>Tabla5[[#This Row],[Tiempo de Preparación]]/1440</f>
        <v>6.0416666666666667E-2</v>
      </c>
    </row>
    <row r="204" spans="1:26">
      <c r="A204">
        <v>17</v>
      </c>
      <c r="B204" t="s">
        <v>1466</v>
      </c>
      <c r="C204">
        <v>4</v>
      </c>
      <c r="D204" s="3">
        <v>45018.10833333333</v>
      </c>
      <c r="E204" s="3">
        <v>45018.203472222223</v>
      </c>
      <c r="F204" t="s">
        <v>61</v>
      </c>
      <c r="G204" t="s">
        <v>60</v>
      </c>
      <c r="H204" t="s">
        <v>102</v>
      </c>
      <c r="I204" t="str">
        <f>IF(Tabla5[[#This Row],[Orden Cobrada]]="Si",Tabla13[[#This Row],[Método de Pago]],"Ninguno")</f>
        <v>Efectivo</v>
      </c>
      <c r="J204" t="s">
        <v>1465</v>
      </c>
      <c r="K204" s="34" t="str">
        <f>IF(Tabla5[[#This Row],[Orden Cobrada]]="Si",Tabla13[[#This Row],[Propina]],0)</f>
        <v>15.99</v>
      </c>
      <c r="L204" t="s">
        <v>70</v>
      </c>
      <c r="M204">
        <v>192</v>
      </c>
      <c r="N204" t="s">
        <v>69</v>
      </c>
      <c r="O204" t="s">
        <v>26</v>
      </c>
      <c r="P204" s="6">
        <f>INT(Tabla13[[#This Row],[Hora de Llegada]])</f>
        <v>45018</v>
      </c>
      <c r="Q204" s="7" t="str">
        <f>TEXT(Tabla13[[#This Row],[Hora de Llegada]], "h:mm")</f>
        <v>2:36</v>
      </c>
      <c r="R204" s="7" t="str">
        <f>TEXT(Tabla13[[#This Row],[Hora de Salida]], "h:mm")</f>
        <v>4:53</v>
      </c>
      <c r="S204" s="7">
        <f>IF(Tabla13[[#This Row],[Estado de la Mesa]]="Ocupada",Tabla13[[#This Row],[Hora de Salida2]]-Tabla13[[#This Row],[Hora de Llegada2]]+(15/1440),Tabla13[[#This Row],[Hora de Salida2]]-Tabla13[[#This Row],[Hora de Llegada2]])</f>
        <v>9.5138888888888856E-2</v>
      </c>
      <c r="T204" s="7">
        <f>Tabla13[[#This Row],[Hora de Salida2]]-Tabla13[[#This Row],[Hora de Llegada2]]</f>
        <v>9.5138888888888856E-2</v>
      </c>
      <c r="U204" s="7">
        <f>IF(Tabla5[[#This Row],[Tiempo de Permanencia sin la Espera]]&gt;Tabla5[[#This Row],[Tiempo Preparación (horas)]],Tabla5[[#This Row],[Tiempo de Permanencia sin la Espera]]-Tabla5[[#This Row],[Tiempo Preparación (horas)]],0)</f>
        <v>7.7083333333333309E-2</v>
      </c>
      <c r="V204" s="7" t="str">
        <f>IF(Tabla5[[#This Row],[Tiempo de Permanencia sin la Espera]]&gt;Tabla5[[#This Row],[Tiempo Preparación (horas)]],"Si","No")</f>
        <v>Si</v>
      </c>
      <c r="W204" s="8">
        <v>75</v>
      </c>
      <c r="X204" s="8">
        <f>IF(Tabla5[[#This Row],[Orden Cobrada]]="Si",Tabla5[[#This Row],[Monto Total de la Cuenta]]," ")</f>
        <v>75</v>
      </c>
      <c r="Y204" s="8">
        <v>26</v>
      </c>
      <c r="Z204" s="7">
        <f>Tabla5[[#This Row],[Tiempo de Preparación]]/1440</f>
        <v>1.8055555555555554E-2</v>
      </c>
    </row>
    <row r="205" spans="1:26">
      <c r="A205">
        <v>3</v>
      </c>
      <c r="B205" t="s">
        <v>1464</v>
      </c>
      <c r="C205">
        <v>5</v>
      </c>
      <c r="D205" s="3">
        <v>45018.008333333331</v>
      </c>
      <c r="E205" s="3">
        <v>45018.12777777778</v>
      </c>
      <c r="F205" t="s">
        <v>87</v>
      </c>
      <c r="G205" t="s">
        <v>60</v>
      </c>
      <c r="H205" t="s">
        <v>59</v>
      </c>
      <c r="I205" t="str">
        <f>IF(Tabla5[[#This Row],[Orden Cobrada]]="Si",Tabla13[[#This Row],[Método de Pago]],"Ninguno")</f>
        <v>Tarjeta de crédito</v>
      </c>
      <c r="J205" t="s">
        <v>1463</v>
      </c>
      <c r="K205" s="34" t="str">
        <f>IF(Tabla5[[#This Row],[Orden Cobrada]]="Si",Tabla13[[#This Row],[Propina]],0)</f>
        <v>24.85</v>
      </c>
      <c r="L205" t="s">
        <v>57</v>
      </c>
      <c r="M205">
        <v>193</v>
      </c>
      <c r="N205" t="s">
        <v>64</v>
      </c>
      <c r="O205" t="s">
        <v>1462</v>
      </c>
      <c r="P205" s="6">
        <f>INT(Tabla13[[#This Row],[Hora de Llegada]])</f>
        <v>45018</v>
      </c>
      <c r="Q205" s="7" t="str">
        <f>TEXT(Tabla13[[#This Row],[Hora de Llegada]], "h:mm")</f>
        <v>0:12</v>
      </c>
      <c r="R205" s="7" t="str">
        <f>TEXT(Tabla13[[#This Row],[Hora de Salida]], "h:mm")</f>
        <v>3:04</v>
      </c>
      <c r="S205" s="7">
        <f>IF(Tabla13[[#This Row],[Estado de la Mesa]]="Ocupada",Tabla13[[#This Row],[Hora de Salida2]]-Tabla13[[#This Row],[Hora de Llegada2]]+(15/1440),Tabla13[[#This Row],[Hora de Salida2]]-Tabla13[[#This Row],[Hora de Llegada2]])</f>
        <v>0.11944444444444446</v>
      </c>
      <c r="T205" s="7">
        <f>Tabla13[[#This Row],[Hora de Salida2]]-Tabla13[[#This Row],[Hora de Llegada2]]</f>
        <v>0.11944444444444446</v>
      </c>
      <c r="U205" s="7">
        <f>IF(Tabla5[[#This Row],[Tiempo de Permanencia sin la Espera]]&gt;Tabla5[[#This Row],[Tiempo Preparación (horas)]],Tabla5[[#This Row],[Tiempo de Permanencia sin la Espera]]-Tabla5[[#This Row],[Tiempo Preparación (horas)]],0)</f>
        <v>6.9444444444446973E-4</v>
      </c>
      <c r="V205" s="7" t="str">
        <f>IF(Tabla5[[#This Row],[Tiempo de Permanencia sin la Espera]]&gt;Tabla5[[#This Row],[Tiempo Preparación (horas)]],"Si","No")</f>
        <v>Si</v>
      </c>
      <c r="W205" s="8">
        <v>220</v>
      </c>
      <c r="X205" s="8">
        <f>IF(Tabla5[[#This Row],[Orden Cobrada]]="Si",Tabla5[[#This Row],[Monto Total de la Cuenta]]," ")</f>
        <v>220</v>
      </c>
      <c r="Y205" s="8">
        <v>171</v>
      </c>
      <c r="Z205" s="7">
        <f>Tabla5[[#This Row],[Tiempo de Preparación]]/1440</f>
        <v>0.11874999999999999</v>
      </c>
    </row>
    <row r="206" spans="1:26">
      <c r="A206">
        <v>3</v>
      </c>
      <c r="B206" t="s">
        <v>950</v>
      </c>
      <c r="C206">
        <v>6</v>
      </c>
      <c r="D206" s="3">
        <v>45018.111111111109</v>
      </c>
      <c r="E206" s="3">
        <v>45018.163888888892</v>
      </c>
      <c r="F206" t="s">
        <v>87</v>
      </c>
      <c r="G206" t="s">
        <v>82</v>
      </c>
      <c r="H206" t="s">
        <v>106</v>
      </c>
      <c r="I206" t="str">
        <f>IF(Tabla5[[#This Row],[Orden Cobrada]]="Si",Tabla13[[#This Row],[Método de Pago]],"Ninguno")</f>
        <v>Tarjeta de débito</v>
      </c>
      <c r="J206" t="s">
        <v>1461</v>
      </c>
      <c r="K206" s="34" t="str">
        <f>IF(Tabla5[[#This Row],[Orden Cobrada]]="Si",Tabla13[[#This Row],[Propina]],0)</f>
        <v>11.41</v>
      </c>
      <c r="L206" t="s">
        <v>57</v>
      </c>
      <c r="M206">
        <v>194</v>
      </c>
      <c r="N206" t="s">
        <v>100</v>
      </c>
      <c r="O206" t="s">
        <v>570</v>
      </c>
      <c r="P206" s="6">
        <f>INT(Tabla13[[#This Row],[Hora de Llegada]])</f>
        <v>45018</v>
      </c>
      <c r="Q206" s="7" t="str">
        <f>TEXT(Tabla13[[#This Row],[Hora de Llegada]], "h:mm")</f>
        <v>2:40</v>
      </c>
      <c r="R206" s="7" t="str">
        <f>TEXT(Tabla13[[#This Row],[Hora de Salida]], "h:mm")</f>
        <v>3:56</v>
      </c>
      <c r="S206" s="7">
        <f>IF(Tabla13[[#This Row],[Estado de la Mesa]]="Ocupada",Tabla13[[#This Row],[Hora de Salida2]]-Tabla13[[#This Row],[Hora de Llegada2]]+(15/1440),Tabla13[[#This Row],[Hora de Salida2]]-Tabla13[[#This Row],[Hora de Llegada2]])</f>
        <v>5.2777777777777785E-2</v>
      </c>
      <c r="T206" s="7">
        <f>Tabla13[[#This Row],[Hora de Salida2]]-Tabla13[[#This Row],[Hora de Llegada2]]</f>
        <v>5.2777777777777785E-2</v>
      </c>
      <c r="U206" s="7">
        <f>IF(Tabla5[[#This Row],[Tiempo de Permanencia sin la Espera]]&gt;Tabla5[[#This Row],[Tiempo Preparación (horas)]],Tabla5[[#This Row],[Tiempo de Permanencia sin la Espera]]-Tabla5[[#This Row],[Tiempo Preparación (horas)]],0)</f>
        <v>5.5555555555555636E-3</v>
      </c>
      <c r="V206" s="7" t="str">
        <f>IF(Tabla5[[#This Row],[Tiempo de Permanencia sin la Espera]]&gt;Tabla5[[#This Row],[Tiempo Preparación (horas)]],"Si","No")</f>
        <v>Si</v>
      </c>
      <c r="W206" s="8">
        <v>96</v>
      </c>
      <c r="X206" s="8">
        <f>IF(Tabla5[[#This Row],[Orden Cobrada]]="Si",Tabla5[[#This Row],[Monto Total de la Cuenta]]," ")</f>
        <v>96</v>
      </c>
      <c r="Y206" s="8">
        <v>68</v>
      </c>
      <c r="Z206" s="7">
        <f>Tabla5[[#This Row],[Tiempo de Preparación]]/1440</f>
        <v>4.7222222222222221E-2</v>
      </c>
    </row>
    <row r="207" spans="1:26">
      <c r="A207">
        <v>2</v>
      </c>
      <c r="B207" t="s">
        <v>710</v>
      </c>
      <c r="C207">
        <v>1</v>
      </c>
      <c r="D207" s="3">
        <v>45018.12777777778</v>
      </c>
      <c r="E207" s="3">
        <v>45018.17291666667</v>
      </c>
      <c r="F207" t="s">
        <v>72</v>
      </c>
      <c r="G207" t="s">
        <v>82</v>
      </c>
      <c r="H207" t="s">
        <v>106</v>
      </c>
      <c r="I207" t="str">
        <f>IF(Tabla5[[#This Row],[Orden Cobrada]]="Si",Tabla13[[#This Row],[Método de Pago]],"Ninguno")</f>
        <v>Tarjeta de débito</v>
      </c>
      <c r="J207" t="s">
        <v>1460</v>
      </c>
      <c r="K207" s="34" t="str">
        <f>IF(Tabla5[[#This Row],[Orden Cobrada]]="Si",Tabla13[[#This Row],[Propina]],0)</f>
        <v>10.06</v>
      </c>
      <c r="L207" t="s">
        <v>76</v>
      </c>
      <c r="M207">
        <v>195</v>
      </c>
      <c r="N207" t="s">
        <v>75</v>
      </c>
      <c r="O207" t="s">
        <v>26</v>
      </c>
      <c r="P207" s="6">
        <f>INT(Tabla13[[#This Row],[Hora de Llegada]])</f>
        <v>45018</v>
      </c>
      <c r="Q207" s="7" t="str">
        <f>TEXT(Tabla13[[#This Row],[Hora de Llegada]], "h:mm")</f>
        <v>3:04</v>
      </c>
      <c r="R207" s="7" t="str">
        <f>TEXT(Tabla13[[#This Row],[Hora de Salida]], "h:mm")</f>
        <v>4:09</v>
      </c>
      <c r="S207" s="7">
        <f>IF(Tabla13[[#This Row],[Estado de la Mesa]]="Ocupada",Tabla13[[#This Row],[Hora de Salida2]]-Tabla13[[#This Row],[Hora de Llegada2]]+(15/1440),Tabla13[[#This Row],[Hora de Salida2]]-Tabla13[[#This Row],[Hora de Llegada2]])</f>
        <v>5.5555555555555559E-2</v>
      </c>
      <c r="T207" s="7">
        <f>Tabla13[[#This Row],[Hora de Salida2]]-Tabla13[[#This Row],[Hora de Llegada2]]</f>
        <v>4.5138888888888895E-2</v>
      </c>
      <c r="U207" s="7">
        <f>IF(Tabla5[[#This Row],[Tiempo de Permanencia sin la Espera]]&gt;Tabla5[[#This Row],[Tiempo Preparación (horas)]],Tabla5[[#This Row],[Tiempo de Permanencia sin la Espera]]-Tabla5[[#This Row],[Tiempo Preparación (horas)]],0)</f>
        <v>9.7222222222222293E-3</v>
      </c>
      <c r="V207" s="7" t="str">
        <f>IF(Tabla5[[#This Row],[Tiempo de Permanencia sin la Espera]]&gt;Tabla5[[#This Row],[Tiempo Preparación (horas)]],"Si","No")</f>
        <v>Si</v>
      </c>
      <c r="W207" s="8">
        <v>50</v>
      </c>
      <c r="X207" s="8">
        <f>IF(Tabla5[[#This Row],[Orden Cobrada]]="Si",Tabla5[[#This Row],[Monto Total de la Cuenta]]," ")</f>
        <v>50</v>
      </c>
      <c r="Y207" s="8">
        <v>51</v>
      </c>
      <c r="Z207" s="7">
        <f>Tabla5[[#This Row],[Tiempo de Preparación]]/1440</f>
        <v>3.5416666666666666E-2</v>
      </c>
    </row>
    <row r="208" spans="1:26">
      <c r="A208">
        <v>4</v>
      </c>
      <c r="B208" t="s">
        <v>1459</v>
      </c>
      <c r="C208">
        <v>3</v>
      </c>
      <c r="D208" s="3">
        <v>45018.007638888892</v>
      </c>
      <c r="E208" s="3">
        <v>45018.173611111109</v>
      </c>
      <c r="F208" t="s">
        <v>61</v>
      </c>
      <c r="G208" t="s">
        <v>82</v>
      </c>
      <c r="H208" t="s">
        <v>59</v>
      </c>
      <c r="I208" t="str">
        <f>IF(Tabla5[[#This Row],[Orden Cobrada]]="Si",Tabla13[[#This Row],[Método de Pago]],"Ninguno")</f>
        <v>Tarjeta de crédito</v>
      </c>
      <c r="J208" t="s">
        <v>1458</v>
      </c>
      <c r="K208" s="34" t="str">
        <f>IF(Tabla5[[#This Row],[Orden Cobrada]]="Si",Tabla13[[#This Row],[Propina]],0)</f>
        <v>42.65</v>
      </c>
      <c r="L208" t="s">
        <v>57</v>
      </c>
      <c r="M208">
        <v>196</v>
      </c>
      <c r="N208" t="s">
        <v>90</v>
      </c>
      <c r="O208" t="s">
        <v>1457</v>
      </c>
      <c r="P208" s="6">
        <f>INT(Tabla13[[#This Row],[Hora de Llegada]])</f>
        <v>45018</v>
      </c>
      <c r="Q208" s="7" t="str">
        <f>TEXT(Tabla13[[#This Row],[Hora de Llegada]], "h:mm")</f>
        <v>0:11</v>
      </c>
      <c r="R208" s="7" t="str">
        <f>TEXT(Tabla13[[#This Row],[Hora de Salida]], "h:mm")</f>
        <v>4:10</v>
      </c>
      <c r="S208" s="7">
        <f>IF(Tabla13[[#This Row],[Estado de la Mesa]]="Ocupada",Tabla13[[#This Row],[Hora de Salida2]]-Tabla13[[#This Row],[Hora de Llegada2]]+(15/1440),Tabla13[[#This Row],[Hora de Salida2]]-Tabla13[[#This Row],[Hora de Llegada2]])</f>
        <v>0.16597222222222224</v>
      </c>
      <c r="T208" s="7">
        <f>Tabla13[[#This Row],[Hora de Salida2]]-Tabla13[[#This Row],[Hora de Llegada2]]</f>
        <v>0.16597222222222224</v>
      </c>
      <c r="U208" s="7">
        <f>IF(Tabla5[[#This Row],[Tiempo de Permanencia sin la Espera]]&gt;Tabla5[[#This Row],[Tiempo Preparación (horas)]],Tabla5[[#This Row],[Tiempo de Permanencia sin la Espera]]-Tabla5[[#This Row],[Tiempo Preparación (horas)]],0)</f>
        <v>4.3750000000000025E-2</v>
      </c>
      <c r="V208" s="7" t="str">
        <f>IF(Tabla5[[#This Row],[Tiempo de Permanencia sin la Espera]]&gt;Tabla5[[#This Row],[Tiempo Preparación (horas)]],"Si","No")</f>
        <v>Si</v>
      </c>
      <c r="W208" s="8">
        <v>191</v>
      </c>
      <c r="X208" s="8">
        <f>IF(Tabla5[[#This Row],[Orden Cobrada]]="Si",Tabla5[[#This Row],[Monto Total de la Cuenta]]," ")</f>
        <v>191</v>
      </c>
      <c r="Y208" s="8">
        <v>176</v>
      </c>
      <c r="Z208" s="7">
        <f>Tabla5[[#This Row],[Tiempo de Preparación]]/1440</f>
        <v>0.12222222222222222</v>
      </c>
    </row>
    <row r="209" spans="1:26">
      <c r="A209">
        <v>5</v>
      </c>
      <c r="B209" t="s">
        <v>457</v>
      </c>
      <c r="C209">
        <v>6</v>
      </c>
      <c r="D209" s="3">
        <v>45018.115277777775</v>
      </c>
      <c r="E209" s="3">
        <v>45018.20416666667</v>
      </c>
      <c r="F209" t="s">
        <v>61</v>
      </c>
      <c r="G209" t="s">
        <v>60</v>
      </c>
      <c r="H209" t="s">
        <v>106</v>
      </c>
      <c r="I209" t="str">
        <f>IF(Tabla5[[#This Row],[Orden Cobrada]]="Si",Tabla13[[#This Row],[Método de Pago]],"Ninguno")</f>
        <v>Tarjeta de débito</v>
      </c>
      <c r="J209" t="s">
        <v>1456</v>
      </c>
      <c r="K209" s="34" t="str">
        <f>IF(Tabla5[[#This Row],[Orden Cobrada]]="Si",Tabla13[[#This Row],[Propina]],0)</f>
        <v>20.11</v>
      </c>
      <c r="L209" t="s">
        <v>76</v>
      </c>
      <c r="M209">
        <v>197</v>
      </c>
      <c r="N209" t="s">
        <v>75</v>
      </c>
      <c r="O209" t="s">
        <v>1455</v>
      </c>
      <c r="P209" s="6">
        <f>INT(Tabla13[[#This Row],[Hora de Llegada]])</f>
        <v>45018</v>
      </c>
      <c r="Q209" s="7" t="str">
        <f>TEXT(Tabla13[[#This Row],[Hora de Llegada]], "h:mm")</f>
        <v>2:46</v>
      </c>
      <c r="R209" s="7" t="str">
        <f>TEXT(Tabla13[[#This Row],[Hora de Salida]], "h:mm")</f>
        <v>4:54</v>
      </c>
      <c r="S209" s="7">
        <f>IF(Tabla13[[#This Row],[Estado de la Mesa]]="Ocupada",Tabla13[[#This Row],[Hora de Salida2]]-Tabla13[[#This Row],[Hora de Llegada2]]+(15/1440),Tabla13[[#This Row],[Hora de Salida2]]-Tabla13[[#This Row],[Hora de Llegada2]])</f>
        <v>9.9305555555555591E-2</v>
      </c>
      <c r="T209" s="7">
        <f>Tabla13[[#This Row],[Hora de Salida2]]-Tabla13[[#This Row],[Hora de Llegada2]]</f>
        <v>8.888888888888892E-2</v>
      </c>
      <c r="U209" s="7">
        <f>IF(Tabla5[[#This Row],[Tiempo de Permanencia sin la Espera]]&gt;Tabla5[[#This Row],[Tiempo Preparación (horas)]],Tabla5[[#This Row],[Tiempo de Permanencia sin la Espera]]-Tabla5[[#This Row],[Tiempo Preparación (horas)]],0)</f>
        <v>3.8888888888888917E-2</v>
      </c>
      <c r="V209" s="7" t="str">
        <f>IF(Tabla5[[#This Row],[Tiempo de Permanencia sin la Espera]]&gt;Tabla5[[#This Row],[Tiempo Preparación (horas)]],"Si","No")</f>
        <v>Si</v>
      </c>
      <c r="W209" s="8">
        <v>129</v>
      </c>
      <c r="X209" s="8">
        <f>IF(Tabla5[[#This Row],[Orden Cobrada]]="Si",Tabla5[[#This Row],[Monto Total de la Cuenta]]," ")</f>
        <v>129</v>
      </c>
      <c r="Y209" s="8">
        <v>72</v>
      </c>
      <c r="Z209" s="7">
        <f>Tabla5[[#This Row],[Tiempo de Preparación]]/1440</f>
        <v>0.05</v>
      </c>
    </row>
    <row r="210" spans="1:26">
      <c r="A210">
        <v>9</v>
      </c>
      <c r="B210" t="s">
        <v>1454</v>
      </c>
      <c r="C210">
        <v>4</v>
      </c>
      <c r="D210" s="3">
        <v>45018.025000000001</v>
      </c>
      <c r="E210" s="3">
        <v>45018.128472222219</v>
      </c>
      <c r="F210" t="s">
        <v>97</v>
      </c>
      <c r="G210" t="s">
        <v>82</v>
      </c>
      <c r="H210" t="s">
        <v>59</v>
      </c>
      <c r="I210" t="str">
        <f>IF(Tabla5[[#This Row],[Orden Cobrada]]="Si",Tabla13[[#This Row],[Método de Pago]],"Ninguno")</f>
        <v>Tarjeta de crédito</v>
      </c>
      <c r="J210" t="s">
        <v>1453</v>
      </c>
      <c r="K210" s="34" t="str">
        <f>IF(Tabla5[[#This Row],[Orden Cobrada]]="Si",Tabla13[[#This Row],[Propina]],0)</f>
        <v>36.72</v>
      </c>
      <c r="L210" t="s">
        <v>57</v>
      </c>
      <c r="M210">
        <v>198</v>
      </c>
      <c r="N210" t="s">
        <v>90</v>
      </c>
      <c r="O210" t="s">
        <v>10</v>
      </c>
      <c r="P210" s="6">
        <f>INT(Tabla13[[#This Row],[Hora de Llegada]])</f>
        <v>45018</v>
      </c>
      <c r="Q210" s="7" t="str">
        <f>TEXT(Tabla13[[#This Row],[Hora de Llegada]], "h:mm")</f>
        <v>0:36</v>
      </c>
      <c r="R210" s="7" t="str">
        <f>TEXT(Tabla13[[#This Row],[Hora de Salida]], "h:mm")</f>
        <v>3:05</v>
      </c>
      <c r="S210" s="7">
        <f>IF(Tabla13[[#This Row],[Estado de la Mesa]]="Ocupada",Tabla13[[#This Row],[Hora de Salida2]]-Tabla13[[#This Row],[Hora de Llegada2]]+(15/1440),Tabla13[[#This Row],[Hora de Salida2]]-Tabla13[[#This Row],[Hora de Llegada2]])</f>
        <v>0.10347222222222224</v>
      </c>
      <c r="T210" s="7">
        <f>Tabla13[[#This Row],[Hora de Salida2]]-Tabla13[[#This Row],[Hora de Llegada2]]</f>
        <v>0.10347222222222224</v>
      </c>
      <c r="U210" s="7">
        <f>IF(Tabla5[[#This Row],[Tiempo de Permanencia sin la Espera]]&gt;Tabla5[[#This Row],[Tiempo Preparación (horas)]],Tabla5[[#This Row],[Tiempo de Permanencia sin la Espera]]-Tabla5[[#This Row],[Tiempo Preparación (horas)]],0)</f>
        <v>8.0555555555555575E-2</v>
      </c>
      <c r="V210" s="7" t="str">
        <f>IF(Tabla5[[#This Row],[Tiempo de Permanencia sin la Espera]]&gt;Tabla5[[#This Row],[Tiempo Preparación (horas)]],"Si","No")</f>
        <v>Si</v>
      </c>
      <c r="W210" s="8">
        <v>54</v>
      </c>
      <c r="X210" s="8">
        <f>IF(Tabla5[[#This Row],[Orden Cobrada]]="Si",Tabla5[[#This Row],[Monto Total de la Cuenta]]," ")</f>
        <v>54</v>
      </c>
      <c r="Y210" s="8">
        <v>33</v>
      </c>
      <c r="Z210" s="7">
        <f>Tabla5[[#This Row],[Tiempo de Preparación]]/1440</f>
        <v>2.2916666666666665E-2</v>
      </c>
    </row>
    <row r="211" spans="1:26">
      <c r="A211">
        <v>11</v>
      </c>
      <c r="B211" t="s">
        <v>1452</v>
      </c>
      <c r="C211">
        <v>5</v>
      </c>
      <c r="D211" s="3">
        <v>45018.080555555556</v>
      </c>
      <c r="E211" s="3">
        <v>45018.236111111109</v>
      </c>
      <c r="F211" t="s">
        <v>61</v>
      </c>
      <c r="G211" t="s">
        <v>66</v>
      </c>
      <c r="H211" t="s">
        <v>106</v>
      </c>
      <c r="I211" t="str">
        <f>IF(Tabla5[[#This Row],[Orden Cobrada]]="Si",Tabla13[[#This Row],[Método de Pago]],"Ninguno")</f>
        <v>Tarjeta de débito</v>
      </c>
      <c r="J211" t="s">
        <v>1451</v>
      </c>
      <c r="K211" s="34" t="str">
        <f>IF(Tabla5[[#This Row],[Orden Cobrada]]="Si",Tabla13[[#This Row],[Propina]],0)</f>
        <v>13.26</v>
      </c>
      <c r="L211" t="s">
        <v>70</v>
      </c>
      <c r="M211">
        <v>199</v>
      </c>
      <c r="N211" t="s">
        <v>163</v>
      </c>
      <c r="O211" t="s">
        <v>1450</v>
      </c>
      <c r="P211" s="6">
        <f>INT(Tabla13[[#This Row],[Hora de Llegada]])</f>
        <v>45018</v>
      </c>
      <c r="Q211" s="7" t="str">
        <f>TEXT(Tabla13[[#This Row],[Hora de Llegada]], "h:mm")</f>
        <v>1:56</v>
      </c>
      <c r="R211" s="7" t="str">
        <f>TEXT(Tabla13[[#This Row],[Hora de Salida]], "h:mm")</f>
        <v>5:40</v>
      </c>
      <c r="S211" s="7">
        <f>IF(Tabla13[[#This Row],[Estado de la Mesa]]="Ocupada",Tabla13[[#This Row],[Hora de Salida2]]-Tabla13[[#This Row],[Hora de Llegada2]]+(15/1440),Tabla13[[#This Row],[Hora de Salida2]]-Tabla13[[#This Row],[Hora de Llegada2]])</f>
        <v>0.15555555555555556</v>
      </c>
      <c r="T211" s="7">
        <f>Tabla13[[#This Row],[Hora de Salida2]]-Tabla13[[#This Row],[Hora de Llegada2]]</f>
        <v>0.15555555555555556</v>
      </c>
      <c r="U211" s="7">
        <f>IF(Tabla5[[#This Row],[Tiempo de Permanencia sin la Espera]]&gt;Tabla5[[#This Row],[Tiempo Preparación (horas)]],Tabla5[[#This Row],[Tiempo de Permanencia sin la Espera]]-Tabla5[[#This Row],[Tiempo Preparación (horas)]],0)</f>
        <v>5.694444444444445E-2</v>
      </c>
      <c r="V211" s="7" t="str">
        <f>IF(Tabla5[[#This Row],[Tiempo de Permanencia sin la Espera]]&gt;Tabla5[[#This Row],[Tiempo Preparación (horas)]],"Si","No")</f>
        <v>Si</v>
      </c>
      <c r="W211" s="8">
        <v>261</v>
      </c>
      <c r="X211" s="8">
        <f>IF(Tabla5[[#This Row],[Orden Cobrada]]="Si",Tabla5[[#This Row],[Monto Total de la Cuenta]]," ")</f>
        <v>261</v>
      </c>
      <c r="Y211" s="8">
        <v>142</v>
      </c>
      <c r="Z211" s="7">
        <f>Tabla5[[#This Row],[Tiempo de Preparación]]/1440</f>
        <v>9.8611111111111108E-2</v>
      </c>
    </row>
    <row r="212" spans="1:26">
      <c r="A212">
        <v>11</v>
      </c>
      <c r="B212" t="s">
        <v>1277</v>
      </c>
      <c r="C212">
        <v>4</v>
      </c>
      <c r="D212" s="3">
        <v>45018.107638888891</v>
      </c>
      <c r="E212" s="3">
        <v>45018.226388888892</v>
      </c>
      <c r="F212" t="s">
        <v>72</v>
      </c>
      <c r="G212" t="s">
        <v>82</v>
      </c>
      <c r="H212" t="s">
        <v>59</v>
      </c>
      <c r="I212" t="str">
        <f>IF(Tabla5[[#This Row],[Orden Cobrada]]="Si",Tabla13[[#This Row],[Método de Pago]],"Ninguno")</f>
        <v>Tarjeta de crédito</v>
      </c>
      <c r="J212" t="s">
        <v>1449</v>
      </c>
      <c r="K212" s="34" t="str">
        <f>IF(Tabla5[[#This Row],[Orden Cobrada]]="Si",Tabla13[[#This Row],[Propina]],0)</f>
        <v>48.73</v>
      </c>
      <c r="L212" t="s">
        <v>57</v>
      </c>
      <c r="M212">
        <v>200</v>
      </c>
      <c r="N212" t="s">
        <v>75</v>
      </c>
      <c r="O212" t="s">
        <v>1448</v>
      </c>
      <c r="P212" s="6">
        <f>INT(Tabla13[[#This Row],[Hora de Llegada]])</f>
        <v>45018</v>
      </c>
      <c r="Q212" s="7" t="str">
        <f>TEXT(Tabla13[[#This Row],[Hora de Llegada]], "h:mm")</f>
        <v>2:35</v>
      </c>
      <c r="R212" s="7" t="str">
        <f>TEXT(Tabla13[[#This Row],[Hora de Salida]], "h:mm")</f>
        <v>5:26</v>
      </c>
      <c r="S212" s="7">
        <f>IF(Tabla13[[#This Row],[Estado de la Mesa]]="Ocupada",Tabla13[[#This Row],[Hora de Salida2]]-Tabla13[[#This Row],[Hora de Llegada2]]+(15/1440),Tabla13[[#This Row],[Hora de Salida2]]-Tabla13[[#This Row],[Hora de Llegada2]])</f>
        <v>0.11874999999999999</v>
      </c>
      <c r="T212" s="7">
        <f>Tabla13[[#This Row],[Hora de Salida2]]-Tabla13[[#This Row],[Hora de Llegada2]]</f>
        <v>0.11874999999999999</v>
      </c>
      <c r="U212" s="7">
        <f>IF(Tabla5[[#This Row],[Tiempo de Permanencia sin la Espera]]&gt;Tabla5[[#This Row],[Tiempo Preparación (horas)]],Tabla5[[#This Row],[Tiempo de Permanencia sin la Espera]]-Tabla5[[#This Row],[Tiempo Preparación (horas)]],0)</f>
        <v>7.2222222222222215E-2</v>
      </c>
      <c r="V212" s="7" t="str">
        <f>IF(Tabla5[[#This Row],[Tiempo de Permanencia sin la Espera]]&gt;Tabla5[[#This Row],[Tiempo Preparación (horas)]],"Si","No")</f>
        <v>Si</v>
      </c>
      <c r="W212" s="8">
        <v>88</v>
      </c>
      <c r="X212" s="8">
        <f>IF(Tabla5[[#This Row],[Orden Cobrada]]="Si",Tabla5[[#This Row],[Monto Total de la Cuenta]]," ")</f>
        <v>88</v>
      </c>
      <c r="Y212" s="8">
        <v>67</v>
      </c>
      <c r="Z212" s="7">
        <f>Tabla5[[#This Row],[Tiempo de Preparación]]/1440</f>
        <v>4.6527777777777779E-2</v>
      </c>
    </row>
    <row r="213" spans="1:26">
      <c r="A213">
        <v>3</v>
      </c>
      <c r="B213" t="s">
        <v>1447</v>
      </c>
      <c r="C213">
        <v>5</v>
      </c>
      <c r="D213" s="3">
        <v>45018.012499999997</v>
      </c>
      <c r="E213" s="3">
        <v>45018.076388888891</v>
      </c>
      <c r="F213" t="s">
        <v>97</v>
      </c>
      <c r="G213" t="s">
        <v>66</v>
      </c>
      <c r="H213" t="s">
        <v>59</v>
      </c>
      <c r="I213" t="str">
        <f>IF(Tabla5[[#This Row],[Orden Cobrada]]="Si",Tabla13[[#This Row],[Método de Pago]],"Ninguno")</f>
        <v>Tarjeta de crédito</v>
      </c>
      <c r="J213" t="s">
        <v>1446</v>
      </c>
      <c r="K213" s="34" t="str">
        <f>IF(Tabla5[[#This Row],[Orden Cobrada]]="Si",Tabla13[[#This Row],[Propina]],0)</f>
        <v>19.84</v>
      </c>
      <c r="L213" t="s">
        <v>57</v>
      </c>
      <c r="M213">
        <v>201</v>
      </c>
      <c r="N213" t="s">
        <v>100</v>
      </c>
      <c r="O213" t="s">
        <v>5</v>
      </c>
      <c r="P213" s="6">
        <f>INT(Tabla13[[#This Row],[Hora de Llegada]])</f>
        <v>45018</v>
      </c>
      <c r="Q213" s="7" t="str">
        <f>TEXT(Tabla13[[#This Row],[Hora de Llegada]], "h:mm")</f>
        <v>0:18</v>
      </c>
      <c r="R213" s="7" t="str">
        <f>TEXT(Tabla13[[#This Row],[Hora de Salida]], "h:mm")</f>
        <v>1:50</v>
      </c>
      <c r="S213" s="7">
        <f>IF(Tabla13[[#This Row],[Estado de la Mesa]]="Ocupada",Tabla13[[#This Row],[Hora de Salida2]]-Tabla13[[#This Row],[Hora de Llegada2]]+(15/1440),Tabla13[[#This Row],[Hora de Salida2]]-Tabla13[[#This Row],[Hora de Llegada2]])</f>
        <v>6.3888888888888898E-2</v>
      </c>
      <c r="T213" s="7">
        <f>Tabla13[[#This Row],[Hora de Salida2]]-Tabla13[[#This Row],[Hora de Llegada2]]</f>
        <v>6.3888888888888898E-2</v>
      </c>
      <c r="U213" s="7">
        <f>IF(Tabla5[[#This Row],[Tiempo de Permanencia sin la Espera]]&gt;Tabla5[[#This Row],[Tiempo Preparación (horas)]],Tabla5[[#This Row],[Tiempo de Permanencia sin la Espera]]-Tabla5[[#This Row],[Tiempo Preparación (horas)]],0)</f>
        <v>2.3611111111111117E-2</v>
      </c>
      <c r="V213" s="7" t="str">
        <f>IF(Tabla5[[#This Row],[Tiempo de Permanencia sin la Espera]]&gt;Tabla5[[#This Row],[Tiempo Preparación (horas)]],"Si","No")</f>
        <v>Si</v>
      </c>
      <c r="W213" s="8">
        <v>72</v>
      </c>
      <c r="X213" s="8">
        <f>IF(Tabla5[[#This Row],[Orden Cobrada]]="Si",Tabla5[[#This Row],[Monto Total de la Cuenta]]," ")</f>
        <v>72</v>
      </c>
      <c r="Y213" s="8">
        <v>58</v>
      </c>
      <c r="Z213" s="7">
        <f>Tabla5[[#This Row],[Tiempo de Preparación]]/1440</f>
        <v>4.027777777777778E-2</v>
      </c>
    </row>
    <row r="214" spans="1:26">
      <c r="A214">
        <v>16</v>
      </c>
      <c r="B214" t="s">
        <v>1445</v>
      </c>
      <c r="C214">
        <v>5</v>
      </c>
      <c r="D214" s="3">
        <v>45018.040277777778</v>
      </c>
      <c r="E214" s="3">
        <v>45018.083333333336</v>
      </c>
      <c r="F214" t="s">
        <v>72</v>
      </c>
      <c r="G214" t="s">
        <v>82</v>
      </c>
      <c r="H214" t="s">
        <v>59</v>
      </c>
      <c r="I214" t="str">
        <f>IF(Tabla5[[#This Row],[Orden Cobrada]]="Si",Tabla13[[#This Row],[Método de Pago]],"Ninguno")</f>
        <v>Ninguno</v>
      </c>
      <c r="J214" t="s">
        <v>1444</v>
      </c>
      <c r="K214" s="34">
        <f>IF(Tabla5[[#This Row],[Orden Cobrada]]="Si",Tabla13[[#This Row],[Propina]],0)</f>
        <v>0</v>
      </c>
      <c r="L214" t="s">
        <v>76</v>
      </c>
      <c r="M214">
        <v>202</v>
      </c>
      <c r="N214" t="s">
        <v>126</v>
      </c>
      <c r="O214" t="s">
        <v>1443</v>
      </c>
      <c r="P214" s="6">
        <f>INT(Tabla13[[#This Row],[Hora de Llegada]])</f>
        <v>45018</v>
      </c>
      <c r="Q214" s="7" t="str">
        <f>TEXT(Tabla13[[#This Row],[Hora de Llegada]], "h:mm")</f>
        <v>0:58</v>
      </c>
      <c r="R214" s="7" t="str">
        <f>TEXT(Tabla13[[#This Row],[Hora de Salida]], "h:mm")</f>
        <v>2:00</v>
      </c>
      <c r="S214" s="7">
        <f>IF(Tabla13[[#This Row],[Estado de la Mesa]]="Ocupada",Tabla13[[#This Row],[Hora de Salida2]]-Tabla13[[#This Row],[Hora de Llegada2]]+(15/1440),Tabla13[[#This Row],[Hora de Salida2]]-Tabla13[[#This Row],[Hora de Llegada2]])</f>
        <v>5.3472222222222213E-2</v>
      </c>
      <c r="T214" s="7">
        <f>Tabla13[[#This Row],[Hora de Salida2]]-Tabla13[[#This Row],[Hora de Llegada2]]</f>
        <v>4.3055555555555548E-2</v>
      </c>
      <c r="U214" s="7">
        <f>IF(Tabla5[[#This Row],[Tiempo de Permanencia sin la Espera]]&gt;Tabla5[[#This Row],[Tiempo Preparación (horas)]],Tabla5[[#This Row],[Tiempo de Permanencia sin la Espera]]-Tabla5[[#This Row],[Tiempo Preparación (horas)]],0)</f>
        <v>0</v>
      </c>
      <c r="V214" s="7" t="str">
        <f>IF(Tabla5[[#This Row],[Tiempo de Permanencia sin la Espera]]&gt;Tabla5[[#This Row],[Tiempo Preparación (horas)]],"Si","No")</f>
        <v>No</v>
      </c>
      <c r="W214" s="8">
        <v>206</v>
      </c>
      <c r="X214" s="8" t="str">
        <f>IF(Tabla5[[#This Row],[Orden Cobrada]]="Si",Tabla5[[#This Row],[Monto Total de la Cuenta]]," ")</f>
        <v xml:space="preserve"> </v>
      </c>
      <c r="Y214" s="8">
        <v>156</v>
      </c>
      <c r="Z214" s="7">
        <f>Tabla5[[#This Row],[Tiempo de Preparación]]/1440</f>
        <v>0.10833333333333334</v>
      </c>
    </row>
    <row r="215" spans="1:26">
      <c r="A215">
        <v>5</v>
      </c>
      <c r="B215" t="s">
        <v>1442</v>
      </c>
      <c r="C215">
        <v>2</v>
      </c>
      <c r="D215" s="3">
        <v>45018.164583333331</v>
      </c>
      <c r="E215" s="3">
        <v>45018.222916666666</v>
      </c>
      <c r="F215" t="s">
        <v>97</v>
      </c>
      <c r="G215" t="s">
        <v>82</v>
      </c>
      <c r="H215" t="s">
        <v>59</v>
      </c>
      <c r="I215" t="str">
        <f>IF(Tabla5[[#This Row],[Orden Cobrada]]="Si",Tabla13[[#This Row],[Método de Pago]],"Ninguno")</f>
        <v>Ninguno</v>
      </c>
      <c r="J215" t="s">
        <v>1441</v>
      </c>
      <c r="K215" s="34">
        <f>IF(Tabla5[[#This Row],[Orden Cobrada]]="Si",Tabla13[[#This Row],[Propina]],0)</f>
        <v>0</v>
      </c>
      <c r="L215" t="s">
        <v>70</v>
      </c>
      <c r="M215">
        <v>203</v>
      </c>
      <c r="N215" t="s">
        <v>100</v>
      </c>
      <c r="O215" t="s">
        <v>1440</v>
      </c>
      <c r="P215" s="6">
        <f>INT(Tabla13[[#This Row],[Hora de Llegada]])</f>
        <v>45018</v>
      </c>
      <c r="Q215" s="7" t="str">
        <f>TEXT(Tabla13[[#This Row],[Hora de Llegada]], "h:mm")</f>
        <v>3:57</v>
      </c>
      <c r="R215" s="7" t="str">
        <f>TEXT(Tabla13[[#This Row],[Hora de Salida]], "h:mm")</f>
        <v>5:21</v>
      </c>
      <c r="S215" s="7">
        <f>IF(Tabla13[[#This Row],[Estado de la Mesa]]="Ocupada",Tabla13[[#This Row],[Hora de Salida2]]-Tabla13[[#This Row],[Hora de Llegada2]]+(15/1440),Tabla13[[#This Row],[Hora de Salida2]]-Tabla13[[#This Row],[Hora de Llegada2]])</f>
        <v>5.833333333333332E-2</v>
      </c>
      <c r="T215" s="7">
        <f>Tabla13[[#This Row],[Hora de Salida2]]-Tabla13[[#This Row],[Hora de Llegada2]]</f>
        <v>5.833333333333332E-2</v>
      </c>
      <c r="U215" s="7">
        <f>IF(Tabla5[[#This Row],[Tiempo de Permanencia sin la Espera]]&gt;Tabla5[[#This Row],[Tiempo Preparación (horas)]],Tabla5[[#This Row],[Tiempo de Permanencia sin la Espera]]-Tabla5[[#This Row],[Tiempo Preparación (horas)]],0)</f>
        <v>0</v>
      </c>
      <c r="V215" s="7" t="str">
        <f>IF(Tabla5[[#This Row],[Tiempo de Permanencia sin la Espera]]&gt;Tabla5[[#This Row],[Tiempo Preparación (horas)]],"Si","No")</f>
        <v>No</v>
      </c>
      <c r="W215" s="8">
        <v>156</v>
      </c>
      <c r="X215" s="8" t="str">
        <f>IF(Tabla5[[#This Row],[Orden Cobrada]]="Si",Tabla5[[#This Row],[Monto Total de la Cuenta]]," ")</f>
        <v xml:space="preserve"> </v>
      </c>
      <c r="Y215" s="8">
        <v>85</v>
      </c>
      <c r="Z215" s="7">
        <f>Tabla5[[#This Row],[Tiempo de Preparación]]/1440</f>
        <v>5.9027777777777776E-2</v>
      </c>
    </row>
    <row r="216" spans="1:26">
      <c r="A216">
        <v>16</v>
      </c>
      <c r="B216" t="s">
        <v>326</v>
      </c>
      <c r="C216">
        <v>5</v>
      </c>
      <c r="D216" s="3">
        <v>45018.011805555558</v>
      </c>
      <c r="E216" s="3">
        <v>45018.100694444445</v>
      </c>
      <c r="F216" t="s">
        <v>97</v>
      </c>
      <c r="G216" t="s">
        <v>82</v>
      </c>
      <c r="H216" t="s">
        <v>102</v>
      </c>
      <c r="I216" t="str">
        <f>IF(Tabla5[[#This Row],[Orden Cobrada]]="Si",Tabla13[[#This Row],[Método de Pago]],"Ninguno")</f>
        <v>Efectivo</v>
      </c>
      <c r="J216" t="s">
        <v>1439</v>
      </c>
      <c r="K216" s="34" t="str">
        <f>IF(Tabla5[[#This Row],[Orden Cobrada]]="Si",Tabla13[[#This Row],[Propina]],0)</f>
        <v>49.56</v>
      </c>
      <c r="L216" t="s">
        <v>70</v>
      </c>
      <c r="M216">
        <v>204</v>
      </c>
      <c r="N216" t="s">
        <v>85</v>
      </c>
      <c r="O216" t="s">
        <v>5</v>
      </c>
      <c r="P216" s="6">
        <f>INT(Tabla13[[#This Row],[Hora de Llegada]])</f>
        <v>45018</v>
      </c>
      <c r="Q216" s="7" t="str">
        <f>TEXT(Tabla13[[#This Row],[Hora de Llegada]], "h:mm")</f>
        <v>0:17</v>
      </c>
      <c r="R216" s="7" t="str">
        <f>TEXT(Tabla13[[#This Row],[Hora de Salida]], "h:mm")</f>
        <v>2:25</v>
      </c>
      <c r="S216" s="7">
        <f>IF(Tabla13[[#This Row],[Estado de la Mesa]]="Ocupada",Tabla13[[#This Row],[Hora de Salida2]]-Tabla13[[#This Row],[Hora de Llegada2]]+(15/1440),Tabla13[[#This Row],[Hora de Salida2]]-Tabla13[[#This Row],[Hora de Llegada2]])</f>
        <v>8.8888888888888878E-2</v>
      </c>
      <c r="T216" s="7">
        <f>Tabla13[[#This Row],[Hora de Salida2]]-Tabla13[[#This Row],[Hora de Llegada2]]</f>
        <v>8.8888888888888878E-2</v>
      </c>
      <c r="U216" s="7">
        <f>IF(Tabla5[[#This Row],[Tiempo de Permanencia sin la Espera]]&gt;Tabla5[[#This Row],[Tiempo Preparación (horas)]],Tabla5[[#This Row],[Tiempo de Permanencia sin la Espera]]-Tabla5[[#This Row],[Tiempo Preparación (horas)]],0)</f>
        <v>7.4305555555555541E-2</v>
      </c>
      <c r="V216" s="7" t="str">
        <f>IF(Tabla5[[#This Row],[Tiempo de Permanencia sin la Espera]]&gt;Tabla5[[#This Row],[Tiempo Preparación (horas)]],"Si","No")</f>
        <v>Si</v>
      </c>
      <c r="W216" s="8">
        <v>48</v>
      </c>
      <c r="X216" s="8">
        <f>IF(Tabla5[[#This Row],[Orden Cobrada]]="Si",Tabla5[[#This Row],[Monto Total de la Cuenta]]," ")</f>
        <v>48</v>
      </c>
      <c r="Y216" s="8">
        <v>21</v>
      </c>
      <c r="Z216" s="7">
        <f>Tabla5[[#This Row],[Tiempo de Preparación]]/1440</f>
        <v>1.4583333333333334E-2</v>
      </c>
    </row>
    <row r="217" spans="1:26">
      <c r="A217">
        <v>14</v>
      </c>
      <c r="B217" t="s">
        <v>578</v>
      </c>
      <c r="C217">
        <v>1</v>
      </c>
      <c r="D217" s="3">
        <v>45018.09375</v>
      </c>
      <c r="E217" s="3">
        <v>45018.259722222225</v>
      </c>
      <c r="F217" t="s">
        <v>61</v>
      </c>
      <c r="G217" t="s">
        <v>82</v>
      </c>
      <c r="H217" t="s">
        <v>106</v>
      </c>
      <c r="I217" t="str">
        <f>IF(Tabla5[[#This Row],[Orden Cobrada]]="Si",Tabla13[[#This Row],[Método de Pago]],"Ninguno")</f>
        <v>Tarjeta de débito</v>
      </c>
      <c r="J217" t="s">
        <v>1438</v>
      </c>
      <c r="K217" s="34" t="str">
        <f>IF(Tabla5[[#This Row],[Orden Cobrada]]="Si",Tabla13[[#This Row],[Propina]],0)</f>
        <v>26.49</v>
      </c>
      <c r="L217" t="s">
        <v>70</v>
      </c>
      <c r="M217">
        <v>205</v>
      </c>
      <c r="N217" t="s">
        <v>69</v>
      </c>
      <c r="O217" t="s">
        <v>1310</v>
      </c>
      <c r="P217" s="6">
        <f>INT(Tabla13[[#This Row],[Hora de Llegada]])</f>
        <v>45018</v>
      </c>
      <c r="Q217" s="7" t="str">
        <f>TEXT(Tabla13[[#This Row],[Hora de Llegada]], "h:mm")</f>
        <v>2:15</v>
      </c>
      <c r="R217" s="7" t="str">
        <f>TEXT(Tabla13[[#This Row],[Hora de Salida]], "h:mm")</f>
        <v>6:14</v>
      </c>
      <c r="S217" s="7">
        <f>IF(Tabla13[[#This Row],[Estado de la Mesa]]="Ocupada",Tabla13[[#This Row],[Hora de Salida2]]-Tabla13[[#This Row],[Hora de Llegada2]]+(15/1440),Tabla13[[#This Row],[Hora de Salida2]]-Tabla13[[#This Row],[Hora de Llegada2]])</f>
        <v>0.16597222222222224</v>
      </c>
      <c r="T217" s="7">
        <f>Tabla13[[#This Row],[Hora de Salida2]]-Tabla13[[#This Row],[Hora de Llegada2]]</f>
        <v>0.16597222222222224</v>
      </c>
      <c r="U217" s="7">
        <f>IF(Tabla5[[#This Row],[Tiempo de Permanencia sin la Espera]]&gt;Tabla5[[#This Row],[Tiempo Preparación (horas)]],Tabla5[[#This Row],[Tiempo de Permanencia sin la Espera]]-Tabla5[[#This Row],[Tiempo Preparación (horas)]],0)</f>
        <v>0.10625000000000001</v>
      </c>
      <c r="V217" s="7" t="str">
        <f>IF(Tabla5[[#This Row],[Tiempo de Permanencia sin la Espera]]&gt;Tabla5[[#This Row],[Tiempo Preparación (horas)]],"Si","No")</f>
        <v>Si</v>
      </c>
      <c r="W217" s="8">
        <v>61</v>
      </c>
      <c r="X217" s="8">
        <f>IF(Tabla5[[#This Row],[Orden Cobrada]]="Si",Tabla5[[#This Row],[Monto Total de la Cuenta]]," ")</f>
        <v>61</v>
      </c>
      <c r="Y217" s="8">
        <v>86</v>
      </c>
      <c r="Z217" s="7">
        <f>Tabla5[[#This Row],[Tiempo de Preparación]]/1440</f>
        <v>5.9722222222222225E-2</v>
      </c>
    </row>
    <row r="218" spans="1:26">
      <c r="A218">
        <v>4</v>
      </c>
      <c r="B218" t="s">
        <v>1234</v>
      </c>
      <c r="C218">
        <v>6</v>
      </c>
      <c r="D218" s="3">
        <v>45018.143750000003</v>
      </c>
      <c r="E218" s="3">
        <v>45018.256249999999</v>
      </c>
      <c r="F218" t="s">
        <v>78</v>
      </c>
      <c r="G218" t="s">
        <v>82</v>
      </c>
      <c r="H218" t="s">
        <v>59</v>
      </c>
      <c r="I218" t="str">
        <f>IF(Tabla5[[#This Row],[Orden Cobrada]]="Si",Tabla13[[#This Row],[Método de Pago]],"Ninguno")</f>
        <v>Tarjeta de crédito</v>
      </c>
      <c r="J218" t="s">
        <v>1437</v>
      </c>
      <c r="K218" s="34" t="str">
        <f>IF(Tabla5[[#This Row],[Orden Cobrada]]="Si",Tabla13[[#This Row],[Propina]],0)</f>
        <v>36.96</v>
      </c>
      <c r="L218" t="s">
        <v>76</v>
      </c>
      <c r="M218">
        <v>206</v>
      </c>
      <c r="N218" t="s">
        <v>126</v>
      </c>
      <c r="O218" t="s">
        <v>7</v>
      </c>
      <c r="P218" s="6">
        <f>INT(Tabla13[[#This Row],[Hora de Llegada]])</f>
        <v>45018</v>
      </c>
      <c r="Q218" s="7" t="str">
        <f>TEXT(Tabla13[[#This Row],[Hora de Llegada]], "h:mm")</f>
        <v>3:27</v>
      </c>
      <c r="R218" s="7" t="str">
        <f>TEXT(Tabla13[[#This Row],[Hora de Salida]], "h:mm")</f>
        <v>6:09</v>
      </c>
      <c r="S218" s="7">
        <f>IF(Tabla13[[#This Row],[Estado de la Mesa]]="Ocupada",Tabla13[[#This Row],[Hora de Salida2]]-Tabla13[[#This Row],[Hora de Llegada2]]+(15/1440),Tabla13[[#This Row],[Hora de Salida2]]-Tabla13[[#This Row],[Hora de Llegada2]])</f>
        <v>0.12291666666666669</v>
      </c>
      <c r="T218" s="7">
        <f>Tabla13[[#This Row],[Hora de Salida2]]-Tabla13[[#This Row],[Hora de Llegada2]]</f>
        <v>0.11250000000000002</v>
      </c>
      <c r="U218" s="7">
        <f>IF(Tabla5[[#This Row],[Tiempo de Permanencia sin la Espera]]&gt;Tabla5[[#This Row],[Tiempo Preparación (horas)]],Tabla5[[#This Row],[Tiempo de Permanencia sin la Espera]]-Tabla5[[#This Row],[Tiempo Preparación (horas)]],0)</f>
        <v>7.2222222222222243E-2</v>
      </c>
      <c r="V218" s="7" t="str">
        <f>IF(Tabla5[[#This Row],[Tiempo de Permanencia sin la Espera]]&gt;Tabla5[[#This Row],[Tiempo Preparación (horas)]],"Si","No")</f>
        <v>Si</v>
      </c>
      <c r="W218" s="8">
        <v>30</v>
      </c>
      <c r="X218" s="8">
        <f>IF(Tabla5[[#This Row],[Orden Cobrada]]="Si",Tabla5[[#This Row],[Monto Total de la Cuenta]]," ")</f>
        <v>30</v>
      </c>
      <c r="Y218" s="8">
        <v>58</v>
      </c>
      <c r="Z218" s="7">
        <f>Tabla5[[#This Row],[Tiempo de Preparación]]/1440</f>
        <v>4.027777777777778E-2</v>
      </c>
    </row>
    <row r="219" spans="1:26">
      <c r="A219">
        <v>20</v>
      </c>
      <c r="B219" t="s">
        <v>1436</v>
      </c>
      <c r="C219">
        <v>3</v>
      </c>
      <c r="D219" s="3">
        <v>45018.117361111108</v>
      </c>
      <c r="E219" s="3">
        <v>45018.168055555558</v>
      </c>
      <c r="F219" t="s">
        <v>87</v>
      </c>
      <c r="G219" t="s">
        <v>66</v>
      </c>
      <c r="H219" t="s">
        <v>59</v>
      </c>
      <c r="I219" t="str">
        <f>IF(Tabla5[[#This Row],[Orden Cobrada]]="Si",Tabla13[[#This Row],[Método de Pago]],"Ninguno")</f>
        <v>Ninguno</v>
      </c>
      <c r="J219" t="s">
        <v>1435</v>
      </c>
      <c r="K219" s="34">
        <f>IF(Tabla5[[#This Row],[Orden Cobrada]]="Si",Tabla13[[#This Row],[Propina]],0)</f>
        <v>0</v>
      </c>
      <c r="L219" t="s">
        <v>57</v>
      </c>
      <c r="M219">
        <v>207</v>
      </c>
      <c r="N219" t="s">
        <v>104</v>
      </c>
      <c r="O219" t="s">
        <v>1434</v>
      </c>
      <c r="P219" s="6">
        <f>INT(Tabla13[[#This Row],[Hora de Llegada]])</f>
        <v>45018</v>
      </c>
      <c r="Q219" s="7" t="str">
        <f>TEXT(Tabla13[[#This Row],[Hora de Llegada]], "h:mm")</f>
        <v>2:49</v>
      </c>
      <c r="R219" s="7" t="str">
        <f>TEXT(Tabla13[[#This Row],[Hora de Salida]], "h:mm")</f>
        <v>4:02</v>
      </c>
      <c r="S219" s="7">
        <f>IF(Tabla13[[#This Row],[Estado de la Mesa]]="Ocupada",Tabla13[[#This Row],[Hora de Salida2]]-Tabla13[[#This Row],[Hora de Llegada2]]+(15/1440),Tabla13[[#This Row],[Hora de Salida2]]-Tabla13[[#This Row],[Hora de Llegada2]])</f>
        <v>5.0694444444444445E-2</v>
      </c>
      <c r="T219" s="7">
        <f>Tabla13[[#This Row],[Hora de Salida2]]-Tabla13[[#This Row],[Hora de Llegada2]]</f>
        <v>5.0694444444444445E-2</v>
      </c>
      <c r="U219" s="7">
        <f>IF(Tabla5[[#This Row],[Tiempo de Permanencia sin la Espera]]&gt;Tabla5[[#This Row],[Tiempo Preparación (horas)]],Tabla5[[#This Row],[Tiempo de Permanencia sin la Espera]]-Tabla5[[#This Row],[Tiempo Preparación (horas)]],0)</f>
        <v>0</v>
      </c>
      <c r="V219" s="7" t="str">
        <f>IF(Tabla5[[#This Row],[Tiempo de Permanencia sin la Espera]]&gt;Tabla5[[#This Row],[Tiempo Preparación (horas)]],"Si","No")</f>
        <v>No</v>
      </c>
      <c r="W219" s="8">
        <v>180</v>
      </c>
      <c r="X219" s="8" t="str">
        <f>IF(Tabla5[[#This Row],[Orden Cobrada]]="Si",Tabla5[[#This Row],[Monto Total de la Cuenta]]," ")</f>
        <v xml:space="preserve"> </v>
      </c>
      <c r="Y219" s="8">
        <v>111</v>
      </c>
      <c r="Z219" s="7">
        <f>Tabla5[[#This Row],[Tiempo de Preparación]]/1440</f>
        <v>7.7083333333333337E-2</v>
      </c>
    </row>
    <row r="220" spans="1:26">
      <c r="A220">
        <v>16</v>
      </c>
      <c r="B220" t="s">
        <v>1433</v>
      </c>
      <c r="C220">
        <v>4</v>
      </c>
      <c r="D220" s="3">
        <v>45018.147916666669</v>
      </c>
      <c r="E220" s="3">
        <v>45018.275000000001</v>
      </c>
      <c r="F220" t="s">
        <v>97</v>
      </c>
      <c r="G220" t="s">
        <v>82</v>
      </c>
      <c r="H220" t="s">
        <v>106</v>
      </c>
      <c r="I220" t="str">
        <f>IF(Tabla5[[#This Row],[Orden Cobrada]]="Si",Tabla13[[#This Row],[Método de Pago]],"Ninguno")</f>
        <v>Tarjeta de débito</v>
      </c>
      <c r="J220" t="s">
        <v>1432</v>
      </c>
      <c r="K220" s="34" t="str">
        <f>IF(Tabla5[[#This Row],[Orden Cobrada]]="Si",Tabla13[[#This Row],[Propina]],0)</f>
        <v>36.7</v>
      </c>
      <c r="L220" t="s">
        <v>76</v>
      </c>
      <c r="M220">
        <v>208</v>
      </c>
      <c r="N220" t="s">
        <v>100</v>
      </c>
      <c r="O220" t="s">
        <v>1431</v>
      </c>
      <c r="P220" s="6">
        <f>INT(Tabla13[[#This Row],[Hora de Llegada]])</f>
        <v>45018</v>
      </c>
      <c r="Q220" s="7" t="str">
        <f>TEXT(Tabla13[[#This Row],[Hora de Llegada]], "h:mm")</f>
        <v>3:33</v>
      </c>
      <c r="R220" s="7" t="str">
        <f>TEXT(Tabla13[[#This Row],[Hora de Salida]], "h:mm")</f>
        <v>6:36</v>
      </c>
      <c r="S220" s="7">
        <f>IF(Tabla13[[#This Row],[Estado de la Mesa]]="Ocupada",Tabla13[[#This Row],[Hora de Salida2]]-Tabla13[[#This Row],[Hora de Llegada2]]+(15/1440),Tabla13[[#This Row],[Hora de Salida2]]-Tabla13[[#This Row],[Hora de Llegada2]])</f>
        <v>0.13749999999999996</v>
      </c>
      <c r="T220" s="7">
        <f>Tabla13[[#This Row],[Hora de Salida2]]-Tabla13[[#This Row],[Hora de Llegada2]]</f>
        <v>0.1270833333333333</v>
      </c>
      <c r="U220" s="7">
        <f>IF(Tabla5[[#This Row],[Tiempo de Permanencia sin la Espera]]&gt;Tabla5[[#This Row],[Tiempo Preparación (horas)]],Tabla5[[#This Row],[Tiempo de Permanencia sin la Espera]]-Tabla5[[#This Row],[Tiempo Preparación (horas)]],0)</f>
        <v>5.7638888888888851E-2</v>
      </c>
      <c r="V220" s="7" t="str">
        <f>IF(Tabla5[[#This Row],[Tiempo de Permanencia sin la Espera]]&gt;Tabla5[[#This Row],[Tiempo Preparación (horas)]],"Si","No")</f>
        <v>Si</v>
      </c>
      <c r="W220" s="8">
        <v>180</v>
      </c>
      <c r="X220" s="8">
        <f>IF(Tabla5[[#This Row],[Orden Cobrada]]="Si",Tabla5[[#This Row],[Monto Total de la Cuenta]]," ")</f>
        <v>180</v>
      </c>
      <c r="Y220" s="8">
        <v>100</v>
      </c>
      <c r="Z220" s="7">
        <f>Tabla5[[#This Row],[Tiempo de Preparación]]/1440</f>
        <v>6.9444444444444448E-2</v>
      </c>
    </row>
    <row r="221" spans="1:26">
      <c r="A221">
        <v>9</v>
      </c>
      <c r="B221" t="s">
        <v>1430</v>
      </c>
      <c r="C221">
        <v>6</v>
      </c>
      <c r="D221" s="3">
        <v>45018.063194444447</v>
      </c>
      <c r="E221" s="3">
        <v>45018.17083333333</v>
      </c>
      <c r="F221" t="s">
        <v>97</v>
      </c>
      <c r="G221" t="s">
        <v>66</v>
      </c>
      <c r="H221" t="s">
        <v>102</v>
      </c>
      <c r="I221" t="str">
        <f>IF(Tabla5[[#This Row],[Orden Cobrada]]="Si",Tabla13[[#This Row],[Método de Pago]],"Ninguno")</f>
        <v>Ninguno</v>
      </c>
      <c r="J221" t="s">
        <v>1429</v>
      </c>
      <c r="K221" s="34">
        <f>IF(Tabla5[[#This Row],[Orden Cobrada]]="Si",Tabla13[[#This Row],[Propina]],0)</f>
        <v>0</v>
      </c>
      <c r="L221" t="s">
        <v>57</v>
      </c>
      <c r="M221">
        <v>209</v>
      </c>
      <c r="N221" t="s">
        <v>126</v>
      </c>
      <c r="O221" t="s">
        <v>1428</v>
      </c>
      <c r="P221" s="6">
        <f>INT(Tabla13[[#This Row],[Hora de Llegada]])</f>
        <v>45018</v>
      </c>
      <c r="Q221" s="7" t="str">
        <f>TEXT(Tabla13[[#This Row],[Hora de Llegada]], "h:mm")</f>
        <v>1:31</v>
      </c>
      <c r="R221" s="7" t="str">
        <f>TEXT(Tabla13[[#This Row],[Hora de Salida]], "h:mm")</f>
        <v>4:06</v>
      </c>
      <c r="S221" s="7">
        <f>IF(Tabla13[[#This Row],[Estado de la Mesa]]="Ocupada",Tabla13[[#This Row],[Hora de Salida2]]-Tabla13[[#This Row],[Hora de Llegada2]]+(15/1440),Tabla13[[#This Row],[Hora de Salida2]]-Tabla13[[#This Row],[Hora de Llegada2]])</f>
        <v>0.10763888888888887</v>
      </c>
      <c r="T221" s="7">
        <f>Tabla13[[#This Row],[Hora de Salida2]]-Tabla13[[#This Row],[Hora de Llegada2]]</f>
        <v>0.10763888888888887</v>
      </c>
      <c r="U221" s="7">
        <f>IF(Tabla5[[#This Row],[Tiempo de Permanencia sin la Espera]]&gt;Tabla5[[#This Row],[Tiempo Preparación (horas)]],Tabla5[[#This Row],[Tiempo de Permanencia sin la Espera]]-Tabla5[[#This Row],[Tiempo Preparación (horas)]],0)</f>
        <v>0</v>
      </c>
      <c r="V221" s="7" t="str">
        <f>IF(Tabla5[[#This Row],[Tiempo de Permanencia sin la Espera]]&gt;Tabla5[[#This Row],[Tiempo Preparación (horas)]],"Si","No")</f>
        <v>No</v>
      </c>
      <c r="W221" s="8">
        <v>214</v>
      </c>
      <c r="X221" s="8" t="str">
        <f>IF(Tabla5[[#This Row],[Orden Cobrada]]="Si",Tabla5[[#This Row],[Monto Total de la Cuenta]]," ")</f>
        <v xml:space="preserve"> </v>
      </c>
      <c r="Y221" s="8">
        <v>171</v>
      </c>
      <c r="Z221" s="7">
        <f>Tabla5[[#This Row],[Tiempo de Preparación]]/1440</f>
        <v>0.11874999999999999</v>
      </c>
    </row>
    <row r="222" spans="1:26">
      <c r="A222">
        <v>10</v>
      </c>
      <c r="B222" t="s">
        <v>1427</v>
      </c>
      <c r="C222">
        <v>4</v>
      </c>
      <c r="D222" s="3">
        <v>45018.113194444442</v>
      </c>
      <c r="E222" s="3">
        <v>45018.186805555553</v>
      </c>
      <c r="F222" t="s">
        <v>61</v>
      </c>
      <c r="G222" t="s">
        <v>60</v>
      </c>
      <c r="H222" t="s">
        <v>59</v>
      </c>
      <c r="I222" t="str">
        <f>IF(Tabla5[[#This Row],[Orden Cobrada]]="Si",Tabla13[[#This Row],[Método de Pago]],"Ninguno")</f>
        <v>Ninguno</v>
      </c>
      <c r="J222" t="s">
        <v>1426</v>
      </c>
      <c r="K222" s="34">
        <f>IF(Tabla5[[#This Row],[Orden Cobrada]]="Si",Tabla13[[#This Row],[Propina]],0)</f>
        <v>0</v>
      </c>
      <c r="L222" t="s">
        <v>70</v>
      </c>
      <c r="M222">
        <v>210</v>
      </c>
      <c r="N222" t="s">
        <v>132</v>
      </c>
      <c r="O222" t="s">
        <v>1425</v>
      </c>
      <c r="P222" s="6">
        <f>INT(Tabla13[[#This Row],[Hora de Llegada]])</f>
        <v>45018</v>
      </c>
      <c r="Q222" s="7" t="str">
        <f>TEXT(Tabla13[[#This Row],[Hora de Llegada]], "h:mm")</f>
        <v>2:43</v>
      </c>
      <c r="R222" s="7" t="str">
        <f>TEXT(Tabla13[[#This Row],[Hora de Salida]], "h:mm")</f>
        <v>4:29</v>
      </c>
      <c r="S222" s="7">
        <f>IF(Tabla13[[#This Row],[Estado de la Mesa]]="Ocupada",Tabla13[[#This Row],[Hora de Salida2]]-Tabla13[[#This Row],[Hora de Llegada2]]+(15/1440),Tabla13[[#This Row],[Hora de Salida2]]-Tabla13[[#This Row],[Hora de Llegada2]])</f>
        <v>7.3611111111111113E-2</v>
      </c>
      <c r="T222" s="7">
        <f>Tabla13[[#This Row],[Hora de Salida2]]-Tabla13[[#This Row],[Hora de Llegada2]]</f>
        <v>7.3611111111111113E-2</v>
      </c>
      <c r="U222" s="7">
        <f>IF(Tabla5[[#This Row],[Tiempo de Permanencia sin la Espera]]&gt;Tabla5[[#This Row],[Tiempo Preparación (horas)]],Tabla5[[#This Row],[Tiempo de Permanencia sin la Espera]]-Tabla5[[#This Row],[Tiempo Preparación (horas)]],0)</f>
        <v>0</v>
      </c>
      <c r="V222" s="7" t="str">
        <f>IF(Tabla5[[#This Row],[Tiempo de Permanencia sin la Espera]]&gt;Tabla5[[#This Row],[Tiempo Preparación (horas)]],"Si","No")</f>
        <v>No</v>
      </c>
      <c r="W222" s="8">
        <v>195</v>
      </c>
      <c r="X222" s="8" t="str">
        <f>IF(Tabla5[[#This Row],[Orden Cobrada]]="Si",Tabla5[[#This Row],[Monto Total de la Cuenta]]," ")</f>
        <v xml:space="preserve"> </v>
      </c>
      <c r="Y222" s="8">
        <v>158</v>
      </c>
      <c r="Z222" s="7">
        <f>Tabla5[[#This Row],[Tiempo de Preparación]]/1440</f>
        <v>0.10972222222222222</v>
      </c>
    </row>
    <row r="223" spans="1:26">
      <c r="A223">
        <v>1</v>
      </c>
      <c r="B223" t="s">
        <v>977</v>
      </c>
      <c r="C223">
        <v>2</v>
      </c>
      <c r="D223" s="3">
        <v>45018.152777777781</v>
      </c>
      <c r="E223" s="3">
        <v>45018.226388888892</v>
      </c>
      <c r="F223" t="s">
        <v>97</v>
      </c>
      <c r="G223" t="s">
        <v>82</v>
      </c>
      <c r="H223" t="s">
        <v>106</v>
      </c>
      <c r="I223" t="str">
        <f>IF(Tabla5[[#This Row],[Orden Cobrada]]="Si",Tabla13[[#This Row],[Método de Pago]],"Ninguno")</f>
        <v>Ninguno</v>
      </c>
      <c r="J223" t="s">
        <v>1424</v>
      </c>
      <c r="K223" s="34">
        <f>IF(Tabla5[[#This Row],[Orden Cobrada]]="Si",Tabla13[[#This Row],[Propina]],0)</f>
        <v>0</v>
      </c>
      <c r="L223" t="s">
        <v>57</v>
      </c>
      <c r="M223">
        <v>211</v>
      </c>
      <c r="N223" t="s">
        <v>64</v>
      </c>
      <c r="O223" t="s">
        <v>1423</v>
      </c>
      <c r="P223" s="6">
        <f>INT(Tabla13[[#This Row],[Hora de Llegada]])</f>
        <v>45018</v>
      </c>
      <c r="Q223" s="7" t="str">
        <f>TEXT(Tabla13[[#This Row],[Hora de Llegada]], "h:mm")</f>
        <v>3:40</v>
      </c>
      <c r="R223" s="7" t="str">
        <f>TEXT(Tabla13[[#This Row],[Hora de Salida]], "h:mm")</f>
        <v>5:26</v>
      </c>
      <c r="S223" s="7">
        <f>IF(Tabla13[[#This Row],[Estado de la Mesa]]="Ocupada",Tabla13[[#This Row],[Hora de Salida2]]-Tabla13[[#This Row],[Hora de Llegada2]]+(15/1440),Tabla13[[#This Row],[Hora de Salida2]]-Tabla13[[#This Row],[Hora de Llegada2]])</f>
        <v>7.3611111111111127E-2</v>
      </c>
      <c r="T223" s="7">
        <f>Tabla13[[#This Row],[Hora de Salida2]]-Tabla13[[#This Row],[Hora de Llegada2]]</f>
        <v>7.3611111111111127E-2</v>
      </c>
      <c r="U223" s="7">
        <f>IF(Tabla5[[#This Row],[Tiempo de Permanencia sin la Espera]]&gt;Tabla5[[#This Row],[Tiempo Preparación (horas)]],Tabla5[[#This Row],[Tiempo de Permanencia sin la Espera]]-Tabla5[[#This Row],[Tiempo Preparación (horas)]],0)</f>
        <v>0</v>
      </c>
      <c r="V223" s="7" t="str">
        <f>IF(Tabla5[[#This Row],[Tiempo de Permanencia sin la Espera]]&gt;Tabla5[[#This Row],[Tiempo Preparación (horas)]],"Si","No")</f>
        <v>No</v>
      </c>
      <c r="W223" s="8">
        <v>169</v>
      </c>
      <c r="X223" s="8" t="str">
        <f>IF(Tabla5[[#This Row],[Orden Cobrada]]="Si",Tabla5[[#This Row],[Monto Total de la Cuenta]]," ")</f>
        <v xml:space="preserve"> </v>
      </c>
      <c r="Y223" s="8">
        <v>135</v>
      </c>
      <c r="Z223" s="7">
        <f>Tabla5[[#This Row],[Tiempo de Preparación]]/1440</f>
        <v>9.375E-2</v>
      </c>
    </row>
    <row r="224" spans="1:26">
      <c r="A224">
        <v>14</v>
      </c>
      <c r="B224" t="s">
        <v>312</v>
      </c>
      <c r="C224">
        <v>6</v>
      </c>
      <c r="D224" s="3">
        <v>45018.107638888891</v>
      </c>
      <c r="E224" s="3">
        <v>45018.152777777781</v>
      </c>
      <c r="F224" t="s">
        <v>78</v>
      </c>
      <c r="G224" t="s">
        <v>82</v>
      </c>
      <c r="H224" t="s">
        <v>106</v>
      </c>
      <c r="I224" t="str">
        <f>IF(Tabla5[[#This Row],[Orden Cobrada]]="Si",Tabla13[[#This Row],[Método de Pago]],"Ninguno")</f>
        <v>Ninguno</v>
      </c>
      <c r="J224" t="s">
        <v>1422</v>
      </c>
      <c r="K224" s="34">
        <f>IF(Tabla5[[#This Row],[Orden Cobrada]]="Si",Tabla13[[#This Row],[Propina]],0)</f>
        <v>0</v>
      </c>
      <c r="L224" t="s">
        <v>76</v>
      </c>
      <c r="M224">
        <v>212</v>
      </c>
      <c r="N224" t="s">
        <v>100</v>
      </c>
      <c r="O224" t="s">
        <v>1421</v>
      </c>
      <c r="P224" s="6">
        <f>INT(Tabla13[[#This Row],[Hora de Llegada]])</f>
        <v>45018</v>
      </c>
      <c r="Q224" s="7" t="str">
        <f>TEXT(Tabla13[[#This Row],[Hora de Llegada]], "h:mm")</f>
        <v>2:35</v>
      </c>
      <c r="R224" s="7" t="str">
        <f>TEXT(Tabla13[[#This Row],[Hora de Salida]], "h:mm")</f>
        <v>3:40</v>
      </c>
      <c r="S224" s="7">
        <f>IF(Tabla13[[#This Row],[Estado de la Mesa]]="Ocupada",Tabla13[[#This Row],[Hora de Salida2]]-Tabla13[[#This Row],[Hora de Llegada2]]+(15/1440),Tabla13[[#This Row],[Hora de Salida2]]-Tabla13[[#This Row],[Hora de Llegada2]])</f>
        <v>5.5555555555555532E-2</v>
      </c>
      <c r="T224" s="7">
        <f>Tabla13[[#This Row],[Hora de Salida2]]-Tabla13[[#This Row],[Hora de Llegada2]]</f>
        <v>4.5138888888888867E-2</v>
      </c>
      <c r="U224" s="7">
        <f>IF(Tabla5[[#This Row],[Tiempo de Permanencia sin la Espera]]&gt;Tabla5[[#This Row],[Tiempo Preparación (horas)]],Tabla5[[#This Row],[Tiempo de Permanencia sin la Espera]]-Tabla5[[#This Row],[Tiempo Preparación (horas)]],0)</f>
        <v>0</v>
      </c>
      <c r="V224" s="7" t="str">
        <f>IF(Tabla5[[#This Row],[Tiempo de Permanencia sin la Espera]]&gt;Tabla5[[#This Row],[Tiempo Preparación (horas)]],"Si","No")</f>
        <v>No</v>
      </c>
      <c r="W224" s="8">
        <v>245</v>
      </c>
      <c r="X224" s="8" t="str">
        <f>IF(Tabla5[[#This Row],[Orden Cobrada]]="Si",Tabla5[[#This Row],[Monto Total de la Cuenta]]," ")</f>
        <v xml:space="preserve"> </v>
      </c>
      <c r="Y224" s="8">
        <v>164</v>
      </c>
      <c r="Z224" s="7">
        <f>Tabla5[[#This Row],[Tiempo de Preparación]]/1440</f>
        <v>0.11388888888888889</v>
      </c>
    </row>
    <row r="225" spans="1:26">
      <c r="A225">
        <v>13</v>
      </c>
      <c r="B225" t="s">
        <v>1420</v>
      </c>
      <c r="C225">
        <v>6</v>
      </c>
      <c r="D225" s="3">
        <v>45018.073611111111</v>
      </c>
      <c r="E225" s="3">
        <v>45018.206944444442</v>
      </c>
      <c r="F225" t="s">
        <v>87</v>
      </c>
      <c r="G225" t="s">
        <v>82</v>
      </c>
      <c r="H225" t="s">
        <v>59</v>
      </c>
      <c r="I225" t="str">
        <f>IF(Tabla5[[#This Row],[Orden Cobrada]]="Si",Tabla13[[#This Row],[Método de Pago]],"Ninguno")</f>
        <v>Tarjeta de crédito</v>
      </c>
      <c r="J225" t="s">
        <v>1419</v>
      </c>
      <c r="K225" s="34" t="str">
        <f>IF(Tabla5[[#This Row],[Orden Cobrada]]="Si",Tabla13[[#This Row],[Propina]],0)</f>
        <v>28.1</v>
      </c>
      <c r="L225" t="s">
        <v>70</v>
      </c>
      <c r="M225">
        <v>213</v>
      </c>
      <c r="N225" t="s">
        <v>100</v>
      </c>
      <c r="O225" t="s">
        <v>1418</v>
      </c>
      <c r="P225" s="6">
        <f>INT(Tabla13[[#This Row],[Hora de Llegada]])</f>
        <v>45018</v>
      </c>
      <c r="Q225" s="7" t="str">
        <f>TEXT(Tabla13[[#This Row],[Hora de Llegada]], "h:mm")</f>
        <v>1:46</v>
      </c>
      <c r="R225" s="7" t="str">
        <f>TEXT(Tabla13[[#This Row],[Hora de Salida]], "h:mm")</f>
        <v>4:58</v>
      </c>
      <c r="S225" s="7">
        <f>IF(Tabla13[[#This Row],[Estado de la Mesa]]="Ocupada",Tabla13[[#This Row],[Hora de Salida2]]-Tabla13[[#This Row],[Hora de Llegada2]]+(15/1440),Tabla13[[#This Row],[Hora de Salida2]]-Tabla13[[#This Row],[Hora de Llegada2]])</f>
        <v>0.13333333333333336</v>
      </c>
      <c r="T225" s="7">
        <f>Tabla13[[#This Row],[Hora de Salida2]]-Tabla13[[#This Row],[Hora de Llegada2]]</f>
        <v>0.13333333333333336</v>
      </c>
      <c r="U225" s="7">
        <f>IF(Tabla5[[#This Row],[Tiempo de Permanencia sin la Espera]]&gt;Tabla5[[#This Row],[Tiempo Preparación (horas)]],Tabla5[[#This Row],[Tiempo de Permanencia sin la Espera]]-Tabla5[[#This Row],[Tiempo Preparación (horas)]],0)</f>
        <v>6.3888888888888912E-2</v>
      </c>
      <c r="V225" s="7" t="str">
        <f>IF(Tabla5[[#This Row],[Tiempo de Permanencia sin la Espera]]&gt;Tabla5[[#This Row],[Tiempo Preparación (horas)]],"Si","No")</f>
        <v>Si</v>
      </c>
      <c r="W225" s="8">
        <v>87</v>
      </c>
      <c r="X225" s="8">
        <f>IF(Tabla5[[#This Row],[Orden Cobrada]]="Si",Tabla5[[#This Row],[Monto Total de la Cuenta]]," ")</f>
        <v>87</v>
      </c>
      <c r="Y225" s="8">
        <v>100</v>
      </c>
      <c r="Z225" s="7">
        <f>Tabla5[[#This Row],[Tiempo de Preparación]]/1440</f>
        <v>6.9444444444444448E-2</v>
      </c>
    </row>
    <row r="226" spans="1:26">
      <c r="A226">
        <v>2</v>
      </c>
      <c r="B226" t="s">
        <v>1417</v>
      </c>
      <c r="C226">
        <v>4</v>
      </c>
      <c r="D226" s="3">
        <v>45018.137499999997</v>
      </c>
      <c r="E226" s="3">
        <v>45018.214583333334</v>
      </c>
      <c r="F226" t="s">
        <v>97</v>
      </c>
      <c r="G226" t="s">
        <v>82</v>
      </c>
      <c r="H226" t="s">
        <v>106</v>
      </c>
      <c r="I226" t="str">
        <f>IF(Tabla5[[#This Row],[Orden Cobrada]]="Si",Tabla13[[#This Row],[Método de Pago]],"Ninguno")</f>
        <v>Tarjeta de débito</v>
      </c>
      <c r="J226" t="s">
        <v>1416</v>
      </c>
      <c r="K226" s="34" t="str">
        <f>IF(Tabla5[[#This Row],[Orden Cobrada]]="Si",Tabla13[[#This Row],[Propina]],0)</f>
        <v>33.39</v>
      </c>
      <c r="L226" t="s">
        <v>76</v>
      </c>
      <c r="M226">
        <v>214</v>
      </c>
      <c r="N226" t="s">
        <v>64</v>
      </c>
      <c r="O226" t="s">
        <v>1415</v>
      </c>
      <c r="P226" s="6">
        <f>INT(Tabla13[[#This Row],[Hora de Llegada]])</f>
        <v>45018</v>
      </c>
      <c r="Q226" s="7" t="str">
        <f>TEXT(Tabla13[[#This Row],[Hora de Llegada]], "h:mm")</f>
        <v>3:18</v>
      </c>
      <c r="R226" s="7" t="str">
        <f>TEXT(Tabla13[[#This Row],[Hora de Salida]], "h:mm")</f>
        <v>5:09</v>
      </c>
      <c r="S226" s="7">
        <f>IF(Tabla13[[#This Row],[Estado de la Mesa]]="Ocupada",Tabla13[[#This Row],[Hora de Salida2]]-Tabla13[[#This Row],[Hora de Llegada2]]+(15/1440),Tabla13[[#This Row],[Hora de Salida2]]-Tabla13[[#This Row],[Hora de Llegada2]])</f>
        <v>8.7500000000000036E-2</v>
      </c>
      <c r="T226" s="7">
        <f>Tabla13[[#This Row],[Hora de Salida2]]-Tabla13[[#This Row],[Hora de Llegada2]]</f>
        <v>7.7083333333333365E-2</v>
      </c>
      <c r="U226" s="7">
        <f>IF(Tabla5[[#This Row],[Tiempo de Permanencia sin la Espera]]&gt;Tabla5[[#This Row],[Tiempo Preparación (horas)]],Tabla5[[#This Row],[Tiempo de Permanencia sin la Espera]]-Tabla5[[#This Row],[Tiempo Preparación (horas)]],0)</f>
        <v>5.0694444444444473E-2</v>
      </c>
      <c r="V226" s="7" t="str">
        <f>IF(Tabla5[[#This Row],[Tiempo de Permanencia sin la Espera]]&gt;Tabla5[[#This Row],[Tiempo Preparación (horas)]],"Si","No")</f>
        <v>Si</v>
      </c>
      <c r="W226" s="8">
        <v>228</v>
      </c>
      <c r="X226" s="8">
        <f>IF(Tabla5[[#This Row],[Orden Cobrada]]="Si",Tabla5[[#This Row],[Monto Total de la Cuenta]]," ")</f>
        <v>228</v>
      </c>
      <c r="Y226" s="8">
        <v>38</v>
      </c>
      <c r="Z226" s="7">
        <f>Tabla5[[#This Row],[Tiempo de Preparación]]/1440</f>
        <v>2.6388888888888889E-2</v>
      </c>
    </row>
    <row r="227" spans="1:26">
      <c r="A227">
        <v>6</v>
      </c>
      <c r="B227" t="s">
        <v>1414</v>
      </c>
      <c r="C227">
        <v>4</v>
      </c>
      <c r="D227" s="3">
        <v>45018.161111111112</v>
      </c>
      <c r="E227" s="3">
        <v>45018.267361111109</v>
      </c>
      <c r="F227" t="s">
        <v>72</v>
      </c>
      <c r="G227" t="s">
        <v>82</v>
      </c>
      <c r="H227" t="s">
        <v>106</v>
      </c>
      <c r="I227" t="str">
        <f>IF(Tabla5[[#This Row],[Orden Cobrada]]="Si",Tabla13[[#This Row],[Método de Pago]],"Ninguno")</f>
        <v>Tarjeta de débito</v>
      </c>
      <c r="J227" t="s">
        <v>1413</v>
      </c>
      <c r="K227" s="34" t="str">
        <f>IF(Tabla5[[#This Row],[Orden Cobrada]]="Si",Tabla13[[#This Row],[Propina]],0)</f>
        <v>35.64</v>
      </c>
      <c r="L227" t="s">
        <v>76</v>
      </c>
      <c r="M227">
        <v>215</v>
      </c>
      <c r="N227" t="s">
        <v>85</v>
      </c>
      <c r="O227" t="s">
        <v>1412</v>
      </c>
      <c r="P227" s="6">
        <f>INT(Tabla13[[#This Row],[Hora de Llegada]])</f>
        <v>45018</v>
      </c>
      <c r="Q227" s="7" t="str">
        <f>TEXT(Tabla13[[#This Row],[Hora de Llegada]], "h:mm")</f>
        <v>3:52</v>
      </c>
      <c r="R227" s="7" t="str">
        <f>TEXT(Tabla13[[#This Row],[Hora de Salida]], "h:mm")</f>
        <v>6:25</v>
      </c>
      <c r="S227" s="7">
        <f>IF(Tabla13[[#This Row],[Estado de la Mesa]]="Ocupada",Tabla13[[#This Row],[Hora de Salida2]]-Tabla13[[#This Row],[Hora de Llegada2]]+(15/1440),Tabla13[[#This Row],[Hora de Salida2]]-Tabla13[[#This Row],[Hora de Llegada2]])</f>
        <v>0.11666666666666665</v>
      </c>
      <c r="T227" s="7">
        <f>Tabla13[[#This Row],[Hora de Salida2]]-Tabla13[[#This Row],[Hora de Llegada2]]</f>
        <v>0.10624999999999998</v>
      </c>
      <c r="U227" s="7">
        <f>IF(Tabla5[[#This Row],[Tiempo de Permanencia sin la Espera]]&gt;Tabla5[[#This Row],[Tiempo Preparación (horas)]],Tabla5[[#This Row],[Tiempo de Permanencia sin la Espera]]-Tabla5[[#This Row],[Tiempo Preparación (horas)]],0)</f>
        <v>7.4305555555555541E-2</v>
      </c>
      <c r="V227" s="7" t="str">
        <f>IF(Tabla5[[#This Row],[Tiempo de Permanencia sin la Espera]]&gt;Tabla5[[#This Row],[Tiempo Preparación (horas)]],"Si","No")</f>
        <v>Si</v>
      </c>
      <c r="W227" s="8">
        <v>158</v>
      </c>
      <c r="X227" s="8">
        <f>IF(Tabla5[[#This Row],[Orden Cobrada]]="Si",Tabla5[[#This Row],[Monto Total de la Cuenta]]," ")</f>
        <v>158</v>
      </c>
      <c r="Y227" s="8">
        <v>46</v>
      </c>
      <c r="Z227" s="7">
        <f>Tabla5[[#This Row],[Tiempo de Preparación]]/1440</f>
        <v>3.1944444444444442E-2</v>
      </c>
    </row>
    <row r="228" spans="1:26">
      <c r="A228">
        <v>17</v>
      </c>
      <c r="B228" t="s">
        <v>550</v>
      </c>
      <c r="C228">
        <v>6</v>
      </c>
      <c r="D228" s="3">
        <v>45018.073611111111</v>
      </c>
      <c r="E228" s="3">
        <v>45018.23333333333</v>
      </c>
      <c r="F228" t="s">
        <v>61</v>
      </c>
      <c r="G228" t="s">
        <v>82</v>
      </c>
      <c r="H228" t="s">
        <v>59</v>
      </c>
      <c r="I228" t="str">
        <f>IF(Tabla5[[#This Row],[Orden Cobrada]]="Si",Tabla13[[#This Row],[Método de Pago]],"Ninguno")</f>
        <v>Tarjeta de crédito</v>
      </c>
      <c r="J228" t="s">
        <v>1411</v>
      </c>
      <c r="K228" s="34" t="str">
        <f>IF(Tabla5[[#This Row],[Orden Cobrada]]="Si",Tabla13[[#This Row],[Propina]],0)</f>
        <v>35.69</v>
      </c>
      <c r="L228" t="s">
        <v>70</v>
      </c>
      <c r="M228">
        <v>216</v>
      </c>
      <c r="N228" t="s">
        <v>85</v>
      </c>
      <c r="O228" t="s">
        <v>1410</v>
      </c>
      <c r="P228" s="6">
        <f>INT(Tabla13[[#This Row],[Hora de Llegada]])</f>
        <v>45018</v>
      </c>
      <c r="Q228" s="7" t="str">
        <f>TEXT(Tabla13[[#This Row],[Hora de Llegada]], "h:mm")</f>
        <v>1:46</v>
      </c>
      <c r="R228" s="7" t="str">
        <f>TEXT(Tabla13[[#This Row],[Hora de Salida]], "h:mm")</f>
        <v>5:36</v>
      </c>
      <c r="S228" s="7">
        <f>IF(Tabla13[[#This Row],[Estado de la Mesa]]="Ocupada",Tabla13[[#This Row],[Hora de Salida2]]-Tabla13[[#This Row],[Hora de Llegada2]]+(15/1440),Tabla13[[#This Row],[Hora de Salida2]]-Tabla13[[#This Row],[Hora de Llegada2]])</f>
        <v>0.15972222222222221</v>
      </c>
      <c r="T228" s="7">
        <f>Tabla13[[#This Row],[Hora de Salida2]]-Tabla13[[#This Row],[Hora de Llegada2]]</f>
        <v>0.15972222222222221</v>
      </c>
      <c r="U228" s="7">
        <f>IF(Tabla5[[#This Row],[Tiempo de Permanencia sin la Espera]]&gt;Tabla5[[#This Row],[Tiempo Preparación (horas)]],Tabla5[[#This Row],[Tiempo de Permanencia sin la Espera]]-Tabla5[[#This Row],[Tiempo Preparación (horas)]],0)</f>
        <v>7.6388888888888881E-2</v>
      </c>
      <c r="V228" s="7" t="str">
        <f>IF(Tabla5[[#This Row],[Tiempo de Permanencia sin la Espera]]&gt;Tabla5[[#This Row],[Tiempo Preparación (horas)]],"Si","No")</f>
        <v>Si</v>
      </c>
      <c r="W228" s="8">
        <v>142</v>
      </c>
      <c r="X228" s="8">
        <f>IF(Tabla5[[#This Row],[Orden Cobrada]]="Si",Tabla5[[#This Row],[Monto Total de la Cuenta]]," ")</f>
        <v>142</v>
      </c>
      <c r="Y228" s="8">
        <v>120</v>
      </c>
      <c r="Z228" s="7">
        <f>Tabla5[[#This Row],[Tiempo de Preparación]]/1440</f>
        <v>8.3333333333333329E-2</v>
      </c>
    </row>
    <row r="229" spans="1:26">
      <c r="A229">
        <v>1</v>
      </c>
      <c r="B229" t="s">
        <v>455</v>
      </c>
      <c r="C229">
        <v>2</v>
      </c>
      <c r="D229" s="3">
        <v>45018.037499999999</v>
      </c>
      <c r="E229" s="3">
        <v>45018.197916666664</v>
      </c>
      <c r="F229" t="s">
        <v>72</v>
      </c>
      <c r="G229" t="s">
        <v>66</v>
      </c>
      <c r="H229" t="s">
        <v>59</v>
      </c>
      <c r="I229" t="str">
        <f>IF(Tabla5[[#This Row],[Orden Cobrada]]="Si",Tabla13[[#This Row],[Método de Pago]],"Ninguno")</f>
        <v>Tarjeta de crédito</v>
      </c>
      <c r="J229" t="s">
        <v>1409</v>
      </c>
      <c r="K229" s="34" t="str">
        <f>IF(Tabla5[[#This Row],[Orden Cobrada]]="Si",Tabla13[[#This Row],[Propina]],0)</f>
        <v>31.17</v>
      </c>
      <c r="L229" t="s">
        <v>76</v>
      </c>
      <c r="M229">
        <v>217</v>
      </c>
      <c r="N229" t="s">
        <v>75</v>
      </c>
      <c r="O229" t="s">
        <v>18</v>
      </c>
      <c r="P229" s="6">
        <f>INT(Tabla13[[#This Row],[Hora de Llegada]])</f>
        <v>45018</v>
      </c>
      <c r="Q229" s="7" t="str">
        <f>TEXT(Tabla13[[#This Row],[Hora de Llegada]], "h:mm")</f>
        <v>0:54</v>
      </c>
      <c r="R229" s="7" t="str">
        <f>TEXT(Tabla13[[#This Row],[Hora de Salida]], "h:mm")</f>
        <v>4:45</v>
      </c>
      <c r="S229" s="7">
        <f>IF(Tabla13[[#This Row],[Estado de la Mesa]]="Ocupada",Tabla13[[#This Row],[Hora de Salida2]]-Tabla13[[#This Row],[Hora de Llegada2]]+(15/1440),Tabla13[[#This Row],[Hora de Salida2]]-Tabla13[[#This Row],[Hora de Llegada2]])</f>
        <v>0.17083333333333331</v>
      </c>
      <c r="T229" s="7">
        <f>Tabla13[[#This Row],[Hora de Salida2]]-Tabla13[[#This Row],[Hora de Llegada2]]</f>
        <v>0.16041666666666665</v>
      </c>
      <c r="U229" s="7">
        <f>IF(Tabla5[[#This Row],[Tiempo de Permanencia sin la Espera]]&gt;Tabla5[[#This Row],[Tiempo Preparación (horas)]],Tabla5[[#This Row],[Tiempo de Permanencia sin la Espera]]-Tabla5[[#This Row],[Tiempo Preparación (horas)]],0)</f>
        <v>0.15138888888888888</v>
      </c>
      <c r="V229" s="7" t="str">
        <f>IF(Tabla5[[#This Row],[Tiempo de Permanencia sin la Espera]]&gt;Tabla5[[#This Row],[Tiempo Preparación (horas)]],"Si","No")</f>
        <v>Si</v>
      </c>
      <c r="W229" s="8">
        <v>96</v>
      </c>
      <c r="X229" s="8">
        <f>IF(Tabla5[[#This Row],[Orden Cobrada]]="Si",Tabla5[[#This Row],[Monto Total de la Cuenta]]," ")</f>
        <v>96</v>
      </c>
      <c r="Y229" s="8">
        <v>13</v>
      </c>
      <c r="Z229" s="7">
        <f>Tabla5[[#This Row],[Tiempo de Preparación]]/1440</f>
        <v>9.0277777777777769E-3</v>
      </c>
    </row>
    <row r="230" spans="1:26">
      <c r="A230">
        <v>13</v>
      </c>
      <c r="B230" t="s">
        <v>343</v>
      </c>
      <c r="C230">
        <v>3</v>
      </c>
      <c r="D230" s="3">
        <v>45018.018750000003</v>
      </c>
      <c r="E230" s="3">
        <v>45018.15347222222</v>
      </c>
      <c r="F230" t="s">
        <v>87</v>
      </c>
      <c r="G230" t="s">
        <v>82</v>
      </c>
      <c r="H230" t="s">
        <v>59</v>
      </c>
      <c r="I230" t="str">
        <f>IF(Tabla5[[#This Row],[Orden Cobrada]]="Si",Tabla13[[#This Row],[Método de Pago]],"Ninguno")</f>
        <v>Tarjeta de crédito</v>
      </c>
      <c r="J230" t="s">
        <v>1408</v>
      </c>
      <c r="K230" s="34" t="str">
        <f>IF(Tabla5[[#This Row],[Orden Cobrada]]="Si",Tabla13[[#This Row],[Propina]],0)</f>
        <v>23.34</v>
      </c>
      <c r="L230" t="s">
        <v>76</v>
      </c>
      <c r="M230">
        <v>218</v>
      </c>
      <c r="N230" t="s">
        <v>64</v>
      </c>
      <c r="O230" t="s">
        <v>1407</v>
      </c>
      <c r="P230" s="6">
        <f>INT(Tabla13[[#This Row],[Hora de Llegada]])</f>
        <v>45018</v>
      </c>
      <c r="Q230" s="7" t="str">
        <f>TEXT(Tabla13[[#This Row],[Hora de Llegada]], "h:mm")</f>
        <v>0:27</v>
      </c>
      <c r="R230" s="7" t="str">
        <f>TEXT(Tabla13[[#This Row],[Hora de Salida]], "h:mm")</f>
        <v>3:41</v>
      </c>
      <c r="S230" s="7">
        <f>IF(Tabla13[[#This Row],[Estado de la Mesa]]="Ocupada",Tabla13[[#This Row],[Hora de Salida2]]-Tabla13[[#This Row],[Hora de Llegada2]]+(15/1440),Tabla13[[#This Row],[Hora de Salida2]]-Tabla13[[#This Row],[Hora de Llegada2]])</f>
        <v>0.1451388888888889</v>
      </c>
      <c r="T230" s="7">
        <f>Tabla13[[#This Row],[Hora de Salida2]]-Tabla13[[#This Row],[Hora de Llegada2]]</f>
        <v>0.13472222222222224</v>
      </c>
      <c r="U230" s="7">
        <f>IF(Tabla5[[#This Row],[Tiempo de Permanencia sin la Espera]]&gt;Tabla5[[#This Row],[Tiempo Preparación (horas)]],Tabla5[[#This Row],[Tiempo de Permanencia sin la Espera]]-Tabla5[[#This Row],[Tiempo Preparación (horas)]],0)</f>
        <v>0.1027777777777778</v>
      </c>
      <c r="V230" s="7" t="str">
        <f>IF(Tabla5[[#This Row],[Tiempo de Permanencia sin la Espera]]&gt;Tabla5[[#This Row],[Tiempo Preparación (horas)]],"Si","No")</f>
        <v>Si</v>
      </c>
      <c r="W230" s="8">
        <v>184</v>
      </c>
      <c r="X230" s="8">
        <f>IF(Tabla5[[#This Row],[Orden Cobrada]]="Si",Tabla5[[#This Row],[Monto Total de la Cuenta]]," ")</f>
        <v>184</v>
      </c>
      <c r="Y230" s="8">
        <v>46</v>
      </c>
      <c r="Z230" s="7">
        <f>Tabla5[[#This Row],[Tiempo de Preparación]]/1440</f>
        <v>3.1944444444444442E-2</v>
      </c>
    </row>
    <row r="231" spans="1:26">
      <c r="A231">
        <v>1</v>
      </c>
      <c r="B231" t="s">
        <v>516</v>
      </c>
      <c r="C231">
        <v>5</v>
      </c>
      <c r="D231" s="3">
        <v>45018.106249999997</v>
      </c>
      <c r="E231" s="3">
        <v>45018.200694444444</v>
      </c>
      <c r="F231" t="s">
        <v>72</v>
      </c>
      <c r="G231" t="s">
        <v>82</v>
      </c>
      <c r="H231" t="s">
        <v>59</v>
      </c>
      <c r="I231" t="str">
        <f>IF(Tabla5[[#This Row],[Orden Cobrada]]="Si",Tabla13[[#This Row],[Método de Pago]],"Ninguno")</f>
        <v>Tarjeta de crédito</v>
      </c>
      <c r="J231" t="s">
        <v>1406</v>
      </c>
      <c r="K231" s="34" t="str">
        <f>IF(Tabla5[[#This Row],[Orden Cobrada]]="Si",Tabla13[[#This Row],[Propina]],0)</f>
        <v>46.96</v>
      </c>
      <c r="L231" t="s">
        <v>70</v>
      </c>
      <c r="M231">
        <v>219</v>
      </c>
      <c r="N231" t="s">
        <v>132</v>
      </c>
      <c r="O231" t="s">
        <v>1405</v>
      </c>
      <c r="P231" s="6">
        <f>INT(Tabla13[[#This Row],[Hora de Llegada]])</f>
        <v>45018</v>
      </c>
      <c r="Q231" s="7" t="str">
        <f>TEXT(Tabla13[[#This Row],[Hora de Llegada]], "h:mm")</f>
        <v>2:33</v>
      </c>
      <c r="R231" s="7" t="str">
        <f>TEXT(Tabla13[[#This Row],[Hora de Salida]], "h:mm")</f>
        <v>4:49</v>
      </c>
      <c r="S231" s="7">
        <f>IF(Tabla13[[#This Row],[Estado de la Mesa]]="Ocupada",Tabla13[[#This Row],[Hora de Salida2]]-Tabla13[[#This Row],[Hora de Llegada2]]+(15/1440),Tabla13[[#This Row],[Hora de Salida2]]-Tabla13[[#This Row],[Hora de Llegada2]])</f>
        <v>9.4444444444444428E-2</v>
      </c>
      <c r="T231" s="7">
        <f>Tabla13[[#This Row],[Hora de Salida2]]-Tabla13[[#This Row],[Hora de Llegada2]]</f>
        <v>9.4444444444444428E-2</v>
      </c>
      <c r="U231" s="7">
        <f>IF(Tabla5[[#This Row],[Tiempo de Permanencia sin la Espera]]&gt;Tabla5[[#This Row],[Tiempo Preparación (horas)]],Tabla5[[#This Row],[Tiempo de Permanencia sin la Espera]]-Tabla5[[#This Row],[Tiempo Preparación (horas)]],0)</f>
        <v>7.8472222222222207E-2</v>
      </c>
      <c r="V231" s="7" t="str">
        <f>IF(Tabla5[[#This Row],[Tiempo de Permanencia sin la Espera]]&gt;Tabla5[[#This Row],[Tiempo Preparación (horas)]],"Si","No")</f>
        <v>Si</v>
      </c>
      <c r="W231" s="8">
        <v>139</v>
      </c>
      <c r="X231" s="8">
        <f>IF(Tabla5[[#This Row],[Orden Cobrada]]="Si",Tabla5[[#This Row],[Monto Total de la Cuenta]]," ")</f>
        <v>139</v>
      </c>
      <c r="Y231" s="8">
        <v>23</v>
      </c>
      <c r="Z231" s="7">
        <f>Tabla5[[#This Row],[Tiempo de Preparación]]/1440</f>
        <v>1.5972222222222221E-2</v>
      </c>
    </row>
    <row r="232" spans="1:26">
      <c r="A232">
        <v>15</v>
      </c>
      <c r="B232" t="s">
        <v>950</v>
      </c>
      <c r="C232">
        <v>6</v>
      </c>
      <c r="D232" s="3">
        <v>45018.042361111111</v>
      </c>
      <c r="E232" s="3">
        <v>45018.206250000003</v>
      </c>
      <c r="F232" t="s">
        <v>87</v>
      </c>
      <c r="G232" t="s">
        <v>82</v>
      </c>
      <c r="H232" t="s">
        <v>59</v>
      </c>
      <c r="I232" t="str">
        <f>IF(Tabla5[[#This Row],[Orden Cobrada]]="Si",Tabla13[[#This Row],[Método de Pago]],"Ninguno")</f>
        <v>Tarjeta de crédito</v>
      </c>
      <c r="J232" t="s">
        <v>860</v>
      </c>
      <c r="K232" s="34" t="str">
        <f>IF(Tabla5[[#This Row],[Orden Cobrada]]="Si",Tabla13[[#This Row],[Propina]],0)</f>
        <v>48.5</v>
      </c>
      <c r="L232" t="s">
        <v>57</v>
      </c>
      <c r="M232">
        <v>220</v>
      </c>
      <c r="N232" t="s">
        <v>56</v>
      </c>
      <c r="O232" t="s">
        <v>5</v>
      </c>
      <c r="P232" s="6">
        <f>INT(Tabla13[[#This Row],[Hora de Llegada]])</f>
        <v>45018</v>
      </c>
      <c r="Q232" s="7" t="str">
        <f>TEXT(Tabla13[[#This Row],[Hora de Llegada]], "h:mm")</f>
        <v>1:01</v>
      </c>
      <c r="R232" s="7" t="str">
        <f>TEXT(Tabla13[[#This Row],[Hora de Salida]], "h:mm")</f>
        <v>4:57</v>
      </c>
      <c r="S232" s="7">
        <f>IF(Tabla13[[#This Row],[Estado de la Mesa]]="Ocupada",Tabla13[[#This Row],[Hora de Salida2]]-Tabla13[[#This Row],[Hora de Llegada2]]+(15/1440),Tabla13[[#This Row],[Hora de Salida2]]-Tabla13[[#This Row],[Hora de Llegada2]])</f>
        <v>0.16388888888888892</v>
      </c>
      <c r="T232" s="7">
        <f>Tabla13[[#This Row],[Hora de Salida2]]-Tabla13[[#This Row],[Hora de Llegada2]]</f>
        <v>0.16388888888888892</v>
      </c>
      <c r="U232" s="7">
        <f>IF(Tabla5[[#This Row],[Tiempo de Permanencia sin la Espera]]&gt;Tabla5[[#This Row],[Tiempo Preparación (horas)]],Tabla5[[#This Row],[Tiempo de Permanencia sin la Espera]]-Tabla5[[#This Row],[Tiempo Preparación (horas)]],0)</f>
        <v>0.15486111111111114</v>
      </c>
      <c r="V232" s="7" t="str">
        <f>IF(Tabla5[[#This Row],[Tiempo de Permanencia sin la Espera]]&gt;Tabla5[[#This Row],[Tiempo Preparación (horas)]],"Si","No")</f>
        <v>Si</v>
      </c>
      <c r="W232" s="8">
        <v>24</v>
      </c>
      <c r="X232" s="8">
        <f>IF(Tabla5[[#This Row],[Orden Cobrada]]="Si",Tabla5[[#This Row],[Monto Total de la Cuenta]]," ")</f>
        <v>24</v>
      </c>
      <c r="Y232" s="8">
        <v>13</v>
      </c>
      <c r="Z232" s="7">
        <f>Tabla5[[#This Row],[Tiempo de Preparación]]/1440</f>
        <v>9.0277777777777769E-3</v>
      </c>
    </row>
    <row r="233" spans="1:26">
      <c r="A233">
        <v>16</v>
      </c>
      <c r="B233" t="s">
        <v>1404</v>
      </c>
      <c r="C233">
        <v>1</v>
      </c>
      <c r="D233" s="3">
        <v>45018.07708333333</v>
      </c>
      <c r="E233" s="3">
        <v>45018.128472222219</v>
      </c>
      <c r="F233" t="s">
        <v>72</v>
      </c>
      <c r="G233" t="s">
        <v>82</v>
      </c>
      <c r="H233" t="s">
        <v>59</v>
      </c>
      <c r="I233" t="str">
        <f>IF(Tabla5[[#This Row],[Orden Cobrada]]="Si",Tabla13[[#This Row],[Método de Pago]],"Ninguno")</f>
        <v>Ninguno</v>
      </c>
      <c r="J233" t="s">
        <v>1403</v>
      </c>
      <c r="K233" s="34">
        <f>IF(Tabla5[[#This Row],[Orden Cobrada]]="Si",Tabla13[[#This Row],[Propina]],0)</f>
        <v>0</v>
      </c>
      <c r="L233" t="s">
        <v>70</v>
      </c>
      <c r="M233">
        <v>221</v>
      </c>
      <c r="N233" t="s">
        <v>69</v>
      </c>
      <c r="O233" t="s">
        <v>1402</v>
      </c>
      <c r="P233" s="6">
        <f>INT(Tabla13[[#This Row],[Hora de Llegada]])</f>
        <v>45018</v>
      </c>
      <c r="Q233" s="7" t="str">
        <f>TEXT(Tabla13[[#This Row],[Hora de Llegada]], "h:mm")</f>
        <v>1:51</v>
      </c>
      <c r="R233" s="7" t="str">
        <f>TEXT(Tabla13[[#This Row],[Hora de Salida]], "h:mm")</f>
        <v>3:05</v>
      </c>
      <c r="S233" s="7">
        <f>IF(Tabla13[[#This Row],[Estado de la Mesa]]="Ocupada",Tabla13[[#This Row],[Hora de Salida2]]-Tabla13[[#This Row],[Hora de Llegada2]]+(15/1440),Tabla13[[#This Row],[Hora de Salida2]]-Tabla13[[#This Row],[Hora de Llegada2]])</f>
        <v>5.1388888888888901E-2</v>
      </c>
      <c r="T233" s="7">
        <f>Tabla13[[#This Row],[Hora de Salida2]]-Tabla13[[#This Row],[Hora de Llegada2]]</f>
        <v>5.1388888888888901E-2</v>
      </c>
      <c r="U233" s="7">
        <f>IF(Tabla5[[#This Row],[Tiempo de Permanencia sin la Espera]]&gt;Tabla5[[#This Row],[Tiempo Preparación (horas)]],Tabla5[[#This Row],[Tiempo de Permanencia sin la Espera]]-Tabla5[[#This Row],[Tiempo Preparación (horas)]],0)</f>
        <v>0</v>
      </c>
      <c r="V233" s="7" t="str">
        <f>IF(Tabla5[[#This Row],[Tiempo de Permanencia sin la Espera]]&gt;Tabla5[[#This Row],[Tiempo Preparación (horas)]],"Si","No")</f>
        <v>No</v>
      </c>
      <c r="W233" s="8">
        <v>193</v>
      </c>
      <c r="X233" s="8" t="str">
        <f>IF(Tabla5[[#This Row],[Orden Cobrada]]="Si",Tabla5[[#This Row],[Monto Total de la Cuenta]]," ")</f>
        <v xml:space="preserve"> </v>
      </c>
      <c r="Y233" s="8">
        <v>108</v>
      </c>
      <c r="Z233" s="7">
        <f>Tabla5[[#This Row],[Tiempo de Preparación]]/1440</f>
        <v>7.4999999999999997E-2</v>
      </c>
    </row>
    <row r="234" spans="1:26">
      <c r="A234">
        <v>3</v>
      </c>
      <c r="B234" t="s">
        <v>1401</v>
      </c>
      <c r="C234">
        <v>3</v>
      </c>
      <c r="D234" s="3">
        <v>45018.151388888888</v>
      </c>
      <c r="E234" s="3">
        <v>45018.279166666667</v>
      </c>
      <c r="F234" t="s">
        <v>87</v>
      </c>
      <c r="G234" t="s">
        <v>66</v>
      </c>
      <c r="H234" t="s">
        <v>106</v>
      </c>
      <c r="I234" t="str">
        <f>IF(Tabla5[[#This Row],[Orden Cobrada]]="Si",Tabla13[[#This Row],[Método de Pago]],"Ninguno")</f>
        <v>Tarjeta de débito</v>
      </c>
      <c r="J234" t="s">
        <v>1400</v>
      </c>
      <c r="K234" s="34" t="str">
        <f>IF(Tabla5[[#This Row],[Orden Cobrada]]="Si",Tabla13[[#This Row],[Propina]],0)</f>
        <v>32.58</v>
      </c>
      <c r="L234" t="s">
        <v>70</v>
      </c>
      <c r="M234">
        <v>222</v>
      </c>
      <c r="N234" t="s">
        <v>56</v>
      </c>
      <c r="O234" t="s">
        <v>1129</v>
      </c>
      <c r="P234" s="6">
        <f>INT(Tabla13[[#This Row],[Hora de Llegada]])</f>
        <v>45018</v>
      </c>
      <c r="Q234" s="7" t="str">
        <f>TEXT(Tabla13[[#This Row],[Hora de Llegada]], "h:mm")</f>
        <v>3:38</v>
      </c>
      <c r="R234" s="7" t="str">
        <f>TEXT(Tabla13[[#This Row],[Hora de Salida]], "h:mm")</f>
        <v>6:42</v>
      </c>
      <c r="S234" s="7">
        <f>IF(Tabla13[[#This Row],[Estado de la Mesa]]="Ocupada",Tabla13[[#This Row],[Hora de Salida2]]-Tabla13[[#This Row],[Hora de Llegada2]]+(15/1440),Tabla13[[#This Row],[Hora de Salida2]]-Tabla13[[#This Row],[Hora de Llegada2]])</f>
        <v>0.1277777777777778</v>
      </c>
      <c r="T234" s="7">
        <f>Tabla13[[#This Row],[Hora de Salida2]]-Tabla13[[#This Row],[Hora de Llegada2]]</f>
        <v>0.1277777777777778</v>
      </c>
      <c r="U234" s="7">
        <f>IF(Tabla5[[#This Row],[Tiempo de Permanencia sin la Espera]]&gt;Tabla5[[#This Row],[Tiempo Preparación (horas)]],Tabla5[[#This Row],[Tiempo de Permanencia sin la Espera]]-Tabla5[[#This Row],[Tiempo Preparación (horas)]],0)</f>
        <v>6.8750000000000019E-2</v>
      </c>
      <c r="V234" s="7" t="str">
        <f>IF(Tabla5[[#This Row],[Tiempo de Permanencia sin la Espera]]&gt;Tabla5[[#This Row],[Tiempo Preparación (horas)]],"Si","No")</f>
        <v>Si</v>
      </c>
      <c r="W234" s="8">
        <v>97</v>
      </c>
      <c r="X234" s="8">
        <f>IF(Tabla5[[#This Row],[Orden Cobrada]]="Si",Tabla5[[#This Row],[Monto Total de la Cuenta]]," ")</f>
        <v>97</v>
      </c>
      <c r="Y234" s="8">
        <v>85</v>
      </c>
      <c r="Z234" s="7">
        <f>Tabla5[[#This Row],[Tiempo de Preparación]]/1440</f>
        <v>5.9027777777777776E-2</v>
      </c>
    </row>
    <row r="235" spans="1:26">
      <c r="A235">
        <v>19</v>
      </c>
      <c r="B235" t="s">
        <v>1399</v>
      </c>
      <c r="C235">
        <v>2</v>
      </c>
      <c r="D235" s="3">
        <v>45018.052777777775</v>
      </c>
      <c r="E235" s="3">
        <v>45018.118055555555</v>
      </c>
      <c r="F235" t="s">
        <v>87</v>
      </c>
      <c r="G235" t="s">
        <v>66</v>
      </c>
      <c r="H235" t="s">
        <v>59</v>
      </c>
      <c r="I235" t="str">
        <f>IF(Tabla5[[#This Row],[Orden Cobrada]]="Si",Tabla13[[#This Row],[Método de Pago]],"Ninguno")</f>
        <v>Tarjeta de crédito</v>
      </c>
      <c r="J235" t="s">
        <v>1398</v>
      </c>
      <c r="K235" s="34" t="str">
        <f>IF(Tabla5[[#This Row],[Orden Cobrada]]="Si",Tabla13[[#This Row],[Propina]],0)</f>
        <v>49.62</v>
      </c>
      <c r="L235" t="s">
        <v>57</v>
      </c>
      <c r="M235">
        <v>223</v>
      </c>
      <c r="N235" t="s">
        <v>64</v>
      </c>
      <c r="O235" t="s">
        <v>18</v>
      </c>
      <c r="P235" s="6">
        <f>INT(Tabla13[[#This Row],[Hora de Llegada]])</f>
        <v>45018</v>
      </c>
      <c r="Q235" s="7" t="str">
        <f>TEXT(Tabla13[[#This Row],[Hora de Llegada]], "h:mm")</f>
        <v>1:16</v>
      </c>
      <c r="R235" s="7" t="str">
        <f>TEXT(Tabla13[[#This Row],[Hora de Salida]], "h:mm")</f>
        <v>2:50</v>
      </c>
      <c r="S235" s="7">
        <f>IF(Tabla13[[#This Row],[Estado de la Mesa]]="Ocupada",Tabla13[[#This Row],[Hora de Salida2]]-Tabla13[[#This Row],[Hora de Llegada2]]+(15/1440),Tabla13[[#This Row],[Hora de Salida2]]-Tabla13[[#This Row],[Hora de Llegada2]])</f>
        <v>6.5277777777777796E-2</v>
      </c>
      <c r="T235" s="7">
        <f>Tabla13[[#This Row],[Hora de Salida2]]-Tabla13[[#This Row],[Hora de Llegada2]]</f>
        <v>6.5277777777777796E-2</v>
      </c>
      <c r="U235" s="7">
        <f>IF(Tabla5[[#This Row],[Tiempo de Permanencia sin la Espera]]&gt;Tabla5[[#This Row],[Tiempo Preparación (horas)]],Tabla5[[#This Row],[Tiempo de Permanencia sin la Espera]]-Tabla5[[#This Row],[Tiempo Preparación (horas)]],0)</f>
        <v>2.8472222222222239E-2</v>
      </c>
      <c r="V235" s="7" t="str">
        <f>IF(Tabla5[[#This Row],[Tiempo de Permanencia sin la Espera]]&gt;Tabla5[[#This Row],[Tiempo Preparación (horas)]],"Si","No")</f>
        <v>Si</v>
      </c>
      <c r="W235" s="8">
        <v>32</v>
      </c>
      <c r="X235" s="8">
        <f>IF(Tabla5[[#This Row],[Orden Cobrada]]="Si",Tabla5[[#This Row],[Monto Total de la Cuenta]]," ")</f>
        <v>32</v>
      </c>
      <c r="Y235" s="8">
        <v>53</v>
      </c>
      <c r="Z235" s="7">
        <f>Tabla5[[#This Row],[Tiempo de Preparación]]/1440</f>
        <v>3.6805555555555557E-2</v>
      </c>
    </row>
    <row r="236" spans="1:26">
      <c r="A236">
        <v>7</v>
      </c>
      <c r="B236" t="s">
        <v>1397</v>
      </c>
      <c r="C236">
        <v>6</v>
      </c>
      <c r="D236" s="3">
        <v>45018.088194444441</v>
      </c>
      <c r="E236" s="3">
        <v>45018.240972222222</v>
      </c>
      <c r="F236" t="s">
        <v>72</v>
      </c>
      <c r="G236" t="s">
        <v>82</v>
      </c>
      <c r="H236" t="s">
        <v>59</v>
      </c>
      <c r="I236" t="str">
        <f>IF(Tabla5[[#This Row],[Orden Cobrada]]="Si",Tabla13[[#This Row],[Método de Pago]],"Ninguno")</f>
        <v>Tarjeta de crédito</v>
      </c>
      <c r="J236" t="s">
        <v>1396</v>
      </c>
      <c r="K236" s="34" t="str">
        <f>IF(Tabla5[[#This Row],[Orden Cobrada]]="Si",Tabla13[[#This Row],[Propina]],0)</f>
        <v>17.61</v>
      </c>
      <c r="L236" t="s">
        <v>76</v>
      </c>
      <c r="M236">
        <v>224</v>
      </c>
      <c r="N236" t="s">
        <v>126</v>
      </c>
      <c r="O236" t="s">
        <v>25</v>
      </c>
      <c r="P236" s="6">
        <f>INT(Tabla13[[#This Row],[Hora de Llegada]])</f>
        <v>45018</v>
      </c>
      <c r="Q236" s="7" t="str">
        <f>TEXT(Tabla13[[#This Row],[Hora de Llegada]], "h:mm")</f>
        <v>2:07</v>
      </c>
      <c r="R236" s="7" t="str">
        <f>TEXT(Tabla13[[#This Row],[Hora de Salida]], "h:mm")</f>
        <v>5:47</v>
      </c>
      <c r="S236" s="7">
        <f>IF(Tabla13[[#This Row],[Estado de la Mesa]]="Ocupada",Tabla13[[#This Row],[Hora de Salida2]]-Tabla13[[#This Row],[Hora de Llegada2]]+(15/1440),Tabla13[[#This Row],[Hora de Salida2]]-Tabla13[[#This Row],[Hora de Llegada2]])</f>
        <v>0.16319444444444445</v>
      </c>
      <c r="T236" s="7">
        <f>Tabla13[[#This Row],[Hora de Salida2]]-Tabla13[[#This Row],[Hora de Llegada2]]</f>
        <v>0.15277777777777779</v>
      </c>
      <c r="U236" s="7">
        <f>IF(Tabla5[[#This Row],[Tiempo de Permanencia sin la Espera]]&gt;Tabla5[[#This Row],[Tiempo Preparación (horas)]],Tabla5[[#This Row],[Tiempo de Permanencia sin la Espera]]-Tabla5[[#This Row],[Tiempo Preparación (horas)]],0)</f>
        <v>0.1388888888888889</v>
      </c>
      <c r="V236" s="7" t="str">
        <f>IF(Tabla5[[#This Row],[Tiempo de Permanencia sin la Espera]]&gt;Tabla5[[#This Row],[Tiempo Preparación (horas)]],"Si","No")</f>
        <v>Si</v>
      </c>
      <c r="W236" s="8">
        <v>52</v>
      </c>
      <c r="X236" s="8">
        <f>IF(Tabla5[[#This Row],[Orden Cobrada]]="Si",Tabla5[[#This Row],[Monto Total de la Cuenta]]," ")</f>
        <v>52</v>
      </c>
      <c r="Y236" s="8">
        <v>20</v>
      </c>
      <c r="Z236" s="7">
        <f>Tabla5[[#This Row],[Tiempo de Preparación]]/1440</f>
        <v>1.3888888888888888E-2</v>
      </c>
    </row>
    <row r="237" spans="1:26">
      <c r="A237">
        <v>19</v>
      </c>
      <c r="B237" t="s">
        <v>1395</v>
      </c>
      <c r="C237">
        <v>4</v>
      </c>
      <c r="D237" s="3">
        <v>45018.009722222225</v>
      </c>
      <c r="E237" s="3">
        <v>45018.058333333334</v>
      </c>
      <c r="F237" t="s">
        <v>72</v>
      </c>
      <c r="G237" t="s">
        <v>60</v>
      </c>
      <c r="H237" t="s">
        <v>59</v>
      </c>
      <c r="I237" t="str">
        <f>IF(Tabla5[[#This Row],[Orden Cobrada]]="Si",Tabla13[[#This Row],[Método de Pago]],"Ninguno")</f>
        <v>Ninguno</v>
      </c>
      <c r="J237" t="s">
        <v>1394</v>
      </c>
      <c r="K237" s="34">
        <f>IF(Tabla5[[#This Row],[Orden Cobrada]]="Si",Tabla13[[#This Row],[Propina]],0)</f>
        <v>0</v>
      </c>
      <c r="L237" t="s">
        <v>57</v>
      </c>
      <c r="M237">
        <v>225</v>
      </c>
      <c r="N237" t="s">
        <v>100</v>
      </c>
      <c r="O237" t="s">
        <v>1393</v>
      </c>
      <c r="P237" s="6">
        <f>INT(Tabla13[[#This Row],[Hora de Llegada]])</f>
        <v>45018</v>
      </c>
      <c r="Q237" s="7" t="str">
        <f>TEXT(Tabla13[[#This Row],[Hora de Llegada]], "h:mm")</f>
        <v>0:14</v>
      </c>
      <c r="R237" s="7" t="str">
        <f>TEXT(Tabla13[[#This Row],[Hora de Salida]], "h:mm")</f>
        <v>1:24</v>
      </c>
      <c r="S237" s="7">
        <f>IF(Tabla13[[#This Row],[Estado de la Mesa]]="Ocupada",Tabla13[[#This Row],[Hora de Salida2]]-Tabla13[[#This Row],[Hora de Llegada2]]+(15/1440),Tabla13[[#This Row],[Hora de Salida2]]-Tabla13[[#This Row],[Hora de Llegada2]])</f>
        <v>4.8611111111111105E-2</v>
      </c>
      <c r="T237" s="7">
        <f>Tabla13[[#This Row],[Hora de Salida2]]-Tabla13[[#This Row],[Hora de Llegada2]]</f>
        <v>4.8611111111111105E-2</v>
      </c>
      <c r="U237" s="7">
        <f>IF(Tabla5[[#This Row],[Tiempo de Permanencia sin la Espera]]&gt;Tabla5[[#This Row],[Tiempo Preparación (horas)]],Tabla5[[#This Row],[Tiempo de Permanencia sin la Espera]]-Tabla5[[#This Row],[Tiempo Preparación (horas)]],0)</f>
        <v>0</v>
      </c>
      <c r="V237" s="7" t="str">
        <f>IF(Tabla5[[#This Row],[Tiempo de Permanencia sin la Espera]]&gt;Tabla5[[#This Row],[Tiempo Preparación (horas)]],"Si","No")</f>
        <v>No</v>
      </c>
      <c r="W237" s="8">
        <v>168</v>
      </c>
      <c r="X237" s="8" t="str">
        <f>IF(Tabla5[[#This Row],[Orden Cobrada]]="Si",Tabla5[[#This Row],[Monto Total de la Cuenta]]," ")</f>
        <v xml:space="preserve"> </v>
      </c>
      <c r="Y237" s="8">
        <v>94</v>
      </c>
      <c r="Z237" s="7">
        <f>Tabla5[[#This Row],[Tiempo de Preparación]]/1440</f>
        <v>6.5277777777777782E-2</v>
      </c>
    </row>
    <row r="238" spans="1:26">
      <c r="A238">
        <v>7</v>
      </c>
      <c r="B238" t="s">
        <v>1392</v>
      </c>
      <c r="C238">
        <v>6</v>
      </c>
      <c r="D238" s="3">
        <v>45018.040277777778</v>
      </c>
      <c r="E238" s="3">
        <v>45018.17291666667</v>
      </c>
      <c r="F238" t="s">
        <v>97</v>
      </c>
      <c r="G238" t="s">
        <v>66</v>
      </c>
      <c r="H238" t="s">
        <v>59</v>
      </c>
      <c r="I238" t="str">
        <f>IF(Tabla5[[#This Row],[Orden Cobrada]]="Si",Tabla13[[#This Row],[Método de Pago]],"Ninguno")</f>
        <v>Tarjeta de crédito</v>
      </c>
      <c r="J238" t="s">
        <v>1391</v>
      </c>
      <c r="K238" s="34" t="str">
        <f>IF(Tabla5[[#This Row],[Orden Cobrada]]="Si",Tabla13[[#This Row],[Propina]],0)</f>
        <v>39.48</v>
      </c>
      <c r="L238" t="s">
        <v>57</v>
      </c>
      <c r="M238">
        <v>226</v>
      </c>
      <c r="N238" t="s">
        <v>132</v>
      </c>
      <c r="O238" t="s">
        <v>1390</v>
      </c>
      <c r="P238" s="6">
        <f>INT(Tabla13[[#This Row],[Hora de Llegada]])</f>
        <v>45018</v>
      </c>
      <c r="Q238" s="7" t="str">
        <f>TEXT(Tabla13[[#This Row],[Hora de Llegada]], "h:mm")</f>
        <v>0:58</v>
      </c>
      <c r="R238" s="7" t="str">
        <f>TEXT(Tabla13[[#This Row],[Hora de Salida]], "h:mm")</f>
        <v>4:09</v>
      </c>
      <c r="S238" s="7">
        <f>IF(Tabla13[[#This Row],[Estado de la Mesa]]="Ocupada",Tabla13[[#This Row],[Hora de Salida2]]-Tabla13[[#This Row],[Hora de Llegada2]]+(15/1440),Tabla13[[#This Row],[Hora de Salida2]]-Tabla13[[#This Row],[Hora de Llegada2]])</f>
        <v>0.13263888888888892</v>
      </c>
      <c r="T238" s="7">
        <f>Tabla13[[#This Row],[Hora de Salida2]]-Tabla13[[#This Row],[Hora de Llegada2]]</f>
        <v>0.13263888888888892</v>
      </c>
      <c r="U238" s="7">
        <f>IF(Tabla5[[#This Row],[Tiempo de Permanencia sin la Espera]]&gt;Tabla5[[#This Row],[Tiempo Preparación (horas)]],Tabla5[[#This Row],[Tiempo de Permanencia sin la Espera]]-Tabla5[[#This Row],[Tiempo Preparación (horas)]],0)</f>
        <v>3.1250000000000028E-2</v>
      </c>
      <c r="V238" s="7" t="str">
        <f>IF(Tabla5[[#This Row],[Tiempo de Permanencia sin la Espera]]&gt;Tabla5[[#This Row],[Tiempo Preparación (horas)]],"Si","No")</f>
        <v>Si</v>
      </c>
      <c r="W238" s="8">
        <v>171</v>
      </c>
      <c r="X238" s="8">
        <f>IF(Tabla5[[#This Row],[Orden Cobrada]]="Si",Tabla5[[#This Row],[Monto Total de la Cuenta]]," ")</f>
        <v>171</v>
      </c>
      <c r="Y238" s="8">
        <v>146</v>
      </c>
      <c r="Z238" s="7">
        <f>Tabla5[[#This Row],[Tiempo de Preparación]]/1440</f>
        <v>0.10138888888888889</v>
      </c>
    </row>
    <row r="239" spans="1:26">
      <c r="A239">
        <v>17</v>
      </c>
      <c r="B239" t="s">
        <v>1389</v>
      </c>
      <c r="C239">
        <v>6</v>
      </c>
      <c r="D239" s="3">
        <v>45018.075694444444</v>
      </c>
      <c r="E239" s="3">
        <v>45018.202777777777</v>
      </c>
      <c r="F239" t="s">
        <v>87</v>
      </c>
      <c r="G239" t="s">
        <v>82</v>
      </c>
      <c r="H239" t="s">
        <v>59</v>
      </c>
      <c r="I239" t="str">
        <f>IF(Tabla5[[#This Row],[Orden Cobrada]]="Si",Tabla13[[#This Row],[Método de Pago]],"Ninguno")</f>
        <v>Tarjeta de crédito</v>
      </c>
      <c r="J239" t="s">
        <v>1388</v>
      </c>
      <c r="K239" s="34" t="str">
        <f>IF(Tabla5[[#This Row],[Orden Cobrada]]="Si",Tabla13[[#This Row],[Propina]],0)</f>
        <v>41.05</v>
      </c>
      <c r="L239" t="s">
        <v>70</v>
      </c>
      <c r="M239">
        <v>227</v>
      </c>
      <c r="N239" t="s">
        <v>69</v>
      </c>
      <c r="O239" t="s">
        <v>1387</v>
      </c>
      <c r="P239" s="6">
        <f>INT(Tabla13[[#This Row],[Hora de Llegada]])</f>
        <v>45018</v>
      </c>
      <c r="Q239" s="7" t="str">
        <f>TEXT(Tabla13[[#This Row],[Hora de Llegada]], "h:mm")</f>
        <v>1:49</v>
      </c>
      <c r="R239" s="7" t="str">
        <f>TEXT(Tabla13[[#This Row],[Hora de Salida]], "h:mm")</f>
        <v>4:52</v>
      </c>
      <c r="S239" s="7">
        <f>IF(Tabla13[[#This Row],[Estado de la Mesa]]="Ocupada",Tabla13[[#This Row],[Hora de Salida2]]-Tabla13[[#This Row],[Hora de Llegada2]]+(15/1440),Tabla13[[#This Row],[Hora de Salida2]]-Tabla13[[#This Row],[Hora de Llegada2]])</f>
        <v>0.12708333333333338</v>
      </c>
      <c r="T239" s="7">
        <f>Tabla13[[#This Row],[Hora de Salida2]]-Tabla13[[#This Row],[Hora de Llegada2]]</f>
        <v>0.12708333333333338</v>
      </c>
      <c r="U239" s="7">
        <f>IF(Tabla5[[#This Row],[Tiempo de Permanencia sin la Espera]]&gt;Tabla5[[#This Row],[Tiempo Preparación (horas)]],Tabla5[[#This Row],[Tiempo de Permanencia sin la Espera]]-Tabla5[[#This Row],[Tiempo Preparación (horas)]],0)</f>
        <v>4.4444444444444495E-2</v>
      </c>
      <c r="V239" s="7" t="str">
        <f>IF(Tabla5[[#This Row],[Tiempo de Permanencia sin la Espera]]&gt;Tabla5[[#This Row],[Tiempo Preparación (horas)]],"Si","No")</f>
        <v>Si</v>
      </c>
      <c r="W239" s="8">
        <v>211</v>
      </c>
      <c r="X239" s="8">
        <f>IF(Tabla5[[#This Row],[Orden Cobrada]]="Si",Tabla5[[#This Row],[Monto Total de la Cuenta]]," ")</f>
        <v>211</v>
      </c>
      <c r="Y239" s="8">
        <v>119</v>
      </c>
      <c r="Z239" s="7">
        <f>Tabla5[[#This Row],[Tiempo de Preparación]]/1440</f>
        <v>8.2638888888888887E-2</v>
      </c>
    </row>
    <row r="240" spans="1:26">
      <c r="A240">
        <v>16</v>
      </c>
      <c r="B240" t="s">
        <v>1386</v>
      </c>
      <c r="C240">
        <v>4</v>
      </c>
      <c r="D240" s="3">
        <v>45018.069444444445</v>
      </c>
      <c r="E240" s="3">
        <v>45018.168055555558</v>
      </c>
      <c r="F240" t="s">
        <v>72</v>
      </c>
      <c r="G240" t="s">
        <v>82</v>
      </c>
      <c r="H240" t="s">
        <v>59</v>
      </c>
      <c r="I240" t="str">
        <f>IF(Tabla5[[#This Row],[Orden Cobrada]]="Si",Tabla13[[#This Row],[Método de Pago]],"Ninguno")</f>
        <v>Tarjeta de crédito</v>
      </c>
      <c r="J240" t="s">
        <v>1385</v>
      </c>
      <c r="K240" s="34" t="str">
        <f>IF(Tabla5[[#This Row],[Orden Cobrada]]="Si",Tabla13[[#This Row],[Propina]],0)</f>
        <v>10.66</v>
      </c>
      <c r="L240" t="s">
        <v>76</v>
      </c>
      <c r="M240">
        <v>228</v>
      </c>
      <c r="N240" t="s">
        <v>56</v>
      </c>
      <c r="O240" t="s">
        <v>22</v>
      </c>
      <c r="P240" s="6">
        <f>INT(Tabla13[[#This Row],[Hora de Llegada]])</f>
        <v>45018</v>
      </c>
      <c r="Q240" s="7" t="str">
        <f>TEXT(Tabla13[[#This Row],[Hora de Llegada]], "h:mm")</f>
        <v>1:40</v>
      </c>
      <c r="R240" s="7" t="str">
        <f>TEXT(Tabla13[[#This Row],[Hora de Salida]], "h:mm")</f>
        <v>4:02</v>
      </c>
      <c r="S240" s="7">
        <f>IF(Tabla13[[#This Row],[Estado de la Mesa]]="Ocupada",Tabla13[[#This Row],[Hora de Salida2]]-Tabla13[[#This Row],[Hora de Llegada2]]+(15/1440),Tabla13[[#This Row],[Hora de Salida2]]-Tabla13[[#This Row],[Hora de Llegada2]])</f>
        <v>0.10902777777777778</v>
      </c>
      <c r="T240" s="7">
        <f>Tabla13[[#This Row],[Hora de Salida2]]-Tabla13[[#This Row],[Hora de Llegada2]]</f>
        <v>9.8611111111111108E-2</v>
      </c>
      <c r="U240" s="7">
        <f>IF(Tabla5[[#This Row],[Tiempo de Permanencia sin la Espera]]&gt;Tabla5[[#This Row],[Tiempo Preparación (horas)]],Tabla5[[#This Row],[Tiempo de Permanencia sin la Espera]]-Tabla5[[#This Row],[Tiempo Preparación (horas)]],0)</f>
        <v>7.4305555555555555E-2</v>
      </c>
      <c r="V240" s="7" t="str">
        <f>IF(Tabla5[[#This Row],[Tiempo de Permanencia sin la Espera]]&gt;Tabla5[[#This Row],[Tiempo Preparación (horas)]],"Si","No")</f>
        <v>Si</v>
      </c>
      <c r="W240" s="8">
        <v>69</v>
      </c>
      <c r="X240" s="8">
        <f>IF(Tabla5[[#This Row],[Orden Cobrada]]="Si",Tabla5[[#This Row],[Monto Total de la Cuenta]]," ")</f>
        <v>69</v>
      </c>
      <c r="Y240" s="8">
        <v>35</v>
      </c>
      <c r="Z240" s="7">
        <f>Tabla5[[#This Row],[Tiempo de Preparación]]/1440</f>
        <v>2.4305555555555556E-2</v>
      </c>
    </row>
    <row r="241" spans="1:26">
      <c r="A241">
        <v>14</v>
      </c>
      <c r="B241" t="s">
        <v>1384</v>
      </c>
      <c r="C241">
        <v>3</v>
      </c>
      <c r="D241" s="3">
        <v>45018.106944444444</v>
      </c>
      <c r="E241" s="3">
        <v>45018.1875</v>
      </c>
      <c r="F241" t="s">
        <v>61</v>
      </c>
      <c r="G241" t="s">
        <v>66</v>
      </c>
      <c r="H241" t="s">
        <v>59</v>
      </c>
      <c r="I241" t="str">
        <f>IF(Tabla5[[#This Row],[Orden Cobrada]]="Si",Tabla13[[#This Row],[Método de Pago]],"Ninguno")</f>
        <v>Ninguno</v>
      </c>
      <c r="J241" t="s">
        <v>1383</v>
      </c>
      <c r="K241" s="34">
        <f>IF(Tabla5[[#This Row],[Orden Cobrada]]="Si",Tabla13[[#This Row],[Propina]],0)</f>
        <v>0</v>
      </c>
      <c r="L241" t="s">
        <v>57</v>
      </c>
      <c r="M241">
        <v>229</v>
      </c>
      <c r="N241" t="s">
        <v>126</v>
      </c>
      <c r="O241" t="s">
        <v>1382</v>
      </c>
      <c r="P241" s="6">
        <f>INT(Tabla13[[#This Row],[Hora de Llegada]])</f>
        <v>45018</v>
      </c>
      <c r="Q241" s="7" t="str">
        <f>TEXT(Tabla13[[#This Row],[Hora de Llegada]], "h:mm")</f>
        <v>2:34</v>
      </c>
      <c r="R241" s="7" t="str">
        <f>TEXT(Tabla13[[#This Row],[Hora de Salida]], "h:mm")</f>
        <v>4:30</v>
      </c>
      <c r="S241" s="7">
        <f>IF(Tabla13[[#This Row],[Estado de la Mesa]]="Ocupada",Tabla13[[#This Row],[Hora de Salida2]]-Tabla13[[#This Row],[Hora de Llegada2]]+(15/1440),Tabla13[[#This Row],[Hora de Salida2]]-Tabla13[[#This Row],[Hora de Llegada2]])</f>
        <v>8.0555555555555561E-2</v>
      </c>
      <c r="T241" s="7">
        <f>Tabla13[[#This Row],[Hora de Salida2]]-Tabla13[[#This Row],[Hora de Llegada2]]</f>
        <v>8.0555555555555561E-2</v>
      </c>
      <c r="U241" s="7">
        <f>IF(Tabla5[[#This Row],[Tiempo de Permanencia sin la Espera]]&gt;Tabla5[[#This Row],[Tiempo Preparación (horas)]],Tabla5[[#This Row],[Tiempo de Permanencia sin la Espera]]-Tabla5[[#This Row],[Tiempo Preparación (horas)]],0)</f>
        <v>0</v>
      </c>
      <c r="V241" s="7" t="str">
        <f>IF(Tabla5[[#This Row],[Tiempo de Permanencia sin la Espera]]&gt;Tabla5[[#This Row],[Tiempo Preparación (horas)]],"Si","No")</f>
        <v>No</v>
      </c>
      <c r="W241" s="8">
        <v>124</v>
      </c>
      <c r="X241" s="8" t="str">
        <f>IF(Tabla5[[#This Row],[Orden Cobrada]]="Si",Tabla5[[#This Row],[Monto Total de la Cuenta]]," ")</f>
        <v xml:space="preserve"> </v>
      </c>
      <c r="Y241" s="8">
        <v>117</v>
      </c>
      <c r="Z241" s="7">
        <f>Tabla5[[#This Row],[Tiempo de Preparación]]/1440</f>
        <v>8.1250000000000003E-2</v>
      </c>
    </row>
    <row r="242" spans="1:26">
      <c r="A242">
        <v>5</v>
      </c>
      <c r="B242" t="s">
        <v>1381</v>
      </c>
      <c r="C242">
        <v>5</v>
      </c>
      <c r="D242" s="3">
        <v>45018.09375</v>
      </c>
      <c r="E242" s="3">
        <v>45018.2</v>
      </c>
      <c r="F242" t="s">
        <v>61</v>
      </c>
      <c r="G242" t="s">
        <v>82</v>
      </c>
      <c r="H242" t="s">
        <v>59</v>
      </c>
      <c r="I242" t="str">
        <f>IF(Tabla5[[#This Row],[Orden Cobrada]]="Si",Tabla13[[#This Row],[Método de Pago]],"Ninguno")</f>
        <v>Tarjeta de crédito</v>
      </c>
      <c r="J242" t="s">
        <v>1380</v>
      </c>
      <c r="K242" s="34" t="str">
        <f>IF(Tabla5[[#This Row],[Orden Cobrada]]="Si",Tabla13[[#This Row],[Propina]],0)</f>
        <v>15.84</v>
      </c>
      <c r="L242" t="s">
        <v>70</v>
      </c>
      <c r="M242">
        <v>230</v>
      </c>
      <c r="N242" t="s">
        <v>132</v>
      </c>
      <c r="O242" t="s">
        <v>1379</v>
      </c>
      <c r="P242" s="6">
        <f>INT(Tabla13[[#This Row],[Hora de Llegada]])</f>
        <v>45018</v>
      </c>
      <c r="Q242" s="7" t="str">
        <f>TEXT(Tabla13[[#This Row],[Hora de Llegada]], "h:mm")</f>
        <v>2:15</v>
      </c>
      <c r="R242" s="7" t="str">
        <f>TEXT(Tabla13[[#This Row],[Hora de Salida]], "h:mm")</f>
        <v>4:48</v>
      </c>
      <c r="S242" s="7">
        <f>IF(Tabla13[[#This Row],[Estado de la Mesa]]="Ocupada",Tabla13[[#This Row],[Hora de Salida2]]-Tabla13[[#This Row],[Hora de Llegada2]]+(15/1440),Tabla13[[#This Row],[Hora de Salida2]]-Tabla13[[#This Row],[Hora de Llegada2]])</f>
        <v>0.10624999999999998</v>
      </c>
      <c r="T242" s="7">
        <f>Tabla13[[#This Row],[Hora de Salida2]]-Tabla13[[#This Row],[Hora de Llegada2]]</f>
        <v>0.10624999999999998</v>
      </c>
      <c r="U242" s="7">
        <f>IF(Tabla5[[#This Row],[Tiempo de Permanencia sin la Espera]]&gt;Tabla5[[#This Row],[Tiempo Preparación (horas)]],Tabla5[[#This Row],[Tiempo de Permanencia sin la Espera]]-Tabla5[[#This Row],[Tiempo Preparación (horas)]],0)</f>
        <v>4.3055555555555541E-2</v>
      </c>
      <c r="V242" s="7" t="str">
        <f>IF(Tabla5[[#This Row],[Tiempo de Permanencia sin la Espera]]&gt;Tabla5[[#This Row],[Tiempo Preparación (horas)]],"Si","No")</f>
        <v>Si</v>
      </c>
      <c r="W242" s="8">
        <v>214</v>
      </c>
      <c r="X242" s="8">
        <f>IF(Tabla5[[#This Row],[Orden Cobrada]]="Si",Tabla5[[#This Row],[Monto Total de la Cuenta]]," ")</f>
        <v>214</v>
      </c>
      <c r="Y242" s="8">
        <v>91</v>
      </c>
      <c r="Z242" s="7">
        <f>Tabla5[[#This Row],[Tiempo de Preparación]]/1440</f>
        <v>6.3194444444444442E-2</v>
      </c>
    </row>
    <row r="243" spans="1:26">
      <c r="A243">
        <v>8</v>
      </c>
      <c r="B243" t="s">
        <v>1378</v>
      </c>
      <c r="C243">
        <v>2</v>
      </c>
      <c r="D243" s="3">
        <v>45018.05</v>
      </c>
      <c r="E243" s="3">
        <v>45018.131944444445</v>
      </c>
      <c r="F243" t="s">
        <v>61</v>
      </c>
      <c r="G243" t="s">
        <v>82</v>
      </c>
      <c r="H243" t="s">
        <v>59</v>
      </c>
      <c r="I243" t="str">
        <f>IF(Tabla5[[#This Row],[Orden Cobrada]]="Si",Tabla13[[#This Row],[Método de Pago]],"Ninguno")</f>
        <v>Ninguno</v>
      </c>
      <c r="J243" t="s">
        <v>1377</v>
      </c>
      <c r="K243" s="34">
        <f>IF(Tabla5[[#This Row],[Orden Cobrada]]="Si",Tabla13[[#This Row],[Propina]],0)</f>
        <v>0</v>
      </c>
      <c r="L243" t="s">
        <v>76</v>
      </c>
      <c r="M243">
        <v>231</v>
      </c>
      <c r="N243" t="s">
        <v>100</v>
      </c>
      <c r="O243" t="s">
        <v>1376</v>
      </c>
      <c r="P243" s="6">
        <f>INT(Tabla13[[#This Row],[Hora de Llegada]])</f>
        <v>45018</v>
      </c>
      <c r="Q243" s="7" t="str">
        <f>TEXT(Tabla13[[#This Row],[Hora de Llegada]], "h:mm")</f>
        <v>1:12</v>
      </c>
      <c r="R243" s="7" t="str">
        <f>TEXT(Tabla13[[#This Row],[Hora de Salida]], "h:mm")</f>
        <v>3:10</v>
      </c>
      <c r="S243" s="7">
        <f>IF(Tabla13[[#This Row],[Estado de la Mesa]]="Ocupada",Tabla13[[#This Row],[Hora de Salida2]]-Tabla13[[#This Row],[Hora de Llegada2]]+(15/1440),Tabla13[[#This Row],[Hora de Salida2]]-Tabla13[[#This Row],[Hora de Llegada2]])</f>
        <v>9.236111111111113E-2</v>
      </c>
      <c r="T243" s="7">
        <f>Tabla13[[#This Row],[Hora de Salida2]]-Tabla13[[#This Row],[Hora de Llegada2]]</f>
        <v>8.1944444444444459E-2</v>
      </c>
      <c r="U243" s="7">
        <f>IF(Tabla5[[#This Row],[Tiempo de Permanencia sin la Espera]]&gt;Tabla5[[#This Row],[Tiempo Preparación (horas)]],Tabla5[[#This Row],[Tiempo de Permanencia sin la Espera]]-Tabla5[[#This Row],[Tiempo Preparación (horas)]],0)</f>
        <v>0</v>
      </c>
      <c r="V243" s="7" t="str">
        <f>IF(Tabla5[[#This Row],[Tiempo de Permanencia sin la Espera]]&gt;Tabla5[[#This Row],[Tiempo Preparación (horas)]],"Si","No")</f>
        <v>No</v>
      </c>
      <c r="W243" s="8">
        <v>208</v>
      </c>
      <c r="X243" s="8" t="str">
        <f>IF(Tabla5[[#This Row],[Orden Cobrada]]="Si",Tabla5[[#This Row],[Monto Total de la Cuenta]]," ")</f>
        <v xml:space="preserve"> </v>
      </c>
      <c r="Y243" s="8">
        <v>150</v>
      </c>
      <c r="Z243" s="7">
        <f>Tabla5[[#This Row],[Tiempo de Preparación]]/1440</f>
        <v>0.10416666666666667</v>
      </c>
    </row>
    <row r="244" spans="1:26">
      <c r="A244">
        <v>2</v>
      </c>
      <c r="B244" t="s">
        <v>329</v>
      </c>
      <c r="C244">
        <v>2</v>
      </c>
      <c r="D244" s="3">
        <v>45018.086111111108</v>
      </c>
      <c r="E244" s="3">
        <v>45018.142361111109</v>
      </c>
      <c r="F244" t="s">
        <v>97</v>
      </c>
      <c r="G244" t="s">
        <v>82</v>
      </c>
      <c r="H244" t="s">
        <v>59</v>
      </c>
      <c r="I244" t="str">
        <f>IF(Tabla5[[#This Row],[Orden Cobrada]]="Si",Tabla13[[#This Row],[Método de Pago]],"Ninguno")</f>
        <v>Ninguno</v>
      </c>
      <c r="J244" t="s">
        <v>1375</v>
      </c>
      <c r="K244" s="34">
        <f>IF(Tabla5[[#This Row],[Orden Cobrada]]="Si",Tabla13[[#This Row],[Propina]],0)</f>
        <v>0</v>
      </c>
      <c r="L244" t="s">
        <v>57</v>
      </c>
      <c r="M244">
        <v>232</v>
      </c>
      <c r="N244" t="s">
        <v>64</v>
      </c>
      <c r="O244" t="s">
        <v>1374</v>
      </c>
      <c r="P244" s="6">
        <f>INT(Tabla13[[#This Row],[Hora de Llegada]])</f>
        <v>45018</v>
      </c>
      <c r="Q244" s="7" t="str">
        <f>TEXT(Tabla13[[#This Row],[Hora de Llegada]], "h:mm")</f>
        <v>2:04</v>
      </c>
      <c r="R244" s="7" t="str">
        <f>TEXT(Tabla13[[#This Row],[Hora de Salida]], "h:mm")</f>
        <v>3:25</v>
      </c>
      <c r="S244" s="7">
        <f>IF(Tabla13[[#This Row],[Estado de la Mesa]]="Ocupada",Tabla13[[#This Row],[Hora de Salida2]]-Tabla13[[#This Row],[Hora de Llegada2]]+(15/1440),Tabla13[[#This Row],[Hora de Salida2]]-Tabla13[[#This Row],[Hora de Llegada2]])</f>
        <v>5.6249999999999981E-2</v>
      </c>
      <c r="T244" s="7">
        <f>Tabla13[[#This Row],[Hora de Salida2]]-Tabla13[[#This Row],[Hora de Llegada2]]</f>
        <v>5.6249999999999981E-2</v>
      </c>
      <c r="U244" s="7">
        <f>IF(Tabla5[[#This Row],[Tiempo de Permanencia sin la Espera]]&gt;Tabla5[[#This Row],[Tiempo Preparación (horas)]],Tabla5[[#This Row],[Tiempo de Permanencia sin la Espera]]-Tabla5[[#This Row],[Tiempo Preparación (horas)]],0)</f>
        <v>0</v>
      </c>
      <c r="V244" s="7" t="str">
        <f>IF(Tabla5[[#This Row],[Tiempo de Permanencia sin la Espera]]&gt;Tabla5[[#This Row],[Tiempo Preparación (horas)]],"Si","No")</f>
        <v>No</v>
      </c>
      <c r="W244" s="8">
        <v>190</v>
      </c>
      <c r="X244" s="8" t="str">
        <f>IF(Tabla5[[#This Row],[Orden Cobrada]]="Si",Tabla5[[#This Row],[Monto Total de la Cuenta]]," ")</f>
        <v xml:space="preserve"> </v>
      </c>
      <c r="Y244" s="8">
        <v>139</v>
      </c>
      <c r="Z244" s="7">
        <f>Tabla5[[#This Row],[Tiempo de Preparación]]/1440</f>
        <v>9.6527777777777782E-2</v>
      </c>
    </row>
    <row r="245" spans="1:26">
      <c r="A245">
        <v>8</v>
      </c>
      <c r="B245" t="s">
        <v>1373</v>
      </c>
      <c r="C245">
        <v>1</v>
      </c>
      <c r="D245" s="3">
        <v>45018.036111111112</v>
      </c>
      <c r="E245" s="3">
        <v>45018.11041666667</v>
      </c>
      <c r="F245" t="s">
        <v>61</v>
      </c>
      <c r="G245" t="s">
        <v>60</v>
      </c>
      <c r="H245" t="s">
        <v>106</v>
      </c>
      <c r="I245" t="str">
        <f>IF(Tabla5[[#This Row],[Orden Cobrada]]="Si",Tabla13[[#This Row],[Método de Pago]],"Ninguno")</f>
        <v>Tarjeta de débito</v>
      </c>
      <c r="J245" t="s">
        <v>1372</v>
      </c>
      <c r="K245" s="34" t="str">
        <f>IF(Tabla5[[#This Row],[Orden Cobrada]]="Si",Tabla13[[#This Row],[Propina]],0)</f>
        <v>45.64</v>
      </c>
      <c r="L245" t="s">
        <v>70</v>
      </c>
      <c r="M245">
        <v>233</v>
      </c>
      <c r="N245" t="s">
        <v>64</v>
      </c>
      <c r="O245" t="s">
        <v>16</v>
      </c>
      <c r="P245" s="6">
        <f>INT(Tabla13[[#This Row],[Hora de Llegada]])</f>
        <v>45018</v>
      </c>
      <c r="Q245" s="7" t="str">
        <f>TEXT(Tabla13[[#This Row],[Hora de Llegada]], "h:mm")</f>
        <v>0:52</v>
      </c>
      <c r="R245" s="7" t="str">
        <f>TEXT(Tabla13[[#This Row],[Hora de Salida]], "h:mm")</f>
        <v>2:39</v>
      </c>
      <c r="S245" s="7">
        <f>IF(Tabla13[[#This Row],[Estado de la Mesa]]="Ocupada",Tabla13[[#This Row],[Hora de Salida2]]-Tabla13[[#This Row],[Hora de Llegada2]]+(15/1440),Tabla13[[#This Row],[Hora de Salida2]]-Tabla13[[#This Row],[Hora de Llegada2]])</f>
        <v>7.4305555555555541E-2</v>
      </c>
      <c r="T245" s="7">
        <f>Tabla13[[#This Row],[Hora de Salida2]]-Tabla13[[#This Row],[Hora de Llegada2]]</f>
        <v>7.4305555555555541E-2</v>
      </c>
      <c r="U245" s="7">
        <f>IF(Tabla5[[#This Row],[Tiempo de Permanencia sin la Espera]]&gt;Tabla5[[#This Row],[Tiempo Preparación (horas)]],Tabla5[[#This Row],[Tiempo de Permanencia sin la Espera]]-Tabla5[[#This Row],[Tiempo Preparación (horas)]],0)</f>
        <v>5.2777777777777764E-2</v>
      </c>
      <c r="V245" s="7" t="str">
        <f>IF(Tabla5[[#This Row],[Tiempo de Permanencia sin la Espera]]&gt;Tabla5[[#This Row],[Tiempo Preparación (horas)]],"Si","No")</f>
        <v>Si</v>
      </c>
      <c r="W245" s="8">
        <v>38</v>
      </c>
      <c r="X245" s="8">
        <f>IF(Tabla5[[#This Row],[Orden Cobrada]]="Si",Tabla5[[#This Row],[Monto Total de la Cuenta]]," ")</f>
        <v>38</v>
      </c>
      <c r="Y245" s="8">
        <v>31</v>
      </c>
      <c r="Z245" s="7">
        <f>Tabla5[[#This Row],[Tiempo de Preparación]]/1440</f>
        <v>2.1527777777777778E-2</v>
      </c>
    </row>
    <row r="246" spans="1:26">
      <c r="A246">
        <v>17</v>
      </c>
      <c r="B246" t="s">
        <v>188</v>
      </c>
      <c r="C246">
        <v>6</v>
      </c>
      <c r="D246" s="3">
        <v>45018.115277777775</v>
      </c>
      <c r="E246" s="3">
        <v>45018.227777777778</v>
      </c>
      <c r="F246" t="s">
        <v>72</v>
      </c>
      <c r="G246" t="s">
        <v>60</v>
      </c>
      <c r="H246" t="s">
        <v>59</v>
      </c>
      <c r="I246" t="str">
        <f>IF(Tabla5[[#This Row],[Orden Cobrada]]="Si",Tabla13[[#This Row],[Método de Pago]],"Ninguno")</f>
        <v>Tarjeta de crédito</v>
      </c>
      <c r="J246" t="s">
        <v>1371</v>
      </c>
      <c r="K246" s="34" t="str">
        <f>IF(Tabla5[[#This Row],[Orden Cobrada]]="Si",Tabla13[[#This Row],[Propina]],0)</f>
        <v>10.22</v>
      </c>
      <c r="L246" t="s">
        <v>70</v>
      </c>
      <c r="M246">
        <v>234</v>
      </c>
      <c r="N246" t="s">
        <v>104</v>
      </c>
      <c r="O246" t="s">
        <v>1370</v>
      </c>
      <c r="P246" s="6">
        <f>INT(Tabla13[[#This Row],[Hora de Llegada]])</f>
        <v>45018</v>
      </c>
      <c r="Q246" s="7" t="str">
        <f>TEXT(Tabla13[[#This Row],[Hora de Llegada]], "h:mm")</f>
        <v>2:46</v>
      </c>
      <c r="R246" s="7" t="str">
        <f>TEXT(Tabla13[[#This Row],[Hora de Salida]], "h:mm")</f>
        <v>5:28</v>
      </c>
      <c r="S246" s="7">
        <f>IF(Tabla13[[#This Row],[Estado de la Mesa]]="Ocupada",Tabla13[[#This Row],[Hora de Salida2]]-Tabla13[[#This Row],[Hora de Llegada2]]+(15/1440),Tabla13[[#This Row],[Hora de Salida2]]-Tabla13[[#This Row],[Hora de Llegada2]])</f>
        <v>0.1125</v>
      </c>
      <c r="T246" s="7">
        <f>Tabla13[[#This Row],[Hora de Salida2]]-Tabla13[[#This Row],[Hora de Llegada2]]</f>
        <v>0.1125</v>
      </c>
      <c r="U246" s="7">
        <f>IF(Tabla5[[#This Row],[Tiempo de Permanencia sin la Espera]]&gt;Tabla5[[#This Row],[Tiempo Preparación (horas)]],Tabla5[[#This Row],[Tiempo de Permanencia sin la Espera]]-Tabla5[[#This Row],[Tiempo Preparación (horas)]],0)</f>
        <v>4.3749999999999997E-2</v>
      </c>
      <c r="V246" s="7" t="str">
        <f>IF(Tabla5[[#This Row],[Tiempo de Permanencia sin la Espera]]&gt;Tabla5[[#This Row],[Tiempo Preparación (horas)]],"Si","No")</f>
        <v>Si</v>
      </c>
      <c r="W246" s="8">
        <v>225</v>
      </c>
      <c r="X246" s="8">
        <f>IF(Tabla5[[#This Row],[Orden Cobrada]]="Si",Tabla5[[#This Row],[Monto Total de la Cuenta]]," ")</f>
        <v>225</v>
      </c>
      <c r="Y246" s="8">
        <v>99</v>
      </c>
      <c r="Z246" s="7">
        <f>Tabla5[[#This Row],[Tiempo de Preparación]]/1440</f>
        <v>6.8750000000000006E-2</v>
      </c>
    </row>
    <row r="247" spans="1:26">
      <c r="A247">
        <v>13</v>
      </c>
      <c r="B247" t="s">
        <v>494</v>
      </c>
      <c r="C247">
        <v>5</v>
      </c>
      <c r="D247" s="3">
        <v>45018.015277777777</v>
      </c>
      <c r="E247" s="3">
        <v>45018.116666666669</v>
      </c>
      <c r="F247" t="s">
        <v>72</v>
      </c>
      <c r="G247" t="s">
        <v>66</v>
      </c>
      <c r="H247" t="s">
        <v>59</v>
      </c>
      <c r="I247" t="str">
        <f>IF(Tabla5[[#This Row],[Orden Cobrada]]="Si",Tabla13[[#This Row],[Método de Pago]],"Ninguno")</f>
        <v>Tarjeta de crédito</v>
      </c>
      <c r="J247" t="s">
        <v>1369</v>
      </c>
      <c r="K247" s="34" t="str">
        <f>IF(Tabla5[[#This Row],[Orden Cobrada]]="Si",Tabla13[[#This Row],[Propina]],0)</f>
        <v>26.37</v>
      </c>
      <c r="L247" t="s">
        <v>57</v>
      </c>
      <c r="M247">
        <v>235</v>
      </c>
      <c r="N247" t="s">
        <v>90</v>
      </c>
      <c r="O247" t="s">
        <v>14</v>
      </c>
      <c r="P247" s="6">
        <f>INT(Tabla13[[#This Row],[Hora de Llegada]])</f>
        <v>45018</v>
      </c>
      <c r="Q247" s="7" t="str">
        <f>TEXT(Tabla13[[#This Row],[Hora de Llegada]], "h:mm")</f>
        <v>0:22</v>
      </c>
      <c r="R247" s="7" t="str">
        <f>TEXT(Tabla13[[#This Row],[Hora de Salida]], "h:mm")</f>
        <v>2:48</v>
      </c>
      <c r="S247" s="7">
        <f>IF(Tabla13[[#This Row],[Estado de la Mesa]]="Ocupada",Tabla13[[#This Row],[Hora de Salida2]]-Tabla13[[#This Row],[Hora de Llegada2]]+(15/1440),Tabla13[[#This Row],[Hora de Salida2]]-Tabla13[[#This Row],[Hora de Llegada2]])</f>
        <v>0.10138888888888888</v>
      </c>
      <c r="T247" s="7">
        <f>Tabla13[[#This Row],[Hora de Salida2]]-Tabla13[[#This Row],[Hora de Llegada2]]</f>
        <v>0.10138888888888888</v>
      </c>
      <c r="U247" s="7">
        <f>IF(Tabla5[[#This Row],[Tiempo de Permanencia sin la Espera]]&gt;Tabla5[[#This Row],[Tiempo Preparación (horas)]],Tabla5[[#This Row],[Tiempo de Permanencia sin la Espera]]-Tabla5[[#This Row],[Tiempo Preparación (horas)]],0)</f>
        <v>8.4027777777777757E-2</v>
      </c>
      <c r="V247" s="7" t="str">
        <f>IF(Tabla5[[#This Row],[Tiempo de Permanencia sin la Espera]]&gt;Tabla5[[#This Row],[Tiempo Preparación (horas)]],"Si","No")</f>
        <v>Si</v>
      </c>
      <c r="W247" s="8">
        <v>33</v>
      </c>
      <c r="X247" s="8">
        <f>IF(Tabla5[[#This Row],[Orden Cobrada]]="Si",Tabla5[[#This Row],[Monto Total de la Cuenta]]," ")</f>
        <v>33</v>
      </c>
      <c r="Y247" s="8">
        <v>25</v>
      </c>
      <c r="Z247" s="7">
        <f>Tabla5[[#This Row],[Tiempo de Preparación]]/1440</f>
        <v>1.7361111111111112E-2</v>
      </c>
    </row>
    <row r="248" spans="1:26">
      <c r="A248">
        <v>12</v>
      </c>
      <c r="B248" t="s">
        <v>1368</v>
      </c>
      <c r="C248">
        <v>2</v>
      </c>
      <c r="D248" s="3">
        <v>45018.036111111112</v>
      </c>
      <c r="E248" s="3">
        <v>45018.101388888892</v>
      </c>
      <c r="F248" t="s">
        <v>72</v>
      </c>
      <c r="G248" t="s">
        <v>82</v>
      </c>
      <c r="H248" t="s">
        <v>59</v>
      </c>
      <c r="I248" t="str">
        <f>IF(Tabla5[[#This Row],[Orden Cobrada]]="Si",Tabla13[[#This Row],[Método de Pago]],"Ninguno")</f>
        <v>Ninguno</v>
      </c>
      <c r="J248" t="s">
        <v>1367</v>
      </c>
      <c r="K248" s="34">
        <f>IF(Tabla5[[#This Row],[Orden Cobrada]]="Si",Tabla13[[#This Row],[Propina]],0)</f>
        <v>0</v>
      </c>
      <c r="L248" t="s">
        <v>70</v>
      </c>
      <c r="M248">
        <v>236</v>
      </c>
      <c r="N248" t="s">
        <v>64</v>
      </c>
      <c r="O248" t="s">
        <v>1366</v>
      </c>
      <c r="P248" s="6">
        <f>INT(Tabla13[[#This Row],[Hora de Llegada]])</f>
        <v>45018</v>
      </c>
      <c r="Q248" s="7" t="str">
        <f>TEXT(Tabla13[[#This Row],[Hora de Llegada]], "h:mm")</f>
        <v>0:52</v>
      </c>
      <c r="R248" s="7" t="str">
        <f>TEXT(Tabla13[[#This Row],[Hora de Salida]], "h:mm")</f>
        <v>2:26</v>
      </c>
      <c r="S248" s="7">
        <f>IF(Tabla13[[#This Row],[Estado de la Mesa]]="Ocupada",Tabla13[[#This Row],[Hora de Salida2]]-Tabla13[[#This Row],[Hora de Llegada2]]+(15/1440),Tabla13[[#This Row],[Hora de Salida2]]-Tabla13[[#This Row],[Hora de Llegada2]])</f>
        <v>6.5277777777777796E-2</v>
      </c>
      <c r="T248" s="7">
        <f>Tabla13[[#This Row],[Hora de Salida2]]-Tabla13[[#This Row],[Hora de Llegada2]]</f>
        <v>6.5277777777777796E-2</v>
      </c>
      <c r="U248" s="7">
        <f>IF(Tabla5[[#This Row],[Tiempo de Permanencia sin la Espera]]&gt;Tabla5[[#This Row],[Tiempo Preparación (horas)]],Tabla5[[#This Row],[Tiempo de Permanencia sin la Espera]]-Tabla5[[#This Row],[Tiempo Preparación (horas)]],0)</f>
        <v>0</v>
      </c>
      <c r="V248" s="7" t="str">
        <f>IF(Tabla5[[#This Row],[Tiempo de Permanencia sin la Espera]]&gt;Tabla5[[#This Row],[Tiempo Preparación (horas)]],"Si","No")</f>
        <v>No</v>
      </c>
      <c r="W248" s="8">
        <v>255</v>
      </c>
      <c r="X248" s="8" t="str">
        <f>IF(Tabla5[[#This Row],[Orden Cobrada]]="Si",Tabla5[[#This Row],[Monto Total de la Cuenta]]," ")</f>
        <v xml:space="preserve"> </v>
      </c>
      <c r="Y248" s="8">
        <v>101</v>
      </c>
      <c r="Z248" s="7">
        <f>Tabla5[[#This Row],[Tiempo de Preparación]]/1440</f>
        <v>7.013888888888889E-2</v>
      </c>
    </row>
    <row r="249" spans="1:26">
      <c r="A249">
        <v>4</v>
      </c>
      <c r="B249" t="s">
        <v>1365</v>
      </c>
      <c r="C249">
        <v>6</v>
      </c>
      <c r="D249" s="3">
        <v>45018.114583333336</v>
      </c>
      <c r="E249" s="3">
        <v>45018.25</v>
      </c>
      <c r="F249" t="s">
        <v>61</v>
      </c>
      <c r="G249" t="s">
        <v>82</v>
      </c>
      <c r="H249" t="s">
        <v>59</v>
      </c>
      <c r="I249" t="str">
        <f>IF(Tabla5[[#This Row],[Orden Cobrada]]="Si",Tabla13[[#This Row],[Método de Pago]],"Ninguno")</f>
        <v>Tarjeta de crédito</v>
      </c>
      <c r="J249" t="s">
        <v>1364</v>
      </c>
      <c r="K249" s="34" t="str">
        <f>IF(Tabla5[[#This Row],[Orden Cobrada]]="Si",Tabla13[[#This Row],[Propina]],0)</f>
        <v>13.15</v>
      </c>
      <c r="L249" t="s">
        <v>76</v>
      </c>
      <c r="M249">
        <v>237</v>
      </c>
      <c r="N249" t="s">
        <v>100</v>
      </c>
      <c r="O249" t="s">
        <v>1363</v>
      </c>
      <c r="P249" s="6">
        <f>INT(Tabla13[[#This Row],[Hora de Llegada]])</f>
        <v>45018</v>
      </c>
      <c r="Q249" s="7" t="str">
        <f>TEXT(Tabla13[[#This Row],[Hora de Llegada]], "h:mm")</f>
        <v>2:45</v>
      </c>
      <c r="R249" s="7" t="str">
        <f>TEXT(Tabla13[[#This Row],[Hora de Salida]], "h:mm")</f>
        <v>6:00</v>
      </c>
      <c r="S249" s="7">
        <f>IF(Tabla13[[#This Row],[Estado de la Mesa]]="Ocupada",Tabla13[[#This Row],[Hora de Salida2]]-Tabla13[[#This Row],[Hora de Llegada2]]+(15/1440),Tabla13[[#This Row],[Hora de Salida2]]-Tabla13[[#This Row],[Hora de Llegada2]])</f>
        <v>0.14583333333333334</v>
      </c>
      <c r="T249" s="7">
        <f>Tabla13[[#This Row],[Hora de Salida2]]-Tabla13[[#This Row],[Hora de Llegada2]]</f>
        <v>0.13541666666666669</v>
      </c>
      <c r="U249" s="7">
        <f>IF(Tabla5[[#This Row],[Tiempo de Permanencia sin la Espera]]&gt;Tabla5[[#This Row],[Tiempo Preparación (horas)]],Tabla5[[#This Row],[Tiempo de Permanencia sin la Espera]]-Tabla5[[#This Row],[Tiempo Preparación (horas)]],0)</f>
        <v>0.10972222222222225</v>
      </c>
      <c r="V249" s="7" t="str">
        <f>IF(Tabla5[[#This Row],[Tiempo de Permanencia sin la Espera]]&gt;Tabla5[[#This Row],[Tiempo Preparación (horas)]],"Si","No")</f>
        <v>Si</v>
      </c>
      <c r="W249" s="8">
        <v>106</v>
      </c>
      <c r="X249" s="8">
        <f>IF(Tabla5[[#This Row],[Orden Cobrada]]="Si",Tabla5[[#This Row],[Monto Total de la Cuenta]]," ")</f>
        <v>106</v>
      </c>
      <c r="Y249" s="8">
        <v>37</v>
      </c>
      <c r="Z249" s="7">
        <f>Tabla5[[#This Row],[Tiempo de Preparación]]/1440</f>
        <v>2.5694444444444443E-2</v>
      </c>
    </row>
    <row r="250" spans="1:26">
      <c r="A250">
        <v>13</v>
      </c>
      <c r="B250" t="s">
        <v>1362</v>
      </c>
      <c r="C250">
        <v>6</v>
      </c>
      <c r="D250" s="3">
        <v>45018.095138888886</v>
      </c>
      <c r="E250" s="3">
        <v>45018.205555555556</v>
      </c>
      <c r="F250" t="s">
        <v>61</v>
      </c>
      <c r="G250" t="s">
        <v>60</v>
      </c>
      <c r="H250" t="s">
        <v>59</v>
      </c>
      <c r="I250" t="str">
        <f>IF(Tabla5[[#This Row],[Orden Cobrada]]="Si",Tabla13[[#This Row],[Método de Pago]],"Ninguno")</f>
        <v>Tarjeta de crédito</v>
      </c>
      <c r="J250" t="s">
        <v>1361</v>
      </c>
      <c r="K250" s="34" t="str">
        <f>IF(Tabla5[[#This Row],[Orden Cobrada]]="Si",Tabla13[[#This Row],[Propina]],0)</f>
        <v>33.02</v>
      </c>
      <c r="L250" t="s">
        <v>70</v>
      </c>
      <c r="M250">
        <v>238</v>
      </c>
      <c r="N250" t="s">
        <v>104</v>
      </c>
      <c r="O250" t="s">
        <v>12</v>
      </c>
      <c r="P250" s="6">
        <f>INT(Tabla13[[#This Row],[Hora de Llegada]])</f>
        <v>45018</v>
      </c>
      <c r="Q250" s="7" t="str">
        <f>TEXT(Tabla13[[#This Row],[Hora de Llegada]], "h:mm")</f>
        <v>2:17</v>
      </c>
      <c r="R250" s="7" t="str">
        <f>TEXT(Tabla13[[#This Row],[Hora de Salida]], "h:mm")</f>
        <v>4:56</v>
      </c>
      <c r="S250" s="7">
        <f>IF(Tabla13[[#This Row],[Estado de la Mesa]]="Ocupada",Tabla13[[#This Row],[Hora de Salida2]]-Tabla13[[#This Row],[Hora de Llegada2]]+(15/1440),Tabla13[[#This Row],[Hora de Salida2]]-Tabla13[[#This Row],[Hora de Llegada2]])</f>
        <v>0.11041666666666669</v>
      </c>
      <c r="T250" s="7">
        <f>Tabla13[[#This Row],[Hora de Salida2]]-Tabla13[[#This Row],[Hora de Llegada2]]</f>
        <v>0.11041666666666669</v>
      </c>
      <c r="U250" s="7">
        <f>IF(Tabla5[[#This Row],[Tiempo de Permanencia sin la Espera]]&gt;Tabla5[[#This Row],[Tiempo Preparación (horas)]],Tabla5[[#This Row],[Tiempo de Permanencia sin la Espera]]-Tabla5[[#This Row],[Tiempo Preparación (horas)]],0)</f>
        <v>7.9166666666666691E-2</v>
      </c>
      <c r="V250" s="7" t="str">
        <f>IF(Tabla5[[#This Row],[Tiempo de Permanencia sin la Espera]]&gt;Tabla5[[#This Row],[Tiempo Preparación (horas)]],"Si","No")</f>
        <v>Si</v>
      </c>
      <c r="W250" s="8">
        <v>72</v>
      </c>
      <c r="X250" s="8">
        <f>IF(Tabla5[[#This Row],[Orden Cobrada]]="Si",Tabla5[[#This Row],[Monto Total de la Cuenta]]," ")</f>
        <v>72</v>
      </c>
      <c r="Y250" s="8">
        <v>45</v>
      </c>
      <c r="Z250" s="7">
        <f>Tabla5[[#This Row],[Tiempo de Preparación]]/1440</f>
        <v>3.125E-2</v>
      </c>
    </row>
    <row r="251" spans="1:26">
      <c r="A251">
        <v>12</v>
      </c>
      <c r="B251" t="s">
        <v>1360</v>
      </c>
      <c r="C251">
        <v>6</v>
      </c>
      <c r="D251" s="3">
        <v>45018.115277777775</v>
      </c>
      <c r="E251" s="3">
        <v>45018.254861111112</v>
      </c>
      <c r="F251" t="s">
        <v>78</v>
      </c>
      <c r="G251" t="s">
        <v>82</v>
      </c>
      <c r="H251" t="s">
        <v>102</v>
      </c>
      <c r="I251" t="str">
        <f>IF(Tabla5[[#This Row],[Orden Cobrada]]="Si",Tabla13[[#This Row],[Método de Pago]],"Ninguno")</f>
        <v>Efectivo</v>
      </c>
      <c r="J251" t="s">
        <v>1359</v>
      </c>
      <c r="K251" s="34" t="str">
        <f>IF(Tabla5[[#This Row],[Orden Cobrada]]="Si",Tabla13[[#This Row],[Propina]],0)</f>
        <v>11.76</v>
      </c>
      <c r="L251" t="s">
        <v>57</v>
      </c>
      <c r="M251">
        <v>239</v>
      </c>
      <c r="N251" t="s">
        <v>104</v>
      </c>
      <c r="O251" t="s">
        <v>1358</v>
      </c>
      <c r="P251" s="6">
        <f>INT(Tabla13[[#This Row],[Hora de Llegada]])</f>
        <v>45018</v>
      </c>
      <c r="Q251" s="7" t="str">
        <f>TEXT(Tabla13[[#This Row],[Hora de Llegada]], "h:mm")</f>
        <v>2:46</v>
      </c>
      <c r="R251" s="7" t="str">
        <f>TEXT(Tabla13[[#This Row],[Hora de Salida]], "h:mm")</f>
        <v>6:07</v>
      </c>
      <c r="S251" s="7">
        <f>IF(Tabla13[[#This Row],[Estado de la Mesa]]="Ocupada",Tabla13[[#This Row],[Hora de Salida2]]-Tabla13[[#This Row],[Hora de Llegada2]]+(15/1440),Tabla13[[#This Row],[Hora de Salida2]]-Tabla13[[#This Row],[Hora de Llegada2]])</f>
        <v>0.13958333333333334</v>
      </c>
      <c r="T251" s="7">
        <f>Tabla13[[#This Row],[Hora de Salida2]]-Tabla13[[#This Row],[Hora de Llegada2]]</f>
        <v>0.13958333333333334</v>
      </c>
      <c r="U251" s="7">
        <f>IF(Tabla5[[#This Row],[Tiempo de Permanencia sin la Espera]]&gt;Tabla5[[#This Row],[Tiempo Preparación (horas)]],Tabla5[[#This Row],[Tiempo de Permanencia sin la Espera]]-Tabla5[[#This Row],[Tiempo Preparación (horas)]],0)</f>
        <v>8.8888888888888892E-2</v>
      </c>
      <c r="V251" s="7" t="str">
        <f>IF(Tabla5[[#This Row],[Tiempo de Permanencia sin la Espera]]&gt;Tabla5[[#This Row],[Tiempo Preparación (horas)]],"Si","No")</f>
        <v>Si</v>
      </c>
      <c r="W251" s="8">
        <v>74</v>
      </c>
      <c r="X251" s="8">
        <f>IF(Tabla5[[#This Row],[Orden Cobrada]]="Si",Tabla5[[#This Row],[Monto Total de la Cuenta]]," ")</f>
        <v>74</v>
      </c>
      <c r="Y251" s="8">
        <v>73</v>
      </c>
      <c r="Z251" s="7">
        <f>Tabla5[[#This Row],[Tiempo de Preparación]]/1440</f>
        <v>5.0694444444444445E-2</v>
      </c>
    </row>
    <row r="252" spans="1:26">
      <c r="A252">
        <v>9</v>
      </c>
      <c r="B252" t="s">
        <v>1357</v>
      </c>
      <c r="C252">
        <v>1</v>
      </c>
      <c r="D252" s="3">
        <v>45018.011111111111</v>
      </c>
      <c r="E252" s="3">
        <v>45018.131944444445</v>
      </c>
      <c r="F252" t="s">
        <v>72</v>
      </c>
      <c r="G252" t="s">
        <v>82</v>
      </c>
      <c r="H252" t="s">
        <v>106</v>
      </c>
      <c r="I252" t="str">
        <f>IF(Tabla5[[#This Row],[Orden Cobrada]]="Si",Tabla13[[#This Row],[Método de Pago]],"Ninguno")</f>
        <v>Tarjeta de débito</v>
      </c>
      <c r="J252" t="s">
        <v>1356</v>
      </c>
      <c r="K252" s="34" t="str">
        <f>IF(Tabla5[[#This Row],[Orden Cobrada]]="Si",Tabla13[[#This Row],[Propina]],0)</f>
        <v>33.81</v>
      </c>
      <c r="L252" t="s">
        <v>70</v>
      </c>
      <c r="M252">
        <v>240</v>
      </c>
      <c r="N252" t="s">
        <v>100</v>
      </c>
      <c r="O252" t="s">
        <v>1355</v>
      </c>
      <c r="P252" s="6">
        <f>INT(Tabla13[[#This Row],[Hora de Llegada]])</f>
        <v>45018</v>
      </c>
      <c r="Q252" s="7" t="str">
        <f>TEXT(Tabla13[[#This Row],[Hora de Llegada]], "h:mm")</f>
        <v>0:16</v>
      </c>
      <c r="R252" s="7" t="str">
        <f>TEXT(Tabla13[[#This Row],[Hora de Salida]], "h:mm")</f>
        <v>3:10</v>
      </c>
      <c r="S252" s="7">
        <f>IF(Tabla13[[#This Row],[Estado de la Mesa]]="Ocupada",Tabla13[[#This Row],[Hora de Salida2]]-Tabla13[[#This Row],[Hora de Llegada2]]+(15/1440),Tabla13[[#This Row],[Hora de Salida2]]-Tabla13[[#This Row],[Hora de Llegada2]])</f>
        <v>0.12083333333333333</v>
      </c>
      <c r="T252" s="7">
        <f>Tabla13[[#This Row],[Hora de Salida2]]-Tabla13[[#This Row],[Hora de Llegada2]]</f>
        <v>0.12083333333333333</v>
      </c>
      <c r="U252" s="7">
        <f>IF(Tabla5[[#This Row],[Tiempo de Permanencia sin la Espera]]&gt;Tabla5[[#This Row],[Tiempo Preparación (horas)]],Tabla5[[#This Row],[Tiempo de Permanencia sin la Espera]]-Tabla5[[#This Row],[Tiempo Preparación (horas)]],0)</f>
        <v>3.125E-2</v>
      </c>
      <c r="V252" s="7" t="str">
        <f>IF(Tabla5[[#This Row],[Tiempo de Permanencia sin la Espera]]&gt;Tabla5[[#This Row],[Tiempo Preparación (horas)]],"Si","No")</f>
        <v>Si</v>
      </c>
      <c r="W252" s="8">
        <v>294</v>
      </c>
      <c r="X252" s="8">
        <f>IF(Tabla5[[#This Row],[Orden Cobrada]]="Si",Tabla5[[#This Row],[Monto Total de la Cuenta]]," ")</f>
        <v>294</v>
      </c>
      <c r="Y252" s="8">
        <v>129</v>
      </c>
      <c r="Z252" s="7">
        <f>Tabla5[[#This Row],[Tiempo de Preparación]]/1440</f>
        <v>8.9583333333333334E-2</v>
      </c>
    </row>
    <row r="253" spans="1:26">
      <c r="A253">
        <v>12</v>
      </c>
      <c r="B253" t="s">
        <v>1354</v>
      </c>
      <c r="C253">
        <v>4</v>
      </c>
      <c r="D253" s="3">
        <v>45018.00277777778</v>
      </c>
      <c r="E253" s="3">
        <v>45018.044444444444</v>
      </c>
      <c r="F253" t="s">
        <v>87</v>
      </c>
      <c r="G253" t="s">
        <v>82</v>
      </c>
      <c r="H253" t="s">
        <v>59</v>
      </c>
      <c r="I253" t="str">
        <f>IF(Tabla5[[#This Row],[Orden Cobrada]]="Si",Tabla13[[#This Row],[Método de Pago]],"Ninguno")</f>
        <v>Tarjeta de crédito</v>
      </c>
      <c r="J253" t="s">
        <v>1353</v>
      </c>
      <c r="K253" s="34" t="str">
        <f>IF(Tabla5[[#This Row],[Orden Cobrada]]="Si",Tabla13[[#This Row],[Propina]],0)</f>
        <v>38.97</v>
      </c>
      <c r="L253" t="s">
        <v>76</v>
      </c>
      <c r="M253">
        <v>241</v>
      </c>
      <c r="N253" t="s">
        <v>104</v>
      </c>
      <c r="O253" t="s">
        <v>24</v>
      </c>
      <c r="P253" s="6">
        <f>INT(Tabla13[[#This Row],[Hora de Llegada]])</f>
        <v>45018</v>
      </c>
      <c r="Q253" s="7" t="str">
        <f>TEXT(Tabla13[[#This Row],[Hora de Llegada]], "h:mm")</f>
        <v>0:04</v>
      </c>
      <c r="R253" s="7" t="str">
        <f>TEXT(Tabla13[[#This Row],[Hora de Salida]], "h:mm")</f>
        <v>1:04</v>
      </c>
      <c r="S253" s="7">
        <f>IF(Tabla13[[#This Row],[Estado de la Mesa]]="Ocupada",Tabla13[[#This Row],[Hora de Salida2]]-Tabla13[[#This Row],[Hora de Llegada2]]+(15/1440),Tabla13[[#This Row],[Hora de Salida2]]-Tabla13[[#This Row],[Hora de Llegada2]])</f>
        <v>5.2083333333333336E-2</v>
      </c>
      <c r="T253" s="7">
        <f>Tabla13[[#This Row],[Hora de Salida2]]-Tabla13[[#This Row],[Hora de Llegada2]]</f>
        <v>4.1666666666666671E-2</v>
      </c>
      <c r="U253" s="7">
        <f>IF(Tabla5[[#This Row],[Tiempo de Permanencia sin la Espera]]&gt;Tabla5[[#This Row],[Tiempo Preparación (horas)]],Tabla5[[#This Row],[Tiempo de Permanencia sin la Espera]]-Tabla5[[#This Row],[Tiempo Preparación (horas)]],0)</f>
        <v>3.4027777777777782E-2</v>
      </c>
      <c r="V253" s="7" t="str">
        <f>IF(Tabla5[[#This Row],[Tiempo de Permanencia sin la Espera]]&gt;Tabla5[[#This Row],[Tiempo Preparación (horas)]],"Si","No")</f>
        <v>Si</v>
      </c>
      <c r="W253" s="8">
        <v>18</v>
      </c>
      <c r="X253" s="8">
        <f>IF(Tabla5[[#This Row],[Orden Cobrada]]="Si",Tabla5[[#This Row],[Monto Total de la Cuenta]]," ")</f>
        <v>18</v>
      </c>
      <c r="Y253" s="8">
        <v>11</v>
      </c>
      <c r="Z253" s="7">
        <f>Tabla5[[#This Row],[Tiempo de Preparación]]/1440</f>
        <v>7.6388888888888886E-3</v>
      </c>
    </row>
    <row r="254" spans="1:26">
      <c r="A254">
        <v>12</v>
      </c>
      <c r="B254" t="s">
        <v>1343</v>
      </c>
      <c r="C254">
        <v>2</v>
      </c>
      <c r="D254" s="3">
        <v>45018.154166666667</v>
      </c>
      <c r="E254" s="3">
        <v>45018.214583333334</v>
      </c>
      <c r="F254" t="s">
        <v>61</v>
      </c>
      <c r="G254" t="s">
        <v>82</v>
      </c>
      <c r="H254" t="s">
        <v>59</v>
      </c>
      <c r="I254" t="str">
        <f>IF(Tabla5[[#This Row],[Orden Cobrada]]="Si",Tabla13[[#This Row],[Método de Pago]],"Ninguno")</f>
        <v>Ninguno</v>
      </c>
      <c r="J254" t="s">
        <v>1352</v>
      </c>
      <c r="K254" s="34">
        <f>IF(Tabla5[[#This Row],[Orden Cobrada]]="Si",Tabla13[[#This Row],[Propina]],0)</f>
        <v>0</v>
      </c>
      <c r="L254" t="s">
        <v>57</v>
      </c>
      <c r="M254">
        <v>242</v>
      </c>
      <c r="N254" t="s">
        <v>132</v>
      </c>
      <c r="O254" t="s">
        <v>1351</v>
      </c>
      <c r="P254" s="6">
        <f>INT(Tabla13[[#This Row],[Hora de Llegada]])</f>
        <v>45018</v>
      </c>
      <c r="Q254" s="7" t="str">
        <f>TEXT(Tabla13[[#This Row],[Hora de Llegada]], "h:mm")</f>
        <v>3:42</v>
      </c>
      <c r="R254" s="7" t="str">
        <f>TEXT(Tabla13[[#This Row],[Hora de Salida]], "h:mm")</f>
        <v>5:09</v>
      </c>
      <c r="S254" s="7">
        <f>IF(Tabla13[[#This Row],[Estado de la Mesa]]="Ocupada",Tabla13[[#This Row],[Hora de Salida2]]-Tabla13[[#This Row],[Hora de Llegada2]]+(15/1440),Tabla13[[#This Row],[Hora de Salida2]]-Tabla13[[#This Row],[Hora de Llegada2]])</f>
        <v>6.0416666666666674E-2</v>
      </c>
      <c r="T254" s="7">
        <f>Tabla13[[#This Row],[Hora de Salida2]]-Tabla13[[#This Row],[Hora de Llegada2]]</f>
        <v>6.0416666666666674E-2</v>
      </c>
      <c r="U254" s="7">
        <f>IF(Tabla5[[#This Row],[Tiempo de Permanencia sin la Espera]]&gt;Tabla5[[#This Row],[Tiempo Preparación (horas)]],Tabla5[[#This Row],[Tiempo de Permanencia sin la Espera]]-Tabla5[[#This Row],[Tiempo Preparación (horas)]],0)</f>
        <v>0</v>
      </c>
      <c r="V254" s="7" t="str">
        <f>IF(Tabla5[[#This Row],[Tiempo de Permanencia sin la Espera]]&gt;Tabla5[[#This Row],[Tiempo Preparación (horas)]],"Si","No")</f>
        <v>No</v>
      </c>
      <c r="W254" s="8">
        <v>134</v>
      </c>
      <c r="X254" s="8" t="str">
        <f>IF(Tabla5[[#This Row],[Orden Cobrada]]="Si",Tabla5[[#This Row],[Monto Total de la Cuenta]]," ")</f>
        <v xml:space="preserve"> </v>
      </c>
      <c r="Y254" s="8">
        <v>99</v>
      </c>
      <c r="Z254" s="7">
        <f>Tabla5[[#This Row],[Tiempo de Preparación]]/1440</f>
        <v>6.8750000000000006E-2</v>
      </c>
    </row>
    <row r="255" spans="1:26">
      <c r="A255">
        <v>4</v>
      </c>
      <c r="B255" t="s">
        <v>1350</v>
      </c>
      <c r="C255">
        <v>4</v>
      </c>
      <c r="D255" s="3">
        <v>45018.029166666667</v>
      </c>
      <c r="E255" s="3">
        <v>45018.174305555556</v>
      </c>
      <c r="F255" t="s">
        <v>61</v>
      </c>
      <c r="G255" t="s">
        <v>82</v>
      </c>
      <c r="H255" t="s">
        <v>59</v>
      </c>
      <c r="I255" t="str">
        <f>IF(Tabla5[[#This Row],[Orden Cobrada]]="Si",Tabla13[[#This Row],[Método de Pago]],"Ninguno")</f>
        <v>Tarjeta de crédito</v>
      </c>
      <c r="J255" t="s">
        <v>1349</v>
      </c>
      <c r="K255" s="34" t="str">
        <f>IF(Tabla5[[#This Row],[Orden Cobrada]]="Si",Tabla13[[#This Row],[Propina]],0)</f>
        <v>21.45</v>
      </c>
      <c r="L255" t="s">
        <v>70</v>
      </c>
      <c r="M255">
        <v>243</v>
      </c>
      <c r="N255" t="s">
        <v>90</v>
      </c>
      <c r="O255" t="s">
        <v>11</v>
      </c>
      <c r="P255" s="6">
        <f>INT(Tabla13[[#This Row],[Hora de Llegada]])</f>
        <v>45018</v>
      </c>
      <c r="Q255" s="7" t="str">
        <f>TEXT(Tabla13[[#This Row],[Hora de Llegada]], "h:mm")</f>
        <v>0:42</v>
      </c>
      <c r="R255" s="7" t="str">
        <f>TEXT(Tabla13[[#This Row],[Hora de Salida]], "h:mm")</f>
        <v>4:11</v>
      </c>
      <c r="S255" s="7">
        <f>IF(Tabla13[[#This Row],[Estado de la Mesa]]="Ocupada",Tabla13[[#This Row],[Hora de Salida2]]-Tabla13[[#This Row],[Hora de Llegada2]]+(15/1440),Tabla13[[#This Row],[Hora de Salida2]]-Tabla13[[#This Row],[Hora de Llegada2]])</f>
        <v>0.1451388888888889</v>
      </c>
      <c r="T255" s="7">
        <f>Tabla13[[#This Row],[Hora de Salida2]]-Tabla13[[#This Row],[Hora de Llegada2]]</f>
        <v>0.1451388888888889</v>
      </c>
      <c r="U255" s="7">
        <f>IF(Tabla5[[#This Row],[Tiempo de Permanencia sin la Espera]]&gt;Tabla5[[#This Row],[Tiempo Preparación (horas)]],Tabla5[[#This Row],[Tiempo de Permanencia sin la Espera]]-Tabla5[[#This Row],[Tiempo Preparación (horas)]],0)</f>
        <v>0.12986111111111112</v>
      </c>
      <c r="V255" s="7" t="str">
        <f>IF(Tabla5[[#This Row],[Tiempo de Permanencia sin la Espera]]&gt;Tabla5[[#This Row],[Tiempo Preparación (horas)]],"Si","No")</f>
        <v>Si</v>
      </c>
      <c r="W255" s="8">
        <v>120</v>
      </c>
      <c r="X255" s="8">
        <f>IF(Tabla5[[#This Row],[Orden Cobrada]]="Si",Tabla5[[#This Row],[Monto Total de la Cuenta]]," ")</f>
        <v>120</v>
      </c>
      <c r="Y255" s="8">
        <v>22</v>
      </c>
      <c r="Z255" s="7">
        <f>Tabla5[[#This Row],[Tiempo de Preparación]]/1440</f>
        <v>1.5277777777777777E-2</v>
      </c>
    </row>
    <row r="256" spans="1:26">
      <c r="A256">
        <v>17</v>
      </c>
      <c r="B256" t="s">
        <v>1348</v>
      </c>
      <c r="C256">
        <v>6</v>
      </c>
      <c r="D256" s="3">
        <v>45018.155555555553</v>
      </c>
      <c r="E256" s="3">
        <v>45018.250694444447</v>
      </c>
      <c r="F256" t="s">
        <v>72</v>
      </c>
      <c r="G256" t="s">
        <v>82</v>
      </c>
      <c r="H256" t="s">
        <v>102</v>
      </c>
      <c r="I256" t="str">
        <f>IF(Tabla5[[#This Row],[Orden Cobrada]]="Si",Tabla13[[#This Row],[Método de Pago]],"Ninguno")</f>
        <v>Efectivo</v>
      </c>
      <c r="J256" t="s">
        <v>1347</v>
      </c>
      <c r="K256" s="34" t="str">
        <f>IF(Tabla5[[#This Row],[Orden Cobrada]]="Si",Tabla13[[#This Row],[Propina]],0)</f>
        <v>17.65</v>
      </c>
      <c r="L256" t="s">
        <v>57</v>
      </c>
      <c r="M256">
        <v>244</v>
      </c>
      <c r="N256" t="s">
        <v>100</v>
      </c>
      <c r="O256" t="s">
        <v>763</v>
      </c>
      <c r="P256" s="6">
        <f>INT(Tabla13[[#This Row],[Hora de Llegada]])</f>
        <v>45018</v>
      </c>
      <c r="Q256" s="7" t="str">
        <f>TEXT(Tabla13[[#This Row],[Hora de Llegada]], "h:mm")</f>
        <v>3:44</v>
      </c>
      <c r="R256" s="7" t="str">
        <f>TEXT(Tabla13[[#This Row],[Hora de Salida]], "h:mm")</f>
        <v>6:01</v>
      </c>
      <c r="S256" s="7">
        <f>IF(Tabla13[[#This Row],[Estado de la Mesa]]="Ocupada",Tabla13[[#This Row],[Hora de Salida2]]-Tabla13[[#This Row],[Hora de Llegada2]]+(15/1440),Tabla13[[#This Row],[Hora de Salida2]]-Tabla13[[#This Row],[Hora de Llegada2]])</f>
        <v>9.5138888888888884E-2</v>
      </c>
      <c r="T256" s="7">
        <f>Tabla13[[#This Row],[Hora de Salida2]]-Tabla13[[#This Row],[Hora de Llegada2]]</f>
        <v>9.5138888888888884E-2</v>
      </c>
      <c r="U256" s="7">
        <f>IF(Tabla5[[#This Row],[Tiempo de Permanencia sin la Espera]]&gt;Tabla5[[#This Row],[Tiempo Preparación (horas)]],Tabla5[[#This Row],[Tiempo de Permanencia sin la Espera]]-Tabla5[[#This Row],[Tiempo Preparación (horas)]],0)</f>
        <v>3.3333333333333326E-2</v>
      </c>
      <c r="V256" s="7" t="str">
        <f>IF(Tabla5[[#This Row],[Tiempo de Permanencia sin la Espera]]&gt;Tabla5[[#This Row],[Tiempo Preparación (horas)]],"Si","No")</f>
        <v>Si</v>
      </c>
      <c r="W256" s="8">
        <v>158</v>
      </c>
      <c r="X256" s="8">
        <f>IF(Tabla5[[#This Row],[Orden Cobrada]]="Si",Tabla5[[#This Row],[Monto Total de la Cuenta]]," ")</f>
        <v>158</v>
      </c>
      <c r="Y256" s="8">
        <v>89</v>
      </c>
      <c r="Z256" s="7">
        <f>Tabla5[[#This Row],[Tiempo de Preparación]]/1440</f>
        <v>6.1805555555555558E-2</v>
      </c>
    </row>
    <row r="257" spans="1:26">
      <c r="A257">
        <v>11</v>
      </c>
      <c r="B257" t="s">
        <v>1346</v>
      </c>
      <c r="C257">
        <v>1</v>
      </c>
      <c r="D257" s="3">
        <v>45018.146527777775</v>
      </c>
      <c r="E257" s="3">
        <v>45018.289583333331</v>
      </c>
      <c r="F257" t="s">
        <v>97</v>
      </c>
      <c r="G257" t="s">
        <v>82</v>
      </c>
      <c r="H257" t="s">
        <v>59</v>
      </c>
      <c r="I257" t="str">
        <f>IF(Tabla5[[#This Row],[Orden Cobrada]]="Si",Tabla13[[#This Row],[Método de Pago]],"Ninguno")</f>
        <v>Tarjeta de crédito</v>
      </c>
      <c r="J257" t="s">
        <v>1345</v>
      </c>
      <c r="K257" s="34" t="str">
        <f>IF(Tabla5[[#This Row],[Orden Cobrada]]="Si",Tabla13[[#This Row],[Propina]],0)</f>
        <v>14.82</v>
      </c>
      <c r="L257" t="s">
        <v>57</v>
      </c>
      <c r="M257">
        <v>245</v>
      </c>
      <c r="N257" t="s">
        <v>126</v>
      </c>
      <c r="O257" t="s">
        <v>1344</v>
      </c>
      <c r="P257" s="6">
        <f>INT(Tabla13[[#This Row],[Hora de Llegada]])</f>
        <v>45018</v>
      </c>
      <c r="Q257" s="7" t="str">
        <f>TEXT(Tabla13[[#This Row],[Hora de Llegada]], "h:mm")</f>
        <v>3:31</v>
      </c>
      <c r="R257" s="7" t="str">
        <f>TEXT(Tabla13[[#This Row],[Hora de Salida]], "h:mm")</f>
        <v>6:57</v>
      </c>
      <c r="S257" s="7">
        <f>IF(Tabla13[[#This Row],[Estado de la Mesa]]="Ocupada",Tabla13[[#This Row],[Hora de Salida2]]-Tabla13[[#This Row],[Hora de Llegada2]]+(15/1440),Tabla13[[#This Row],[Hora de Salida2]]-Tabla13[[#This Row],[Hora de Llegada2]])</f>
        <v>0.14305555555555557</v>
      </c>
      <c r="T257" s="7">
        <f>Tabla13[[#This Row],[Hora de Salida2]]-Tabla13[[#This Row],[Hora de Llegada2]]</f>
        <v>0.14305555555555557</v>
      </c>
      <c r="U257" s="7">
        <f>IF(Tabla5[[#This Row],[Tiempo de Permanencia sin la Espera]]&gt;Tabla5[[#This Row],[Tiempo Preparación (horas)]],Tabla5[[#This Row],[Tiempo de Permanencia sin la Espera]]-Tabla5[[#This Row],[Tiempo Preparación (horas)]],0)</f>
        <v>6.2500000000000014E-2</v>
      </c>
      <c r="V257" s="7" t="str">
        <f>IF(Tabla5[[#This Row],[Tiempo de Permanencia sin la Espera]]&gt;Tabla5[[#This Row],[Tiempo Preparación (horas)]],"Si","No")</f>
        <v>Si</v>
      </c>
      <c r="W257" s="8">
        <v>273</v>
      </c>
      <c r="X257" s="8">
        <f>IF(Tabla5[[#This Row],[Orden Cobrada]]="Si",Tabla5[[#This Row],[Monto Total de la Cuenta]]," ")</f>
        <v>273</v>
      </c>
      <c r="Y257" s="8">
        <v>116</v>
      </c>
      <c r="Z257" s="7">
        <f>Tabla5[[#This Row],[Tiempo de Preparación]]/1440</f>
        <v>8.0555555555555561E-2</v>
      </c>
    </row>
    <row r="258" spans="1:26">
      <c r="A258">
        <v>2</v>
      </c>
      <c r="B258" t="s">
        <v>1343</v>
      </c>
      <c r="C258">
        <v>6</v>
      </c>
      <c r="D258" s="3">
        <v>45018.076388888891</v>
      </c>
      <c r="E258" s="3">
        <v>45018.17291666667</v>
      </c>
      <c r="F258" t="s">
        <v>61</v>
      </c>
      <c r="G258" t="s">
        <v>82</v>
      </c>
      <c r="H258" t="s">
        <v>59</v>
      </c>
      <c r="I258" t="str">
        <f>IF(Tabla5[[#This Row],[Orden Cobrada]]="Si",Tabla13[[#This Row],[Método de Pago]],"Ninguno")</f>
        <v>Ninguno</v>
      </c>
      <c r="J258" t="s">
        <v>1342</v>
      </c>
      <c r="K258" s="34">
        <f>IF(Tabla5[[#This Row],[Orden Cobrada]]="Si",Tabla13[[#This Row],[Propina]],0)</f>
        <v>0</v>
      </c>
      <c r="L258" t="s">
        <v>70</v>
      </c>
      <c r="M258">
        <v>246</v>
      </c>
      <c r="N258" t="s">
        <v>126</v>
      </c>
      <c r="O258" t="s">
        <v>1341</v>
      </c>
      <c r="P258" s="6">
        <f>INT(Tabla13[[#This Row],[Hora de Llegada]])</f>
        <v>45018</v>
      </c>
      <c r="Q258" s="7" t="str">
        <f>TEXT(Tabla13[[#This Row],[Hora de Llegada]], "h:mm")</f>
        <v>1:50</v>
      </c>
      <c r="R258" s="7" t="str">
        <f>TEXT(Tabla13[[#This Row],[Hora de Salida]], "h:mm")</f>
        <v>4:09</v>
      </c>
      <c r="S258" s="7">
        <f>IF(Tabla13[[#This Row],[Estado de la Mesa]]="Ocupada",Tabla13[[#This Row],[Hora de Salida2]]-Tabla13[[#This Row],[Hora de Llegada2]]+(15/1440),Tabla13[[#This Row],[Hora de Salida2]]-Tabla13[[#This Row],[Hora de Llegada2]])</f>
        <v>9.6527777777777796E-2</v>
      </c>
      <c r="T258" s="7">
        <f>Tabla13[[#This Row],[Hora de Salida2]]-Tabla13[[#This Row],[Hora de Llegada2]]</f>
        <v>9.6527777777777796E-2</v>
      </c>
      <c r="U258" s="7">
        <f>IF(Tabla5[[#This Row],[Tiempo de Permanencia sin la Espera]]&gt;Tabla5[[#This Row],[Tiempo Preparación (horas)]],Tabla5[[#This Row],[Tiempo de Permanencia sin la Espera]]-Tabla5[[#This Row],[Tiempo Preparación (horas)]],0)</f>
        <v>0</v>
      </c>
      <c r="V258" s="7" t="str">
        <f>IF(Tabla5[[#This Row],[Tiempo de Permanencia sin la Espera]]&gt;Tabla5[[#This Row],[Tiempo Preparación (horas)]],"Si","No")</f>
        <v>No</v>
      </c>
      <c r="W258" s="8">
        <v>327</v>
      </c>
      <c r="X258" s="8" t="str">
        <f>IF(Tabla5[[#This Row],[Orden Cobrada]]="Si",Tabla5[[#This Row],[Monto Total de la Cuenta]]," ")</f>
        <v xml:space="preserve"> </v>
      </c>
      <c r="Y258" s="8">
        <v>146</v>
      </c>
      <c r="Z258" s="7">
        <f>Tabla5[[#This Row],[Tiempo de Preparación]]/1440</f>
        <v>0.10138888888888889</v>
      </c>
    </row>
    <row r="259" spans="1:26">
      <c r="A259">
        <v>11</v>
      </c>
      <c r="B259" t="s">
        <v>1340</v>
      </c>
      <c r="C259">
        <v>6</v>
      </c>
      <c r="D259" s="3">
        <v>45018.106944444444</v>
      </c>
      <c r="E259" s="3">
        <v>45018.222916666666</v>
      </c>
      <c r="F259" t="s">
        <v>61</v>
      </c>
      <c r="G259" t="s">
        <v>82</v>
      </c>
      <c r="H259" t="s">
        <v>59</v>
      </c>
      <c r="I259" t="str">
        <f>IF(Tabla5[[#This Row],[Orden Cobrada]]="Si",Tabla13[[#This Row],[Método de Pago]],"Ninguno")</f>
        <v>Tarjeta de crédito</v>
      </c>
      <c r="J259" t="s">
        <v>1339</v>
      </c>
      <c r="K259" s="34" t="str">
        <f>IF(Tabla5[[#This Row],[Orden Cobrada]]="Si",Tabla13[[#This Row],[Propina]],0)</f>
        <v>49.07</v>
      </c>
      <c r="L259" t="s">
        <v>76</v>
      </c>
      <c r="M259">
        <v>247</v>
      </c>
      <c r="N259" t="s">
        <v>56</v>
      </c>
      <c r="O259" t="s">
        <v>14</v>
      </c>
      <c r="P259" s="6">
        <f>INT(Tabla13[[#This Row],[Hora de Llegada]])</f>
        <v>45018</v>
      </c>
      <c r="Q259" s="7" t="str">
        <f>TEXT(Tabla13[[#This Row],[Hora de Llegada]], "h:mm")</f>
        <v>2:34</v>
      </c>
      <c r="R259" s="7" t="str">
        <f>TEXT(Tabla13[[#This Row],[Hora de Salida]], "h:mm")</f>
        <v>5:21</v>
      </c>
      <c r="S259" s="7">
        <f>IF(Tabla13[[#This Row],[Estado de la Mesa]]="Ocupada",Tabla13[[#This Row],[Hora de Salida2]]-Tabla13[[#This Row],[Hora de Llegada2]]+(15/1440),Tabla13[[#This Row],[Hora de Salida2]]-Tabla13[[#This Row],[Hora de Llegada2]])</f>
        <v>0.12638888888888888</v>
      </c>
      <c r="T259" s="7">
        <f>Tabla13[[#This Row],[Hora de Salida2]]-Tabla13[[#This Row],[Hora de Llegada2]]</f>
        <v>0.11597222222222221</v>
      </c>
      <c r="U259" s="7">
        <f>IF(Tabla5[[#This Row],[Tiempo de Permanencia sin la Espera]]&gt;Tabla5[[#This Row],[Tiempo Preparación (horas)]],Tabla5[[#This Row],[Tiempo de Permanencia sin la Espera]]-Tabla5[[#This Row],[Tiempo Preparación (horas)]],0)</f>
        <v>7.4999999999999983E-2</v>
      </c>
      <c r="V259" s="7" t="str">
        <f>IF(Tabla5[[#This Row],[Tiempo de Permanencia sin la Espera]]&gt;Tabla5[[#This Row],[Tiempo Preparación (horas)]],"Si","No")</f>
        <v>Si</v>
      </c>
      <c r="W259" s="8">
        <v>66</v>
      </c>
      <c r="X259" s="8">
        <f>IF(Tabla5[[#This Row],[Orden Cobrada]]="Si",Tabla5[[#This Row],[Monto Total de la Cuenta]]," ")</f>
        <v>66</v>
      </c>
      <c r="Y259" s="8">
        <v>59</v>
      </c>
      <c r="Z259" s="7">
        <f>Tabla5[[#This Row],[Tiempo de Preparación]]/1440</f>
        <v>4.0972222222222222E-2</v>
      </c>
    </row>
    <row r="260" spans="1:26">
      <c r="A260">
        <v>12</v>
      </c>
      <c r="B260" t="s">
        <v>1338</v>
      </c>
      <c r="C260">
        <v>6</v>
      </c>
      <c r="D260" s="3">
        <v>45018.018055555556</v>
      </c>
      <c r="E260" s="3">
        <v>45018.095833333333</v>
      </c>
      <c r="F260" t="s">
        <v>61</v>
      </c>
      <c r="G260" t="s">
        <v>82</v>
      </c>
      <c r="H260" t="s">
        <v>106</v>
      </c>
      <c r="I260" t="str">
        <f>IF(Tabla5[[#This Row],[Orden Cobrada]]="Si",Tabla13[[#This Row],[Método de Pago]],"Ninguno")</f>
        <v>Ninguno</v>
      </c>
      <c r="J260" t="s">
        <v>1337</v>
      </c>
      <c r="K260" s="34">
        <f>IF(Tabla5[[#This Row],[Orden Cobrada]]="Si",Tabla13[[#This Row],[Propina]],0)</f>
        <v>0</v>
      </c>
      <c r="L260" t="s">
        <v>76</v>
      </c>
      <c r="M260">
        <v>248</v>
      </c>
      <c r="N260" t="s">
        <v>69</v>
      </c>
      <c r="O260" t="s">
        <v>1336</v>
      </c>
      <c r="P260" s="6">
        <f>INT(Tabla13[[#This Row],[Hora de Llegada]])</f>
        <v>45018</v>
      </c>
      <c r="Q260" s="7" t="str">
        <f>TEXT(Tabla13[[#This Row],[Hora de Llegada]], "h:mm")</f>
        <v>0:26</v>
      </c>
      <c r="R260" s="7" t="str">
        <f>TEXT(Tabla13[[#This Row],[Hora de Salida]], "h:mm")</f>
        <v>2:18</v>
      </c>
      <c r="S260" s="7">
        <f>IF(Tabla13[[#This Row],[Estado de la Mesa]]="Ocupada",Tabla13[[#This Row],[Hora de Salida2]]-Tabla13[[#This Row],[Hora de Llegada2]]+(15/1440),Tabla13[[#This Row],[Hora de Salida2]]-Tabla13[[#This Row],[Hora de Llegada2]])</f>
        <v>8.8194444444444436E-2</v>
      </c>
      <c r="T260" s="7">
        <f>Tabla13[[#This Row],[Hora de Salida2]]-Tabla13[[#This Row],[Hora de Llegada2]]</f>
        <v>7.7777777777777765E-2</v>
      </c>
      <c r="U260" s="7">
        <f>IF(Tabla5[[#This Row],[Tiempo de Permanencia sin la Espera]]&gt;Tabla5[[#This Row],[Tiempo Preparación (horas)]],Tabla5[[#This Row],[Tiempo de Permanencia sin la Espera]]-Tabla5[[#This Row],[Tiempo Preparación (horas)]],0)</f>
        <v>0</v>
      </c>
      <c r="V260" s="7" t="str">
        <f>IF(Tabla5[[#This Row],[Tiempo de Permanencia sin la Espera]]&gt;Tabla5[[#This Row],[Tiempo Preparación (horas)]],"Si","No")</f>
        <v>No</v>
      </c>
      <c r="W260" s="8">
        <v>225</v>
      </c>
      <c r="X260" s="8" t="str">
        <f>IF(Tabla5[[#This Row],[Orden Cobrada]]="Si",Tabla5[[#This Row],[Monto Total de la Cuenta]]," ")</f>
        <v xml:space="preserve"> </v>
      </c>
      <c r="Y260" s="8">
        <v>120</v>
      </c>
      <c r="Z260" s="7">
        <f>Tabla5[[#This Row],[Tiempo de Preparación]]/1440</f>
        <v>8.3333333333333329E-2</v>
      </c>
    </row>
    <row r="261" spans="1:26">
      <c r="A261">
        <v>8</v>
      </c>
      <c r="B261" t="s">
        <v>987</v>
      </c>
      <c r="C261">
        <v>6</v>
      </c>
      <c r="D261" s="3">
        <v>45018.040277777778</v>
      </c>
      <c r="E261" s="3">
        <v>45018.163194444445</v>
      </c>
      <c r="F261" t="s">
        <v>61</v>
      </c>
      <c r="G261" t="s">
        <v>66</v>
      </c>
      <c r="H261" t="s">
        <v>59</v>
      </c>
      <c r="I261" t="str">
        <f>IF(Tabla5[[#This Row],[Orden Cobrada]]="Si",Tabla13[[#This Row],[Método de Pago]],"Ninguno")</f>
        <v>Tarjeta de crédito</v>
      </c>
      <c r="J261" t="s">
        <v>1335</v>
      </c>
      <c r="K261" s="34" t="str">
        <f>IF(Tabla5[[#This Row],[Orden Cobrada]]="Si",Tabla13[[#This Row],[Propina]],0)</f>
        <v>47.71</v>
      </c>
      <c r="L261" t="s">
        <v>76</v>
      </c>
      <c r="M261">
        <v>249</v>
      </c>
      <c r="N261" t="s">
        <v>90</v>
      </c>
      <c r="O261" t="s">
        <v>631</v>
      </c>
      <c r="P261" s="6">
        <f>INT(Tabla13[[#This Row],[Hora de Llegada]])</f>
        <v>45018</v>
      </c>
      <c r="Q261" s="7" t="str">
        <f>TEXT(Tabla13[[#This Row],[Hora de Llegada]], "h:mm")</f>
        <v>0:58</v>
      </c>
      <c r="R261" s="7" t="str">
        <f>TEXT(Tabla13[[#This Row],[Hora de Salida]], "h:mm")</f>
        <v>3:55</v>
      </c>
      <c r="S261" s="7">
        <f>IF(Tabla13[[#This Row],[Estado de la Mesa]]="Ocupada",Tabla13[[#This Row],[Hora de Salida2]]-Tabla13[[#This Row],[Hora de Llegada2]]+(15/1440),Tabla13[[#This Row],[Hora de Salida2]]-Tabla13[[#This Row],[Hora de Llegada2]])</f>
        <v>0.13333333333333333</v>
      </c>
      <c r="T261" s="7">
        <f>Tabla13[[#This Row],[Hora de Salida2]]-Tabla13[[#This Row],[Hora de Llegada2]]</f>
        <v>0.12291666666666667</v>
      </c>
      <c r="U261" s="7">
        <f>IF(Tabla5[[#This Row],[Tiempo de Permanencia sin la Espera]]&gt;Tabla5[[#This Row],[Tiempo Preparación (horas)]],Tabla5[[#This Row],[Tiempo de Permanencia sin la Espera]]-Tabla5[[#This Row],[Tiempo Preparación (horas)]],0)</f>
        <v>4.7222222222222235E-2</v>
      </c>
      <c r="V261" s="7" t="str">
        <f>IF(Tabla5[[#This Row],[Tiempo de Permanencia sin la Espera]]&gt;Tabla5[[#This Row],[Tiempo Preparación (horas)]],"Si","No")</f>
        <v>Si</v>
      </c>
      <c r="W261" s="8">
        <v>80</v>
      </c>
      <c r="X261" s="8">
        <f>IF(Tabla5[[#This Row],[Orden Cobrada]]="Si",Tabla5[[#This Row],[Monto Total de la Cuenta]]," ")</f>
        <v>80</v>
      </c>
      <c r="Y261" s="8">
        <v>109</v>
      </c>
      <c r="Z261" s="7">
        <f>Tabla5[[#This Row],[Tiempo de Preparación]]/1440</f>
        <v>7.5694444444444439E-2</v>
      </c>
    </row>
    <row r="262" spans="1:26">
      <c r="A262">
        <v>8</v>
      </c>
      <c r="B262" t="s">
        <v>374</v>
      </c>
      <c r="C262">
        <v>2</v>
      </c>
      <c r="D262" s="3">
        <v>45018.12222222222</v>
      </c>
      <c r="E262" s="3">
        <v>45018.272916666669</v>
      </c>
      <c r="F262" t="s">
        <v>78</v>
      </c>
      <c r="G262" t="s">
        <v>82</v>
      </c>
      <c r="H262" t="s">
        <v>59</v>
      </c>
      <c r="I262" t="str">
        <f>IF(Tabla5[[#This Row],[Orden Cobrada]]="Si",Tabla13[[#This Row],[Método de Pago]],"Ninguno")</f>
        <v>Tarjeta de crédito</v>
      </c>
      <c r="J262" t="s">
        <v>1334</v>
      </c>
      <c r="K262" s="34" t="str">
        <f>IF(Tabla5[[#This Row],[Orden Cobrada]]="Si",Tabla13[[#This Row],[Propina]],0)</f>
        <v>23.21</v>
      </c>
      <c r="L262" t="s">
        <v>70</v>
      </c>
      <c r="M262">
        <v>250</v>
      </c>
      <c r="N262" t="s">
        <v>90</v>
      </c>
      <c r="O262" t="s">
        <v>21</v>
      </c>
      <c r="P262" s="6">
        <f>INT(Tabla13[[#This Row],[Hora de Llegada]])</f>
        <v>45018</v>
      </c>
      <c r="Q262" s="7" t="str">
        <f>TEXT(Tabla13[[#This Row],[Hora de Llegada]], "h:mm")</f>
        <v>2:56</v>
      </c>
      <c r="R262" s="7" t="str">
        <f>TEXT(Tabla13[[#This Row],[Hora de Salida]], "h:mm")</f>
        <v>6:33</v>
      </c>
      <c r="S262" s="7">
        <f>IF(Tabla13[[#This Row],[Estado de la Mesa]]="Ocupada",Tabla13[[#This Row],[Hora de Salida2]]-Tabla13[[#This Row],[Hora de Llegada2]]+(15/1440),Tabla13[[#This Row],[Hora de Salida2]]-Tabla13[[#This Row],[Hora de Llegada2]])</f>
        <v>0.15069444444444441</v>
      </c>
      <c r="T262" s="7">
        <f>Tabla13[[#This Row],[Hora de Salida2]]-Tabla13[[#This Row],[Hora de Llegada2]]</f>
        <v>0.15069444444444441</v>
      </c>
      <c r="U262" s="7">
        <f>IF(Tabla5[[#This Row],[Tiempo de Permanencia sin la Espera]]&gt;Tabla5[[#This Row],[Tiempo Preparación (horas)]],Tabla5[[#This Row],[Tiempo de Permanencia sin la Espera]]-Tabla5[[#This Row],[Tiempo Preparación (horas)]],0)</f>
        <v>0.13055555555555551</v>
      </c>
      <c r="V262" s="7" t="str">
        <f>IF(Tabla5[[#This Row],[Tiempo de Permanencia sin la Espera]]&gt;Tabla5[[#This Row],[Tiempo Preparación (horas)]],"Si","No")</f>
        <v>Si</v>
      </c>
      <c r="W262" s="8">
        <v>20</v>
      </c>
      <c r="X262" s="8">
        <f>IF(Tabla5[[#This Row],[Orden Cobrada]]="Si",Tabla5[[#This Row],[Monto Total de la Cuenta]]," ")</f>
        <v>20</v>
      </c>
      <c r="Y262" s="8">
        <v>29</v>
      </c>
      <c r="Z262" s="7">
        <f>Tabla5[[#This Row],[Tiempo de Preparación]]/1440</f>
        <v>2.013888888888889E-2</v>
      </c>
    </row>
    <row r="263" spans="1:26">
      <c r="A263">
        <v>12</v>
      </c>
      <c r="B263" t="s">
        <v>1333</v>
      </c>
      <c r="C263">
        <v>6</v>
      </c>
      <c r="D263" s="3">
        <v>45018.055555555555</v>
      </c>
      <c r="E263" s="3">
        <v>45018.183333333334</v>
      </c>
      <c r="F263" t="s">
        <v>97</v>
      </c>
      <c r="G263" t="s">
        <v>82</v>
      </c>
      <c r="H263" t="s">
        <v>59</v>
      </c>
      <c r="I263" t="str">
        <f>IF(Tabla5[[#This Row],[Orden Cobrada]]="Si",Tabla13[[#This Row],[Método de Pago]],"Ninguno")</f>
        <v>Tarjeta de crédito</v>
      </c>
      <c r="J263" t="s">
        <v>1332</v>
      </c>
      <c r="K263" s="34" t="str">
        <f>IF(Tabla5[[#This Row],[Orden Cobrada]]="Si",Tabla13[[#This Row],[Propina]],0)</f>
        <v>13.69</v>
      </c>
      <c r="L263" t="s">
        <v>76</v>
      </c>
      <c r="M263">
        <v>251</v>
      </c>
      <c r="N263" t="s">
        <v>85</v>
      </c>
      <c r="O263" t="s">
        <v>1331</v>
      </c>
      <c r="P263" s="6">
        <f>INT(Tabla13[[#This Row],[Hora de Llegada]])</f>
        <v>45018</v>
      </c>
      <c r="Q263" s="7" t="str">
        <f>TEXT(Tabla13[[#This Row],[Hora de Llegada]], "h:mm")</f>
        <v>1:20</v>
      </c>
      <c r="R263" s="7" t="str">
        <f>TEXT(Tabla13[[#This Row],[Hora de Salida]], "h:mm")</f>
        <v>4:24</v>
      </c>
      <c r="S263" s="7">
        <f>IF(Tabla13[[#This Row],[Estado de la Mesa]]="Ocupada",Tabla13[[#This Row],[Hora de Salida2]]-Tabla13[[#This Row],[Hora de Llegada2]]+(15/1440),Tabla13[[#This Row],[Hora de Salida2]]-Tabla13[[#This Row],[Hora de Llegada2]])</f>
        <v>0.13819444444444445</v>
      </c>
      <c r="T263" s="7">
        <f>Tabla13[[#This Row],[Hora de Salida2]]-Tabla13[[#This Row],[Hora de Llegada2]]</f>
        <v>0.1277777777777778</v>
      </c>
      <c r="U263" s="7">
        <f>IF(Tabla5[[#This Row],[Tiempo de Permanencia sin la Espera]]&gt;Tabla5[[#This Row],[Tiempo Preparación (horas)]],Tabla5[[#This Row],[Tiempo de Permanencia sin la Espera]]-Tabla5[[#This Row],[Tiempo Preparación (horas)]],0)</f>
        <v>4.3055555555555569E-2</v>
      </c>
      <c r="V263" s="7" t="str">
        <f>IF(Tabla5[[#This Row],[Tiempo de Permanencia sin la Espera]]&gt;Tabla5[[#This Row],[Tiempo Preparación (horas)]],"Si","No")</f>
        <v>Si</v>
      </c>
      <c r="W263" s="8">
        <v>109</v>
      </c>
      <c r="X263" s="8">
        <f>IF(Tabla5[[#This Row],[Orden Cobrada]]="Si",Tabla5[[#This Row],[Monto Total de la Cuenta]]," ")</f>
        <v>109</v>
      </c>
      <c r="Y263" s="8">
        <v>122</v>
      </c>
      <c r="Z263" s="7">
        <f>Tabla5[[#This Row],[Tiempo de Preparación]]/1440</f>
        <v>8.4722222222222227E-2</v>
      </c>
    </row>
    <row r="264" spans="1:26">
      <c r="A264">
        <v>4</v>
      </c>
      <c r="B264" t="s">
        <v>359</v>
      </c>
      <c r="C264">
        <v>3</v>
      </c>
      <c r="D264" s="3">
        <v>45018.027083333334</v>
      </c>
      <c r="E264" s="3">
        <v>45018.183333333334</v>
      </c>
      <c r="F264" t="s">
        <v>78</v>
      </c>
      <c r="G264" t="s">
        <v>82</v>
      </c>
      <c r="H264" t="s">
        <v>59</v>
      </c>
      <c r="I264" t="str">
        <f>IF(Tabla5[[#This Row],[Orden Cobrada]]="Si",Tabla13[[#This Row],[Método de Pago]],"Ninguno")</f>
        <v>Tarjeta de crédito</v>
      </c>
      <c r="J264" t="s">
        <v>1330</v>
      </c>
      <c r="K264" s="34" t="str">
        <f>IF(Tabla5[[#This Row],[Orden Cobrada]]="Si",Tabla13[[#This Row],[Propina]],0)</f>
        <v>43.81</v>
      </c>
      <c r="L264" t="s">
        <v>70</v>
      </c>
      <c r="M264">
        <v>252</v>
      </c>
      <c r="N264" t="s">
        <v>75</v>
      </c>
      <c r="O264" t="s">
        <v>1329</v>
      </c>
      <c r="P264" s="6">
        <f>INT(Tabla13[[#This Row],[Hora de Llegada]])</f>
        <v>45018</v>
      </c>
      <c r="Q264" s="7" t="str">
        <f>TEXT(Tabla13[[#This Row],[Hora de Llegada]], "h:mm")</f>
        <v>0:39</v>
      </c>
      <c r="R264" s="7" t="str">
        <f>TEXT(Tabla13[[#This Row],[Hora de Salida]], "h:mm")</f>
        <v>4:24</v>
      </c>
      <c r="S264" s="7">
        <f>IF(Tabla13[[#This Row],[Estado de la Mesa]]="Ocupada",Tabla13[[#This Row],[Hora de Salida2]]-Tabla13[[#This Row],[Hora de Llegada2]]+(15/1440),Tabla13[[#This Row],[Hora de Salida2]]-Tabla13[[#This Row],[Hora de Llegada2]])</f>
        <v>0.15625</v>
      </c>
      <c r="T264" s="7">
        <f>Tabla13[[#This Row],[Hora de Salida2]]-Tabla13[[#This Row],[Hora de Llegada2]]</f>
        <v>0.15625</v>
      </c>
      <c r="U264" s="7">
        <f>IF(Tabla5[[#This Row],[Tiempo de Permanencia sin la Espera]]&gt;Tabla5[[#This Row],[Tiempo Preparación (horas)]],Tabla5[[#This Row],[Tiempo de Permanencia sin la Espera]]-Tabla5[[#This Row],[Tiempo Preparación (horas)]],0)</f>
        <v>9.7916666666666666E-2</v>
      </c>
      <c r="V264" s="7" t="str">
        <f>IF(Tabla5[[#This Row],[Tiempo de Permanencia sin la Espera]]&gt;Tabla5[[#This Row],[Tiempo Preparación (horas)]],"Si","No")</f>
        <v>Si</v>
      </c>
      <c r="W264" s="8">
        <v>102</v>
      </c>
      <c r="X264" s="8">
        <f>IF(Tabla5[[#This Row],[Orden Cobrada]]="Si",Tabla5[[#This Row],[Monto Total de la Cuenta]]," ")</f>
        <v>102</v>
      </c>
      <c r="Y264" s="8">
        <v>84</v>
      </c>
      <c r="Z264" s="7">
        <f>Tabla5[[#This Row],[Tiempo de Preparación]]/1440</f>
        <v>5.8333333333333334E-2</v>
      </c>
    </row>
    <row r="265" spans="1:26">
      <c r="A265">
        <v>8</v>
      </c>
      <c r="B265" t="s">
        <v>1328</v>
      </c>
      <c r="C265">
        <v>2</v>
      </c>
      <c r="D265" s="3">
        <v>45018.037499999999</v>
      </c>
      <c r="E265" s="3">
        <v>45018.15625</v>
      </c>
      <c r="F265" t="s">
        <v>72</v>
      </c>
      <c r="G265" t="s">
        <v>66</v>
      </c>
      <c r="H265" t="s">
        <v>59</v>
      </c>
      <c r="I265" t="str">
        <f>IF(Tabla5[[#This Row],[Orden Cobrada]]="Si",Tabla13[[#This Row],[Método de Pago]],"Ninguno")</f>
        <v>Tarjeta de crédito</v>
      </c>
      <c r="J265" t="s">
        <v>1327</v>
      </c>
      <c r="K265" s="34" t="str">
        <f>IF(Tabla5[[#This Row],[Orden Cobrada]]="Si",Tabla13[[#This Row],[Propina]],0)</f>
        <v>34.69</v>
      </c>
      <c r="L265" t="s">
        <v>76</v>
      </c>
      <c r="M265">
        <v>253</v>
      </c>
      <c r="N265" t="s">
        <v>64</v>
      </c>
      <c r="O265" t="s">
        <v>1326</v>
      </c>
      <c r="P265" s="6">
        <f>INT(Tabla13[[#This Row],[Hora de Llegada]])</f>
        <v>45018</v>
      </c>
      <c r="Q265" s="7" t="str">
        <f>TEXT(Tabla13[[#This Row],[Hora de Llegada]], "h:mm")</f>
        <v>0:54</v>
      </c>
      <c r="R265" s="7" t="str">
        <f>TEXT(Tabla13[[#This Row],[Hora de Salida]], "h:mm")</f>
        <v>3:45</v>
      </c>
      <c r="S265" s="7">
        <f>IF(Tabla13[[#This Row],[Estado de la Mesa]]="Ocupada",Tabla13[[#This Row],[Hora de Salida2]]-Tabla13[[#This Row],[Hora de Llegada2]]+(15/1440),Tabla13[[#This Row],[Hora de Salida2]]-Tabla13[[#This Row],[Hora de Llegada2]])</f>
        <v>0.12916666666666665</v>
      </c>
      <c r="T265" s="7">
        <f>Tabla13[[#This Row],[Hora de Salida2]]-Tabla13[[#This Row],[Hora de Llegada2]]</f>
        <v>0.11874999999999999</v>
      </c>
      <c r="U265" s="7">
        <f>IF(Tabla5[[#This Row],[Tiempo de Permanencia sin la Espera]]&gt;Tabla5[[#This Row],[Tiempo Preparación (horas)]],Tabla5[[#This Row],[Tiempo de Permanencia sin la Espera]]-Tabla5[[#This Row],[Tiempo Preparación (horas)]],0)</f>
        <v>8.0555555555555547E-2</v>
      </c>
      <c r="V265" s="7" t="str">
        <f>IF(Tabla5[[#This Row],[Tiempo de Permanencia sin la Espera]]&gt;Tabla5[[#This Row],[Tiempo Preparación (horas)]],"Si","No")</f>
        <v>Si</v>
      </c>
      <c r="W265" s="8">
        <v>154</v>
      </c>
      <c r="X265" s="8">
        <f>IF(Tabla5[[#This Row],[Orden Cobrada]]="Si",Tabla5[[#This Row],[Monto Total de la Cuenta]]," ")</f>
        <v>154</v>
      </c>
      <c r="Y265" s="8">
        <v>55</v>
      </c>
      <c r="Z265" s="7">
        <f>Tabla5[[#This Row],[Tiempo de Preparación]]/1440</f>
        <v>3.8194444444444448E-2</v>
      </c>
    </row>
    <row r="266" spans="1:26">
      <c r="A266">
        <v>10</v>
      </c>
      <c r="B266" t="s">
        <v>880</v>
      </c>
      <c r="C266">
        <v>6</v>
      </c>
      <c r="D266" s="3">
        <v>45018.128472222219</v>
      </c>
      <c r="E266" s="3">
        <v>45018.240972222222</v>
      </c>
      <c r="F266" t="s">
        <v>97</v>
      </c>
      <c r="G266" t="s">
        <v>66</v>
      </c>
      <c r="H266" t="s">
        <v>59</v>
      </c>
      <c r="I266" t="str">
        <f>IF(Tabla5[[#This Row],[Orden Cobrada]]="Si",Tabla13[[#This Row],[Método de Pago]],"Ninguno")</f>
        <v>Tarjeta de crédito</v>
      </c>
      <c r="J266" t="s">
        <v>320</v>
      </c>
      <c r="K266" s="34" t="str">
        <f>IF(Tabla5[[#This Row],[Orden Cobrada]]="Si",Tabla13[[#This Row],[Propina]],0)</f>
        <v>36.43</v>
      </c>
      <c r="L266" t="s">
        <v>57</v>
      </c>
      <c r="M266">
        <v>254</v>
      </c>
      <c r="N266" t="s">
        <v>163</v>
      </c>
      <c r="O266" t="s">
        <v>1325</v>
      </c>
      <c r="P266" s="6">
        <f>INT(Tabla13[[#This Row],[Hora de Llegada]])</f>
        <v>45018</v>
      </c>
      <c r="Q266" s="7" t="str">
        <f>TEXT(Tabla13[[#This Row],[Hora de Llegada]], "h:mm")</f>
        <v>3:05</v>
      </c>
      <c r="R266" s="7" t="str">
        <f>TEXT(Tabla13[[#This Row],[Hora de Salida]], "h:mm")</f>
        <v>5:47</v>
      </c>
      <c r="S266" s="7">
        <f>IF(Tabla13[[#This Row],[Estado de la Mesa]]="Ocupada",Tabla13[[#This Row],[Hora de Salida2]]-Tabla13[[#This Row],[Hora de Llegada2]]+(15/1440),Tabla13[[#This Row],[Hora de Salida2]]-Tabla13[[#This Row],[Hora de Llegada2]])</f>
        <v>0.11249999999999999</v>
      </c>
      <c r="T266" s="7">
        <f>Tabla13[[#This Row],[Hora de Salida2]]-Tabla13[[#This Row],[Hora de Llegada2]]</f>
        <v>0.11249999999999999</v>
      </c>
      <c r="U266" s="7">
        <f>IF(Tabla5[[#This Row],[Tiempo de Permanencia sin la Espera]]&gt;Tabla5[[#This Row],[Tiempo Preparación (horas)]],Tabla5[[#This Row],[Tiempo de Permanencia sin la Espera]]-Tabla5[[#This Row],[Tiempo Preparación (horas)]],0)</f>
        <v>1.4583333333333323E-2</v>
      </c>
      <c r="V266" s="7" t="str">
        <f>IF(Tabla5[[#This Row],[Tiempo de Permanencia sin la Espera]]&gt;Tabla5[[#This Row],[Tiempo Preparación (horas)]],"Si","No")</f>
        <v>Si</v>
      </c>
      <c r="W266" s="8">
        <v>297</v>
      </c>
      <c r="X266" s="8">
        <f>IF(Tabla5[[#This Row],[Orden Cobrada]]="Si",Tabla5[[#This Row],[Monto Total de la Cuenta]]," ")</f>
        <v>297</v>
      </c>
      <c r="Y266" s="8">
        <v>141</v>
      </c>
      <c r="Z266" s="7">
        <f>Tabla5[[#This Row],[Tiempo de Preparación]]/1440</f>
        <v>9.7916666666666666E-2</v>
      </c>
    </row>
    <row r="267" spans="1:26">
      <c r="A267">
        <v>8</v>
      </c>
      <c r="B267" t="s">
        <v>1324</v>
      </c>
      <c r="C267">
        <v>4</v>
      </c>
      <c r="D267" s="3">
        <v>45018.099305555559</v>
      </c>
      <c r="E267" s="3">
        <v>45018.165972222225</v>
      </c>
      <c r="F267" t="s">
        <v>61</v>
      </c>
      <c r="G267" t="s">
        <v>66</v>
      </c>
      <c r="H267" t="s">
        <v>102</v>
      </c>
      <c r="I267" t="str">
        <f>IF(Tabla5[[#This Row],[Orden Cobrada]]="Si",Tabla13[[#This Row],[Método de Pago]],"Ninguno")</f>
        <v>Efectivo</v>
      </c>
      <c r="J267" t="s">
        <v>1323</v>
      </c>
      <c r="K267" s="34" t="str">
        <f>IF(Tabla5[[#This Row],[Orden Cobrada]]="Si",Tabla13[[#This Row],[Propina]],0)</f>
        <v>13.34</v>
      </c>
      <c r="L267" t="s">
        <v>57</v>
      </c>
      <c r="M267">
        <v>255</v>
      </c>
      <c r="N267" t="s">
        <v>85</v>
      </c>
      <c r="O267" t="s">
        <v>26</v>
      </c>
      <c r="P267" s="6">
        <f>INT(Tabla13[[#This Row],[Hora de Llegada]])</f>
        <v>45018</v>
      </c>
      <c r="Q267" s="7" t="str">
        <f>TEXT(Tabla13[[#This Row],[Hora de Llegada]], "h:mm")</f>
        <v>2:23</v>
      </c>
      <c r="R267" s="7" t="str">
        <f>TEXT(Tabla13[[#This Row],[Hora de Salida]], "h:mm")</f>
        <v>3:59</v>
      </c>
      <c r="S267" s="7">
        <f>IF(Tabla13[[#This Row],[Estado de la Mesa]]="Ocupada",Tabla13[[#This Row],[Hora de Salida2]]-Tabla13[[#This Row],[Hora de Llegada2]]+(15/1440),Tabla13[[#This Row],[Hora de Salida2]]-Tabla13[[#This Row],[Hora de Llegada2]])</f>
        <v>6.6666666666666666E-2</v>
      </c>
      <c r="T267" s="7">
        <f>Tabla13[[#This Row],[Hora de Salida2]]-Tabla13[[#This Row],[Hora de Llegada2]]</f>
        <v>6.6666666666666666E-2</v>
      </c>
      <c r="U267" s="7">
        <f>IF(Tabla5[[#This Row],[Tiempo de Permanencia sin la Espera]]&gt;Tabla5[[#This Row],[Tiempo Preparación (horas)]],Tabla5[[#This Row],[Tiempo de Permanencia sin la Espera]]-Tabla5[[#This Row],[Tiempo Preparación (horas)]],0)</f>
        <v>4.0972222222222222E-2</v>
      </c>
      <c r="V267" s="7" t="str">
        <f>IF(Tabla5[[#This Row],[Tiempo de Permanencia sin la Espera]]&gt;Tabla5[[#This Row],[Tiempo Preparación (horas)]],"Si","No")</f>
        <v>Si</v>
      </c>
      <c r="W267" s="8">
        <v>25</v>
      </c>
      <c r="X267" s="8">
        <f>IF(Tabla5[[#This Row],[Orden Cobrada]]="Si",Tabla5[[#This Row],[Monto Total de la Cuenta]]," ")</f>
        <v>25</v>
      </c>
      <c r="Y267" s="8">
        <v>37</v>
      </c>
      <c r="Z267" s="7">
        <f>Tabla5[[#This Row],[Tiempo de Preparación]]/1440</f>
        <v>2.5694444444444443E-2</v>
      </c>
    </row>
    <row r="268" spans="1:26">
      <c r="A268">
        <v>5</v>
      </c>
      <c r="B268" t="s">
        <v>1322</v>
      </c>
      <c r="C268">
        <v>2</v>
      </c>
      <c r="D268" s="3">
        <v>45018.015972222223</v>
      </c>
      <c r="E268" s="3">
        <v>45018.143750000003</v>
      </c>
      <c r="F268" t="s">
        <v>87</v>
      </c>
      <c r="G268" t="s">
        <v>60</v>
      </c>
      <c r="H268" t="s">
        <v>102</v>
      </c>
      <c r="I268" t="str">
        <f>IF(Tabla5[[#This Row],[Orden Cobrada]]="Si",Tabla13[[#This Row],[Método de Pago]],"Ninguno")</f>
        <v>Efectivo</v>
      </c>
      <c r="J268" t="s">
        <v>1321</v>
      </c>
      <c r="K268" s="34" t="str">
        <f>IF(Tabla5[[#This Row],[Orden Cobrada]]="Si",Tabla13[[#This Row],[Propina]],0)</f>
        <v>49.88</v>
      </c>
      <c r="L268" t="s">
        <v>57</v>
      </c>
      <c r="M268">
        <v>256</v>
      </c>
      <c r="N268" t="s">
        <v>64</v>
      </c>
      <c r="O268" t="s">
        <v>23</v>
      </c>
      <c r="P268" s="6">
        <f>INT(Tabla13[[#This Row],[Hora de Llegada]])</f>
        <v>45018</v>
      </c>
      <c r="Q268" s="7" t="str">
        <f>TEXT(Tabla13[[#This Row],[Hora de Llegada]], "h:mm")</f>
        <v>0:23</v>
      </c>
      <c r="R268" s="7" t="str">
        <f>TEXT(Tabla13[[#This Row],[Hora de Salida]], "h:mm")</f>
        <v>3:27</v>
      </c>
      <c r="S268" s="7">
        <f>IF(Tabla13[[#This Row],[Estado de la Mesa]]="Ocupada",Tabla13[[#This Row],[Hora de Salida2]]-Tabla13[[#This Row],[Hora de Llegada2]]+(15/1440),Tabla13[[#This Row],[Hora de Salida2]]-Tabla13[[#This Row],[Hora de Llegada2]])</f>
        <v>0.1277777777777778</v>
      </c>
      <c r="T268" s="7">
        <f>Tabla13[[#This Row],[Hora de Salida2]]-Tabla13[[#This Row],[Hora de Llegada2]]</f>
        <v>0.1277777777777778</v>
      </c>
      <c r="U268" s="7">
        <f>IF(Tabla5[[#This Row],[Tiempo de Permanencia sin la Espera]]&gt;Tabla5[[#This Row],[Tiempo Preparación (horas)]],Tabla5[[#This Row],[Tiempo de Permanencia sin la Espera]]-Tabla5[[#This Row],[Tiempo Preparación (horas)]],0)</f>
        <v>0.11666666666666668</v>
      </c>
      <c r="V268" s="7" t="str">
        <f>IF(Tabla5[[#This Row],[Tiempo de Permanencia sin la Espera]]&gt;Tabla5[[#This Row],[Tiempo Preparación (horas)]],"Si","No")</f>
        <v>Si</v>
      </c>
      <c r="W268" s="8">
        <v>21</v>
      </c>
      <c r="X268" s="8">
        <f>IF(Tabla5[[#This Row],[Orden Cobrada]]="Si",Tabla5[[#This Row],[Monto Total de la Cuenta]]," ")</f>
        <v>21</v>
      </c>
      <c r="Y268" s="8">
        <v>16</v>
      </c>
      <c r="Z268" s="7">
        <f>Tabla5[[#This Row],[Tiempo de Preparación]]/1440</f>
        <v>1.1111111111111112E-2</v>
      </c>
    </row>
    <row r="269" spans="1:26">
      <c r="A269">
        <v>12</v>
      </c>
      <c r="B269" t="s">
        <v>568</v>
      </c>
      <c r="C269">
        <v>5</v>
      </c>
      <c r="D269" s="3">
        <v>45018.088888888888</v>
      </c>
      <c r="E269" s="3">
        <v>45018.136805555558</v>
      </c>
      <c r="F269" t="s">
        <v>61</v>
      </c>
      <c r="G269" t="s">
        <v>82</v>
      </c>
      <c r="H269" t="s">
        <v>59</v>
      </c>
      <c r="I269" t="str">
        <f>IF(Tabla5[[#This Row],[Orden Cobrada]]="Si",Tabla13[[#This Row],[Método de Pago]],"Ninguno")</f>
        <v>Tarjeta de crédito</v>
      </c>
      <c r="J269" t="s">
        <v>1320</v>
      </c>
      <c r="K269" s="34" t="str">
        <f>IF(Tabla5[[#This Row],[Orden Cobrada]]="Si",Tabla13[[#This Row],[Propina]],0)</f>
        <v>26.78</v>
      </c>
      <c r="L269" t="s">
        <v>57</v>
      </c>
      <c r="M269">
        <v>257</v>
      </c>
      <c r="N269" t="s">
        <v>56</v>
      </c>
      <c r="O269" t="s">
        <v>22</v>
      </c>
      <c r="P269" s="6">
        <f>INT(Tabla13[[#This Row],[Hora de Llegada]])</f>
        <v>45018</v>
      </c>
      <c r="Q269" s="7" t="str">
        <f>TEXT(Tabla13[[#This Row],[Hora de Llegada]], "h:mm")</f>
        <v>2:08</v>
      </c>
      <c r="R269" s="7" t="str">
        <f>TEXT(Tabla13[[#This Row],[Hora de Salida]], "h:mm")</f>
        <v>3:17</v>
      </c>
      <c r="S269" s="7">
        <f>IF(Tabla13[[#This Row],[Estado de la Mesa]]="Ocupada",Tabla13[[#This Row],[Hora de Salida2]]-Tabla13[[#This Row],[Hora de Llegada2]]+(15/1440),Tabla13[[#This Row],[Hora de Salida2]]-Tabla13[[#This Row],[Hora de Llegada2]])</f>
        <v>4.7916666666666649E-2</v>
      </c>
      <c r="T269" s="7">
        <f>Tabla13[[#This Row],[Hora de Salida2]]-Tabla13[[#This Row],[Hora de Llegada2]]</f>
        <v>4.7916666666666649E-2</v>
      </c>
      <c r="U269" s="7">
        <f>IF(Tabla5[[#This Row],[Tiempo de Permanencia sin la Espera]]&gt;Tabla5[[#This Row],[Tiempo Preparación (horas)]],Tabla5[[#This Row],[Tiempo de Permanencia sin la Espera]]-Tabla5[[#This Row],[Tiempo Preparación (horas)]],0)</f>
        <v>2.8472222222222204E-2</v>
      </c>
      <c r="V269" s="7" t="str">
        <f>IF(Tabla5[[#This Row],[Tiempo de Permanencia sin la Espera]]&gt;Tabla5[[#This Row],[Tiempo Preparación (horas)]],"Si","No")</f>
        <v>Si</v>
      </c>
      <c r="W269" s="8">
        <v>46</v>
      </c>
      <c r="X269" s="8">
        <f>IF(Tabla5[[#This Row],[Orden Cobrada]]="Si",Tabla5[[#This Row],[Monto Total de la Cuenta]]," ")</f>
        <v>46</v>
      </c>
      <c r="Y269" s="8">
        <v>28</v>
      </c>
      <c r="Z269" s="7">
        <f>Tabla5[[#This Row],[Tiempo de Preparación]]/1440</f>
        <v>1.9444444444444445E-2</v>
      </c>
    </row>
    <row r="270" spans="1:26">
      <c r="A270">
        <v>12</v>
      </c>
      <c r="B270" t="s">
        <v>1319</v>
      </c>
      <c r="C270">
        <v>1</v>
      </c>
      <c r="D270" s="3">
        <v>45018.027083333334</v>
      </c>
      <c r="E270" s="3">
        <v>45018.188888888886</v>
      </c>
      <c r="F270" t="s">
        <v>61</v>
      </c>
      <c r="G270" t="s">
        <v>60</v>
      </c>
      <c r="H270" t="s">
        <v>59</v>
      </c>
      <c r="I270" t="str">
        <f>IF(Tabla5[[#This Row],[Orden Cobrada]]="Si",Tabla13[[#This Row],[Método de Pago]],"Ninguno")</f>
        <v>Tarjeta de crédito</v>
      </c>
      <c r="J270" t="s">
        <v>1318</v>
      </c>
      <c r="K270" s="34" t="str">
        <f>IF(Tabla5[[#This Row],[Orden Cobrada]]="Si",Tabla13[[#This Row],[Propina]],0)</f>
        <v>47.99</v>
      </c>
      <c r="L270" t="s">
        <v>57</v>
      </c>
      <c r="M270">
        <v>258</v>
      </c>
      <c r="N270" t="s">
        <v>126</v>
      </c>
      <c r="O270" t="s">
        <v>1317</v>
      </c>
      <c r="P270" s="6">
        <f>INT(Tabla13[[#This Row],[Hora de Llegada]])</f>
        <v>45018</v>
      </c>
      <c r="Q270" s="7" t="str">
        <f>TEXT(Tabla13[[#This Row],[Hora de Llegada]], "h:mm")</f>
        <v>0:39</v>
      </c>
      <c r="R270" s="7" t="str">
        <f>TEXT(Tabla13[[#This Row],[Hora de Salida]], "h:mm")</f>
        <v>4:32</v>
      </c>
      <c r="S270" s="7">
        <f>IF(Tabla13[[#This Row],[Estado de la Mesa]]="Ocupada",Tabla13[[#This Row],[Hora de Salida2]]-Tabla13[[#This Row],[Hora de Llegada2]]+(15/1440),Tabla13[[#This Row],[Hora de Salida2]]-Tabla13[[#This Row],[Hora de Llegada2]])</f>
        <v>0.16180555555555554</v>
      </c>
      <c r="T270" s="7">
        <f>Tabla13[[#This Row],[Hora de Salida2]]-Tabla13[[#This Row],[Hora de Llegada2]]</f>
        <v>0.16180555555555554</v>
      </c>
      <c r="U270" s="7">
        <f>IF(Tabla5[[#This Row],[Tiempo de Permanencia sin la Espera]]&gt;Tabla5[[#This Row],[Tiempo Preparación (horas)]],Tabla5[[#This Row],[Tiempo de Permanencia sin la Espera]]-Tabla5[[#This Row],[Tiempo Preparación (horas)]],0)</f>
        <v>8.8888888888888865E-2</v>
      </c>
      <c r="V270" s="7" t="str">
        <f>IF(Tabla5[[#This Row],[Tiempo de Permanencia sin la Espera]]&gt;Tabla5[[#This Row],[Tiempo Preparación (horas)]],"Si","No")</f>
        <v>Si</v>
      </c>
      <c r="W270" s="8">
        <v>117</v>
      </c>
      <c r="X270" s="8">
        <f>IF(Tabla5[[#This Row],[Orden Cobrada]]="Si",Tabla5[[#This Row],[Monto Total de la Cuenta]]," ")</f>
        <v>117</v>
      </c>
      <c r="Y270" s="8">
        <v>105</v>
      </c>
      <c r="Z270" s="7">
        <f>Tabla5[[#This Row],[Tiempo de Preparación]]/1440</f>
        <v>7.2916666666666671E-2</v>
      </c>
    </row>
    <row r="271" spans="1:26">
      <c r="A271">
        <v>10</v>
      </c>
      <c r="B271" t="s">
        <v>1316</v>
      </c>
      <c r="C271">
        <v>5</v>
      </c>
      <c r="D271" s="3">
        <v>45018.143750000003</v>
      </c>
      <c r="E271" s="3">
        <v>45018.261111111111</v>
      </c>
      <c r="F271" t="s">
        <v>97</v>
      </c>
      <c r="G271" t="s">
        <v>82</v>
      </c>
      <c r="H271" t="s">
        <v>59</v>
      </c>
      <c r="I271" t="str">
        <f>IF(Tabla5[[#This Row],[Orden Cobrada]]="Si",Tabla13[[#This Row],[Método de Pago]],"Ninguno")</f>
        <v>Tarjeta de crédito</v>
      </c>
      <c r="J271" t="s">
        <v>1315</v>
      </c>
      <c r="K271" s="34" t="str">
        <f>IF(Tabla5[[#This Row],[Orden Cobrada]]="Si",Tabla13[[#This Row],[Propina]],0)</f>
        <v>46.72</v>
      </c>
      <c r="L271" t="s">
        <v>76</v>
      </c>
      <c r="M271">
        <v>259</v>
      </c>
      <c r="N271" t="s">
        <v>132</v>
      </c>
      <c r="O271" t="s">
        <v>10</v>
      </c>
      <c r="P271" s="6">
        <f>INT(Tabla13[[#This Row],[Hora de Llegada]])</f>
        <v>45018</v>
      </c>
      <c r="Q271" s="7" t="str">
        <f>TEXT(Tabla13[[#This Row],[Hora de Llegada]], "h:mm")</f>
        <v>3:27</v>
      </c>
      <c r="R271" s="7" t="str">
        <f>TEXT(Tabla13[[#This Row],[Hora de Salida]], "h:mm")</f>
        <v>6:16</v>
      </c>
      <c r="S271" s="7">
        <f>IF(Tabla13[[#This Row],[Estado de la Mesa]]="Ocupada",Tabla13[[#This Row],[Hora de Salida2]]-Tabla13[[#This Row],[Hora de Llegada2]]+(15/1440),Tabla13[[#This Row],[Hora de Salida2]]-Tabla13[[#This Row],[Hora de Llegada2]])</f>
        <v>0.12777777777777777</v>
      </c>
      <c r="T271" s="7">
        <f>Tabla13[[#This Row],[Hora de Salida2]]-Tabla13[[#This Row],[Hora de Llegada2]]</f>
        <v>0.11736111111111111</v>
      </c>
      <c r="U271" s="7">
        <f>IF(Tabla5[[#This Row],[Tiempo de Permanencia sin la Espera]]&gt;Tabla5[[#This Row],[Tiempo Preparación (horas)]],Tabla5[[#This Row],[Tiempo de Permanencia sin la Espera]]-Tabla5[[#This Row],[Tiempo Preparación (horas)]],0)</f>
        <v>0.10972222222222222</v>
      </c>
      <c r="V271" s="7" t="str">
        <f>IF(Tabla5[[#This Row],[Tiempo de Permanencia sin la Espera]]&gt;Tabla5[[#This Row],[Tiempo Preparación (horas)]],"Si","No")</f>
        <v>Si</v>
      </c>
      <c r="W271" s="8">
        <v>81</v>
      </c>
      <c r="X271" s="8">
        <f>IF(Tabla5[[#This Row],[Orden Cobrada]]="Si",Tabla5[[#This Row],[Monto Total de la Cuenta]]," ")</f>
        <v>81</v>
      </c>
      <c r="Y271" s="8">
        <v>11</v>
      </c>
      <c r="Z271" s="7">
        <f>Tabla5[[#This Row],[Tiempo de Preparación]]/1440</f>
        <v>7.6388888888888886E-3</v>
      </c>
    </row>
    <row r="272" spans="1:26">
      <c r="A272">
        <v>20</v>
      </c>
      <c r="B272" t="s">
        <v>1314</v>
      </c>
      <c r="C272">
        <v>6</v>
      </c>
      <c r="D272" s="3">
        <v>45018.057638888888</v>
      </c>
      <c r="E272" s="3">
        <v>45018.193055555559</v>
      </c>
      <c r="F272" t="s">
        <v>87</v>
      </c>
      <c r="G272" t="s">
        <v>82</v>
      </c>
      <c r="H272" t="s">
        <v>102</v>
      </c>
      <c r="I272" t="str">
        <f>IF(Tabla5[[#This Row],[Orden Cobrada]]="Si",Tabla13[[#This Row],[Método de Pago]],"Ninguno")</f>
        <v>Efectivo</v>
      </c>
      <c r="J272" t="s">
        <v>1313</v>
      </c>
      <c r="K272" s="34" t="str">
        <f>IF(Tabla5[[#This Row],[Orden Cobrada]]="Si",Tabla13[[#This Row],[Propina]],0)</f>
        <v>47.55</v>
      </c>
      <c r="L272" t="s">
        <v>76</v>
      </c>
      <c r="M272">
        <v>260</v>
      </c>
      <c r="N272" t="s">
        <v>85</v>
      </c>
      <c r="O272" t="s">
        <v>22</v>
      </c>
      <c r="P272" s="6">
        <f>INT(Tabla13[[#This Row],[Hora de Llegada]])</f>
        <v>45018</v>
      </c>
      <c r="Q272" s="7" t="str">
        <f>TEXT(Tabla13[[#This Row],[Hora de Llegada]], "h:mm")</f>
        <v>1:23</v>
      </c>
      <c r="R272" s="7" t="str">
        <f>TEXT(Tabla13[[#This Row],[Hora de Salida]], "h:mm")</f>
        <v>4:38</v>
      </c>
      <c r="S272" s="7">
        <f>IF(Tabla13[[#This Row],[Estado de la Mesa]]="Ocupada",Tabla13[[#This Row],[Hora de Salida2]]-Tabla13[[#This Row],[Hora de Llegada2]]+(15/1440),Tabla13[[#This Row],[Hora de Salida2]]-Tabla13[[#This Row],[Hora de Llegada2]])</f>
        <v>0.14583333333333331</v>
      </c>
      <c r="T272" s="7">
        <f>Tabla13[[#This Row],[Hora de Salida2]]-Tabla13[[#This Row],[Hora de Llegada2]]</f>
        <v>0.13541666666666666</v>
      </c>
      <c r="U272" s="7">
        <f>IF(Tabla5[[#This Row],[Tiempo de Permanencia sin la Espera]]&gt;Tabla5[[#This Row],[Tiempo Preparación (horas)]],Tabla5[[#This Row],[Tiempo de Permanencia sin la Espera]]-Tabla5[[#This Row],[Tiempo Preparación (horas)]],0)</f>
        <v>0.10138888888888889</v>
      </c>
      <c r="V272" s="7" t="str">
        <f>IF(Tabla5[[#This Row],[Tiempo de Permanencia sin la Espera]]&gt;Tabla5[[#This Row],[Tiempo Preparación (horas)]],"Si","No")</f>
        <v>Si</v>
      </c>
      <c r="W272" s="8">
        <v>69</v>
      </c>
      <c r="X272" s="8">
        <f>IF(Tabla5[[#This Row],[Orden Cobrada]]="Si",Tabla5[[#This Row],[Monto Total de la Cuenta]]," ")</f>
        <v>69</v>
      </c>
      <c r="Y272" s="8">
        <v>49</v>
      </c>
      <c r="Z272" s="7">
        <f>Tabla5[[#This Row],[Tiempo de Preparación]]/1440</f>
        <v>3.4027777777777775E-2</v>
      </c>
    </row>
    <row r="273" spans="1:26">
      <c r="A273">
        <v>8</v>
      </c>
      <c r="B273" t="s">
        <v>1312</v>
      </c>
      <c r="C273">
        <v>1</v>
      </c>
      <c r="D273" s="3">
        <v>45018.047222222223</v>
      </c>
      <c r="E273" s="3">
        <v>45018.121527777781</v>
      </c>
      <c r="F273" t="s">
        <v>78</v>
      </c>
      <c r="G273" t="s">
        <v>82</v>
      </c>
      <c r="H273" t="s">
        <v>59</v>
      </c>
      <c r="I273" t="str">
        <f>IF(Tabla5[[#This Row],[Orden Cobrada]]="Si",Tabla13[[#This Row],[Método de Pago]],"Ninguno")</f>
        <v>Tarjeta de crédito</v>
      </c>
      <c r="J273" t="s">
        <v>1311</v>
      </c>
      <c r="K273" s="34" t="str">
        <f>IF(Tabla5[[#This Row],[Orden Cobrada]]="Si",Tabla13[[#This Row],[Propina]],0)</f>
        <v>32.42</v>
      </c>
      <c r="L273" t="s">
        <v>76</v>
      </c>
      <c r="M273">
        <v>261</v>
      </c>
      <c r="N273" t="s">
        <v>69</v>
      </c>
      <c r="O273" t="s">
        <v>1310</v>
      </c>
      <c r="P273" s="6">
        <f>INT(Tabla13[[#This Row],[Hora de Llegada]])</f>
        <v>45018</v>
      </c>
      <c r="Q273" s="7" t="str">
        <f>TEXT(Tabla13[[#This Row],[Hora de Llegada]], "h:mm")</f>
        <v>1:08</v>
      </c>
      <c r="R273" s="7" t="str">
        <f>TEXT(Tabla13[[#This Row],[Hora de Salida]], "h:mm")</f>
        <v>2:55</v>
      </c>
      <c r="S273" s="7">
        <f>IF(Tabla13[[#This Row],[Estado de la Mesa]]="Ocupada",Tabla13[[#This Row],[Hora de Salida2]]-Tabla13[[#This Row],[Hora de Llegada2]]+(15/1440),Tabla13[[#This Row],[Hora de Salida2]]-Tabla13[[#This Row],[Hora de Llegada2]])</f>
        <v>8.4722222222222227E-2</v>
      </c>
      <c r="T273" s="7">
        <f>Tabla13[[#This Row],[Hora de Salida2]]-Tabla13[[#This Row],[Hora de Llegada2]]</f>
        <v>7.4305555555555555E-2</v>
      </c>
      <c r="U273" s="7">
        <f>IF(Tabla5[[#This Row],[Tiempo de Permanencia sin la Espera]]&gt;Tabla5[[#This Row],[Tiempo Preparación (horas)]],Tabla5[[#This Row],[Tiempo de Permanencia sin la Espera]]-Tabla5[[#This Row],[Tiempo Preparación (horas)]],0)</f>
        <v>3.6111111111111108E-2</v>
      </c>
      <c r="V273" s="7" t="str">
        <f>IF(Tabla5[[#This Row],[Tiempo de Permanencia sin la Espera]]&gt;Tabla5[[#This Row],[Tiempo Preparación (horas)]],"Si","No")</f>
        <v>Si</v>
      </c>
      <c r="W273" s="8">
        <v>154</v>
      </c>
      <c r="X273" s="8">
        <f>IF(Tabla5[[#This Row],[Orden Cobrada]]="Si",Tabla5[[#This Row],[Monto Total de la Cuenta]]," ")</f>
        <v>154</v>
      </c>
      <c r="Y273" s="8">
        <v>55</v>
      </c>
      <c r="Z273" s="7">
        <f>Tabla5[[#This Row],[Tiempo de Preparación]]/1440</f>
        <v>3.8194444444444448E-2</v>
      </c>
    </row>
    <row r="274" spans="1:26">
      <c r="A274">
        <v>18</v>
      </c>
      <c r="B274" t="s">
        <v>1309</v>
      </c>
      <c r="C274">
        <v>4</v>
      </c>
      <c r="D274" s="3">
        <v>45018.155555555553</v>
      </c>
      <c r="E274" s="3">
        <v>45018.306250000001</v>
      </c>
      <c r="F274" t="s">
        <v>61</v>
      </c>
      <c r="G274" t="s">
        <v>82</v>
      </c>
      <c r="H274" t="s">
        <v>59</v>
      </c>
      <c r="I274" t="str">
        <f>IF(Tabla5[[#This Row],[Orden Cobrada]]="Si",Tabla13[[#This Row],[Método de Pago]],"Ninguno")</f>
        <v>Tarjeta de crédito</v>
      </c>
      <c r="J274" t="s">
        <v>606</v>
      </c>
      <c r="K274" s="34" t="str">
        <f>IF(Tabla5[[#This Row],[Orden Cobrada]]="Si",Tabla13[[#This Row],[Propina]],0)</f>
        <v>42.83</v>
      </c>
      <c r="L274" t="s">
        <v>76</v>
      </c>
      <c r="M274">
        <v>262</v>
      </c>
      <c r="N274" t="s">
        <v>132</v>
      </c>
      <c r="O274" t="s">
        <v>1308</v>
      </c>
      <c r="P274" s="6">
        <f>INT(Tabla13[[#This Row],[Hora de Llegada]])</f>
        <v>45018</v>
      </c>
      <c r="Q274" s="7" t="str">
        <f>TEXT(Tabla13[[#This Row],[Hora de Llegada]], "h:mm")</f>
        <v>3:44</v>
      </c>
      <c r="R274" s="7" t="str">
        <f>TEXT(Tabla13[[#This Row],[Hora de Salida]], "h:mm")</f>
        <v>7:21</v>
      </c>
      <c r="S274" s="7">
        <f>IF(Tabla13[[#This Row],[Estado de la Mesa]]="Ocupada",Tabla13[[#This Row],[Hora de Salida2]]-Tabla13[[#This Row],[Hora de Llegada2]]+(15/1440),Tabla13[[#This Row],[Hora de Salida2]]-Tabla13[[#This Row],[Hora de Llegada2]])</f>
        <v>0.16111111111111107</v>
      </c>
      <c r="T274" s="7">
        <f>Tabla13[[#This Row],[Hora de Salida2]]-Tabla13[[#This Row],[Hora de Llegada2]]</f>
        <v>0.15069444444444441</v>
      </c>
      <c r="U274" s="7">
        <f>IF(Tabla5[[#This Row],[Tiempo de Permanencia sin la Espera]]&gt;Tabla5[[#This Row],[Tiempo Preparación (horas)]],Tabla5[[#This Row],[Tiempo de Permanencia sin la Espera]]-Tabla5[[#This Row],[Tiempo Preparación (horas)]],0)</f>
        <v>0.11736111111111108</v>
      </c>
      <c r="V274" s="7" t="str">
        <f>IF(Tabla5[[#This Row],[Tiempo de Permanencia sin la Espera]]&gt;Tabla5[[#This Row],[Tiempo Preparación (horas)]],"Si","No")</f>
        <v>Si</v>
      </c>
      <c r="W274" s="8">
        <v>115</v>
      </c>
      <c r="X274" s="8">
        <f>IF(Tabla5[[#This Row],[Orden Cobrada]]="Si",Tabla5[[#This Row],[Monto Total de la Cuenta]]," ")</f>
        <v>115</v>
      </c>
      <c r="Y274" s="8">
        <v>48</v>
      </c>
      <c r="Z274" s="7">
        <f>Tabla5[[#This Row],[Tiempo de Preparación]]/1440</f>
        <v>3.3333333333333333E-2</v>
      </c>
    </row>
    <row r="275" spans="1:26">
      <c r="A275">
        <v>5</v>
      </c>
      <c r="B275" t="s">
        <v>1307</v>
      </c>
      <c r="C275">
        <v>1</v>
      </c>
      <c r="D275" s="3">
        <v>45018.120138888888</v>
      </c>
      <c r="E275" s="3">
        <v>45018.226388888892</v>
      </c>
      <c r="F275" t="s">
        <v>97</v>
      </c>
      <c r="G275" t="s">
        <v>60</v>
      </c>
      <c r="H275" t="s">
        <v>59</v>
      </c>
      <c r="I275" t="str">
        <f>IF(Tabla5[[#This Row],[Orden Cobrada]]="Si",Tabla13[[#This Row],[Método de Pago]],"Ninguno")</f>
        <v>Tarjeta de crédito</v>
      </c>
      <c r="J275" t="s">
        <v>1002</v>
      </c>
      <c r="K275" s="34" t="str">
        <f>IF(Tabla5[[#This Row],[Orden Cobrada]]="Si",Tabla13[[#This Row],[Propina]],0)</f>
        <v>42.96</v>
      </c>
      <c r="L275" t="s">
        <v>70</v>
      </c>
      <c r="M275">
        <v>263</v>
      </c>
      <c r="N275" t="s">
        <v>85</v>
      </c>
      <c r="O275" t="s">
        <v>1306</v>
      </c>
      <c r="P275" s="6">
        <f>INT(Tabla13[[#This Row],[Hora de Llegada]])</f>
        <v>45018</v>
      </c>
      <c r="Q275" s="7" t="str">
        <f>TEXT(Tabla13[[#This Row],[Hora de Llegada]], "h:mm")</f>
        <v>2:53</v>
      </c>
      <c r="R275" s="7" t="str">
        <f>TEXT(Tabla13[[#This Row],[Hora de Salida]], "h:mm")</f>
        <v>5:26</v>
      </c>
      <c r="S275" s="7">
        <f>IF(Tabla13[[#This Row],[Estado de la Mesa]]="Ocupada",Tabla13[[#This Row],[Hora de Salida2]]-Tabla13[[#This Row],[Hora de Llegada2]]+(15/1440),Tabla13[[#This Row],[Hora de Salida2]]-Tabla13[[#This Row],[Hora de Llegada2]])</f>
        <v>0.10625</v>
      </c>
      <c r="T275" s="7">
        <f>Tabla13[[#This Row],[Hora de Salida2]]-Tabla13[[#This Row],[Hora de Llegada2]]</f>
        <v>0.10625</v>
      </c>
      <c r="U275" s="7">
        <f>IF(Tabla5[[#This Row],[Tiempo de Permanencia sin la Espera]]&gt;Tabla5[[#This Row],[Tiempo Preparación (horas)]],Tabla5[[#This Row],[Tiempo de Permanencia sin la Espera]]-Tabla5[[#This Row],[Tiempo Preparación (horas)]],0)</f>
        <v>2.7777777777777818E-3</v>
      </c>
      <c r="V275" s="7" t="str">
        <f>IF(Tabla5[[#This Row],[Tiempo de Permanencia sin la Espera]]&gt;Tabla5[[#This Row],[Tiempo Preparación (horas)]],"Si","No")</f>
        <v>Si</v>
      </c>
      <c r="W275" s="8">
        <v>121</v>
      </c>
      <c r="X275" s="8">
        <f>IF(Tabla5[[#This Row],[Orden Cobrada]]="Si",Tabla5[[#This Row],[Monto Total de la Cuenta]]," ")</f>
        <v>121</v>
      </c>
      <c r="Y275" s="8">
        <v>149</v>
      </c>
      <c r="Z275" s="7">
        <f>Tabla5[[#This Row],[Tiempo de Preparación]]/1440</f>
        <v>0.10347222222222222</v>
      </c>
    </row>
    <row r="276" spans="1:26">
      <c r="A276">
        <v>2</v>
      </c>
      <c r="B276" t="s">
        <v>230</v>
      </c>
      <c r="C276">
        <v>1</v>
      </c>
      <c r="D276" s="3">
        <v>45018.132638888892</v>
      </c>
      <c r="E276" s="3">
        <v>45018.18472222222</v>
      </c>
      <c r="F276" t="s">
        <v>97</v>
      </c>
      <c r="G276" t="s">
        <v>82</v>
      </c>
      <c r="H276" t="s">
        <v>59</v>
      </c>
      <c r="I276" t="str">
        <f>IF(Tabla5[[#This Row],[Orden Cobrada]]="Si",Tabla13[[#This Row],[Método de Pago]],"Ninguno")</f>
        <v>Ninguno</v>
      </c>
      <c r="J276" t="s">
        <v>1305</v>
      </c>
      <c r="K276" s="34">
        <f>IF(Tabla5[[#This Row],[Orden Cobrada]]="Si",Tabla13[[#This Row],[Propina]],0)</f>
        <v>0</v>
      </c>
      <c r="L276" t="s">
        <v>70</v>
      </c>
      <c r="M276">
        <v>264</v>
      </c>
      <c r="N276" t="s">
        <v>126</v>
      </c>
      <c r="O276" t="s">
        <v>1304</v>
      </c>
      <c r="P276" s="6">
        <f>INT(Tabla13[[#This Row],[Hora de Llegada]])</f>
        <v>45018</v>
      </c>
      <c r="Q276" s="7" t="str">
        <f>TEXT(Tabla13[[#This Row],[Hora de Llegada]], "h:mm")</f>
        <v>3:11</v>
      </c>
      <c r="R276" s="7" t="str">
        <f>TEXT(Tabla13[[#This Row],[Hora de Salida]], "h:mm")</f>
        <v>4:26</v>
      </c>
      <c r="S276" s="7">
        <f>IF(Tabla13[[#This Row],[Estado de la Mesa]]="Ocupada",Tabla13[[#This Row],[Hora de Salida2]]-Tabla13[[#This Row],[Hora de Llegada2]]+(15/1440),Tabla13[[#This Row],[Hora de Salida2]]-Tabla13[[#This Row],[Hora de Llegada2]])</f>
        <v>5.2083333333333343E-2</v>
      </c>
      <c r="T276" s="7">
        <f>Tabla13[[#This Row],[Hora de Salida2]]-Tabla13[[#This Row],[Hora de Llegada2]]</f>
        <v>5.2083333333333343E-2</v>
      </c>
      <c r="U276" s="7">
        <f>IF(Tabla5[[#This Row],[Tiempo de Permanencia sin la Espera]]&gt;Tabla5[[#This Row],[Tiempo Preparación (horas)]],Tabla5[[#This Row],[Tiempo de Permanencia sin la Espera]]-Tabla5[[#This Row],[Tiempo Preparación (horas)]],0)</f>
        <v>0</v>
      </c>
      <c r="V276" s="7" t="str">
        <f>IF(Tabla5[[#This Row],[Tiempo de Permanencia sin la Espera]]&gt;Tabla5[[#This Row],[Tiempo Preparación (horas)]],"Si","No")</f>
        <v>No</v>
      </c>
      <c r="W276" s="8">
        <v>182</v>
      </c>
      <c r="X276" s="8" t="str">
        <f>IF(Tabla5[[#This Row],[Orden Cobrada]]="Si",Tabla5[[#This Row],[Monto Total de la Cuenta]]," ")</f>
        <v xml:space="preserve"> </v>
      </c>
      <c r="Y276" s="8">
        <v>117</v>
      </c>
      <c r="Z276" s="7">
        <f>Tabla5[[#This Row],[Tiempo de Preparación]]/1440</f>
        <v>8.1250000000000003E-2</v>
      </c>
    </row>
    <row r="277" spans="1:26">
      <c r="A277">
        <v>6</v>
      </c>
      <c r="B277" t="s">
        <v>1303</v>
      </c>
      <c r="C277">
        <v>1</v>
      </c>
      <c r="D277" s="3">
        <v>45018.120833333334</v>
      </c>
      <c r="E277" s="3">
        <v>45018.260416666664</v>
      </c>
      <c r="F277" t="s">
        <v>61</v>
      </c>
      <c r="G277" t="s">
        <v>60</v>
      </c>
      <c r="H277" t="s">
        <v>106</v>
      </c>
      <c r="I277" t="str">
        <f>IF(Tabla5[[#This Row],[Orden Cobrada]]="Si",Tabla13[[#This Row],[Método de Pago]],"Ninguno")</f>
        <v>Tarjeta de débito</v>
      </c>
      <c r="J277" t="s">
        <v>1302</v>
      </c>
      <c r="K277" s="34" t="str">
        <f>IF(Tabla5[[#This Row],[Orden Cobrada]]="Si",Tabla13[[#This Row],[Propina]],0)</f>
        <v>21.48</v>
      </c>
      <c r="L277" t="s">
        <v>70</v>
      </c>
      <c r="M277">
        <v>265</v>
      </c>
      <c r="N277" t="s">
        <v>69</v>
      </c>
      <c r="O277" t="s">
        <v>1301</v>
      </c>
      <c r="P277" s="6">
        <f>INT(Tabla13[[#This Row],[Hora de Llegada]])</f>
        <v>45018</v>
      </c>
      <c r="Q277" s="7" t="str">
        <f>TEXT(Tabla13[[#This Row],[Hora de Llegada]], "h:mm")</f>
        <v>2:54</v>
      </c>
      <c r="R277" s="7" t="str">
        <f>TEXT(Tabla13[[#This Row],[Hora de Salida]], "h:mm")</f>
        <v>6:15</v>
      </c>
      <c r="S277" s="7">
        <f>IF(Tabla13[[#This Row],[Estado de la Mesa]]="Ocupada",Tabla13[[#This Row],[Hora de Salida2]]-Tabla13[[#This Row],[Hora de Llegada2]]+(15/1440),Tabla13[[#This Row],[Hora de Salida2]]-Tabla13[[#This Row],[Hora de Llegada2]])</f>
        <v>0.13958333333333334</v>
      </c>
      <c r="T277" s="7">
        <f>Tabla13[[#This Row],[Hora de Salida2]]-Tabla13[[#This Row],[Hora de Llegada2]]</f>
        <v>0.13958333333333334</v>
      </c>
      <c r="U277" s="7">
        <f>IF(Tabla5[[#This Row],[Tiempo de Permanencia sin la Espera]]&gt;Tabla5[[#This Row],[Tiempo Preparación (horas)]],Tabla5[[#This Row],[Tiempo de Permanencia sin la Espera]]-Tabla5[[#This Row],[Tiempo Preparación (horas)]],0)</f>
        <v>4.5833333333333337E-2</v>
      </c>
      <c r="V277" s="7" t="str">
        <f>IF(Tabla5[[#This Row],[Tiempo de Permanencia sin la Espera]]&gt;Tabla5[[#This Row],[Tiempo Preparación (horas)]],"Si","No")</f>
        <v>Si</v>
      </c>
      <c r="W277" s="8">
        <v>171</v>
      </c>
      <c r="X277" s="8">
        <f>IF(Tabla5[[#This Row],[Orden Cobrada]]="Si",Tabla5[[#This Row],[Monto Total de la Cuenta]]," ")</f>
        <v>171</v>
      </c>
      <c r="Y277" s="8">
        <v>135</v>
      </c>
      <c r="Z277" s="7">
        <f>Tabla5[[#This Row],[Tiempo de Preparación]]/1440</f>
        <v>9.375E-2</v>
      </c>
    </row>
    <row r="278" spans="1:26">
      <c r="A278">
        <v>4</v>
      </c>
      <c r="B278" t="s">
        <v>352</v>
      </c>
      <c r="C278">
        <v>4</v>
      </c>
      <c r="D278" s="3">
        <v>45018.020833333336</v>
      </c>
      <c r="E278" s="3">
        <v>45018.086111111108</v>
      </c>
      <c r="F278" t="s">
        <v>61</v>
      </c>
      <c r="G278" t="s">
        <v>82</v>
      </c>
      <c r="H278" t="s">
        <v>59</v>
      </c>
      <c r="I278" t="str">
        <f>IF(Tabla5[[#This Row],[Orden Cobrada]]="Si",Tabla13[[#This Row],[Método de Pago]],"Ninguno")</f>
        <v>Ninguno</v>
      </c>
      <c r="J278" t="s">
        <v>1300</v>
      </c>
      <c r="K278" s="34">
        <f>IF(Tabla5[[#This Row],[Orden Cobrada]]="Si",Tabla13[[#This Row],[Propina]],0)</f>
        <v>0</v>
      </c>
      <c r="L278" t="s">
        <v>57</v>
      </c>
      <c r="M278">
        <v>266</v>
      </c>
      <c r="N278" t="s">
        <v>163</v>
      </c>
      <c r="O278" t="s">
        <v>1299</v>
      </c>
      <c r="P278" s="6">
        <f>INT(Tabla13[[#This Row],[Hora de Llegada]])</f>
        <v>45018</v>
      </c>
      <c r="Q278" s="7" t="str">
        <f>TEXT(Tabla13[[#This Row],[Hora de Llegada]], "h:mm")</f>
        <v>0:30</v>
      </c>
      <c r="R278" s="7" t="str">
        <f>TEXT(Tabla13[[#This Row],[Hora de Salida]], "h:mm")</f>
        <v>2:04</v>
      </c>
      <c r="S278" s="7">
        <f>IF(Tabla13[[#This Row],[Estado de la Mesa]]="Ocupada",Tabla13[[#This Row],[Hora de Salida2]]-Tabla13[[#This Row],[Hora de Llegada2]]+(15/1440),Tabla13[[#This Row],[Hora de Salida2]]-Tabla13[[#This Row],[Hora de Llegada2]])</f>
        <v>6.5277777777777796E-2</v>
      </c>
      <c r="T278" s="7">
        <f>Tabla13[[#This Row],[Hora de Salida2]]-Tabla13[[#This Row],[Hora de Llegada2]]</f>
        <v>6.5277777777777796E-2</v>
      </c>
      <c r="U278" s="7">
        <f>IF(Tabla5[[#This Row],[Tiempo de Permanencia sin la Espera]]&gt;Tabla5[[#This Row],[Tiempo Preparación (horas)]],Tabla5[[#This Row],[Tiempo de Permanencia sin la Espera]]-Tabla5[[#This Row],[Tiempo Preparación (horas)]],0)</f>
        <v>0</v>
      </c>
      <c r="V278" s="7" t="str">
        <f>IF(Tabla5[[#This Row],[Tiempo de Permanencia sin la Espera]]&gt;Tabla5[[#This Row],[Tiempo Preparación (horas)]],"Si","No")</f>
        <v>No</v>
      </c>
      <c r="W278" s="8">
        <v>99</v>
      </c>
      <c r="X278" s="8" t="str">
        <f>IF(Tabla5[[#This Row],[Orden Cobrada]]="Si",Tabla5[[#This Row],[Monto Total de la Cuenta]]," ")</f>
        <v xml:space="preserve"> </v>
      </c>
      <c r="Y278" s="8">
        <v>106</v>
      </c>
      <c r="Z278" s="7">
        <f>Tabla5[[#This Row],[Tiempo de Preparación]]/1440</f>
        <v>7.3611111111111113E-2</v>
      </c>
    </row>
    <row r="279" spans="1:26">
      <c r="A279">
        <v>7</v>
      </c>
      <c r="B279" t="s">
        <v>679</v>
      </c>
      <c r="C279">
        <v>5</v>
      </c>
      <c r="D279" s="3">
        <v>45019.088194444441</v>
      </c>
      <c r="E279" s="3">
        <v>45019.158333333333</v>
      </c>
      <c r="F279" t="s">
        <v>61</v>
      </c>
      <c r="G279" t="s">
        <v>66</v>
      </c>
      <c r="H279" t="s">
        <v>59</v>
      </c>
      <c r="I279" t="str">
        <f>IF(Tabla5[[#This Row],[Orden Cobrada]]="Si",Tabla13[[#This Row],[Método de Pago]],"Ninguno")</f>
        <v>Tarjeta de crédito</v>
      </c>
      <c r="J279" t="s">
        <v>1298</v>
      </c>
      <c r="K279" s="34" t="str">
        <f>IF(Tabla5[[#This Row],[Orden Cobrada]]="Si",Tabla13[[#This Row],[Propina]],0)</f>
        <v>44.66</v>
      </c>
      <c r="L279" t="s">
        <v>76</v>
      </c>
      <c r="M279">
        <v>267</v>
      </c>
      <c r="N279" t="s">
        <v>90</v>
      </c>
      <c r="O279" t="s">
        <v>1297</v>
      </c>
      <c r="P279" s="6">
        <f>INT(Tabla13[[#This Row],[Hora de Llegada]])</f>
        <v>45019</v>
      </c>
      <c r="Q279" s="7" t="str">
        <f>TEXT(Tabla13[[#This Row],[Hora de Llegada]], "h:mm")</f>
        <v>2:07</v>
      </c>
      <c r="R279" s="7" t="str">
        <f>TEXT(Tabla13[[#This Row],[Hora de Salida]], "h:mm")</f>
        <v>3:48</v>
      </c>
      <c r="S279" s="7">
        <f>IF(Tabla13[[#This Row],[Estado de la Mesa]]="Ocupada",Tabla13[[#This Row],[Hora de Salida2]]-Tabla13[[#This Row],[Hora de Llegada2]]+(15/1440),Tabla13[[#This Row],[Hora de Salida2]]-Tabla13[[#This Row],[Hora de Llegada2]])</f>
        <v>8.0555555555555547E-2</v>
      </c>
      <c r="T279" s="7">
        <f>Tabla13[[#This Row],[Hora de Salida2]]-Tabla13[[#This Row],[Hora de Llegada2]]</f>
        <v>7.0138888888888876E-2</v>
      </c>
      <c r="U279" s="7">
        <f>IF(Tabla5[[#This Row],[Tiempo de Permanencia sin la Espera]]&gt;Tabla5[[#This Row],[Tiempo Preparación (horas)]],Tabla5[[#This Row],[Tiempo de Permanencia sin la Espera]]-Tabla5[[#This Row],[Tiempo Preparación (horas)]],0)</f>
        <v>3.4722222222222099E-3</v>
      </c>
      <c r="V279" s="7" t="str">
        <f>IF(Tabla5[[#This Row],[Tiempo de Permanencia sin la Espera]]&gt;Tabla5[[#This Row],[Tiempo Preparación (horas)]],"Si","No")</f>
        <v>Si</v>
      </c>
      <c r="W279" s="8">
        <v>118</v>
      </c>
      <c r="X279" s="8">
        <f>IF(Tabla5[[#This Row],[Orden Cobrada]]="Si",Tabla5[[#This Row],[Monto Total de la Cuenta]]," ")</f>
        <v>118</v>
      </c>
      <c r="Y279" s="8">
        <v>96</v>
      </c>
      <c r="Z279" s="7">
        <f>Tabla5[[#This Row],[Tiempo de Preparación]]/1440</f>
        <v>6.6666666666666666E-2</v>
      </c>
    </row>
    <row r="280" spans="1:26">
      <c r="A280">
        <v>14</v>
      </c>
      <c r="B280" t="s">
        <v>1296</v>
      </c>
      <c r="C280">
        <v>1</v>
      </c>
      <c r="D280" s="3">
        <v>45019.031944444447</v>
      </c>
      <c r="E280" s="3">
        <v>45019.155555555553</v>
      </c>
      <c r="F280" t="s">
        <v>72</v>
      </c>
      <c r="G280" t="s">
        <v>82</v>
      </c>
      <c r="H280" t="s">
        <v>106</v>
      </c>
      <c r="I280" t="str">
        <f>IF(Tabla5[[#This Row],[Orden Cobrada]]="Si",Tabla13[[#This Row],[Método de Pago]],"Ninguno")</f>
        <v>Tarjeta de débito</v>
      </c>
      <c r="J280" t="s">
        <v>1295</v>
      </c>
      <c r="K280" s="34" t="str">
        <f>IF(Tabla5[[#This Row],[Orden Cobrada]]="Si",Tabla13[[#This Row],[Propina]],0)</f>
        <v>23.16</v>
      </c>
      <c r="L280" t="s">
        <v>70</v>
      </c>
      <c r="M280">
        <v>268</v>
      </c>
      <c r="N280" t="s">
        <v>85</v>
      </c>
      <c r="O280" t="s">
        <v>1294</v>
      </c>
      <c r="P280" s="6">
        <f>INT(Tabla13[[#This Row],[Hora de Llegada]])</f>
        <v>45019</v>
      </c>
      <c r="Q280" s="7" t="str">
        <f>TEXT(Tabla13[[#This Row],[Hora de Llegada]], "h:mm")</f>
        <v>0:46</v>
      </c>
      <c r="R280" s="7" t="str">
        <f>TEXT(Tabla13[[#This Row],[Hora de Salida]], "h:mm")</f>
        <v>3:44</v>
      </c>
      <c r="S280" s="7">
        <f>IF(Tabla13[[#This Row],[Estado de la Mesa]]="Ocupada",Tabla13[[#This Row],[Hora de Salida2]]-Tabla13[[#This Row],[Hora de Llegada2]]+(15/1440),Tabla13[[#This Row],[Hora de Salida2]]-Tabla13[[#This Row],[Hora de Llegada2]])</f>
        <v>0.12361111111111112</v>
      </c>
      <c r="T280" s="7">
        <f>Tabla13[[#This Row],[Hora de Salida2]]-Tabla13[[#This Row],[Hora de Llegada2]]</f>
        <v>0.12361111111111112</v>
      </c>
      <c r="U280" s="7">
        <f>IF(Tabla5[[#This Row],[Tiempo de Permanencia sin la Espera]]&gt;Tabla5[[#This Row],[Tiempo Preparación (horas)]],Tabla5[[#This Row],[Tiempo de Permanencia sin la Espera]]-Tabla5[[#This Row],[Tiempo Preparación (horas)]],0)</f>
        <v>6.5972222222222224E-2</v>
      </c>
      <c r="V280" s="7" t="str">
        <f>IF(Tabla5[[#This Row],[Tiempo de Permanencia sin la Espera]]&gt;Tabla5[[#This Row],[Tiempo Preparación (horas)]],"Si","No")</f>
        <v>Si</v>
      </c>
      <c r="W280" s="8">
        <v>68</v>
      </c>
      <c r="X280" s="8">
        <f>IF(Tabla5[[#This Row],[Orden Cobrada]]="Si",Tabla5[[#This Row],[Monto Total de la Cuenta]]," ")</f>
        <v>68</v>
      </c>
      <c r="Y280" s="8">
        <v>83</v>
      </c>
      <c r="Z280" s="7">
        <f>Tabla5[[#This Row],[Tiempo de Preparación]]/1440</f>
        <v>5.7638888888888892E-2</v>
      </c>
    </row>
    <row r="281" spans="1:26">
      <c r="A281">
        <v>11</v>
      </c>
      <c r="B281" t="s">
        <v>1293</v>
      </c>
      <c r="C281">
        <v>2</v>
      </c>
      <c r="D281" s="3">
        <v>45019.123611111114</v>
      </c>
      <c r="E281" s="3">
        <v>45019.177083333336</v>
      </c>
      <c r="F281" t="s">
        <v>61</v>
      </c>
      <c r="G281" t="s">
        <v>82</v>
      </c>
      <c r="H281" t="s">
        <v>106</v>
      </c>
      <c r="I281" t="str">
        <f>IF(Tabla5[[#This Row],[Orden Cobrada]]="Si",Tabla13[[#This Row],[Método de Pago]],"Ninguno")</f>
        <v>Ninguno</v>
      </c>
      <c r="J281" t="s">
        <v>1292</v>
      </c>
      <c r="K281" s="34">
        <f>IF(Tabla5[[#This Row],[Orden Cobrada]]="Si",Tabla13[[#This Row],[Propina]],0)</f>
        <v>0</v>
      </c>
      <c r="L281" t="s">
        <v>70</v>
      </c>
      <c r="M281">
        <v>269</v>
      </c>
      <c r="N281" t="s">
        <v>132</v>
      </c>
      <c r="O281" t="s">
        <v>1291</v>
      </c>
      <c r="P281" s="6">
        <f>INT(Tabla13[[#This Row],[Hora de Llegada]])</f>
        <v>45019</v>
      </c>
      <c r="Q281" s="7" t="str">
        <f>TEXT(Tabla13[[#This Row],[Hora de Llegada]], "h:mm")</f>
        <v>2:58</v>
      </c>
      <c r="R281" s="7" t="str">
        <f>TEXT(Tabla13[[#This Row],[Hora de Salida]], "h:mm")</f>
        <v>4:15</v>
      </c>
      <c r="S281" s="7">
        <f>IF(Tabla13[[#This Row],[Estado de la Mesa]]="Ocupada",Tabla13[[#This Row],[Hora de Salida2]]-Tabla13[[#This Row],[Hora de Llegada2]]+(15/1440),Tabla13[[#This Row],[Hora de Salida2]]-Tabla13[[#This Row],[Hora de Llegada2]])</f>
        <v>5.3472222222222227E-2</v>
      </c>
      <c r="T281" s="7">
        <f>Tabla13[[#This Row],[Hora de Salida2]]-Tabla13[[#This Row],[Hora de Llegada2]]</f>
        <v>5.3472222222222227E-2</v>
      </c>
      <c r="U281" s="7">
        <f>IF(Tabla5[[#This Row],[Tiempo de Permanencia sin la Espera]]&gt;Tabla5[[#This Row],[Tiempo Preparación (horas)]],Tabla5[[#This Row],[Tiempo de Permanencia sin la Espera]]-Tabla5[[#This Row],[Tiempo Preparación (horas)]],0)</f>
        <v>0</v>
      </c>
      <c r="V281" s="7" t="str">
        <f>IF(Tabla5[[#This Row],[Tiempo de Permanencia sin la Espera]]&gt;Tabla5[[#This Row],[Tiempo Preparación (horas)]],"Si","No")</f>
        <v>No</v>
      </c>
      <c r="W281" s="8">
        <v>250</v>
      </c>
      <c r="X281" s="8" t="str">
        <f>IF(Tabla5[[#This Row],[Orden Cobrada]]="Si",Tabla5[[#This Row],[Monto Total de la Cuenta]]," ")</f>
        <v xml:space="preserve"> </v>
      </c>
      <c r="Y281" s="8">
        <v>101</v>
      </c>
      <c r="Z281" s="7">
        <f>Tabla5[[#This Row],[Tiempo de Preparación]]/1440</f>
        <v>7.013888888888889E-2</v>
      </c>
    </row>
    <row r="282" spans="1:26">
      <c r="A282">
        <v>10</v>
      </c>
      <c r="B282" t="s">
        <v>1290</v>
      </c>
      <c r="C282">
        <v>1</v>
      </c>
      <c r="D282" s="3">
        <v>45019.049305555556</v>
      </c>
      <c r="E282" s="3">
        <v>45019.207638888889</v>
      </c>
      <c r="F282" t="s">
        <v>78</v>
      </c>
      <c r="G282" t="s">
        <v>82</v>
      </c>
      <c r="H282" t="s">
        <v>59</v>
      </c>
      <c r="I282" t="str">
        <f>IF(Tabla5[[#This Row],[Orden Cobrada]]="Si",Tabla13[[#This Row],[Método de Pago]],"Ninguno")</f>
        <v>Tarjeta de crédito</v>
      </c>
      <c r="J282" t="s">
        <v>1289</v>
      </c>
      <c r="K282" s="34" t="str">
        <f>IF(Tabla5[[#This Row],[Orden Cobrada]]="Si",Tabla13[[#This Row],[Propina]],0)</f>
        <v>10.13</v>
      </c>
      <c r="L282" t="s">
        <v>70</v>
      </c>
      <c r="M282">
        <v>270</v>
      </c>
      <c r="N282" t="s">
        <v>56</v>
      </c>
      <c r="O282" t="s">
        <v>20</v>
      </c>
      <c r="P282" s="6">
        <f>INT(Tabla13[[#This Row],[Hora de Llegada]])</f>
        <v>45019</v>
      </c>
      <c r="Q282" s="7" t="str">
        <f>TEXT(Tabla13[[#This Row],[Hora de Llegada]], "h:mm")</f>
        <v>1:11</v>
      </c>
      <c r="R282" s="7" t="str">
        <f>TEXT(Tabla13[[#This Row],[Hora de Salida]], "h:mm")</f>
        <v>4:59</v>
      </c>
      <c r="S282" s="7">
        <f>IF(Tabla13[[#This Row],[Estado de la Mesa]]="Ocupada",Tabla13[[#This Row],[Hora de Salida2]]-Tabla13[[#This Row],[Hora de Llegada2]]+(15/1440),Tabla13[[#This Row],[Hora de Salida2]]-Tabla13[[#This Row],[Hora de Llegada2]])</f>
        <v>0.15833333333333335</v>
      </c>
      <c r="T282" s="7">
        <f>Tabla13[[#This Row],[Hora de Salida2]]-Tabla13[[#This Row],[Hora de Llegada2]]</f>
        <v>0.15833333333333335</v>
      </c>
      <c r="U282" s="7">
        <f>IF(Tabla5[[#This Row],[Tiempo de Permanencia sin la Espera]]&gt;Tabla5[[#This Row],[Tiempo Preparación (horas)]],Tabla5[[#This Row],[Tiempo de Permanencia sin la Espera]]-Tabla5[[#This Row],[Tiempo Preparación (horas)]],0)</f>
        <v>0.14027777777777781</v>
      </c>
      <c r="V282" s="7" t="str">
        <f>IF(Tabla5[[#This Row],[Tiempo de Permanencia sin la Espera]]&gt;Tabla5[[#This Row],[Tiempo Preparación (horas)]],"Si","No")</f>
        <v>Si</v>
      </c>
      <c r="W282" s="8">
        <v>102</v>
      </c>
      <c r="X282" s="8">
        <f>IF(Tabla5[[#This Row],[Orden Cobrada]]="Si",Tabla5[[#This Row],[Monto Total de la Cuenta]]," ")</f>
        <v>102</v>
      </c>
      <c r="Y282" s="8">
        <v>26</v>
      </c>
      <c r="Z282" s="7">
        <f>Tabla5[[#This Row],[Tiempo de Preparación]]/1440</f>
        <v>1.8055555555555554E-2</v>
      </c>
    </row>
    <row r="283" spans="1:26">
      <c r="A283">
        <v>3</v>
      </c>
      <c r="B283" t="s">
        <v>1288</v>
      </c>
      <c r="C283">
        <v>3</v>
      </c>
      <c r="D283" s="3">
        <v>45019.069444444445</v>
      </c>
      <c r="E283" s="3">
        <v>45019.215277777781</v>
      </c>
      <c r="F283" t="s">
        <v>72</v>
      </c>
      <c r="G283" t="s">
        <v>82</v>
      </c>
      <c r="H283" t="s">
        <v>59</v>
      </c>
      <c r="I283" t="str">
        <f>IF(Tabla5[[#This Row],[Orden Cobrada]]="Si",Tabla13[[#This Row],[Método de Pago]],"Ninguno")</f>
        <v>Tarjeta de crédito</v>
      </c>
      <c r="J283" t="s">
        <v>1287</v>
      </c>
      <c r="K283" s="34" t="str">
        <f>IF(Tabla5[[#This Row],[Orden Cobrada]]="Si",Tabla13[[#This Row],[Propina]],0)</f>
        <v>16.11</v>
      </c>
      <c r="L283" t="s">
        <v>76</v>
      </c>
      <c r="M283">
        <v>271</v>
      </c>
      <c r="N283" t="s">
        <v>126</v>
      </c>
      <c r="O283" t="s">
        <v>19</v>
      </c>
      <c r="P283" s="6">
        <f>INT(Tabla13[[#This Row],[Hora de Llegada]])</f>
        <v>45019</v>
      </c>
      <c r="Q283" s="7" t="str">
        <f>TEXT(Tabla13[[#This Row],[Hora de Llegada]], "h:mm")</f>
        <v>1:40</v>
      </c>
      <c r="R283" s="7" t="str">
        <f>TEXT(Tabla13[[#This Row],[Hora de Salida]], "h:mm")</f>
        <v>5:10</v>
      </c>
      <c r="S283" s="7">
        <f>IF(Tabla13[[#This Row],[Estado de la Mesa]]="Ocupada",Tabla13[[#This Row],[Hora de Salida2]]-Tabla13[[#This Row],[Hora de Llegada2]]+(15/1440),Tabla13[[#This Row],[Hora de Salida2]]-Tabla13[[#This Row],[Hora de Llegada2]])</f>
        <v>0.15625000000000003</v>
      </c>
      <c r="T283" s="7">
        <f>Tabla13[[#This Row],[Hora de Salida2]]-Tabla13[[#This Row],[Hora de Llegada2]]</f>
        <v>0.14583333333333337</v>
      </c>
      <c r="U283" s="7">
        <f>IF(Tabla5[[#This Row],[Tiempo de Permanencia sin la Espera]]&gt;Tabla5[[#This Row],[Tiempo Preparación (horas)]],Tabla5[[#This Row],[Tiempo de Permanencia sin la Espera]]-Tabla5[[#This Row],[Tiempo Preparación (horas)]],0)</f>
        <v>0.10763888888888892</v>
      </c>
      <c r="V283" s="7" t="str">
        <f>IF(Tabla5[[#This Row],[Tiempo de Permanencia sin la Espera]]&gt;Tabla5[[#This Row],[Tiempo Preparación (horas)]],"Si","No")</f>
        <v>Si</v>
      </c>
      <c r="W283" s="8">
        <v>44</v>
      </c>
      <c r="X283" s="8">
        <f>IF(Tabla5[[#This Row],[Orden Cobrada]]="Si",Tabla5[[#This Row],[Monto Total de la Cuenta]]," ")</f>
        <v>44</v>
      </c>
      <c r="Y283" s="8">
        <v>55</v>
      </c>
      <c r="Z283" s="7">
        <f>Tabla5[[#This Row],[Tiempo de Preparación]]/1440</f>
        <v>3.8194444444444448E-2</v>
      </c>
    </row>
    <row r="284" spans="1:26">
      <c r="A284">
        <v>7</v>
      </c>
      <c r="B284" t="s">
        <v>1286</v>
      </c>
      <c r="C284">
        <v>1</v>
      </c>
      <c r="D284" s="3">
        <v>45019.023611111108</v>
      </c>
      <c r="E284" s="3">
        <v>45019.183333333334</v>
      </c>
      <c r="F284" t="s">
        <v>78</v>
      </c>
      <c r="G284" t="s">
        <v>82</v>
      </c>
      <c r="H284" t="s">
        <v>59</v>
      </c>
      <c r="I284" t="str">
        <f>IF(Tabla5[[#This Row],[Orden Cobrada]]="Si",Tabla13[[#This Row],[Método de Pago]],"Ninguno")</f>
        <v>Tarjeta de crédito</v>
      </c>
      <c r="J284" t="s">
        <v>1285</v>
      </c>
      <c r="K284" s="34" t="str">
        <f>IF(Tabla5[[#This Row],[Orden Cobrada]]="Si",Tabla13[[#This Row],[Propina]],0)</f>
        <v>42.73</v>
      </c>
      <c r="L284" t="s">
        <v>57</v>
      </c>
      <c r="M284">
        <v>272</v>
      </c>
      <c r="N284" t="s">
        <v>90</v>
      </c>
      <c r="O284" t="s">
        <v>1284</v>
      </c>
      <c r="P284" s="6">
        <f>INT(Tabla13[[#This Row],[Hora de Llegada]])</f>
        <v>45019</v>
      </c>
      <c r="Q284" s="7" t="str">
        <f>TEXT(Tabla13[[#This Row],[Hora de Llegada]], "h:mm")</f>
        <v>0:34</v>
      </c>
      <c r="R284" s="7" t="str">
        <f>TEXT(Tabla13[[#This Row],[Hora de Salida]], "h:mm")</f>
        <v>4:24</v>
      </c>
      <c r="S284" s="7">
        <f>IF(Tabla13[[#This Row],[Estado de la Mesa]]="Ocupada",Tabla13[[#This Row],[Hora de Salida2]]-Tabla13[[#This Row],[Hora de Llegada2]]+(15/1440),Tabla13[[#This Row],[Hora de Salida2]]-Tabla13[[#This Row],[Hora de Llegada2]])</f>
        <v>0.15972222222222224</v>
      </c>
      <c r="T284" s="7">
        <f>Tabla13[[#This Row],[Hora de Salida2]]-Tabla13[[#This Row],[Hora de Llegada2]]</f>
        <v>0.15972222222222224</v>
      </c>
      <c r="U284" s="7">
        <f>IF(Tabla5[[#This Row],[Tiempo de Permanencia sin la Espera]]&gt;Tabla5[[#This Row],[Tiempo Preparación (horas)]],Tabla5[[#This Row],[Tiempo de Permanencia sin la Espera]]-Tabla5[[#This Row],[Tiempo Preparación (horas)]],0)</f>
        <v>0.10208333333333335</v>
      </c>
      <c r="V284" s="7" t="str">
        <f>IF(Tabla5[[#This Row],[Tiempo de Permanencia sin la Espera]]&gt;Tabla5[[#This Row],[Tiempo Preparación (horas)]],"Si","No")</f>
        <v>Si</v>
      </c>
      <c r="W284" s="8">
        <v>83</v>
      </c>
      <c r="X284" s="8">
        <f>IF(Tabla5[[#This Row],[Orden Cobrada]]="Si",Tabla5[[#This Row],[Monto Total de la Cuenta]]," ")</f>
        <v>83</v>
      </c>
      <c r="Y284" s="8">
        <v>83</v>
      </c>
      <c r="Z284" s="7">
        <f>Tabla5[[#This Row],[Tiempo de Preparación]]/1440</f>
        <v>5.7638888888888892E-2</v>
      </c>
    </row>
    <row r="285" spans="1:26">
      <c r="A285">
        <v>20</v>
      </c>
      <c r="B285" t="s">
        <v>1283</v>
      </c>
      <c r="C285">
        <v>5</v>
      </c>
      <c r="D285" s="3">
        <v>45019.074305555558</v>
      </c>
      <c r="E285" s="3">
        <v>45019.145138888889</v>
      </c>
      <c r="F285" t="s">
        <v>61</v>
      </c>
      <c r="G285" t="s">
        <v>82</v>
      </c>
      <c r="H285" t="s">
        <v>102</v>
      </c>
      <c r="I285" t="str">
        <f>IF(Tabla5[[#This Row],[Orden Cobrada]]="Si",Tabla13[[#This Row],[Método de Pago]],"Ninguno")</f>
        <v>Efectivo</v>
      </c>
      <c r="J285" t="s">
        <v>1282</v>
      </c>
      <c r="K285" s="34" t="str">
        <f>IF(Tabla5[[#This Row],[Orden Cobrada]]="Si",Tabla13[[#This Row],[Propina]],0)</f>
        <v>36.3</v>
      </c>
      <c r="L285" t="s">
        <v>76</v>
      </c>
      <c r="M285">
        <v>273</v>
      </c>
      <c r="N285" t="s">
        <v>75</v>
      </c>
      <c r="O285" t="s">
        <v>1281</v>
      </c>
      <c r="P285" s="6">
        <f>INT(Tabla13[[#This Row],[Hora de Llegada]])</f>
        <v>45019</v>
      </c>
      <c r="Q285" s="7" t="str">
        <f>TEXT(Tabla13[[#This Row],[Hora de Llegada]], "h:mm")</f>
        <v>1:47</v>
      </c>
      <c r="R285" s="7" t="str">
        <f>TEXT(Tabla13[[#This Row],[Hora de Salida]], "h:mm")</f>
        <v>3:29</v>
      </c>
      <c r="S285" s="7">
        <f>IF(Tabla13[[#This Row],[Estado de la Mesa]]="Ocupada",Tabla13[[#This Row],[Hora de Salida2]]-Tabla13[[#This Row],[Hora de Llegada2]]+(15/1440),Tabla13[[#This Row],[Hora de Salida2]]-Tabla13[[#This Row],[Hora de Llegada2]])</f>
        <v>8.1250000000000017E-2</v>
      </c>
      <c r="T285" s="7">
        <f>Tabla13[[#This Row],[Hora de Salida2]]-Tabla13[[#This Row],[Hora de Llegada2]]</f>
        <v>7.0833333333333345E-2</v>
      </c>
      <c r="U285" s="7">
        <f>IF(Tabla5[[#This Row],[Tiempo de Permanencia sin la Espera]]&gt;Tabla5[[#This Row],[Tiempo Preparación (horas)]],Tabla5[[#This Row],[Tiempo de Permanencia sin la Espera]]-Tabla5[[#This Row],[Tiempo Preparación (horas)]],0)</f>
        <v>2.4305555555555566E-2</v>
      </c>
      <c r="V285" s="7" t="str">
        <f>IF(Tabla5[[#This Row],[Tiempo de Permanencia sin la Espera]]&gt;Tabla5[[#This Row],[Tiempo Preparación (horas)]],"Si","No")</f>
        <v>Si</v>
      </c>
      <c r="W285" s="8">
        <v>123</v>
      </c>
      <c r="X285" s="8">
        <f>IF(Tabla5[[#This Row],[Orden Cobrada]]="Si",Tabla5[[#This Row],[Monto Total de la Cuenta]]," ")</f>
        <v>123</v>
      </c>
      <c r="Y285" s="8">
        <v>67</v>
      </c>
      <c r="Z285" s="7">
        <f>Tabla5[[#This Row],[Tiempo de Preparación]]/1440</f>
        <v>4.6527777777777779E-2</v>
      </c>
    </row>
    <row r="286" spans="1:26">
      <c r="A286">
        <v>7</v>
      </c>
      <c r="B286" t="s">
        <v>1280</v>
      </c>
      <c r="C286">
        <v>1</v>
      </c>
      <c r="D286" s="3">
        <v>45019.135416666664</v>
      </c>
      <c r="E286" s="3">
        <v>45019.244444444441</v>
      </c>
      <c r="F286" t="s">
        <v>97</v>
      </c>
      <c r="G286" t="s">
        <v>82</v>
      </c>
      <c r="H286" t="s">
        <v>106</v>
      </c>
      <c r="I286" t="str">
        <f>IF(Tabla5[[#This Row],[Orden Cobrada]]="Si",Tabla13[[#This Row],[Método de Pago]],"Ninguno")</f>
        <v>Tarjeta de débito</v>
      </c>
      <c r="J286" t="s">
        <v>1279</v>
      </c>
      <c r="K286" s="34" t="str">
        <f>IF(Tabla5[[#This Row],[Orden Cobrada]]="Si",Tabla13[[#This Row],[Propina]],0)</f>
        <v>19.93</v>
      </c>
      <c r="L286" t="s">
        <v>76</v>
      </c>
      <c r="M286">
        <v>274</v>
      </c>
      <c r="N286" t="s">
        <v>104</v>
      </c>
      <c r="O286" t="s">
        <v>1278</v>
      </c>
      <c r="P286" s="6">
        <f>INT(Tabla13[[#This Row],[Hora de Llegada]])</f>
        <v>45019</v>
      </c>
      <c r="Q286" s="7" t="str">
        <f>TEXT(Tabla13[[#This Row],[Hora de Llegada]], "h:mm")</f>
        <v>3:15</v>
      </c>
      <c r="R286" s="7" t="str">
        <f>TEXT(Tabla13[[#This Row],[Hora de Salida]], "h:mm")</f>
        <v>5:52</v>
      </c>
      <c r="S286" s="7">
        <f>IF(Tabla13[[#This Row],[Estado de la Mesa]]="Ocupada",Tabla13[[#This Row],[Hora de Salida2]]-Tabla13[[#This Row],[Hora de Llegada2]]+(15/1440),Tabla13[[#This Row],[Hora de Salida2]]-Tabla13[[#This Row],[Hora de Llegada2]])</f>
        <v>0.11944444444444448</v>
      </c>
      <c r="T286" s="7">
        <f>Tabla13[[#This Row],[Hora de Salida2]]-Tabla13[[#This Row],[Hora de Llegada2]]</f>
        <v>0.10902777777777781</v>
      </c>
      <c r="U286" s="7">
        <f>IF(Tabla5[[#This Row],[Tiempo de Permanencia sin la Espera]]&gt;Tabla5[[#This Row],[Tiempo Preparación (horas)]],Tabla5[[#This Row],[Tiempo de Permanencia sin la Espera]]-Tabla5[[#This Row],[Tiempo Preparación (horas)]],0)</f>
        <v>5.6944444444444471E-2</v>
      </c>
      <c r="V286" s="7" t="str">
        <f>IF(Tabla5[[#This Row],[Tiempo de Permanencia sin la Espera]]&gt;Tabla5[[#This Row],[Tiempo Preparación (horas)]],"Si","No")</f>
        <v>Si</v>
      </c>
      <c r="W286" s="8">
        <v>116</v>
      </c>
      <c r="X286" s="8">
        <f>IF(Tabla5[[#This Row],[Orden Cobrada]]="Si",Tabla5[[#This Row],[Monto Total de la Cuenta]]," ")</f>
        <v>116</v>
      </c>
      <c r="Y286" s="8">
        <v>75</v>
      </c>
      <c r="Z286" s="7">
        <f>Tabla5[[#This Row],[Tiempo de Preparación]]/1440</f>
        <v>5.2083333333333336E-2</v>
      </c>
    </row>
    <row r="287" spans="1:26">
      <c r="A287">
        <v>5</v>
      </c>
      <c r="B287" t="s">
        <v>1277</v>
      </c>
      <c r="C287">
        <v>3</v>
      </c>
      <c r="D287" s="3">
        <v>45019.092361111114</v>
      </c>
      <c r="E287" s="3">
        <v>45019.248611111114</v>
      </c>
      <c r="F287" t="s">
        <v>61</v>
      </c>
      <c r="G287" t="s">
        <v>82</v>
      </c>
      <c r="H287" t="s">
        <v>59</v>
      </c>
      <c r="I287" t="str">
        <f>IF(Tabla5[[#This Row],[Orden Cobrada]]="Si",Tabla13[[#This Row],[Método de Pago]],"Ninguno")</f>
        <v>Tarjeta de crédito</v>
      </c>
      <c r="J287" t="s">
        <v>1276</v>
      </c>
      <c r="K287" s="34" t="str">
        <f>IF(Tabla5[[#This Row],[Orden Cobrada]]="Si",Tabla13[[#This Row],[Propina]],0)</f>
        <v>49.67</v>
      </c>
      <c r="L287" t="s">
        <v>57</v>
      </c>
      <c r="M287">
        <v>275</v>
      </c>
      <c r="N287" t="s">
        <v>126</v>
      </c>
      <c r="O287" t="s">
        <v>1275</v>
      </c>
      <c r="P287" s="6">
        <f>INT(Tabla13[[#This Row],[Hora de Llegada]])</f>
        <v>45019</v>
      </c>
      <c r="Q287" s="7" t="str">
        <f>TEXT(Tabla13[[#This Row],[Hora de Llegada]], "h:mm")</f>
        <v>2:13</v>
      </c>
      <c r="R287" s="7" t="str">
        <f>TEXT(Tabla13[[#This Row],[Hora de Salida]], "h:mm")</f>
        <v>5:58</v>
      </c>
      <c r="S287" s="7">
        <f>IF(Tabla13[[#This Row],[Estado de la Mesa]]="Ocupada",Tabla13[[#This Row],[Hora de Salida2]]-Tabla13[[#This Row],[Hora de Llegada2]]+(15/1440),Tabla13[[#This Row],[Hora de Salida2]]-Tabla13[[#This Row],[Hora de Llegada2]])</f>
        <v>0.15625</v>
      </c>
      <c r="T287" s="7">
        <f>Tabla13[[#This Row],[Hora de Salida2]]-Tabla13[[#This Row],[Hora de Llegada2]]</f>
        <v>0.15625</v>
      </c>
      <c r="U287" s="7">
        <f>IF(Tabla5[[#This Row],[Tiempo de Permanencia sin la Espera]]&gt;Tabla5[[#This Row],[Tiempo Preparación (horas)]],Tabla5[[#This Row],[Tiempo de Permanencia sin la Espera]]-Tabla5[[#This Row],[Tiempo Preparación (horas)]],0)</f>
        <v>7.1527777777777773E-2</v>
      </c>
      <c r="V287" s="7" t="str">
        <f>IF(Tabla5[[#This Row],[Tiempo de Permanencia sin la Espera]]&gt;Tabla5[[#This Row],[Tiempo Preparación (horas)]],"Si","No")</f>
        <v>Si</v>
      </c>
      <c r="W287" s="8">
        <v>121</v>
      </c>
      <c r="X287" s="8">
        <f>IF(Tabla5[[#This Row],[Orden Cobrada]]="Si",Tabla5[[#This Row],[Monto Total de la Cuenta]]," ")</f>
        <v>121</v>
      </c>
      <c r="Y287" s="8">
        <v>122</v>
      </c>
      <c r="Z287" s="7">
        <f>Tabla5[[#This Row],[Tiempo de Preparación]]/1440</f>
        <v>8.4722222222222227E-2</v>
      </c>
    </row>
    <row r="288" spans="1:26">
      <c r="A288">
        <v>15</v>
      </c>
      <c r="B288" t="s">
        <v>1274</v>
      </c>
      <c r="C288">
        <v>6</v>
      </c>
      <c r="D288" s="3">
        <v>45019.107638888891</v>
      </c>
      <c r="E288" s="3">
        <v>45019.231944444444</v>
      </c>
      <c r="F288" t="s">
        <v>78</v>
      </c>
      <c r="G288" t="s">
        <v>82</v>
      </c>
      <c r="H288" t="s">
        <v>106</v>
      </c>
      <c r="I288" t="str">
        <f>IF(Tabla5[[#This Row],[Orden Cobrada]]="Si",Tabla13[[#This Row],[Método de Pago]],"Ninguno")</f>
        <v>Tarjeta de débito</v>
      </c>
      <c r="J288" t="s">
        <v>1273</v>
      </c>
      <c r="K288" s="34" t="str">
        <f>IF(Tabla5[[#This Row],[Orden Cobrada]]="Si",Tabla13[[#This Row],[Propina]],0)</f>
        <v>20.98</v>
      </c>
      <c r="L288" t="s">
        <v>57</v>
      </c>
      <c r="M288">
        <v>276</v>
      </c>
      <c r="N288" t="s">
        <v>56</v>
      </c>
      <c r="O288" t="s">
        <v>1272</v>
      </c>
      <c r="P288" s="6">
        <f>INT(Tabla13[[#This Row],[Hora de Llegada]])</f>
        <v>45019</v>
      </c>
      <c r="Q288" s="7" t="str">
        <f>TEXT(Tabla13[[#This Row],[Hora de Llegada]], "h:mm")</f>
        <v>2:35</v>
      </c>
      <c r="R288" s="7" t="str">
        <f>TEXT(Tabla13[[#This Row],[Hora de Salida]], "h:mm")</f>
        <v>5:34</v>
      </c>
      <c r="S288" s="7">
        <f>IF(Tabla13[[#This Row],[Estado de la Mesa]]="Ocupada",Tabla13[[#This Row],[Hora de Salida2]]-Tabla13[[#This Row],[Hora de Llegada2]]+(15/1440),Tabla13[[#This Row],[Hora de Salida2]]-Tabla13[[#This Row],[Hora de Llegada2]])</f>
        <v>0.12430555555555553</v>
      </c>
      <c r="T288" s="7">
        <f>Tabla13[[#This Row],[Hora de Salida2]]-Tabla13[[#This Row],[Hora de Llegada2]]</f>
        <v>0.12430555555555553</v>
      </c>
      <c r="U288" s="7">
        <f>IF(Tabla5[[#This Row],[Tiempo de Permanencia sin la Espera]]&gt;Tabla5[[#This Row],[Tiempo Preparación (horas)]],Tabla5[[#This Row],[Tiempo de Permanencia sin la Espera]]-Tabla5[[#This Row],[Tiempo Preparación (horas)]],0)</f>
        <v>6.5277777777777754E-2</v>
      </c>
      <c r="V288" s="7" t="str">
        <f>IF(Tabla5[[#This Row],[Tiempo de Permanencia sin la Espera]]&gt;Tabla5[[#This Row],[Tiempo Preparación (horas)]],"Si","No")</f>
        <v>Si</v>
      </c>
      <c r="W288" s="8">
        <v>70</v>
      </c>
      <c r="X288" s="8">
        <f>IF(Tabla5[[#This Row],[Orden Cobrada]]="Si",Tabla5[[#This Row],[Monto Total de la Cuenta]]," ")</f>
        <v>70</v>
      </c>
      <c r="Y288" s="8">
        <v>85</v>
      </c>
      <c r="Z288" s="7">
        <f>Tabla5[[#This Row],[Tiempo de Preparación]]/1440</f>
        <v>5.9027777777777776E-2</v>
      </c>
    </row>
    <row r="289" spans="1:26">
      <c r="A289">
        <v>4</v>
      </c>
      <c r="B289" t="s">
        <v>933</v>
      </c>
      <c r="C289">
        <v>2</v>
      </c>
      <c r="D289" s="3">
        <v>45019.061111111114</v>
      </c>
      <c r="E289" s="3">
        <v>45019.163888888892</v>
      </c>
      <c r="F289" t="s">
        <v>87</v>
      </c>
      <c r="G289" t="s">
        <v>82</v>
      </c>
      <c r="H289" t="s">
        <v>59</v>
      </c>
      <c r="I289" t="str">
        <f>IF(Tabla5[[#This Row],[Orden Cobrada]]="Si",Tabla13[[#This Row],[Método de Pago]],"Ninguno")</f>
        <v>Tarjeta de crédito</v>
      </c>
      <c r="J289" t="s">
        <v>1271</v>
      </c>
      <c r="K289" s="34" t="str">
        <f>IF(Tabla5[[#This Row],[Orden Cobrada]]="Si",Tabla13[[#This Row],[Propina]],0)</f>
        <v>10.29</v>
      </c>
      <c r="L289" t="s">
        <v>70</v>
      </c>
      <c r="M289">
        <v>277</v>
      </c>
      <c r="N289" t="s">
        <v>90</v>
      </c>
      <c r="O289" t="s">
        <v>9</v>
      </c>
      <c r="P289" s="6">
        <f>INT(Tabla13[[#This Row],[Hora de Llegada]])</f>
        <v>45019</v>
      </c>
      <c r="Q289" s="7" t="str">
        <f>TEXT(Tabla13[[#This Row],[Hora de Llegada]], "h:mm")</f>
        <v>1:28</v>
      </c>
      <c r="R289" s="7" t="str">
        <f>TEXT(Tabla13[[#This Row],[Hora de Salida]], "h:mm")</f>
        <v>3:56</v>
      </c>
      <c r="S289" s="7">
        <f>IF(Tabla13[[#This Row],[Estado de la Mesa]]="Ocupada",Tabla13[[#This Row],[Hora de Salida2]]-Tabla13[[#This Row],[Hora de Llegada2]]+(15/1440),Tabla13[[#This Row],[Hora de Salida2]]-Tabla13[[#This Row],[Hora de Llegada2]])</f>
        <v>0.10277777777777777</v>
      </c>
      <c r="T289" s="7">
        <f>Tabla13[[#This Row],[Hora de Salida2]]-Tabla13[[#This Row],[Hora de Llegada2]]</f>
        <v>0.10277777777777777</v>
      </c>
      <c r="U289" s="7">
        <f>IF(Tabla5[[#This Row],[Tiempo de Permanencia sin la Espera]]&gt;Tabla5[[#This Row],[Tiempo Preparación (horas)]],Tabla5[[#This Row],[Tiempo de Permanencia sin la Espera]]-Tabla5[[#This Row],[Tiempo Preparación (horas)]],0)</f>
        <v>8.2638888888888887E-2</v>
      </c>
      <c r="V289" s="7" t="str">
        <f>IF(Tabla5[[#This Row],[Tiempo de Permanencia sin la Espera]]&gt;Tabla5[[#This Row],[Tiempo Preparación (horas)]],"Si","No")</f>
        <v>Si</v>
      </c>
      <c r="W289" s="8">
        <v>93</v>
      </c>
      <c r="X289" s="8">
        <f>IF(Tabla5[[#This Row],[Orden Cobrada]]="Si",Tabla5[[#This Row],[Monto Total de la Cuenta]]," ")</f>
        <v>93</v>
      </c>
      <c r="Y289" s="8">
        <v>29</v>
      </c>
      <c r="Z289" s="7">
        <f>Tabla5[[#This Row],[Tiempo de Preparación]]/1440</f>
        <v>2.013888888888889E-2</v>
      </c>
    </row>
    <row r="290" spans="1:26">
      <c r="A290">
        <v>5</v>
      </c>
      <c r="B290" t="s">
        <v>1270</v>
      </c>
      <c r="C290">
        <v>4</v>
      </c>
      <c r="D290" s="3">
        <v>45019.131944444445</v>
      </c>
      <c r="E290" s="3">
        <v>45019.216666666667</v>
      </c>
      <c r="F290" t="s">
        <v>72</v>
      </c>
      <c r="G290" t="s">
        <v>82</v>
      </c>
      <c r="H290" t="s">
        <v>102</v>
      </c>
      <c r="I290" t="str">
        <f>IF(Tabla5[[#This Row],[Orden Cobrada]]="Si",Tabla13[[#This Row],[Método de Pago]],"Ninguno")</f>
        <v>Efectivo</v>
      </c>
      <c r="J290" t="s">
        <v>1269</v>
      </c>
      <c r="K290" s="34" t="str">
        <f>IF(Tabla5[[#This Row],[Orden Cobrada]]="Si",Tabla13[[#This Row],[Propina]],0)</f>
        <v>41.36</v>
      </c>
      <c r="L290" t="s">
        <v>70</v>
      </c>
      <c r="M290">
        <v>278</v>
      </c>
      <c r="N290" t="s">
        <v>132</v>
      </c>
      <c r="O290" t="s">
        <v>1268</v>
      </c>
      <c r="P290" s="6">
        <f>INT(Tabla13[[#This Row],[Hora de Llegada]])</f>
        <v>45019</v>
      </c>
      <c r="Q290" s="7" t="str">
        <f>TEXT(Tabla13[[#This Row],[Hora de Llegada]], "h:mm")</f>
        <v>3:10</v>
      </c>
      <c r="R290" s="7" t="str">
        <f>TEXT(Tabla13[[#This Row],[Hora de Salida]], "h:mm")</f>
        <v>5:12</v>
      </c>
      <c r="S290" s="7">
        <f>IF(Tabla13[[#This Row],[Estado de la Mesa]]="Ocupada",Tabla13[[#This Row],[Hora de Salida2]]-Tabla13[[#This Row],[Hora de Llegada2]]+(15/1440),Tabla13[[#This Row],[Hora de Salida2]]-Tabla13[[#This Row],[Hora de Llegada2]])</f>
        <v>8.4722222222222227E-2</v>
      </c>
      <c r="T290" s="7">
        <f>Tabla13[[#This Row],[Hora de Salida2]]-Tabla13[[#This Row],[Hora de Llegada2]]</f>
        <v>8.4722222222222227E-2</v>
      </c>
      <c r="U290" s="7">
        <f>IF(Tabla5[[#This Row],[Tiempo de Permanencia sin la Espera]]&gt;Tabla5[[#This Row],[Tiempo Preparación (horas)]],Tabla5[[#This Row],[Tiempo de Permanencia sin la Espera]]-Tabla5[[#This Row],[Tiempo Preparación (horas)]],0)</f>
        <v>4.2361111111111113E-2</v>
      </c>
      <c r="V290" s="7" t="str">
        <f>IF(Tabla5[[#This Row],[Tiempo de Permanencia sin la Espera]]&gt;Tabla5[[#This Row],[Tiempo Preparación (horas)]],"Si","No")</f>
        <v>Si</v>
      </c>
      <c r="W290" s="8">
        <v>141</v>
      </c>
      <c r="X290" s="8">
        <f>IF(Tabla5[[#This Row],[Orden Cobrada]]="Si",Tabla5[[#This Row],[Monto Total de la Cuenta]]," ")</f>
        <v>141</v>
      </c>
      <c r="Y290" s="8">
        <v>61</v>
      </c>
      <c r="Z290" s="7">
        <f>Tabla5[[#This Row],[Tiempo de Preparación]]/1440</f>
        <v>4.2361111111111113E-2</v>
      </c>
    </row>
    <row r="291" spans="1:26">
      <c r="A291">
        <v>11</v>
      </c>
      <c r="B291" t="s">
        <v>1267</v>
      </c>
      <c r="C291">
        <v>5</v>
      </c>
      <c r="D291" s="3">
        <v>45019.010416666664</v>
      </c>
      <c r="E291" s="3">
        <v>45019.107638888891</v>
      </c>
      <c r="F291" t="s">
        <v>61</v>
      </c>
      <c r="G291" t="s">
        <v>66</v>
      </c>
      <c r="H291" t="s">
        <v>59</v>
      </c>
      <c r="I291" t="str">
        <f>IF(Tabla5[[#This Row],[Orden Cobrada]]="Si",Tabla13[[#This Row],[Método de Pago]],"Ninguno")</f>
        <v>Ninguno</v>
      </c>
      <c r="J291" t="s">
        <v>831</v>
      </c>
      <c r="K291" s="34">
        <f>IF(Tabla5[[#This Row],[Orden Cobrada]]="Si",Tabla13[[#This Row],[Propina]],0)</f>
        <v>0</v>
      </c>
      <c r="L291" t="s">
        <v>70</v>
      </c>
      <c r="M291">
        <v>279</v>
      </c>
      <c r="N291" t="s">
        <v>132</v>
      </c>
      <c r="O291" t="s">
        <v>1266</v>
      </c>
      <c r="P291" s="6">
        <f>INT(Tabla13[[#This Row],[Hora de Llegada]])</f>
        <v>45019</v>
      </c>
      <c r="Q291" s="7" t="str">
        <f>TEXT(Tabla13[[#This Row],[Hora de Llegada]], "h:mm")</f>
        <v>0:15</v>
      </c>
      <c r="R291" s="7" t="str">
        <f>TEXT(Tabla13[[#This Row],[Hora de Salida]], "h:mm")</f>
        <v>2:35</v>
      </c>
      <c r="S291" s="7">
        <f>IF(Tabla13[[#This Row],[Estado de la Mesa]]="Ocupada",Tabla13[[#This Row],[Hora de Salida2]]-Tabla13[[#This Row],[Hora de Llegada2]]+(15/1440),Tabla13[[#This Row],[Hora de Salida2]]-Tabla13[[#This Row],[Hora de Llegada2]])</f>
        <v>9.7222222222222224E-2</v>
      </c>
      <c r="T291" s="7">
        <f>Tabla13[[#This Row],[Hora de Salida2]]-Tabla13[[#This Row],[Hora de Llegada2]]</f>
        <v>9.7222222222222224E-2</v>
      </c>
      <c r="U291" s="7">
        <f>IF(Tabla5[[#This Row],[Tiempo de Permanencia sin la Espera]]&gt;Tabla5[[#This Row],[Tiempo Preparación (horas)]],Tabla5[[#This Row],[Tiempo de Permanencia sin la Espera]]-Tabla5[[#This Row],[Tiempo Preparación (horas)]],0)</f>
        <v>0</v>
      </c>
      <c r="V291" s="7" t="str">
        <f>IF(Tabla5[[#This Row],[Tiempo de Permanencia sin la Espera]]&gt;Tabla5[[#This Row],[Tiempo Preparación (horas)]],"Si","No")</f>
        <v>No</v>
      </c>
      <c r="W291" s="8">
        <v>201</v>
      </c>
      <c r="X291" s="8" t="str">
        <f>IF(Tabla5[[#This Row],[Orden Cobrada]]="Si",Tabla5[[#This Row],[Monto Total de la Cuenta]]," ")</f>
        <v xml:space="preserve"> </v>
      </c>
      <c r="Y291" s="8">
        <v>142</v>
      </c>
      <c r="Z291" s="7">
        <f>Tabla5[[#This Row],[Tiempo de Preparación]]/1440</f>
        <v>9.8611111111111108E-2</v>
      </c>
    </row>
    <row r="292" spans="1:26">
      <c r="A292">
        <v>14</v>
      </c>
      <c r="B292" t="s">
        <v>1265</v>
      </c>
      <c r="C292">
        <v>6</v>
      </c>
      <c r="D292" s="3">
        <v>45019.020833333336</v>
      </c>
      <c r="E292" s="3">
        <v>45019.111805555556</v>
      </c>
      <c r="F292" t="s">
        <v>87</v>
      </c>
      <c r="G292" t="s">
        <v>82</v>
      </c>
      <c r="H292" t="s">
        <v>59</v>
      </c>
      <c r="I292" t="str">
        <f>IF(Tabla5[[#This Row],[Orden Cobrada]]="Si",Tabla13[[#This Row],[Método de Pago]],"Ninguno")</f>
        <v>Tarjeta de crédito</v>
      </c>
      <c r="J292" t="s">
        <v>1264</v>
      </c>
      <c r="K292" s="34" t="str">
        <f>IF(Tabla5[[#This Row],[Orden Cobrada]]="Si",Tabla13[[#This Row],[Propina]],0)</f>
        <v>36.08</v>
      </c>
      <c r="L292" t="s">
        <v>57</v>
      </c>
      <c r="M292">
        <v>280</v>
      </c>
      <c r="N292" t="s">
        <v>56</v>
      </c>
      <c r="O292" t="s">
        <v>1263</v>
      </c>
      <c r="P292" s="6">
        <f>INT(Tabla13[[#This Row],[Hora de Llegada]])</f>
        <v>45019</v>
      </c>
      <c r="Q292" s="7" t="str">
        <f>TEXT(Tabla13[[#This Row],[Hora de Llegada]], "h:mm")</f>
        <v>0:30</v>
      </c>
      <c r="R292" s="7" t="str">
        <f>TEXT(Tabla13[[#This Row],[Hora de Salida]], "h:mm")</f>
        <v>2:41</v>
      </c>
      <c r="S292" s="7">
        <f>IF(Tabla13[[#This Row],[Estado de la Mesa]]="Ocupada",Tabla13[[#This Row],[Hora de Salida2]]-Tabla13[[#This Row],[Hora de Llegada2]]+(15/1440),Tabla13[[#This Row],[Hora de Salida2]]-Tabla13[[#This Row],[Hora de Llegada2]])</f>
        <v>9.0972222222222232E-2</v>
      </c>
      <c r="T292" s="7">
        <f>Tabla13[[#This Row],[Hora de Salida2]]-Tabla13[[#This Row],[Hora de Llegada2]]</f>
        <v>9.0972222222222232E-2</v>
      </c>
      <c r="U292" s="7">
        <f>IF(Tabla5[[#This Row],[Tiempo de Permanencia sin la Espera]]&gt;Tabla5[[#This Row],[Tiempo Preparación (horas)]],Tabla5[[#This Row],[Tiempo de Permanencia sin la Espera]]-Tabla5[[#This Row],[Tiempo Preparación (horas)]],0)</f>
        <v>3.1250000000000007E-2</v>
      </c>
      <c r="V292" s="7" t="str">
        <f>IF(Tabla5[[#This Row],[Tiempo de Permanencia sin la Espera]]&gt;Tabla5[[#This Row],[Tiempo Preparación (horas)]],"Si","No")</f>
        <v>Si</v>
      </c>
      <c r="W292" s="8">
        <v>117</v>
      </c>
      <c r="X292" s="8">
        <f>IF(Tabla5[[#This Row],[Orden Cobrada]]="Si",Tabla5[[#This Row],[Monto Total de la Cuenta]]," ")</f>
        <v>117</v>
      </c>
      <c r="Y292" s="8">
        <v>86</v>
      </c>
      <c r="Z292" s="7">
        <f>Tabla5[[#This Row],[Tiempo de Preparación]]/1440</f>
        <v>5.9722222222222225E-2</v>
      </c>
    </row>
    <row r="293" spans="1:26">
      <c r="A293">
        <v>18</v>
      </c>
      <c r="B293" t="s">
        <v>1262</v>
      </c>
      <c r="C293">
        <v>2</v>
      </c>
      <c r="D293" s="3">
        <v>45019.161111111112</v>
      </c>
      <c r="E293" s="3">
        <v>45019.326388888891</v>
      </c>
      <c r="F293" t="s">
        <v>78</v>
      </c>
      <c r="G293" t="s">
        <v>60</v>
      </c>
      <c r="H293" t="s">
        <v>102</v>
      </c>
      <c r="I293" t="str">
        <f>IF(Tabla5[[#This Row],[Orden Cobrada]]="Si",Tabla13[[#This Row],[Método de Pago]],"Ninguno")</f>
        <v>Efectivo</v>
      </c>
      <c r="J293" t="s">
        <v>1171</v>
      </c>
      <c r="K293" s="34" t="str">
        <f>IF(Tabla5[[#This Row],[Orden Cobrada]]="Si",Tabla13[[#This Row],[Propina]],0)</f>
        <v>44.3</v>
      </c>
      <c r="L293" t="s">
        <v>76</v>
      </c>
      <c r="M293">
        <v>281</v>
      </c>
      <c r="N293" t="s">
        <v>100</v>
      </c>
      <c r="O293" t="s">
        <v>14</v>
      </c>
      <c r="P293" s="6">
        <f>INT(Tabla13[[#This Row],[Hora de Llegada]])</f>
        <v>45019</v>
      </c>
      <c r="Q293" s="7" t="str">
        <f>TEXT(Tabla13[[#This Row],[Hora de Llegada]], "h:mm")</f>
        <v>3:52</v>
      </c>
      <c r="R293" s="7" t="str">
        <f>TEXT(Tabla13[[#This Row],[Hora de Salida]], "h:mm")</f>
        <v>7:50</v>
      </c>
      <c r="S293" s="7">
        <f>IF(Tabla13[[#This Row],[Estado de la Mesa]]="Ocupada",Tabla13[[#This Row],[Hora de Salida2]]-Tabla13[[#This Row],[Hora de Llegada2]]+(15/1440),Tabla13[[#This Row],[Hora de Salida2]]-Tabla13[[#This Row],[Hora de Llegada2]])</f>
        <v>0.17569444444444443</v>
      </c>
      <c r="T293" s="7">
        <f>Tabla13[[#This Row],[Hora de Salida2]]-Tabla13[[#This Row],[Hora de Llegada2]]</f>
        <v>0.16527777777777777</v>
      </c>
      <c r="U293" s="7">
        <f>IF(Tabla5[[#This Row],[Tiempo de Permanencia sin la Espera]]&gt;Tabla5[[#This Row],[Tiempo Preparación (horas)]],Tabla5[[#This Row],[Tiempo de Permanencia sin la Espera]]-Tabla5[[#This Row],[Tiempo Preparación (horas)]],0)</f>
        <v>0.15902777777777777</v>
      </c>
      <c r="V293" s="7" t="str">
        <f>IF(Tabla5[[#This Row],[Tiempo de Permanencia sin la Espera]]&gt;Tabla5[[#This Row],[Tiempo Preparación (horas)]],"Si","No")</f>
        <v>Si</v>
      </c>
      <c r="W293" s="8">
        <v>66</v>
      </c>
      <c r="X293" s="8">
        <f>IF(Tabla5[[#This Row],[Orden Cobrada]]="Si",Tabla5[[#This Row],[Monto Total de la Cuenta]]," ")</f>
        <v>66</v>
      </c>
      <c r="Y293" s="8">
        <v>9</v>
      </c>
      <c r="Z293" s="7">
        <f>Tabla5[[#This Row],[Tiempo de Preparación]]/1440</f>
        <v>6.2500000000000003E-3</v>
      </c>
    </row>
    <row r="294" spans="1:26">
      <c r="A294">
        <v>6</v>
      </c>
      <c r="B294" t="s">
        <v>119</v>
      </c>
      <c r="C294">
        <v>1</v>
      </c>
      <c r="D294" s="3">
        <v>45019.049305555556</v>
      </c>
      <c r="E294" s="3">
        <v>45019.209722222222</v>
      </c>
      <c r="F294" t="s">
        <v>78</v>
      </c>
      <c r="G294" t="s">
        <v>82</v>
      </c>
      <c r="H294" t="s">
        <v>59</v>
      </c>
      <c r="I294" t="str">
        <f>IF(Tabla5[[#This Row],[Orden Cobrada]]="Si",Tabla13[[#This Row],[Método de Pago]],"Ninguno")</f>
        <v>Tarjeta de crédito</v>
      </c>
      <c r="J294" t="s">
        <v>1261</v>
      </c>
      <c r="K294" s="34" t="str">
        <f>IF(Tabla5[[#This Row],[Orden Cobrada]]="Si",Tabla13[[#This Row],[Propina]],0)</f>
        <v>19.05</v>
      </c>
      <c r="L294" t="s">
        <v>70</v>
      </c>
      <c r="M294">
        <v>282</v>
      </c>
      <c r="N294" t="s">
        <v>85</v>
      </c>
      <c r="O294" t="s">
        <v>1260</v>
      </c>
      <c r="P294" s="6">
        <f>INT(Tabla13[[#This Row],[Hora de Llegada]])</f>
        <v>45019</v>
      </c>
      <c r="Q294" s="7" t="str">
        <f>TEXT(Tabla13[[#This Row],[Hora de Llegada]], "h:mm")</f>
        <v>1:11</v>
      </c>
      <c r="R294" s="7" t="str">
        <f>TEXT(Tabla13[[#This Row],[Hora de Salida]], "h:mm")</f>
        <v>5:02</v>
      </c>
      <c r="S294" s="7">
        <f>IF(Tabla13[[#This Row],[Estado de la Mesa]]="Ocupada",Tabla13[[#This Row],[Hora de Salida2]]-Tabla13[[#This Row],[Hora de Llegada2]]+(15/1440),Tabla13[[#This Row],[Hora de Salida2]]-Tabla13[[#This Row],[Hora de Llegada2]])</f>
        <v>0.16041666666666668</v>
      </c>
      <c r="T294" s="7">
        <f>Tabla13[[#This Row],[Hora de Salida2]]-Tabla13[[#This Row],[Hora de Llegada2]]</f>
        <v>0.16041666666666668</v>
      </c>
      <c r="U294" s="7">
        <f>IF(Tabla5[[#This Row],[Tiempo de Permanencia sin la Espera]]&gt;Tabla5[[#This Row],[Tiempo Preparación (horas)]],Tabla5[[#This Row],[Tiempo de Permanencia sin la Espera]]-Tabla5[[#This Row],[Tiempo Preparación (horas)]],0)</f>
        <v>8.1250000000000017E-2</v>
      </c>
      <c r="V294" s="7" t="str">
        <f>IF(Tabla5[[#This Row],[Tiempo de Permanencia sin la Espera]]&gt;Tabla5[[#This Row],[Tiempo Preparación (horas)]],"Si","No")</f>
        <v>Si</v>
      </c>
      <c r="W294" s="8">
        <v>74</v>
      </c>
      <c r="X294" s="8">
        <f>IF(Tabla5[[#This Row],[Orden Cobrada]]="Si",Tabla5[[#This Row],[Monto Total de la Cuenta]]," ")</f>
        <v>74</v>
      </c>
      <c r="Y294" s="8">
        <v>114</v>
      </c>
      <c r="Z294" s="7">
        <f>Tabla5[[#This Row],[Tiempo de Preparación]]/1440</f>
        <v>7.9166666666666663E-2</v>
      </c>
    </row>
    <row r="295" spans="1:26">
      <c r="A295">
        <v>19</v>
      </c>
      <c r="B295" t="s">
        <v>1259</v>
      </c>
      <c r="C295">
        <v>5</v>
      </c>
      <c r="D295" s="3">
        <v>45019.044444444444</v>
      </c>
      <c r="E295" s="3">
        <v>45019.199999999997</v>
      </c>
      <c r="F295" t="s">
        <v>87</v>
      </c>
      <c r="G295" t="s">
        <v>66</v>
      </c>
      <c r="H295" t="s">
        <v>59</v>
      </c>
      <c r="I295" t="str">
        <f>IF(Tabla5[[#This Row],[Orden Cobrada]]="Si",Tabla13[[#This Row],[Método de Pago]],"Ninguno")</f>
        <v>Tarjeta de crédito</v>
      </c>
      <c r="J295" t="s">
        <v>253</v>
      </c>
      <c r="K295" s="34" t="str">
        <f>IF(Tabla5[[#This Row],[Orden Cobrada]]="Si",Tabla13[[#This Row],[Propina]],0)</f>
        <v>43.07</v>
      </c>
      <c r="L295" t="s">
        <v>70</v>
      </c>
      <c r="M295">
        <v>283</v>
      </c>
      <c r="N295" t="s">
        <v>104</v>
      </c>
      <c r="O295" t="s">
        <v>25</v>
      </c>
      <c r="P295" s="6">
        <f>INT(Tabla13[[#This Row],[Hora de Llegada]])</f>
        <v>45019</v>
      </c>
      <c r="Q295" s="7" t="str">
        <f>TEXT(Tabla13[[#This Row],[Hora de Llegada]], "h:mm")</f>
        <v>1:04</v>
      </c>
      <c r="R295" s="7" t="str">
        <f>TEXT(Tabla13[[#This Row],[Hora de Salida]], "h:mm")</f>
        <v>4:48</v>
      </c>
      <c r="S295" s="7">
        <f>IF(Tabla13[[#This Row],[Estado de la Mesa]]="Ocupada",Tabla13[[#This Row],[Hora de Salida2]]-Tabla13[[#This Row],[Hora de Llegada2]]+(15/1440),Tabla13[[#This Row],[Hora de Salida2]]-Tabla13[[#This Row],[Hora de Llegada2]])</f>
        <v>0.15555555555555553</v>
      </c>
      <c r="T295" s="7">
        <f>Tabla13[[#This Row],[Hora de Salida2]]-Tabla13[[#This Row],[Hora de Llegada2]]</f>
        <v>0.15555555555555553</v>
      </c>
      <c r="U295" s="7">
        <f>IF(Tabla5[[#This Row],[Tiempo de Permanencia sin la Espera]]&gt;Tabla5[[#This Row],[Tiempo Preparación (horas)]],Tabla5[[#This Row],[Tiempo de Permanencia sin la Espera]]-Tabla5[[#This Row],[Tiempo Preparación (horas)]],0)</f>
        <v>0.15138888888888885</v>
      </c>
      <c r="V295" s="7" t="str">
        <f>IF(Tabla5[[#This Row],[Tiempo de Permanencia sin la Espera]]&gt;Tabla5[[#This Row],[Tiempo Preparación (horas)]],"Si","No")</f>
        <v>Si</v>
      </c>
      <c r="W295" s="8">
        <v>78</v>
      </c>
      <c r="X295" s="8">
        <f>IF(Tabla5[[#This Row],[Orden Cobrada]]="Si",Tabla5[[#This Row],[Monto Total de la Cuenta]]," ")</f>
        <v>78</v>
      </c>
      <c r="Y295" s="8">
        <v>6</v>
      </c>
      <c r="Z295" s="7">
        <f>Tabla5[[#This Row],[Tiempo de Preparación]]/1440</f>
        <v>4.1666666666666666E-3</v>
      </c>
    </row>
    <row r="296" spans="1:26">
      <c r="A296">
        <v>11</v>
      </c>
      <c r="B296" t="s">
        <v>1258</v>
      </c>
      <c r="C296">
        <v>4</v>
      </c>
      <c r="D296" s="3">
        <v>45019.102777777778</v>
      </c>
      <c r="E296" s="3">
        <v>45019.192361111112</v>
      </c>
      <c r="F296" t="s">
        <v>87</v>
      </c>
      <c r="G296" t="s">
        <v>82</v>
      </c>
      <c r="H296" t="s">
        <v>106</v>
      </c>
      <c r="I296" t="str">
        <f>IF(Tabla5[[#This Row],[Orden Cobrada]]="Si",Tabla13[[#This Row],[Método de Pago]],"Ninguno")</f>
        <v>Ninguno</v>
      </c>
      <c r="J296" t="s">
        <v>1257</v>
      </c>
      <c r="K296" s="34">
        <f>IF(Tabla5[[#This Row],[Orden Cobrada]]="Si",Tabla13[[#This Row],[Propina]],0)</f>
        <v>0</v>
      </c>
      <c r="L296" t="s">
        <v>76</v>
      </c>
      <c r="M296">
        <v>284</v>
      </c>
      <c r="N296" t="s">
        <v>100</v>
      </c>
      <c r="O296" t="s">
        <v>1256</v>
      </c>
      <c r="P296" s="6">
        <f>INT(Tabla13[[#This Row],[Hora de Llegada]])</f>
        <v>45019</v>
      </c>
      <c r="Q296" s="7" t="str">
        <f>TEXT(Tabla13[[#This Row],[Hora de Llegada]], "h:mm")</f>
        <v>2:28</v>
      </c>
      <c r="R296" s="7" t="str">
        <f>TEXT(Tabla13[[#This Row],[Hora de Salida]], "h:mm")</f>
        <v>4:37</v>
      </c>
      <c r="S296" s="7">
        <f>IF(Tabla13[[#This Row],[Estado de la Mesa]]="Ocupada",Tabla13[[#This Row],[Hora de Salida2]]-Tabla13[[#This Row],[Hora de Llegada2]]+(15/1440),Tabla13[[#This Row],[Hora de Salida2]]-Tabla13[[#This Row],[Hora de Llegada2]])</f>
        <v>0.1</v>
      </c>
      <c r="T296" s="7">
        <f>Tabla13[[#This Row],[Hora de Salida2]]-Tabla13[[#This Row],[Hora de Llegada2]]</f>
        <v>8.9583333333333334E-2</v>
      </c>
      <c r="U296" s="7">
        <f>IF(Tabla5[[#This Row],[Tiempo de Permanencia sin la Espera]]&gt;Tabla5[[#This Row],[Tiempo Preparación (horas)]],Tabla5[[#This Row],[Tiempo de Permanencia sin la Espera]]-Tabla5[[#This Row],[Tiempo Preparación (horas)]],0)</f>
        <v>0</v>
      </c>
      <c r="V296" s="7" t="str">
        <f>IF(Tabla5[[#This Row],[Tiempo de Permanencia sin la Espera]]&gt;Tabla5[[#This Row],[Tiempo Preparación (horas)]],"Si","No")</f>
        <v>No</v>
      </c>
      <c r="W296" s="8">
        <v>158</v>
      </c>
      <c r="X296" s="8" t="str">
        <f>IF(Tabla5[[#This Row],[Orden Cobrada]]="Si",Tabla5[[#This Row],[Monto Total de la Cuenta]]," ")</f>
        <v xml:space="preserve"> </v>
      </c>
      <c r="Y296" s="8">
        <v>195</v>
      </c>
      <c r="Z296" s="7">
        <f>Tabla5[[#This Row],[Tiempo de Preparación]]/1440</f>
        <v>0.13541666666666666</v>
      </c>
    </row>
    <row r="297" spans="1:26">
      <c r="A297">
        <v>18</v>
      </c>
      <c r="B297" t="s">
        <v>1255</v>
      </c>
      <c r="C297">
        <v>6</v>
      </c>
      <c r="D297" s="3">
        <v>45019.127083333333</v>
      </c>
      <c r="E297" s="3">
        <v>45019.253472222219</v>
      </c>
      <c r="F297" t="s">
        <v>78</v>
      </c>
      <c r="G297" t="s">
        <v>82</v>
      </c>
      <c r="H297" t="s">
        <v>106</v>
      </c>
      <c r="I297" t="str">
        <f>IF(Tabla5[[#This Row],[Orden Cobrada]]="Si",Tabla13[[#This Row],[Método de Pago]],"Ninguno")</f>
        <v>Tarjeta de débito</v>
      </c>
      <c r="J297" t="s">
        <v>1254</v>
      </c>
      <c r="K297" s="34" t="str">
        <f>IF(Tabla5[[#This Row],[Orden Cobrada]]="Si",Tabla13[[#This Row],[Propina]],0)</f>
        <v>10.94</v>
      </c>
      <c r="L297" t="s">
        <v>57</v>
      </c>
      <c r="M297">
        <v>285</v>
      </c>
      <c r="N297" t="s">
        <v>90</v>
      </c>
      <c r="O297" t="s">
        <v>23</v>
      </c>
      <c r="P297" s="6">
        <f>INT(Tabla13[[#This Row],[Hora de Llegada]])</f>
        <v>45019</v>
      </c>
      <c r="Q297" s="7" t="str">
        <f>TEXT(Tabla13[[#This Row],[Hora de Llegada]], "h:mm")</f>
        <v>3:03</v>
      </c>
      <c r="R297" s="7" t="str">
        <f>TEXT(Tabla13[[#This Row],[Hora de Salida]], "h:mm")</f>
        <v>6:05</v>
      </c>
      <c r="S297" s="7">
        <f>IF(Tabla13[[#This Row],[Estado de la Mesa]]="Ocupada",Tabla13[[#This Row],[Hora de Salida2]]-Tabla13[[#This Row],[Hora de Llegada2]]+(15/1440),Tabla13[[#This Row],[Hora de Salida2]]-Tabla13[[#This Row],[Hora de Llegada2]])</f>
        <v>0.12638888888888888</v>
      </c>
      <c r="T297" s="7">
        <f>Tabla13[[#This Row],[Hora de Salida2]]-Tabla13[[#This Row],[Hora de Llegada2]]</f>
        <v>0.12638888888888888</v>
      </c>
      <c r="U297" s="7">
        <f>IF(Tabla5[[#This Row],[Tiempo de Permanencia sin la Espera]]&gt;Tabla5[[#This Row],[Tiempo Preparación (horas)]],Tabla5[[#This Row],[Tiempo de Permanencia sin la Espera]]-Tabla5[[#This Row],[Tiempo Preparación (horas)]],0)</f>
        <v>0.11805555555555555</v>
      </c>
      <c r="V297" s="7" t="str">
        <f>IF(Tabla5[[#This Row],[Tiempo de Permanencia sin la Espera]]&gt;Tabla5[[#This Row],[Tiempo Preparación (horas)]],"Si","No")</f>
        <v>Si</v>
      </c>
      <c r="W297" s="8">
        <v>42</v>
      </c>
      <c r="X297" s="8">
        <f>IF(Tabla5[[#This Row],[Orden Cobrada]]="Si",Tabla5[[#This Row],[Monto Total de la Cuenta]]," ")</f>
        <v>42</v>
      </c>
      <c r="Y297" s="8">
        <v>12</v>
      </c>
      <c r="Z297" s="7">
        <f>Tabla5[[#This Row],[Tiempo de Preparación]]/1440</f>
        <v>8.3333333333333332E-3</v>
      </c>
    </row>
    <row r="298" spans="1:26">
      <c r="A298">
        <v>15</v>
      </c>
      <c r="B298" t="s">
        <v>1253</v>
      </c>
      <c r="C298">
        <v>6</v>
      </c>
      <c r="D298" s="3">
        <v>45019.015277777777</v>
      </c>
      <c r="E298" s="3">
        <v>45019.102777777778</v>
      </c>
      <c r="F298" t="s">
        <v>72</v>
      </c>
      <c r="G298" t="s">
        <v>82</v>
      </c>
      <c r="H298" t="s">
        <v>59</v>
      </c>
      <c r="I298" t="str">
        <f>IF(Tabla5[[#This Row],[Orden Cobrada]]="Si",Tabla13[[#This Row],[Método de Pago]],"Ninguno")</f>
        <v>Tarjeta de crédito</v>
      </c>
      <c r="J298" t="s">
        <v>1252</v>
      </c>
      <c r="K298" s="34" t="str">
        <f>IF(Tabla5[[#This Row],[Orden Cobrada]]="Si",Tabla13[[#This Row],[Propina]],0)</f>
        <v>41.96</v>
      </c>
      <c r="L298" t="s">
        <v>76</v>
      </c>
      <c r="M298">
        <v>286</v>
      </c>
      <c r="N298" t="s">
        <v>64</v>
      </c>
      <c r="O298" t="s">
        <v>20</v>
      </c>
      <c r="P298" s="6">
        <f>INT(Tabla13[[#This Row],[Hora de Llegada]])</f>
        <v>45019</v>
      </c>
      <c r="Q298" s="7" t="str">
        <f>TEXT(Tabla13[[#This Row],[Hora de Llegada]], "h:mm")</f>
        <v>0:22</v>
      </c>
      <c r="R298" s="7" t="str">
        <f>TEXT(Tabla13[[#This Row],[Hora de Salida]], "h:mm")</f>
        <v>2:28</v>
      </c>
      <c r="S298" s="7">
        <f>IF(Tabla13[[#This Row],[Estado de la Mesa]]="Ocupada",Tabla13[[#This Row],[Hora de Salida2]]-Tabla13[[#This Row],[Hora de Llegada2]]+(15/1440),Tabla13[[#This Row],[Hora de Salida2]]-Tabla13[[#This Row],[Hora de Llegada2]])</f>
        <v>9.791666666666668E-2</v>
      </c>
      <c r="T298" s="7">
        <f>Tabla13[[#This Row],[Hora de Salida2]]-Tabla13[[#This Row],[Hora de Llegada2]]</f>
        <v>8.7500000000000008E-2</v>
      </c>
      <c r="U298" s="7">
        <f>IF(Tabla5[[#This Row],[Tiempo de Permanencia sin la Espera]]&gt;Tabla5[[#This Row],[Tiempo Preparación (horas)]],Tabla5[[#This Row],[Tiempo de Permanencia sin la Espera]]-Tabla5[[#This Row],[Tiempo Preparación (horas)]],0)</f>
        <v>7.013888888888889E-2</v>
      </c>
      <c r="V298" s="7" t="str">
        <f>IF(Tabla5[[#This Row],[Tiempo de Permanencia sin la Espera]]&gt;Tabla5[[#This Row],[Tiempo Preparación (horas)]],"Si","No")</f>
        <v>Si</v>
      </c>
      <c r="W298" s="8">
        <v>68</v>
      </c>
      <c r="X298" s="8">
        <f>IF(Tabla5[[#This Row],[Orden Cobrada]]="Si",Tabla5[[#This Row],[Monto Total de la Cuenta]]," ")</f>
        <v>68</v>
      </c>
      <c r="Y298" s="8">
        <v>25</v>
      </c>
      <c r="Z298" s="7">
        <f>Tabla5[[#This Row],[Tiempo de Preparación]]/1440</f>
        <v>1.7361111111111112E-2</v>
      </c>
    </row>
    <row r="299" spans="1:26">
      <c r="A299">
        <v>20</v>
      </c>
      <c r="B299" t="s">
        <v>1251</v>
      </c>
      <c r="C299">
        <v>2</v>
      </c>
      <c r="D299" s="3">
        <v>45019.150694444441</v>
      </c>
      <c r="E299" s="3">
        <v>45019.197222222225</v>
      </c>
      <c r="F299" t="s">
        <v>87</v>
      </c>
      <c r="G299" t="s">
        <v>82</v>
      </c>
      <c r="H299" t="s">
        <v>106</v>
      </c>
      <c r="I299" t="str">
        <f>IF(Tabla5[[#This Row],[Orden Cobrada]]="Si",Tabla13[[#This Row],[Método de Pago]],"Ninguno")</f>
        <v>Ninguno</v>
      </c>
      <c r="J299" t="s">
        <v>1250</v>
      </c>
      <c r="K299" s="34">
        <f>IF(Tabla5[[#This Row],[Orden Cobrada]]="Si",Tabla13[[#This Row],[Propina]],0)</f>
        <v>0</v>
      </c>
      <c r="L299" t="s">
        <v>57</v>
      </c>
      <c r="M299">
        <v>287</v>
      </c>
      <c r="N299" t="s">
        <v>75</v>
      </c>
      <c r="O299" t="s">
        <v>1249</v>
      </c>
      <c r="P299" s="6">
        <f>INT(Tabla13[[#This Row],[Hora de Llegada]])</f>
        <v>45019</v>
      </c>
      <c r="Q299" s="7" t="str">
        <f>TEXT(Tabla13[[#This Row],[Hora de Llegada]], "h:mm")</f>
        <v>3:37</v>
      </c>
      <c r="R299" s="7" t="str">
        <f>TEXT(Tabla13[[#This Row],[Hora de Salida]], "h:mm")</f>
        <v>4:44</v>
      </c>
      <c r="S299" s="7">
        <f>IF(Tabla13[[#This Row],[Estado de la Mesa]]="Ocupada",Tabla13[[#This Row],[Hora de Salida2]]-Tabla13[[#This Row],[Hora de Llegada2]]+(15/1440),Tabla13[[#This Row],[Hora de Salida2]]-Tabla13[[#This Row],[Hora de Llegada2]])</f>
        <v>4.6527777777777779E-2</v>
      </c>
      <c r="T299" s="7">
        <f>Tabla13[[#This Row],[Hora de Salida2]]-Tabla13[[#This Row],[Hora de Llegada2]]</f>
        <v>4.6527777777777779E-2</v>
      </c>
      <c r="U299" s="7">
        <f>IF(Tabla5[[#This Row],[Tiempo de Permanencia sin la Espera]]&gt;Tabla5[[#This Row],[Tiempo Preparación (horas)]],Tabla5[[#This Row],[Tiempo de Permanencia sin la Espera]]-Tabla5[[#This Row],[Tiempo Preparación (horas)]],0)</f>
        <v>0</v>
      </c>
      <c r="V299" s="7" t="str">
        <f>IF(Tabla5[[#This Row],[Tiempo de Permanencia sin la Espera]]&gt;Tabla5[[#This Row],[Tiempo Preparación (horas)]],"Si","No")</f>
        <v>No</v>
      </c>
      <c r="W299" s="8">
        <v>202</v>
      </c>
      <c r="X299" s="8" t="str">
        <f>IF(Tabla5[[#This Row],[Orden Cobrada]]="Si",Tabla5[[#This Row],[Monto Total de la Cuenta]]," ")</f>
        <v xml:space="preserve"> </v>
      </c>
      <c r="Y299" s="8">
        <v>121</v>
      </c>
      <c r="Z299" s="7">
        <f>Tabla5[[#This Row],[Tiempo de Preparación]]/1440</f>
        <v>8.4027777777777785E-2</v>
      </c>
    </row>
    <row r="300" spans="1:26">
      <c r="A300">
        <v>15</v>
      </c>
      <c r="B300" t="s">
        <v>1248</v>
      </c>
      <c r="C300">
        <v>3</v>
      </c>
      <c r="D300" s="3">
        <v>45019.088888888888</v>
      </c>
      <c r="E300" s="3">
        <v>45019.231249999997</v>
      </c>
      <c r="F300" t="s">
        <v>87</v>
      </c>
      <c r="G300" t="s">
        <v>66</v>
      </c>
      <c r="H300" t="s">
        <v>59</v>
      </c>
      <c r="I300" t="str">
        <f>IF(Tabla5[[#This Row],[Orden Cobrada]]="Si",Tabla13[[#This Row],[Método de Pago]],"Ninguno")</f>
        <v>Tarjeta de crédito</v>
      </c>
      <c r="J300" t="s">
        <v>1247</v>
      </c>
      <c r="K300" s="34" t="str">
        <f>IF(Tabla5[[#This Row],[Orden Cobrada]]="Si",Tabla13[[#This Row],[Propina]],0)</f>
        <v>13.3</v>
      </c>
      <c r="L300" t="s">
        <v>57</v>
      </c>
      <c r="M300">
        <v>288</v>
      </c>
      <c r="N300" t="s">
        <v>85</v>
      </c>
      <c r="O300" t="s">
        <v>1246</v>
      </c>
      <c r="P300" s="6">
        <f>INT(Tabla13[[#This Row],[Hora de Llegada]])</f>
        <v>45019</v>
      </c>
      <c r="Q300" s="7" t="str">
        <f>TEXT(Tabla13[[#This Row],[Hora de Llegada]], "h:mm")</f>
        <v>2:08</v>
      </c>
      <c r="R300" s="7" t="str">
        <f>TEXT(Tabla13[[#This Row],[Hora de Salida]], "h:mm")</f>
        <v>5:33</v>
      </c>
      <c r="S300" s="7">
        <f>IF(Tabla13[[#This Row],[Estado de la Mesa]]="Ocupada",Tabla13[[#This Row],[Hora de Salida2]]-Tabla13[[#This Row],[Hora de Llegada2]]+(15/1440),Tabla13[[#This Row],[Hora de Salida2]]-Tabla13[[#This Row],[Hora de Llegada2]])</f>
        <v>0.1423611111111111</v>
      </c>
      <c r="T300" s="7">
        <f>Tabla13[[#This Row],[Hora de Salida2]]-Tabla13[[#This Row],[Hora de Llegada2]]</f>
        <v>0.1423611111111111</v>
      </c>
      <c r="U300" s="7">
        <f>IF(Tabla5[[#This Row],[Tiempo de Permanencia sin la Espera]]&gt;Tabla5[[#This Row],[Tiempo Preparación (horas)]],Tabla5[[#This Row],[Tiempo de Permanencia sin la Espera]]-Tabla5[[#This Row],[Tiempo Preparación (horas)]],0)</f>
        <v>0.11597222222222221</v>
      </c>
      <c r="V300" s="7" t="str">
        <f>IF(Tabla5[[#This Row],[Tiempo de Permanencia sin la Espera]]&gt;Tabla5[[#This Row],[Tiempo Preparación (horas)]],"Si","No")</f>
        <v>Si</v>
      </c>
      <c r="W300" s="8">
        <v>86</v>
      </c>
      <c r="X300" s="8">
        <f>IF(Tabla5[[#This Row],[Orden Cobrada]]="Si",Tabla5[[#This Row],[Monto Total de la Cuenta]]," ")</f>
        <v>86</v>
      </c>
      <c r="Y300" s="8">
        <v>38</v>
      </c>
      <c r="Z300" s="7">
        <f>Tabla5[[#This Row],[Tiempo de Preparación]]/1440</f>
        <v>2.6388888888888889E-2</v>
      </c>
    </row>
    <row r="301" spans="1:26">
      <c r="A301">
        <v>15</v>
      </c>
      <c r="B301" t="s">
        <v>1245</v>
      </c>
      <c r="C301">
        <v>5</v>
      </c>
      <c r="D301" s="3">
        <v>45019.130555555559</v>
      </c>
      <c r="E301" s="3">
        <v>45019.265972222223</v>
      </c>
      <c r="F301" t="s">
        <v>87</v>
      </c>
      <c r="G301" t="s">
        <v>82</v>
      </c>
      <c r="H301" t="s">
        <v>106</v>
      </c>
      <c r="I301" t="str">
        <f>IF(Tabla5[[#This Row],[Orden Cobrada]]="Si",Tabla13[[#This Row],[Método de Pago]],"Ninguno")</f>
        <v>Tarjeta de débito</v>
      </c>
      <c r="J301" t="s">
        <v>1244</v>
      </c>
      <c r="K301" s="34" t="str">
        <f>IF(Tabla5[[#This Row],[Orden Cobrada]]="Si",Tabla13[[#This Row],[Propina]],0)</f>
        <v>26.56</v>
      </c>
      <c r="L301" t="s">
        <v>70</v>
      </c>
      <c r="M301">
        <v>289</v>
      </c>
      <c r="N301" t="s">
        <v>90</v>
      </c>
      <c r="O301" t="s">
        <v>252</v>
      </c>
      <c r="P301" s="6">
        <f>INT(Tabla13[[#This Row],[Hora de Llegada]])</f>
        <v>45019</v>
      </c>
      <c r="Q301" s="7" t="str">
        <f>TEXT(Tabla13[[#This Row],[Hora de Llegada]], "h:mm")</f>
        <v>3:08</v>
      </c>
      <c r="R301" s="7" t="str">
        <f>TEXT(Tabla13[[#This Row],[Hora de Salida]], "h:mm")</f>
        <v>6:23</v>
      </c>
      <c r="S301" s="7">
        <f>IF(Tabla13[[#This Row],[Estado de la Mesa]]="Ocupada",Tabla13[[#This Row],[Hora de Salida2]]-Tabla13[[#This Row],[Hora de Llegada2]]+(15/1440),Tabla13[[#This Row],[Hora de Salida2]]-Tabla13[[#This Row],[Hora de Llegada2]])</f>
        <v>0.13541666666666666</v>
      </c>
      <c r="T301" s="7">
        <f>Tabla13[[#This Row],[Hora de Salida2]]-Tabla13[[#This Row],[Hora de Llegada2]]</f>
        <v>0.13541666666666666</v>
      </c>
      <c r="U301" s="7">
        <f>IF(Tabla5[[#This Row],[Tiempo de Permanencia sin la Espera]]&gt;Tabla5[[#This Row],[Tiempo Preparación (horas)]],Tabla5[[#This Row],[Tiempo de Permanencia sin la Espera]]-Tabla5[[#This Row],[Tiempo Preparación (horas)]],0)</f>
        <v>8.8194444444444436E-2</v>
      </c>
      <c r="V301" s="7" t="str">
        <f>IF(Tabla5[[#This Row],[Tiempo de Permanencia sin la Espera]]&gt;Tabla5[[#This Row],[Tiempo Preparación (horas)]],"Si","No")</f>
        <v>Si</v>
      </c>
      <c r="W301" s="8">
        <v>138</v>
      </c>
      <c r="X301" s="8">
        <f>IF(Tabla5[[#This Row],[Orden Cobrada]]="Si",Tabla5[[#This Row],[Monto Total de la Cuenta]]," ")</f>
        <v>138</v>
      </c>
      <c r="Y301" s="8">
        <v>68</v>
      </c>
      <c r="Z301" s="7">
        <f>Tabla5[[#This Row],[Tiempo de Preparación]]/1440</f>
        <v>4.7222222222222221E-2</v>
      </c>
    </row>
    <row r="302" spans="1:26">
      <c r="A302">
        <v>19</v>
      </c>
      <c r="B302" t="s">
        <v>321</v>
      </c>
      <c r="C302">
        <v>3</v>
      </c>
      <c r="D302" s="3">
        <v>45019.087500000001</v>
      </c>
      <c r="E302" s="3">
        <v>45019.189583333333</v>
      </c>
      <c r="F302" t="s">
        <v>72</v>
      </c>
      <c r="G302" t="s">
        <v>82</v>
      </c>
      <c r="H302" t="s">
        <v>59</v>
      </c>
      <c r="I302" t="str">
        <f>IF(Tabla5[[#This Row],[Orden Cobrada]]="Si",Tabla13[[#This Row],[Método de Pago]],"Ninguno")</f>
        <v>Tarjeta de crédito</v>
      </c>
      <c r="J302" t="s">
        <v>1243</v>
      </c>
      <c r="K302" s="34" t="str">
        <f>IF(Tabla5[[#This Row],[Orden Cobrada]]="Si",Tabla13[[#This Row],[Propina]],0)</f>
        <v>14.59</v>
      </c>
      <c r="L302" t="s">
        <v>76</v>
      </c>
      <c r="M302">
        <v>290</v>
      </c>
      <c r="N302" t="s">
        <v>90</v>
      </c>
      <c r="O302" t="s">
        <v>11</v>
      </c>
      <c r="P302" s="6">
        <f>INT(Tabla13[[#This Row],[Hora de Llegada]])</f>
        <v>45019</v>
      </c>
      <c r="Q302" s="7" t="str">
        <f>TEXT(Tabla13[[#This Row],[Hora de Llegada]], "h:mm")</f>
        <v>2:06</v>
      </c>
      <c r="R302" s="7" t="str">
        <f>TEXT(Tabla13[[#This Row],[Hora de Salida]], "h:mm")</f>
        <v>4:33</v>
      </c>
      <c r="S302" s="7">
        <f>IF(Tabla13[[#This Row],[Estado de la Mesa]]="Ocupada",Tabla13[[#This Row],[Hora de Salida2]]-Tabla13[[#This Row],[Hora de Llegada2]]+(15/1440),Tabla13[[#This Row],[Hora de Salida2]]-Tabla13[[#This Row],[Hora de Llegada2]])</f>
        <v>0.11249999999999999</v>
      </c>
      <c r="T302" s="7">
        <f>Tabla13[[#This Row],[Hora de Salida2]]-Tabla13[[#This Row],[Hora de Llegada2]]</f>
        <v>0.10208333333333332</v>
      </c>
      <c r="U302" s="7">
        <f>IF(Tabla5[[#This Row],[Tiempo de Permanencia sin la Espera]]&gt;Tabla5[[#This Row],[Tiempo Preparación (horas)]],Tabla5[[#This Row],[Tiempo de Permanencia sin la Espera]]-Tabla5[[#This Row],[Tiempo Preparación (horas)]],0)</f>
        <v>6.2499999999999986E-2</v>
      </c>
      <c r="V302" s="7" t="str">
        <f>IF(Tabla5[[#This Row],[Tiempo de Permanencia sin la Espera]]&gt;Tabla5[[#This Row],[Tiempo Preparación (horas)]],"Si","No")</f>
        <v>Si</v>
      </c>
      <c r="W302" s="8">
        <v>40</v>
      </c>
      <c r="X302" s="8">
        <f>IF(Tabla5[[#This Row],[Orden Cobrada]]="Si",Tabla5[[#This Row],[Monto Total de la Cuenta]]," ")</f>
        <v>40</v>
      </c>
      <c r="Y302" s="8">
        <v>57</v>
      </c>
      <c r="Z302" s="7">
        <f>Tabla5[[#This Row],[Tiempo de Preparación]]/1440</f>
        <v>3.9583333333333331E-2</v>
      </c>
    </row>
    <row r="303" spans="1:26">
      <c r="A303">
        <v>2</v>
      </c>
      <c r="B303" t="s">
        <v>1242</v>
      </c>
      <c r="C303">
        <v>6</v>
      </c>
      <c r="D303" s="3">
        <v>45019.137499999997</v>
      </c>
      <c r="E303" s="3">
        <v>45019.256249999999</v>
      </c>
      <c r="F303" t="s">
        <v>61</v>
      </c>
      <c r="G303" t="s">
        <v>60</v>
      </c>
      <c r="H303" t="s">
        <v>102</v>
      </c>
      <c r="I303" t="str">
        <f>IF(Tabla5[[#This Row],[Orden Cobrada]]="Si",Tabla13[[#This Row],[Método de Pago]],"Ninguno")</f>
        <v>Efectivo</v>
      </c>
      <c r="J303" t="s">
        <v>1241</v>
      </c>
      <c r="K303" s="34" t="str">
        <f>IF(Tabla5[[#This Row],[Orden Cobrada]]="Si",Tabla13[[#This Row],[Propina]],0)</f>
        <v>15.44</v>
      </c>
      <c r="L303" t="s">
        <v>76</v>
      </c>
      <c r="M303">
        <v>291</v>
      </c>
      <c r="N303" t="s">
        <v>126</v>
      </c>
      <c r="O303" t="s">
        <v>1240</v>
      </c>
      <c r="P303" s="6">
        <f>INT(Tabla13[[#This Row],[Hora de Llegada]])</f>
        <v>45019</v>
      </c>
      <c r="Q303" s="7" t="str">
        <f>TEXT(Tabla13[[#This Row],[Hora de Llegada]], "h:mm")</f>
        <v>3:18</v>
      </c>
      <c r="R303" s="7" t="str">
        <f>TEXT(Tabla13[[#This Row],[Hora de Salida]], "h:mm")</f>
        <v>6:09</v>
      </c>
      <c r="S303" s="7">
        <f>IF(Tabla13[[#This Row],[Estado de la Mesa]]="Ocupada",Tabla13[[#This Row],[Hora de Salida2]]-Tabla13[[#This Row],[Hora de Llegada2]]+(15/1440),Tabla13[[#This Row],[Hora de Salida2]]-Tabla13[[#This Row],[Hora de Llegada2]])</f>
        <v>0.12916666666666671</v>
      </c>
      <c r="T303" s="7">
        <f>Tabla13[[#This Row],[Hora de Salida2]]-Tabla13[[#This Row],[Hora de Llegada2]]</f>
        <v>0.11875000000000005</v>
      </c>
      <c r="U303" s="7">
        <f>IF(Tabla5[[#This Row],[Tiempo de Permanencia sin la Espera]]&gt;Tabla5[[#This Row],[Tiempo Preparación (horas)]],Tabla5[[#This Row],[Tiempo de Permanencia sin la Espera]]-Tabla5[[#This Row],[Tiempo Preparación (horas)]],0)</f>
        <v>5.2777777777777826E-2</v>
      </c>
      <c r="V303" s="7" t="str">
        <f>IF(Tabla5[[#This Row],[Tiempo de Permanencia sin la Espera]]&gt;Tabla5[[#This Row],[Tiempo Preparación (horas)]],"Si","No")</f>
        <v>Si</v>
      </c>
      <c r="W303" s="8">
        <v>260</v>
      </c>
      <c r="X303" s="8">
        <f>IF(Tabla5[[#This Row],[Orden Cobrada]]="Si",Tabla5[[#This Row],[Monto Total de la Cuenta]]," ")</f>
        <v>260</v>
      </c>
      <c r="Y303" s="8">
        <v>95</v>
      </c>
      <c r="Z303" s="7">
        <f>Tabla5[[#This Row],[Tiempo de Preparación]]/1440</f>
        <v>6.5972222222222224E-2</v>
      </c>
    </row>
    <row r="304" spans="1:26">
      <c r="A304">
        <v>10</v>
      </c>
      <c r="B304" t="s">
        <v>1239</v>
      </c>
      <c r="C304">
        <v>3</v>
      </c>
      <c r="D304" s="3">
        <v>45019.006249999999</v>
      </c>
      <c r="E304" s="3">
        <v>45019.07708333333</v>
      </c>
      <c r="F304" t="s">
        <v>72</v>
      </c>
      <c r="G304" t="s">
        <v>66</v>
      </c>
      <c r="H304" t="s">
        <v>106</v>
      </c>
      <c r="I304" t="str">
        <f>IF(Tabla5[[#This Row],[Orden Cobrada]]="Si",Tabla13[[#This Row],[Método de Pago]],"Ninguno")</f>
        <v>Tarjeta de débito</v>
      </c>
      <c r="J304" t="s">
        <v>1238</v>
      </c>
      <c r="K304" s="34" t="str">
        <f>IF(Tabla5[[#This Row],[Orden Cobrada]]="Si",Tabla13[[#This Row],[Propina]],0)</f>
        <v>29.72</v>
      </c>
      <c r="L304" t="s">
        <v>57</v>
      </c>
      <c r="M304">
        <v>292</v>
      </c>
      <c r="N304" t="s">
        <v>64</v>
      </c>
      <c r="O304" t="s">
        <v>15</v>
      </c>
      <c r="P304" s="6">
        <f>INT(Tabla13[[#This Row],[Hora de Llegada]])</f>
        <v>45019</v>
      </c>
      <c r="Q304" s="7" t="str">
        <f>TEXT(Tabla13[[#This Row],[Hora de Llegada]], "h:mm")</f>
        <v>0:09</v>
      </c>
      <c r="R304" s="7" t="str">
        <f>TEXT(Tabla13[[#This Row],[Hora de Salida]], "h:mm")</f>
        <v>1:51</v>
      </c>
      <c r="S304" s="7">
        <f>IF(Tabla13[[#This Row],[Estado de la Mesa]]="Ocupada",Tabla13[[#This Row],[Hora de Salida2]]-Tabla13[[#This Row],[Hora de Llegada2]]+(15/1440),Tabla13[[#This Row],[Hora de Salida2]]-Tabla13[[#This Row],[Hora de Llegada2]])</f>
        <v>7.0833333333333331E-2</v>
      </c>
      <c r="T304" s="7">
        <f>Tabla13[[#This Row],[Hora de Salida2]]-Tabla13[[#This Row],[Hora de Llegada2]]</f>
        <v>7.0833333333333331E-2</v>
      </c>
      <c r="U304" s="7">
        <f>IF(Tabla5[[#This Row],[Tiempo de Permanencia sin la Espera]]&gt;Tabla5[[#This Row],[Tiempo Preparación (horas)]],Tabla5[[#This Row],[Tiempo de Permanencia sin la Espera]]-Tabla5[[#This Row],[Tiempo Preparación (horas)]],0)</f>
        <v>5.486111111111111E-2</v>
      </c>
      <c r="V304" s="7" t="str">
        <f>IF(Tabla5[[#This Row],[Tiempo de Permanencia sin la Espera]]&gt;Tabla5[[#This Row],[Tiempo Preparación (horas)]],"Si","No")</f>
        <v>Si</v>
      </c>
      <c r="W304" s="8">
        <v>84</v>
      </c>
      <c r="X304" s="8">
        <f>IF(Tabla5[[#This Row],[Orden Cobrada]]="Si",Tabla5[[#This Row],[Monto Total de la Cuenta]]," ")</f>
        <v>84</v>
      </c>
      <c r="Y304" s="8">
        <v>23</v>
      </c>
      <c r="Z304" s="7">
        <f>Tabla5[[#This Row],[Tiempo de Preparación]]/1440</f>
        <v>1.5972222222222221E-2</v>
      </c>
    </row>
    <row r="305" spans="1:26">
      <c r="A305">
        <v>16</v>
      </c>
      <c r="B305" t="s">
        <v>1237</v>
      </c>
      <c r="C305">
        <v>4</v>
      </c>
      <c r="D305" s="3">
        <v>45019.121527777781</v>
      </c>
      <c r="E305" s="3">
        <v>45019.190972222219</v>
      </c>
      <c r="F305" t="s">
        <v>72</v>
      </c>
      <c r="G305" t="s">
        <v>82</v>
      </c>
      <c r="H305" t="s">
        <v>106</v>
      </c>
      <c r="I305" t="str">
        <f>IF(Tabla5[[#This Row],[Orden Cobrada]]="Si",Tabla13[[#This Row],[Método de Pago]],"Ninguno")</f>
        <v>Ninguno</v>
      </c>
      <c r="J305" t="s">
        <v>1236</v>
      </c>
      <c r="K305" s="34">
        <f>IF(Tabla5[[#This Row],[Orden Cobrada]]="Si",Tabla13[[#This Row],[Propina]],0)</f>
        <v>0</v>
      </c>
      <c r="L305" t="s">
        <v>57</v>
      </c>
      <c r="M305">
        <v>293</v>
      </c>
      <c r="N305" t="s">
        <v>64</v>
      </c>
      <c r="O305" t="s">
        <v>1235</v>
      </c>
      <c r="P305" s="6">
        <f>INT(Tabla13[[#This Row],[Hora de Llegada]])</f>
        <v>45019</v>
      </c>
      <c r="Q305" s="7" t="str">
        <f>TEXT(Tabla13[[#This Row],[Hora de Llegada]], "h:mm")</f>
        <v>2:55</v>
      </c>
      <c r="R305" s="7" t="str">
        <f>TEXT(Tabla13[[#This Row],[Hora de Salida]], "h:mm")</f>
        <v>4:35</v>
      </c>
      <c r="S305" s="7">
        <f>IF(Tabla13[[#This Row],[Estado de la Mesa]]="Ocupada",Tabla13[[#This Row],[Hora de Salida2]]-Tabla13[[#This Row],[Hora de Llegada2]]+(15/1440),Tabla13[[#This Row],[Hora de Salida2]]-Tabla13[[#This Row],[Hora de Llegada2]])</f>
        <v>6.9444444444444434E-2</v>
      </c>
      <c r="T305" s="7">
        <f>Tabla13[[#This Row],[Hora de Salida2]]-Tabla13[[#This Row],[Hora de Llegada2]]</f>
        <v>6.9444444444444434E-2</v>
      </c>
      <c r="U305" s="7">
        <f>IF(Tabla5[[#This Row],[Tiempo de Permanencia sin la Espera]]&gt;Tabla5[[#This Row],[Tiempo Preparación (horas)]],Tabla5[[#This Row],[Tiempo de Permanencia sin la Espera]]-Tabla5[[#This Row],[Tiempo Preparación (horas)]],0)</f>
        <v>0</v>
      </c>
      <c r="V305" s="7" t="str">
        <f>IF(Tabla5[[#This Row],[Tiempo de Permanencia sin la Espera]]&gt;Tabla5[[#This Row],[Tiempo Preparación (horas)]],"Si","No")</f>
        <v>No</v>
      </c>
      <c r="W305" s="8">
        <v>216</v>
      </c>
      <c r="X305" s="8" t="str">
        <f>IF(Tabla5[[#This Row],[Orden Cobrada]]="Si",Tabla5[[#This Row],[Monto Total de la Cuenta]]," ")</f>
        <v xml:space="preserve"> </v>
      </c>
      <c r="Y305" s="8">
        <v>120</v>
      </c>
      <c r="Z305" s="7">
        <f>Tabla5[[#This Row],[Tiempo de Preparación]]/1440</f>
        <v>8.3333333333333329E-2</v>
      </c>
    </row>
    <row r="306" spans="1:26">
      <c r="A306">
        <v>17</v>
      </c>
      <c r="B306" t="s">
        <v>1234</v>
      </c>
      <c r="C306">
        <v>6</v>
      </c>
      <c r="D306" s="3">
        <v>45019.018055555556</v>
      </c>
      <c r="E306" s="3">
        <v>45019.164583333331</v>
      </c>
      <c r="F306" t="s">
        <v>61</v>
      </c>
      <c r="G306" t="s">
        <v>60</v>
      </c>
      <c r="H306" t="s">
        <v>59</v>
      </c>
      <c r="I306" t="str">
        <f>IF(Tabla5[[#This Row],[Orden Cobrada]]="Si",Tabla13[[#This Row],[Método de Pago]],"Ninguno")</f>
        <v>Tarjeta de crédito</v>
      </c>
      <c r="J306" t="s">
        <v>1233</v>
      </c>
      <c r="K306" s="34" t="str">
        <f>IF(Tabla5[[#This Row],[Orden Cobrada]]="Si",Tabla13[[#This Row],[Propina]],0)</f>
        <v>20.36</v>
      </c>
      <c r="L306" t="s">
        <v>70</v>
      </c>
      <c r="M306">
        <v>294</v>
      </c>
      <c r="N306" t="s">
        <v>75</v>
      </c>
      <c r="O306" t="s">
        <v>1232</v>
      </c>
      <c r="P306" s="6">
        <f>INT(Tabla13[[#This Row],[Hora de Llegada]])</f>
        <v>45019</v>
      </c>
      <c r="Q306" s="7" t="str">
        <f>TEXT(Tabla13[[#This Row],[Hora de Llegada]], "h:mm")</f>
        <v>0:26</v>
      </c>
      <c r="R306" s="7" t="str">
        <f>TEXT(Tabla13[[#This Row],[Hora de Salida]], "h:mm")</f>
        <v>3:57</v>
      </c>
      <c r="S306" s="7">
        <f>IF(Tabla13[[#This Row],[Estado de la Mesa]]="Ocupada",Tabla13[[#This Row],[Hora de Salida2]]-Tabla13[[#This Row],[Hora de Llegada2]]+(15/1440),Tabla13[[#This Row],[Hora de Salida2]]-Tabla13[[#This Row],[Hora de Llegada2]])</f>
        <v>0.14652777777777778</v>
      </c>
      <c r="T306" s="7">
        <f>Tabla13[[#This Row],[Hora de Salida2]]-Tabla13[[#This Row],[Hora de Llegada2]]</f>
        <v>0.14652777777777778</v>
      </c>
      <c r="U306" s="7">
        <f>IF(Tabla5[[#This Row],[Tiempo de Permanencia sin la Espera]]&gt;Tabla5[[#This Row],[Tiempo Preparación (horas)]],Tabla5[[#This Row],[Tiempo de Permanencia sin la Espera]]-Tabla5[[#This Row],[Tiempo Preparación (horas)]],0)</f>
        <v>8.6805555555555552E-2</v>
      </c>
      <c r="V306" s="7" t="str">
        <f>IF(Tabla5[[#This Row],[Tiempo de Permanencia sin la Espera]]&gt;Tabla5[[#This Row],[Tiempo Preparación (horas)]],"Si","No")</f>
        <v>Si</v>
      </c>
      <c r="W306" s="8">
        <v>326</v>
      </c>
      <c r="X306" s="8">
        <f>IF(Tabla5[[#This Row],[Orden Cobrada]]="Si",Tabla5[[#This Row],[Monto Total de la Cuenta]]," ")</f>
        <v>326</v>
      </c>
      <c r="Y306" s="8">
        <v>86</v>
      </c>
      <c r="Z306" s="7">
        <f>Tabla5[[#This Row],[Tiempo de Preparación]]/1440</f>
        <v>5.9722222222222225E-2</v>
      </c>
    </row>
    <row r="307" spans="1:26">
      <c r="A307">
        <v>3</v>
      </c>
      <c r="B307" t="s">
        <v>88</v>
      </c>
      <c r="C307">
        <v>1</v>
      </c>
      <c r="D307" s="3">
        <v>45019.006944444445</v>
      </c>
      <c r="E307" s="3">
        <v>45019.084027777775</v>
      </c>
      <c r="F307" t="s">
        <v>61</v>
      </c>
      <c r="G307" t="s">
        <v>82</v>
      </c>
      <c r="H307" t="s">
        <v>59</v>
      </c>
      <c r="I307" t="str">
        <f>IF(Tabla5[[#This Row],[Orden Cobrada]]="Si",Tabla13[[#This Row],[Método de Pago]],"Ninguno")</f>
        <v>Ninguno</v>
      </c>
      <c r="J307" t="s">
        <v>1231</v>
      </c>
      <c r="K307" s="34">
        <f>IF(Tabla5[[#This Row],[Orden Cobrada]]="Si",Tabla13[[#This Row],[Propina]],0)</f>
        <v>0</v>
      </c>
      <c r="L307" t="s">
        <v>57</v>
      </c>
      <c r="M307">
        <v>295</v>
      </c>
      <c r="N307" t="s">
        <v>85</v>
      </c>
      <c r="O307" t="s">
        <v>1230</v>
      </c>
      <c r="P307" s="6">
        <f>INT(Tabla13[[#This Row],[Hora de Llegada]])</f>
        <v>45019</v>
      </c>
      <c r="Q307" s="7" t="str">
        <f>TEXT(Tabla13[[#This Row],[Hora de Llegada]], "h:mm")</f>
        <v>0:10</v>
      </c>
      <c r="R307" s="7" t="str">
        <f>TEXT(Tabla13[[#This Row],[Hora de Salida]], "h:mm")</f>
        <v>2:01</v>
      </c>
      <c r="S307" s="7">
        <f>IF(Tabla13[[#This Row],[Estado de la Mesa]]="Ocupada",Tabla13[[#This Row],[Hora de Salida2]]-Tabla13[[#This Row],[Hora de Llegada2]]+(15/1440),Tabla13[[#This Row],[Hora de Salida2]]-Tabla13[[#This Row],[Hora de Llegada2]])</f>
        <v>7.7083333333333323E-2</v>
      </c>
      <c r="T307" s="7">
        <f>Tabla13[[#This Row],[Hora de Salida2]]-Tabla13[[#This Row],[Hora de Llegada2]]</f>
        <v>7.7083333333333323E-2</v>
      </c>
      <c r="U307" s="7">
        <f>IF(Tabla5[[#This Row],[Tiempo de Permanencia sin la Espera]]&gt;Tabla5[[#This Row],[Tiempo Preparación (horas)]],Tabla5[[#This Row],[Tiempo de Permanencia sin la Espera]]-Tabla5[[#This Row],[Tiempo Preparación (horas)]],0)</f>
        <v>0</v>
      </c>
      <c r="V307" s="7" t="str">
        <f>IF(Tabla5[[#This Row],[Tiempo de Permanencia sin la Espera]]&gt;Tabla5[[#This Row],[Tiempo Preparación (horas)]],"Si","No")</f>
        <v>No</v>
      </c>
      <c r="W307" s="8">
        <v>247</v>
      </c>
      <c r="X307" s="8" t="str">
        <f>IF(Tabla5[[#This Row],[Orden Cobrada]]="Si",Tabla5[[#This Row],[Monto Total de la Cuenta]]," ")</f>
        <v xml:space="preserve"> </v>
      </c>
      <c r="Y307" s="8">
        <v>177</v>
      </c>
      <c r="Z307" s="7">
        <f>Tabla5[[#This Row],[Tiempo de Preparación]]/1440</f>
        <v>0.12291666666666666</v>
      </c>
    </row>
    <row r="308" spans="1:26">
      <c r="A308">
        <v>14</v>
      </c>
      <c r="B308" t="s">
        <v>1229</v>
      </c>
      <c r="C308">
        <v>1</v>
      </c>
      <c r="D308" s="3">
        <v>45019.117361111108</v>
      </c>
      <c r="E308" s="3">
        <v>45019.248611111114</v>
      </c>
      <c r="F308" t="s">
        <v>61</v>
      </c>
      <c r="G308" t="s">
        <v>66</v>
      </c>
      <c r="H308" t="s">
        <v>59</v>
      </c>
      <c r="I308" t="str">
        <f>IF(Tabla5[[#This Row],[Orden Cobrada]]="Si",Tabla13[[#This Row],[Método de Pago]],"Ninguno")</f>
        <v>Tarjeta de crédito</v>
      </c>
      <c r="J308" t="s">
        <v>1228</v>
      </c>
      <c r="K308" s="34" t="str">
        <f>IF(Tabla5[[#This Row],[Orden Cobrada]]="Si",Tabla13[[#This Row],[Propina]],0)</f>
        <v>29.07</v>
      </c>
      <c r="L308" t="s">
        <v>76</v>
      </c>
      <c r="M308">
        <v>296</v>
      </c>
      <c r="N308" t="s">
        <v>90</v>
      </c>
      <c r="O308" t="s">
        <v>1227</v>
      </c>
      <c r="P308" s="6">
        <f>INT(Tabla13[[#This Row],[Hora de Llegada]])</f>
        <v>45019</v>
      </c>
      <c r="Q308" s="7" t="str">
        <f>TEXT(Tabla13[[#This Row],[Hora de Llegada]], "h:mm")</f>
        <v>2:49</v>
      </c>
      <c r="R308" s="7" t="str">
        <f>TEXT(Tabla13[[#This Row],[Hora de Salida]], "h:mm")</f>
        <v>5:58</v>
      </c>
      <c r="S308" s="7">
        <f>IF(Tabla13[[#This Row],[Estado de la Mesa]]="Ocupada",Tabla13[[#This Row],[Hora de Salida2]]-Tabla13[[#This Row],[Hora de Llegada2]]+(15/1440),Tabla13[[#This Row],[Hora de Salida2]]-Tabla13[[#This Row],[Hora de Llegada2]])</f>
        <v>0.14166666666666669</v>
      </c>
      <c r="T308" s="7">
        <f>Tabla13[[#This Row],[Hora de Salida2]]-Tabla13[[#This Row],[Hora de Llegada2]]</f>
        <v>0.13125000000000003</v>
      </c>
      <c r="U308" s="7">
        <f>IF(Tabla5[[#This Row],[Tiempo de Permanencia sin la Espera]]&gt;Tabla5[[#This Row],[Tiempo Preparación (horas)]],Tabla5[[#This Row],[Tiempo de Permanencia sin la Espera]]-Tabla5[[#This Row],[Tiempo Preparación (horas)]],0)</f>
        <v>9.9305555555555591E-2</v>
      </c>
      <c r="V308" s="7" t="str">
        <f>IF(Tabla5[[#This Row],[Tiempo de Permanencia sin la Espera]]&gt;Tabla5[[#This Row],[Tiempo Preparación (horas)]],"Si","No")</f>
        <v>Si</v>
      </c>
      <c r="W308" s="8">
        <v>59</v>
      </c>
      <c r="X308" s="8">
        <f>IF(Tabla5[[#This Row],[Orden Cobrada]]="Si",Tabla5[[#This Row],[Monto Total de la Cuenta]]," ")</f>
        <v>59</v>
      </c>
      <c r="Y308" s="8">
        <v>46</v>
      </c>
      <c r="Z308" s="7">
        <f>Tabla5[[#This Row],[Tiempo de Preparación]]/1440</f>
        <v>3.1944444444444442E-2</v>
      </c>
    </row>
    <row r="309" spans="1:26">
      <c r="A309">
        <v>4</v>
      </c>
      <c r="B309" t="s">
        <v>742</v>
      </c>
      <c r="C309">
        <v>3</v>
      </c>
      <c r="D309" s="3">
        <v>45019.043749999997</v>
      </c>
      <c r="E309" s="3">
        <v>45019.185416666667</v>
      </c>
      <c r="F309" t="s">
        <v>97</v>
      </c>
      <c r="G309" t="s">
        <v>82</v>
      </c>
      <c r="H309" t="s">
        <v>59</v>
      </c>
      <c r="I309" t="str">
        <f>IF(Tabla5[[#This Row],[Orden Cobrada]]="Si",Tabla13[[#This Row],[Método de Pago]],"Ninguno")</f>
        <v>Tarjeta de crédito</v>
      </c>
      <c r="J309" t="s">
        <v>1226</v>
      </c>
      <c r="K309" s="34" t="str">
        <f>IF(Tabla5[[#This Row],[Orden Cobrada]]="Si",Tabla13[[#This Row],[Propina]],0)</f>
        <v>43.46</v>
      </c>
      <c r="L309" t="s">
        <v>76</v>
      </c>
      <c r="M309">
        <v>297</v>
      </c>
      <c r="N309" t="s">
        <v>90</v>
      </c>
      <c r="O309" t="s">
        <v>1225</v>
      </c>
      <c r="P309" s="6">
        <f>INT(Tabla13[[#This Row],[Hora de Llegada]])</f>
        <v>45019</v>
      </c>
      <c r="Q309" s="7" t="str">
        <f>TEXT(Tabla13[[#This Row],[Hora de Llegada]], "h:mm")</f>
        <v>1:03</v>
      </c>
      <c r="R309" s="7" t="str">
        <f>TEXT(Tabla13[[#This Row],[Hora de Salida]], "h:mm")</f>
        <v>4:27</v>
      </c>
      <c r="S309" s="7">
        <f>IF(Tabla13[[#This Row],[Estado de la Mesa]]="Ocupada",Tabla13[[#This Row],[Hora de Salida2]]-Tabla13[[#This Row],[Hora de Llegada2]]+(15/1440),Tabla13[[#This Row],[Hora de Salida2]]-Tabla13[[#This Row],[Hora de Llegada2]])</f>
        <v>0.15208333333333332</v>
      </c>
      <c r="T309" s="7">
        <f>Tabla13[[#This Row],[Hora de Salida2]]-Tabla13[[#This Row],[Hora de Llegada2]]</f>
        <v>0.14166666666666666</v>
      </c>
      <c r="U309" s="7">
        <f>IF(Tabla5[[#This Row],[Tiempo de Permanencia sin la Espera]]&gt;Tabla5[[#This Row],[Tiempo Preparación (horas)]],Tabla5[[#This Row],[Tiempo de Permanencia sin la Espera]]-Tabla5[[#This Row],[Tiempo Preparación (horas)]],0)</f>
        <v>6.3888888888888884E-2</v>
      </c>
      <c r="V309" s="7" t="str">
        <f>IF(Tabla5[[#This Row],[Tiempo de Permanencia sin la Espera]]&gt;Tabla5[[#This Row],[Tiempo Preparación (horas)]],"Si","No")</f>
        <v>Si</v>
      </c>
      <c r="W309" s="8">
        <v>175</v>
      </c>
      <c r="X309" s="8">
        <f>IF(Tabla5[[#This Row],[Orden Cobrada]]="Si",Tabla5[[#This Row],[Monto Total de la Cuenta]]," ")</f>
        <v>175</v>
      </c>
      <c r="Y309" s="8">
        <v>112</v>
      </c>
      <c r="Z309" s="7">
        <f>Tabla5[[#This Row],[Tiempo de Preparación]]/1440</f>
        <v>7.7777777777777779E-2</v>
      </c>
    </row>
    <row r="310" spans="1:26">
      <c r="A310">
        <v>11</v>
      </c>
      <c r="B310" t="s">
        <v>652</v>
      </c>
      <c r="C310">
        <v>4</v>
      </c>
      <c r="D310" s="3">
        <v>45019.134722222225</v>
      </c>
      <c r="E310" s="3">
        <v>45019.228472222225</v>
      </c>
      <c r="F310" t="s">
        <v>87</v>
      </c>
      <c r="G310" t="s">
        <v>60</v>
      </c>
      <c r="H310" t="s">
        <v>59</v>
      </c>
      <c r="I310" t="str">
        <f>IF(Tabla5[[#This Row],[Orden Cobrada]]="Si",Tabla13[[#This Row],[Método de Pago]],"Ninguno")</f>
        <v>Ninguno</v>
      </c>
      <c r="J310" t="s">
        <v>1224</v>
      </c>
      <c r="K310" s="34">
        <f>IF(Tabla5[[#This Row],[Orden Cobrada]]="Si",Tabla13[[#This Row],[Propina]],0)</f>
        <v>0</v>
      </c>
      <c r="L310" t="s">
        <v>57</v>
      </c>
      <c r="M310">
        <v>298</v>
      </c>
      <c r="N310" t="s">
        <v>126</v>
      </c>
      <c r="O310" t="s">
        <v>1223</v>
      </c>
      <c r="P310" s="6">
        <f>INT(Tabla13[[#This Row],[Hora de Llegada]])</f>
        <v>45019</v>
      </c>
      <c r="Q310" s="7" t="str">
        <f>TEXT(Tabla13[[#This Row],[Hora de Llegada]], "h:mm")</f>
        <v>3:14</v>
      </c>
      <c r="R310" s="7" t="str">
        <f>TEXT(Tabla13[[#This Row],[Hora de Salida]], "h:mm")</f>
        <v>5:29</v>
      </c>
      <c r="S310" s="7">
        <f>IF(Tabla13[[#This Row],[Estado de la Mesa]]="Ocupada",Tabla13[[#This Row],[Hora de Salida2]]-Tabla13[[#This Row],[Hora de Llegada2]]+(15/1440),Tabla13[[#This Row],[Hora de Salida2]]-Tabla13[[#This Row],[Hora de Llegada2]])</f>
        <v>9.375E-2</v>
      </c>
      <c r="T310" s="7">
        <f>Tabla13[[#This Row],[Hora de Salida2]]-Tabla13[[#This Row],[Hora de Llegada2]]</f>
        <v>9.375E-2</v>
      </c>
      <c r="U310" s="7">
        <f>IF(Tabla5[[#This Row],[Tiempo de Permanencia sin la Espera]]&gt;Tabla5[[#This Row],[Tiempo Preparación (horas)]],Tabla5[[#This Row],[Tiempo de Permanencia sin la Espera]]-Tabla5[[#This Row],[Tiempo Preparación (horas)]],0)</f>
        <v>0</v>
      </c>
      <c r="V310" s="7" t="str">
        <f>IF(Tabla5[[#This Row],[Tiempo de Permanencia sin la Espera]]&gt;Tabla5[[#This Row],[Tiempo Preparación (horas)]],"Si","No")</f>
        <v>No</v>
      </c>
      <c r="W310" s="8">
        <v>255</v>
      </c>
      <c r="X310" s="8" t="str">
        <f>IF(Tabla5[[#This Row],[Orden Cobrada]]="Si",Tabla5[[#This Row],[Monto Total de la Cuenta]]," ")</f>
        <v xml:space="preserve"> </v>
      </c>
      <c r="Y310" s="8">
        <v>141</v>
      </c>
      <c r="Z310" s="7">
        <f>Tabla5[[#This Row],[Tiempo de Preparación]]/1440</f>
        <v>9.7916666666666666E-2</v>
      </c>
    </row>
    <row r="311" spans="1:26">
      <c r="A311">
        <v>6</v>
      </c>
      <c r="B311" t="s">
        <v>278</v>
      </c>
      <c r="C311">
        <v>1</v>
      </c>
      <c r="D311" s="3">
        <v>45019.054861111108</v>
      </c>
      <c r="E311" s="3">
        <v>45019.114583333336</v>
      </c>
      <c r="F311" t="s">
        <v>87</v>
      </c>
      <c r="G311" t="s">
        <v>66</v>
      </c>
      <c r="H311" t="s">
        <v>102</v>
      </c>
      <c r="I311" t="str">
        <f>IF(Tabla5[[#This Row],[Orden Cobrada]]="Si",Tabla13[[#This Row],[Método de Pago]],"Ninguno")</f>
        <v>Ninguno</v>
      </c>
      <c r="J311" t="s">
        <v>1222</v>
      </c>
      <c r="K311" s="34">
        <f>IF(Tabla5[[#This Row],[Orden Cobrada]]="Si",Tabla13[[#This Row],[Propina]],0)</f>
        <v>0</v>
      </c>
      <c r="L311" t="s">
        <v>76</v>
      </c>
      <c r="M311">
        <v>299</v>
      </c>
      <c r="N311" t="s">
        <v>85</v>
      </c>
      <c r="O311" t="s">
        <v>1221</v>
      </c>
      <c r="P311" s="6">
        <f>INT(Tabla13[[#This Row],[Hora de Llegada]])</f>
        <v>45019</v>
      </c>
      <c r="Q311" s="7" t="str">
        <f>TEXT(Tabla13[[#This Row],[Hora de Llegada]], "h:mm")</f>
        <v>1:19</v>
      </c>
      <c r="R311" s="7" t="str">
        <f>TEXT(Tabla13[[#This Row],[Hora de Salida]], "h:mm")</f>
        <v>2:45</v>
      </c>
      <c r="S311" s="7">
        <f>IF(Tabla13[[#This Row],[Estado de la Mesa]]="Ocupada",Tabla13[[#This Row],[Hora de Salida2]]-Tabla13[[#This Row],[Hora de Llegada2]]+(15/1440),Tabla13[[#This Row],[Hora de Salida2]]-Tabla13[[#This Row],[Hora de Llegada2]])</f>
        <v>7.013888888888889E-2</v>
      </c>
      <c r="T311" s="7">
        <f>Tabla13[[#This Row],[Hora de Salida2]]-Tabla13[[#This Row],[Hora de Llegada2]]</f>
        <v>5.9722222222222218E-2</v>
      </c>
      <c r="U311" s="7">
        <f>IF(Tabla5[[#This Row],[Tiempo de Permanencia sin la Espera]]&gt;Tabla5[[#This Row],[Tiempo Preparación (horas)]],Tabla5[[#This Row],[Tiempo de Permanencia sin la Espera]]-Tabla5[[#This Row],[Tiempo Preparación (horas)]],0)</f>
        <v>0</v>
      </c>
      <c r="V311" s="7" t="str">
        <f>IF(Tabla5[[#This Row],[Tiempo de Permanencia sin la Espera]]&gt;Tabla5[[#This Row],[Tiempo Preparación (horas)]],"Si","No")</f>
        <v>No</v>
      </c>
      <c r="W311" s="8">
        <v>182</v>
      </c>
      <c r="X311" s="8" t="str">
        <f>IF(Tabla5[[#This Row],[Orden Cobrada]]="Si",Tabla5[[#This Row],[Monto Total de la Cuenta]]," ")</f>
        <v xml:space="preserve"> </v>
      </c>
      <c r="Y311" s="8">
        <v>113</v>
      </c>
      <c r="Z311" s="7">
        <f>Tabla5[[#This Row],[Tiempo de Preparación]]/1440</f>
        <v>7.8472222222222221E-2</v>
      </c>
    </row>
    <row r="312" spans="1:26">
      <c r="A312">
        <v>18</v>
      </c>
      <c r="B312" t="s">
        <v>1220</v>
      </c>
      <c r="C312">
        <v>6</v>
      </c>
      <c r="D312" s="3">
        <v>45019.095138888886</v>
      </c>
      <c r="E312" s="3">
        <v>45019.179861111108</v>
      </c>
      <c r="F312" t="s">
        <v>61</v>
      </c>
      <c r="G312" t="s">
        <v>60</v>
      </c>
      <c r="H312" t="s">
        <v>59</v>
      </c>
      <c r="I312" t="str">
        <f>IF(Tabla5[[#This Row],[Orden Cobrada]]="Si",Tabla13[[#This Row],[Método de Pago]],"Ninguno")</f>
        <v>Tarjeta de crédito</v>
      </c>
      <c r="J312" t="s">
        <v>1219</v>
      </c>
      <c r="K312" s="34" t="str">
        <f>IF(Tabla5[[#This Row],[Orden Cobrada]]="Si",Tabla13[[#This Row],[Propina]],0)</f>
        <v>38.38</v>
      </c>
      <c r="L312" t="s">
        <v>57</v>
      </c>
      <c r="M312">
        <v>300</v>
      </c>
      <c r="N312" t="s">
        <v>163</v>
      </c>
      <c r="O312" t="s">
        <v>1218</v>
      </c>
      <c r="P312" s="6">
        <f>INT(Tabla13[[#This Row],[Hora de Llegada]])</f>
        <v>45019</v>
      </c>
      <c r="Q312" s="7" t="str">
        <f>TEXT(Tabla13[[#This Row],[Hora de Llegada]], "h:mm")</f>
        <v>2:17</v>
      </c>
      <c r="R312" s="7" t="str">
        <f>TEXT(Tabla13[[#This Row],[Hora de Salida]], "h:mm")</f>
        <v>4:19</v>
      </c>
      <c r="S312" s="7">
        <f>IF(Tabla13[[#This Row],[Estado de la Mesa]]="Ocupada",Tabla13[[#This Row],[Hora de Salida2]]-Tabla13[[#This Row],[Hora de Llegada2]]+(15/1440),Tabla13[[#This Row],[Hora de Salida2]]-Tabla13[[#This Row],[Hora de Llegada2]])</f>
        <v>8.4722222222222227E-2</v>
      </c>
      <c r="T312" s="7">
        <f>Tabla13[[#This Row],[Hora de Salida2]]-Tabla13[[#This Row],[Hora de Llegada2]]</f>
        <v>8.4722222222222227E-2</v>
      </c>
      <c r="U312" s="7">
        <f>IF(Tabla5[[#This Row],[Tiempo de Permanencia sin la Espera]]&gt;Tabla5[[#This Row],[Tiempo Preparación (horas)]],Tabla5[[#This Row],[Tiempo de Permanencia sin la Espera]]-Tabla5[[#This Row],[Tiempo Preparación (horas)]],0)</f>
        <v>2.7777777777777818E-3</v>
      </c>
      <c r="V312" s="7" t="str">
        <f>IF(Tabla5[[#This Row],[Tiempo de Permanencia sin la Espera]]&gt;Tabla5[[#This Row],[Tiempo Preparación (horas)]],"Si","No")</f>
        <v>Si</v>
      </c>
      <c r="W312" s="8">
        <v>290</v>
      </c>
      <c r="X312" s="8">
        <f>IF(Tabla5[[#This Row],[Orden Cobrada]]="Si",Tabla5[[#This Row],[Monto Total de la Cuenta]]," ")</f>
        <v>290</v>
      </c>
      <c r="Y312" s="8">
        <v>118</v>
      </c>
      <c r="Z312" s="7">
        <f>Tabla5[[#This Row],[Tiempo de Preparación]]/1440</f>
        <v>8.1944444444444445E-2</v>
      </c>
    </row>
    <row r="313" spans="1:26">
      <c r="A313">
        <v>8</v>
      </c>
      <c r="B313" t="s">
        <v>449</v>
      </c>
      <c r="C313">
        <v>6</v>
      </c>
      <c r="D313" s="3">
        <v>45019.093055555553</v>
      </c>
      <c r="E313" s="3">
        <v>45019.172222222223</v>
      </c>
      <c r="F313" t="s">
        <v>87</v>
      </c>
      <c r="G313" t="s">
        <v>82</v>
      </c>
      <c r="H313" t="s">
        <v>59</v>
      </c>
      <c r="I313" t="str">
        <f>IF(Tabla5[[#This Row],[Orden Cobrada]]="Si",Tabla13[[#This Row],[Método de Pago]],"Ninguno")</f>
        <v>Ninguno</v>
      </c>
      <c r="J313" t="s">
        <v>1217</v>
      </c>
      <c r="K313" s="34">
        <f>IF(Tabla5[[#This Row],[Orden Cobrada]]="Si",Tabla13[[#This Row],[Propina]],0)</f>
        <v>0</v>
      </c>
      <c r="L313" t="s">
        <v>57</v>
      </c>
      <c r="M313">
        <v>301</v>
      </c>
      <c r="N313" t="s">
        <v>85</v>
      </c>
      <c r="O313" t="s">
        <v>1216</v>
      </c>
      <c r="P313" s="6">
        <f>INT(Tabla13[[#This Row],[Hora de Llegada]])</f>
        <v>45019</v>
      </c>
      <c r="Q313" s="7" t="str">
        <f>TEXT(Tabla13[[#This Row],[Hora de Llegada]], "h:mm")</f>
        <v>2:14</v>
      </c>
      <c r="R313" s="7" t="str">
        <f>TEXT(Tabla13[[#This Row],[Hora de Salida]], "h:mm")</f>
        <v>4:08</v>
      </c>
      <c r="S313" s="7">
        <f>IF(Tabla13[[#This Row],[Estado de la Mesa]]="Ocupada",Tabla13[[#This Row],[Hora de Salida2]]-Tabla13[[#This Row],[Hora de Llegada2]]+(15/1440),Tabla13[[#This Row],[Hora de Salida2]]-Tabla13[[#This Row],[Hora de Llegada2]])</f>
        <v>7.9166666666666691E-2</v>
      </c>
      <c r="T313" s="7">
        <f>Tabla13[[#This Row],[Hora de Salida2]]-Tabla13[[#This Row],[Hora de Llegada2]]</f>
        <v>7.9166666666666691E-2</v>
      </c>
      <c r="U313" s="7">
        <f>IF(Tabla5[[#This Row],[Tiempo de Permanencia sin la Espera]]&gt;Tabla5[[#This Row],[Tiempo Preparación (horas)]],Tabla5[[#This Row],[Tiempo de Permanencia sin la Espera]]-Tabla5[[#This Row],[Tiempo Preparación (horas)]],0)</f>
        <v>0</v>
      </c>
      <c r="V313" s="7" t="str">
        <f>IF(Tabla5[[#This Row],[Tiempo de Permanencia sin la Espera]]&gt;Tabla5[[#This Row],[Tiempo Preparación (horas)]],"Si","No")</f>
        <v>No</v>
      </c>
      <c r="W313" s="8">
        <v>223</v>
      </c>
      <c r="X313" s="8" t="str">
        <f>IF(Tabla5[[#This Row],[Orden Cobrada]]="Si",Tabla5[[#This Row],[Monto Total de la Cuenta]]," ")</f>
        <v xml:space="preserve"> </v>
      </c>
      <c r="Y313" s="8">
        <v>183</v>
      </c>
      <c r="Z313" s="7">
        <f>Tabla5[[#This Row],[Tiempo de Preparación]]/1440</f>
        <v>0.12708333333333333</v>
      </c>
    </row>
    <row r="314" spans="1:26">
      <c r="A314">
        <v>5</v>
      </c>
      <c r="B314" t="s">
        <v>201</v>
      </c>
      <c r="C314">
        <v>2</v>
      </c>
      <c r="D314" s="3">
        <v>45019.055555555555</v>
      </c>
      <c r="E314" s="3">
        <v>45019.205555555556</v>
      </c>
      <c r="F314" t="s">
        <v>97</v>
      </c>
      <c r="G314" t="s">
        <v>60</v>
      </c>
      <c r="H314" t="s">
        <v>59</v>
      </c>
      <c r="I314" t="str">
        <f>IF(Tabla5[[#This Row],[Orden Cobrada]]="Si",Tabla13[[#This Row],[Método de Pago]],"Ninguno")</f>
        <v>Tarjeta de crédito</v>
      </c>
      <c r="J314" t="s">
        <v>270</v>
      </c>
      <c r="K314" s="34" t="str">
        <f>IF(Tabla5[[#This Row],[Orden Cobrada]]="Si",Tabla13[[#This Row],[Propina]],0)</f>
        <v>39.89</v>
      </c>
      <c r="L314" t="s">
        <v>57</v>
      </c>
      <c r="M314">
        <v>302</v>
      </c>
      <c r="N314" t="s">
        <v>75</v>
      </c>
      <c r="O314" t="s">
        <v>18</v>
      </c>
      <c r="P314" s="6">
        <f>INT(Tabla13[[#This Row],[Hora de Llegada]])</f>
        <v>45019</v>
      </c>
      <c r="Q314" s="7" t="str">
        <f>TEXT(Tabla13[[#This Row],[Hora de Llegada]], "h:mm")</f>
        <v>1:20</v>
      </c>
      <c r="R314" s="7" t="str">
        <f>TEXT(Tabla13[[#This Row],[Hora de Salida]], "h:mm")</f>
        <v>4:56</v>
      </c>
      <c r="S314" s="7">
        <f>IF(Tabla13[[#This Row],[Estado de la Mesa]]="Ocupada",Tabla13[[#This Row],[Hora de Salida2]]-Tabla13[[#This Row],[Hora de Llegada2]]+(15/1440),Tabla13[[#This Row],[Hora de Salida2]]-Tabla13[[#This Row],[Hora de Llegada2]])</f>
        <v>0.15000000000000002</v>
      </c>
      <c r="T314" s="7">
        <f>Tabla13[[#This Row],[Hora de Salida2]]-Tabla13[[#This Row],[Hora de Llegada2]]</f>
        <v>0.15000000000000002</v>
      </c>
      <c r="U314" s="7">
        <f>IF(Tabla5[[#This Row],[Tiempo de Permanencia sin la Espera]]&gt;Tabla5[[#This Row],[Tiempo Preparación (horas)]],Tabla5[[#This Row],[Tiempo de Permanencia sin la Espera]]-Tabla5[[#This Row],[Tiempo Preparación (horas)]],0)</f>
        <v>0.13958333333333336</v>
      </c>
      <c r="V314" s="7" t="str">
        <f>IF(Tabla5[[#This Row],[Tiempo de Permanencia sin la Espera]]&gt;Tabla5[[#This Row],[Tiempo Preparación (horas)]],"Si","No")</f>
        <v>Si</v>
      </c>
      <c r="W314" s="8">
        <v>96</v>
      </c>
      <c r="X314" s="8">
        <f>IF(Tabla5[[#This Row],[Orden Cobrada]]="Si",Tabla5[[#This Row],[Monto Total de la Cuenta]]," ")</f>
        <v>96</v>
      </c>
      <c r="Y314" s="8">
        <v>15</v>
      </c>
      <c r="Z314" s="7">
        <f>Tabla5[[#This Row],[Tiempo de Preparación]]/1440</f>
        <v>1.0416666666666666E-2</v>
      </c>
    </row>
    <row r="315" spans="1:26">
      <c r="A315">
        <v>14</v>
      </c>
      <c r="B315" t="s">
        <v>1215</v>
      </c>
      <c r="C315">
        <v>5</v>
      </c>
      <c r="D315" s="3">
        <v>45019.151388888888</v>
      </c>
      <c r="E315" s="3">
        <v>45019.26666666667</v>
      </c>
      <c r="F315" t="s">
        <v>87</v>
      </c>
      <c r="G315" t="s">
        <v>60</v>
      </c>
      <c r="H315" t="s">
        <v>106</v>
      </c>
      <c r="I315" t="str">
        <f>IF(Tabla5[[#This Row],[Orden Cobrada]]="Si",Tabla13[[#This Row],[Método de Pago]],"Ninguno")</f>
        <v>Tarjeta de débito</v>
      </c>
      <c r="J315" t="s">
        <v>1214</v>
      </c>
      <c r="K315" s="34" t="str">
        <f>IF(Tabla5[[#This Row],[Orden Cobrada]]="Si",Tabla13[[#This Row],[Propina]],0)</f>
        <v>16.49</v>
      </c>
      <c r="L315" t="s">
        <v>76</v>
      </c>
      <c r="M315">
        <v>303</v>
      </c>
      <c r="N315" t="s">
        <v>104</v>
      </c>
      <c r="O315" t="s">
        <v>1213</v>
      </c>
      <c r="P315" s="6">
        <f>INT(Tabla13[[#This Row],[Hora de Llegada]])</f>
        <v>45019</v>
      </c>
      <c r="Q315" s="7" t="str">
        <f>TEXT(Tabla13[[#This Row],[Hora de Llegada]], "h:mm")</f>
        <v>3:38</v>
      </c>
      <c r="R315" s="7" t="str">
        <f>TEXT(Tabla13[[#This Row],[Hora de Salida]], "h:mm")</f>
        <v>6:24</v>
      </c>
      <c r="S315" s="7">
        <f>IF(Tabla13[[#This Row],[Estado de la Mesa]]="Ocupada",Tabla13[[#This Row],[Hora de Salida2]]-Tabla13[[#This Row],[Hora de Llegada2]]+(15/1440),Tabla13[[#This Row],[Hora de Salida2]]-Tabla13[[#This Row],[Hora de Llegada2]])</f>
        <v>0.12569444444444444</v>
      </c>
      <c r="T315" s="7">
        <f>Tabla13[[#This Row],[Hora de Salida2]]-Tabla13[[#This Row],[Hora de Llegada2]]</f>
        <v>0.11527777777777778</v>
      </c>
      <c r="U315" s="7">
        <f>IF(Tabla5[[#This Row],[Tiempo de Permanencia sin la Espera]]&gt;Tabla5[[#This Row],[Tiempo Preparación (horas)]],Tabla5[[#This Row],[Tiempo de Permanencia sin la Espera]]-Tabla5[[#This Row],[Tiempo Preparación (horas)]],0)</f>
        <v>5.1388888888888901E-2</v>
      </c>
      <c r="V315" s="7" t="str">
        <f>IF(Tabla5[[#This Row],[Tiempo de Permanencia sin la Espera]]&gt;Tabla5[[#This Row],[Tiempo Preparación (horas)]],"Si","No")</f>
        <v>Si</v>
      </c>
      <c r="W315" s="8">
        <v>210</v>
      </c>
      <c r="X315" s="8">
        <f>IF(Tabla5[[#This Row],[Orden Cobrada]]="Si",Tabla5[[#This Row],[Monto Total de la Cuenta]]," ")</f>
        <v>210</v>
      </c>
      <c r="Y315" s="8">
        <v>92</v>
      </c>
      <c r="Z315" s="7">
        <f>Tabla5[[#This Row],[Tiempo de Preparación]]/1440</f>
        <v>6.3888888888888884E-2</v>
      </c>
    </row>
    <row r="316" spans="1:26">
      <c r="A316">
        <v>6</v>
      </c>
      <c r="B316" t="s">
        <v>1212</v>
      </c>
      <c r="C316">
        <v>4</v>
      </c>
      <c r="D316" s="3">
        <v>45019.14166666667</v>
      </c>
      <c r="E316" s="3">
        <v>45019.194444444445</v>
      </c>
      <c r="F316" t="s">
        <v>97</v>
      </c>
      <c r="G316" t="s">
        <v>82</v>
      </c>
      <c r="H316" t="s">
        <v>59</v>
      </c>
      <c r="I316" t="str">
        <f>IF(Tabla5[[#This Row],[Orden Cobrada]]="Si",Tabla13[[#This Row],[Método de Pago]],"Ninguno")</f>
        <v>Ninguno</v>
      </c>
      <c r="J316" t="s">
        <v>468</v>
      </c>
      <c r="K316" s="34">
        <f>IF(Tabla5[[#This Row],[Orden Cobrada]]="Si",Tabla13[[#This Row],[Propina]],0)</f>
        <v>0</v>
      </c>
      <c r="L316" t="s">
        <v>57</v>
      </c>
      <c r="M316">
        <v>304</v>
      </c>
      <c r="N316" t="s">
        <v>75</v>
      </c>
      <c r="O316" t="s">
        <v>1211</v>
      </c>
      <c r="P316" s="6">
        <f>INT(Tabla13[[#This Row],[Hora de Llegada]])</f>
        <v>45019</v>
      </c>
      <c r="Q316" s="7" t="str">
        <f>TEXT(Tabla13[[#This Row],[Hora de Llegada]], "h:mm")</f>
        <v>3:24</v>
      </c>
      <c r="R316" s="7" t="str">
        <f>TEXT(Tabla13[[#This Row],[Hora de Salida]], "h:mm")</f>
        <v>4:40</v>
      </c>
      <c r="S316" s="7">
        <f>IF(Tabla13[[#This Row],[Estado de la Mesa]]="Ocupada",Tabla13[[#This Row],[Hora de Salida2]]-Tabla13[[#This Row],[Hora de Llegada2]]+(15/1440),Tabla13[[#This Row],[Hora de Salida2]]-Tabla13[[#This Row],[Hora de Llegada2]])</f>
        <v>5.2777777777777785E-2</v>
      </c>
      <c r="T316" s="7">
        <f>Tabla13[[#This Row],[Hora de Salida2]]-Tabla13[[#This Row],[Hora de Llegada2]]</f>
        <v>5.2777777777777785E-2</v>
      </c>
      <c r="U316" s="7">
        <f>IF(Tabla5[[#This Row],[Tiempo de Permanencia sin la Espera]]&gt;Tabla5[[#This Row],[Tiempo Preparación (horas)]],Tabla5[[#This Row],[Tiempo de Permanencia sin la Espera]]-Tabla5[[#This Row],[Tiempo Preparación (horas)]],0)</f>
        <v>0</v>
      </c>
      <c r="V316" s="7" t="str">
        <f>IF(Tabla5[[#This Row],[Tiempo de Permanencia sin la Espera]]&gt;Tabla5[[#This Row],[Tiempo Preparación (horas)]],"Si","No")</f>
        <v>No</v>
      </c>
      <c r="W316" s="8">
        <v>279</v>
      </c>
      <c r="X316" s="8" t="str">
        <f>IF(Tabla5[[#This Row],[Orden Cobrada]]="Si",Tabla5[[#This Row],[Monto Total de la Cuenta]]," ")</f>
        <v xml:space="preserve"> </v>
      </c>
      <c r="Y316" s="8">
        <v>85</v>
      </c>
      <c r="Z316" s="7">
        <f>Tabla5[[#This Row],[Tiempo de Preparación]]/1440</f>
        <v>5.9027777777777776E-2</v>
      </c>
    </row>
    <row r="317" spans="1:26">
      <c r="A317">
        <v>1</v>
      </c>
      <c r="B317" t="s">
        <v>1210</v>
      </c>
      <c r="C317">
        <v>2</v>
      </c>
      <c r="D317" s="3">
        <v>45019.03125</v>
      </c>
      <c r="E317" s="3">
        <v>45019.175694444442</v>
      </c>
      <c r="F317" t="s">
        <v>97</v>
      </c>
      <c r="G317" t="s">
        <v>82</v>
      </c>
      <c r="H317" t="s">
        <v>59</v>
      </c>
      <c r="I317" t="str">
        <f>IF(Tabla5[[#This Row],[Orden Cobrada]]="Si",Tabla13[[#This Row],[Método de Pago]],"Ninguno")</f>
        <v>Tarjeta de crédito</v>
      </c>
      <c r="J317" t="s">
        <v>1209</v>
      </c>
      <c r="K317" s="34" t="str">
        <f>IF(Tabla5[[#This Row],[Orden Cobrada]]="Si",Tabla13[[#This Row],[Propina]],0)</f>
        <v>37.92</v>
      </c>
      <c r="L317" t="s">
        <v>57</v>
      </c>
      <c r="M317">
        <v>305</v>
      </c>
      <c r="N317" t="s">
        <v>69</v>
      </c>
      <c r="O317" t="s">
        <v>1208</v>
      </c>
      <c r="P317" s="6">
        <f>INT(Tabla13[[#This Row],[Hora de Llegada]])</f>
        <v>45019</v>
      </c>
      <c r="Q317" s="7" t="str">
        <f>TEXT(Tabla13[[#This Row],[Hora de Llegada]], "h:mm")</f>
        <v>0:45</v>
      </c>
      <c r="R317" s="7" t="str">
        <f>TEXT(Tabla13[[#This Row],[Hora de Salida]], "h:mm")</f>
        <v>4:13</v>
      </c>
      <c r="S317" s="7">
        <f>IF(Tabla13[[#This Row],[Estado de la Mesa]]="Ocupada",Tabla13[[#This Row],[Hora de Salida2]]-Tabla13[[#This Row],[Hora de Llegada2]]+(15/1440),Tabla13[[#This Row],[Hora de Salida2]]-Tabla13[[#This Row],[Hora de Llegada2]])</f>
        <v>0.14444444444444446</v>
      </c>
      <c r="T317" s="7">
        <f>Tabla13[[#This Row],[Hora de Salida2]]-Tabla13[[#This Row],[Hora de Llegada2]]</f>
        <v>0.14444444444444446</v>
      </c>
      <c r="U317" s="7">
        <f>IF(Tabla5[[#This Row],[Tiempo de Permanencia sin la Espera]]&gt;Tabla5[[#This Row],[Tiempo Preparación (horas)]],Tabla5[[#This Row],[Tiempo de Permanencia sin la Espera]]-Tabla5[[#This Row],[Tiempo Preparación (horas)]],0)</f>
        <v>9.9305555555555564E-2</v>
      </c>
      <c r="V317" s="7" t="str">
        <f>IF(Tabla5[[#This Row],[Tiempo de Permanencia sin la Espera]]&gt;Tabla5[[#This Row],[Tiempo Preparación (horas)]],"Si","No")</f>
        <v>Si</v>
      </c>
      <c r="W317" s="8">
        <v>128</v>
      </c>
      <c r="X317" s="8">
        <f>IF(Tabla5[[#This Row],[Orden Cobrada]]="Si",Tabla5[[#This Row],[Monto Total de la Cuenta]]," ")</f>
        <v>128</v>
      </c>
      <c r="Y317" s="8">
        <v>65</v>
      </c>
      <c r="Z317" s="7">
        <f>Tabla5[[#This Row],[Tiempo de Preparación]]/1440</f>
        <v>4.5138888888888888E-2</v>
      </c>
    </row>
    <row r="318" spans="1:26">
      <c r="A318">
        <v>7</v>
      </c>
      <c r="B318" t="s">
        <v>1207</v>
      </c>
      <c r="C318">
        <v>4</v>
      </c>
      <c r="D318" s="3">
        <v>45019.002083333333</v>
      </c>
      <c r="E318" s="3">
        <v>45019.105555555558</v>
      </c>
      <c r="F318" t="s">
        <v>87</v>
      </c>
      <c r="G318" t="s">
        <v>82</v>
      </c>
      <c r="H318" t="s">
        <v>59</v>
      </c>
      <c r="I318" t="str">
        <f>IF(Tabla5[[#This Row],[Orden Cobrada]]="Si",Tabla13[[#This Row],[Método de Pago]],"Ninguno")</f>
        <v>Tarjeta de crédito</v>
      </c>
      <c r="J318" t="s">
        <v>1206</v>
      </c>
      <c r="K318" s="34" t="str">
        <f>IF(Tabla5[[#This Row],[Orden Cobrada]]="Si",Tabla13[[#This Row],[Propina]],0)</f>
        <v>16.96</v>
      </c>
      <c r="L318" t="s">
        <v>76</v>
      </c>
      <c r="M318">
        <v>306</v>
      </c>
      <c r="N318" t="s">
        <v>69</v>
      </c>
      <c r="O318" t="s">
        <v>18</v>
      </c>
      <c r="P318" s="6">
        <f>INT(Tabla13[[#This Row],[Hora de Llegada]])</f>
        <v>45019</v>
      </c>
      <c r="Q318" s="7" t="str">
        <f>TEXT(Tabla13[[#This Row],[Hora de Llegada]], "h:mm")</f>
        <v>0:03</v>
      </c>
      <c r="R318" s="7" t="str">
        <f>TEXT(Tabla13[[#This Row],[Hora de Salida]], "h:mm")</f>
        <v>2:32</v>
      </c>
      <c r="S318" s="7">
        <f>IF(Tabla13[[#This Row],[Estado de la Mesa]]="Ocupada",Tabla13[[#This Row],[Hora de Salida2]]-Tabla13[[#This Row],[Hora de Llegada2]]+(15/1440),Tabla13[[#This Row],[Hora de Salida2]]-Tabla13[[#This Row],[Hora de Llegada2]])</f>
        <v>0.11388888888888889</v>
      </c>
      <c r="T318" s="7">
        <f>Tabla13[[#This Row],[Hora de Salida2]]-Tabla13[[#This Row],[Hora de Llegada2]]</f>
        <v>0.10347222222222222</v>
      </c>
      <c r="U318" s="7">
        <f>IF(Tabla5[[#This Row],[Tiempo de Permanencia sin la Espera]]&gt;Tabla5[[#This Row],[Tiempo Preparación (horas)]],Tabla5[[#This Row],[Tiempo de Permanencia sin la Espera]]-Tabla5[[#This Row],[Tiempo Preparación (horas)]],0)</f>
        <v>8.8888888888888878E-2</v>
      </c>
      <c r="V318" s="7" t="str">
        <f>IF(Tabla5[[#This Row],[Tiempo de Permanencia sin la Espera]]&gt;Tabla5[[#This Row],[Tiempo Preparación (horas)]],"Si","No")</f>
        <v>Si</v>
      </c>
      <c r="W318" s="8">
        <v>32</v>
      </c>
      <c r="X318" s="8">
        <f>IF(Tabla5[[#This Row],[Orden Cobrada]]="Si",Tabla5[[#This Row],[Monto Total de la Cuenta]]," ")</f>
        <v>32</v>
      </c>
      <c r="Y318" s="8">
        <v>21</v>
      </c>
      <c r="Z318" s="7">
        <f>Tabla5[[#This Row],[Tiempo de Preparación]]/1440</f>
        <v>1.4583333333333334E-2</v>
      </c>
    </row>
    <row r="319" spans="1:26">
      <c r="A319">
        <v>20</v>
      </c>
      <c r="B319" t="s">
        <v>67</v>
      </c>
      <c r="C319">
        <v>5</v>
      </c>
      <c r="D319" s="3">
        <v>45019.131249999999</v>
      </c>
      <c r="E319" s="3">
        <v>45019.23541666667</v>
      </c>
      <c r="F319" t="s">
        <v>97</v>
      </c>
      <c r="G319" t="s">
        <v>82</v>
      </c>
      <c r="H319" t="s">
        <v>102</v>
      </c>
      <c r="I319" t="str">
        <f>IF(Tabla5[[#This Row],[Orden Cobrada]]="Si",Tabla13[[#This Row],[Método de Pago]],"Ninguno")</f>
        <v>Efectivo</v>
      </c>
      <c r="J319" t="s">
        <v>1205</v>
      </c>
      <c r="K319" s="34" t="str">
        <f>IF(Tabla5[[#This Row],[Orden Cobrada]]="Si",Tabla13[[#This Row],[Propina]],0)</f>
        <v>31.66</v>
      </c>
      <c r="L319" t="s">
        <v>70</v>
      </c>
      <c r="M319">
        <v>307</v>
      </c>
      <c r="N319" t="s">
        <v>100</v>
      </c>
      <c r="O319" t="s">
        <v>23</v>
      </c>
      <c r="P319" s="6">
        <f>INT(Tabla13[[#This Row],[Hora de Llegada]])</f>
        <v>45019</v>
      </c>
      <c r="Q319" s="7" t="str">
        <f>TEXT(Tabla13[[#This Row],[Hora de Llegada]], "h:mm")</f>
        <v>3:09</v>
      </c>
      <c r="R319" s="7" t="str">
        <f>TEXT(Tabla13[[#This Row],[Hora de Salida]], "h:mm")</f>
        <v>5:39</v>
      </c>
      <c r="S319" s="7">
        <f>IF(Tabla13[[#This Row],[Estado de la Mesa]]="Ocupada",Tabla13[[#This Row],[Hora de Salida2]]-Tabla13[[#This Row],[Hora de Llegada2]]+(15/1440),Tabla13[[#This Row],[Hora de Salida2]]-Tabla13[[#This Row],[Hora de Llegada2]])</f>
        <v>0.10416666666666669</v>
      </c>
      <c r="T319" s="7">
        <f>Tabla13[[#This Row],[Hora de Salida2]]-Tabla13[[#This Row],[Hora de Llegada2]]</f>
        <v>0.10416666666666669</v>
      </c>
      <c r="U319" s="7">
        <f>IF(Tabla5[[#This Row],[Tiempo de Permanencia sin la Espera]]&gt;Tabla5[[#This Row],[Tiempo Preparación (horas)]],Tabla5[[#This Row],[Tiempo de Permanencia sin la Espera]]-Tabla5[[#This Row],[Tiempo Preparación (horas)]],0)</f>
        <v>7.7083333333333351E-2</v>
      </c>
      <c r="V319" s="7" t="str">
        <f>IF(Tabla5[[#This Row],[Tiempo de Permanencia sin la Espera]]&gt;Tabla5[[#This Row],[Tiempo Preparación (horas)]],"Si","No")</f>
        <v>Si</v>
      </c>
      <c r="W319" s="8">
        <v>63</v>
      </c>
      <c r="X319" s="8">
        <f>IF(Tabla5[[#This Row],[Orden Cobrada]]="Si",Tabla5[[#This Row],[Monto Total de la Cuenta]]," ")</f>
        <v>63</v>
      </c>
      <c r="Y319" s="8">
        <v>39</v>
      </c>
      <c r="Z319" s="7">
        <f>Tabla5[[#This Row],[Tiempo de Preparación]]/1440</f>
        <v>2.7083333333333334E-2</v>
      </c>
    </row>
    <row r="320" spans="1:26">
      <c r="A320">
        <v>14</v>
      </c>
      <c r="B320" t="s">
        <v>1204</v>
      </c>
      <c r="C320">
        <v>6</v>
      </c>
      <c r="D320" s="3">
        <v>45019.079861111109</v>
      </c>
      <c r="E320" s="3">
        <v>45019.193749999999</v>
      </c>
      <c r="F320" t="s">
        <v>61</v>
      </c>
      <c r="G320" t="s">
        <v>82</v>
      </c>
      <c r="H320" t="s">
        <v>59</v>
      </c>
      <c r="I320" t="str">
        <f>IF(Tabla5[[#This Row],[Orden Cobrada]]="Si",Tabla13[[#This Row],[Método de Pago]],"Ninguno")</f>
        <v>Ninguno</v>
      </c>
      <c r="J320" t="s">
        <v>1203</v>
      </c>
      <c r="K320" s="34">
        <f>IF(Tabla5[[#This Row],[Orden Cobrada]]="Si",Tabla13[[#This Row],[Propina]],0)</f>
        <v>0</v>
      </c>
      <c r="L320" t="s">
        <v>57</v>
      </c>
      <c r="M320">
        <v>308</v>
      </c>
      <c r="N320" t="s">
        <v>85</v>
      </c>
      <c r="O320" t="s">
        <v>1202</v>
      </c>
      <c r="P320" s="6">
        <f>INT(Tabla13[[#This Row],[Hora de Llegada]])</f>
        <v>45019</v>
      </c>
      <c r="Q320" s="7" t="str">
        <f>TEXT(Tabla13[[#This Row],[Hora de Llegada]], "h:mm")</f>
        <v>1:55</v>
      </c>
      <c r="R320" s="7" t="str">
        <f>TEXT(Tabla13[[#This Row],[Hora de Salida]], "h:mm")</f>
        <v>4:39</v>
      </c>
      <c r="S320" s="7">
        <f>IF(Tabla13[[#This Row],[Estado de la Mesa]]="Ocupada",Tabla13[[#This Row],[Hora de Salida2]]-Tabla13[[#This Row],[Hora de Llegada2]]+(15/1440),Tabla13[[#This Row],[Hora de Salida2]]-Tabla13[[#This Row],[Hora de Llegada2]])</f>
        <v>0.1138888888888889</v>
      </c>
      <c r="T320" s="7">
        <f>Tabla13[[#This Row],[Hora de Salida2]]-Tabla13[[#This Row],[Hora de Llegada2]]</f>
        <v>0.1138888888888889</v>
      </c>
      <c r="U320" s="7">
        <f>IF(Tabla5[[#This Row],[Tiempo de Permanencia sin la Espera]]&gt;Tabla5[[#This Row],[Tiempo Preparación (horas)]],Tabla5[[#This Row],[Tiempo de Permanencia sin la Espera]]-Tabla5[[#This Row],[Tiempo Preparación (horas)]],0)</f>
        <v>0</v>
      </c>
      <c r="V320" s="7" t="str">
        <f>IF(Tabla5[[#This Row],[Tiempo de Permanencia sin la Espera]]&gt;Tabla5[[#This Row],[Tiempo Preparación (horas)]],"Si","No")</f>
        <v>No</v>
      </c>
      <c r="W320" s="8">
        <v>222</v>
      </c>
      <c r="X320" s="8" t="str">
        <f>IF(Tabla5[[#This Row],[Orden Cobrada]]="Si",Tabla5[[#This Row],[Monto Total de la Cuenta]]," ")</f>
        <v xml:space="preserve"> </v>
      </c>
      <c r="Y320" s="8">
        <v>186</v>
      </c>
      <c r="Z320" s="7">
        <f>Tabla5[[#This Row],[Tiempo de Preparación]]/1440</f>
        <v>0.12916666666666668</v>
      </c>
    </row>
    <row r="321" spans="1:26">
      <c r="A321">
        <v>9</v>
      </c>
      <c r="B321" t="s">
        <v>1201</v>
      </c>
      <c r="C321">
        <v>3</v>
      </c>
      <c r="D321" s="3">
        <v>45019.019444444442</v>
      </c>
      <c r="E321" s="3">
        <v>45019.170138888891</v>
      </c>
      <c r="F321" t="s">
        <v>97</v>
      </c>
      <c r="G321" t="s">
        <v>82</v>
      </c>
      <c r="H321" t="s">
        <v>59</v>
      </c>
      <c r="I321" t="str">
        <f>IF(Tabla5[[#This Row],[Orden Cobrada]]="Si",Tabla13[[#This Row],[Método de Pago]],"Ninguno")</f>
        <v>Tarjeta de crédito</v>
      </c>
      <c r="J321" t="s">
        <v>1200</v>
      </c>
      <c r="K321" s="34" t="str">
        <f>IF(Tabla5[[#This Row],[Orden Cobrada]]="Si",Tabla13[[#This Row],[Propina]],0)</f>
        <v>36.09</v>
      </c>
      <c r="L321" t="s">
        <v>57</v>
      </c>
      <c r="M321">
        <v>309</v>
      </c>
      <c r="N321" t="s">
        <v>64</v>
      </c>
      <c r="O321" t="s">
        <v>1199</v>
      </c>
      <c r="P321" s="6">
        <f>INT(Tabla13[[#This Row],[Hora de Llegada]])</f>
        <v>45019</v>
      </c>
      <c r="Q321" s="7" t="str">
        <f>TEXT(Tabla13[[#This Row],[Hora de Llegada]], "h:mm")</f>
        <v>0:28</v>
      </c>
      <c r="R321" s="7" t="str">
        <f>TEXT(Tabla13[[#This Row],[Hora de Salida]], "h:mm")</f>
        <v>4:05</v>
      </c>
      <c r="S321" s="7">
        <f>IF(Tabla13[[#This Row],[Estado de la Mesa]]="Ocupada",Tabla13[[#This Row],[Hora de Salida2]]-Tabla13[[#This Row],[Hora de Llegada2]]+(15/1440),Tabla13[[#This Row],[Hora de Salida2]]-Tabla13[[#This Row],[Hora de Llegada2]])</f>
        <v>0.15069444444444441</v>
      </c>
      <c r="T321" s="7">
        <f>Tabla13[[#This Row],[Hora de Salida2]]-Tabla13[[#This Row],[Hora de Llegada2]]</f>
        <v>0.15069444444444441</v>
      </c>
      <c r="U321" s="7">
        <f>IF(Tabla5[[#This Row],[Tiempo de Permanencia sin la Espera]]&gt;Tabla5[[#This Row],[Tiempo Preparación (horas)]],Tabla5[[#This Row],[Tiempo de Permanencia sin la Espera]]-Tabla5[[#This Row],[Tiempo Preparación (horas)]],0)</f>
        <v>6.527777777777774E-2</v>
      </c>
      <c r="V321" s="7" t="str">
        <f>IF(Tabla5[[#This Row],[Tiempo de Permanencia sin la Espera]]&gt;Tabla5[[#This Row],[Tiempo Preparación (horas)]],"Si","No")</f>
        <v>Si</v>
      </c>
      <c r="W321" s="8">
        <v>172</v>
      </c>
      <c r="X321" s="8">
        <f>IF(Tabla5[[#This Row],[Orden Cobrada]]="Si",Tabla5[[#This Row],[Monto Total de la Cuenta]]," ")</f>
        <v>172</v>
      </c>
      <c r="Y321" s="8">
        <v>123</v>
      </c>
      <c r="Z321" s="7">
        <f>Tabla5[[#This Row],[Tiempo de Preparación]]/1440</f>
        <v>8.5416666666666669E-2</v>
      </c>
    </row>
    <row r="322" spans="1:26">
      <c r="A322">
        <v>17</v>
      </c>
      <c r="B322" t="s">
        <v>1198</v>
      </c>
      <c r="C322">
        <v>3</v>
      </c>
      <c r="D322" s="3">
        <v>45019.12777777778</v>
      </c>
      <c r="E322" s="3">
        <v>45019.265972222223</v>
      </c>
      <c r="F322" t="s">
        <v>87</v>
      </c>
      <c r="G322" t="s">
        <v>66</v>
      </c>
      <c r="H322" t="s">
        <v>59</v>
      </c>
      <c r="I322" t="str">
        <f>IF(Tabla5[[#This Row],[Orden Cobrada]]="Si",Tabla13[[#This Row],[Método de Pago]],"Ninguno")</f>
        <v>Tarjeta de crédito</v>
      </c>
      <c r="J322" t="s">
        <v>471</v>
      </c>
      <c r="K322" s="34" t="str">
        <f>IF(Tabla5[[#This Row],[Orden Cobrada]]="Si",Tabla13[[#This Row],[Propina]],0)</f>
        <v>11.47</v>
      </c>
      <c r="L322" t="s">
        <v>70</v>
      </c>
      <c r="M322">
        <v>310</v>
      </c>
      <c r="N322" t="s">
        <v>85</v>
      </c>
      <c r="O322" t="s">
        <v>482</v>
      </c>
      <c r="P322" s="6">
        <f>INT(Tabla13[[#This Row],[Hora de Llegada]])</f>
        <v>45019</v>
      </c>
      <c r="Q322" s="7" t="str">
        <f>TEXT(Tabla13[[#This Row],[Hora de Llegada]], "h:mm")</f>
        <v>3:04</v>
      </c>
      <c r="R322" s="7" t="str">
        <f>TEXT(Tabla13[[#This Row],[Hora de Salida]], "h:mm")</f>
        <v>6:23</v>
      </c>
      <c r="S322" s="7">
        <f>IF(Tabla13[[#This Row],[Estado de la Mesa]]="Ocupada",Tabla13[[#This Row],[Hora de Salida2]]-Tabla13[[#This Row],[Hora de Llegada2]]+(15/1440),Tabla13[[#This Row],[Hora de Salida2]]-Tabla13[[#This Row],[Hora de Llegada2]])</f>
        <v>0.13819444444444443</v>
      </c>
      <c r="T322" s="7">
        <f>Tabla13[[#This Row],[Hora de Salida2]]-Tabla13[[#This Row],[Hora de Llegada2]]</f>
        <v>0.13819444444444443</v>
      </c>
      <c r="U322" s="7">
        <f>IF(Tabla5[[#This Row],[Tiempo de Permanencia sin la Espera]]&gt;Tabla5[[#This Row],[Tiempo Preparación (horas)]],Tabla5[[#This Row],[Tiempo de Permanencia sin la Espera]]-Tabla5[[#This Row],[Tiempo Preparación (horas)]],0)</f>
        <v>7.0833333333333318E-2</v>
      </c>
      <c r="V322" s="7" t="str">
        <f>IF(Tabla5[[#This Row],[Tiempo de Permanencia sin la Espera]]&gt;Tabla5[[#This Row],[Tiempo Preparación (horas)]],"Si","No")</f>
        <v>Si</v>
      </c>
      <c r="W322" s="8">
        <v>138</v>
      </c>
      <c r="X322" s="8">
        <f>IF(Tabla5[[#This Row],[Orden Cobrada]]="Si",Tabla5[[#This Row],[Monto Total de la Cuenta]]," ")</f>
        <v>138</v>
      </c>
      <c r="Y322" s="8">
        <v>97</v>
      </c>
      <c r="Z322" s="7">
        <f>Tabla5[[#This Row],[Tiempo de Preparación]]/1440</f>
        <v>6.7361111111111108E-2</v>
      </c>
    </row>
    <row r="323" spans="1:26">
      <c r="A323">
        <v>6</v>
      </c>
      <c r="B323" t="s">
        <v>1197</v>
      </c>
      <c r="C323">
        <v>4</v>
      </c>
      <c r="D323" s="3">
        <v>45019.069444444445</v>
      </c>
      <c r="E323" s="3">
        <v>45019.113194444442</v>
      </c>
      <c r="F323" t="s">
        <v>72</v>
      </c>
      <c r="G323" t="s">
        <v>60</v>
      </c>
      <c r="H323" t="s">
        <v>102</v>
      </c>
      <c r="I323" t="str">
        <f>IF(Tabla5[[#This Row],[Orden Cobrada]]="Si",Tabla13[[#This Row],[Método de Pago]],"Ninguno")</f>
        <v>Ninguno</v>
      </c>
      <c r="J323" t="s">
        <v>1196</v>
      </c>
      <c r="K323" s="34">
        <f>IF(Tabla5[[#This Row],[Orden Cobrada]]="Si",Tabla13[[#This Row],[Propina]],0)</f>
        <v>0</v>
      </c>
      <c r="L323" t="s">
        <v>76</v>
      </c>
      <c r="M323">
        <v>311</v>
      </c>
      <c r="N323" t="s">
        <v>163</v>
      </c>
      <c r="O323" t="s">
        <v>1014</v>
      </c>
      <c r="P323" s="6">
        <f>INT(Tabla13[[#This Row],[Hora de Llegada]])</f>
        <v>45019</v>
      </c>
      <c r="Q323" s="7" t="str">
        <f>TEXT(Tabla13[[#This Row],[Hora de Llegada]], "h:mm")</f>
        <v>1:40</v>
      </c>
      <c r="R323" s="7" t="str">
        <f>TEXT(Tabla13[[#This Row],[Hora de Salida]], "h:mm")</f>
        <v>2:43</v>
      </c>
      <c r="S323" s="7">
        <f>IF(Tabla13[[#This Row],[Estado de la Mesa]]="Ocupada",Tabla13[[#This Row],[Hora de Salida2]]-Tabla13[[#This Row],[Hora de Llegada2]]+(15/1440),Tabla13[[#This Row],[Hora de Salida2]]-Tabla13[[#This Row],[Hora de Llegada2]])</f>
        <v>5.4166666666666675E-2</v>
      </c>
      <c r="T323" s="7">
        <f>Tabla13[[#This Row],[Hora de Salida2]]-Tabla13[[#This Row],[Hora de Llegada2]]</f>
        <v>4.3750000000000011E-2</v>
      </c>
      <c r="U323" s="7">
        <f>IF(Tabla5[[#This Row],[Tiempo de Permanencia sin la Espera]]&gt;Tabla5[[#This Row],[Tiempo Preparación (horas)]],Tabla5[[#This Row],[Tiempo de Permanencia sin la Espera]]-Tabla5[[#This Row],[Tiempo Preparación (horas)]],0)</f>
        <v>0</v>
      </c>
      <c r="V323" s="7" t="str">
        <f>IF(Tabla5[[#This Row],[Tiempo de Permanencia sin la Espera]]&gt;Tabla5[[#This Row],[Tiempo Preparación (horas)]],"Si","No")</f>
        <v>No</v>
      </c>
      <c r="W323" s="8">
        <v>53</v>
      </c>
      <c r="X323" s="8" t="str">
        <f>IF(Tabla5[[#This Row],[Orden Cobrada]]="Si",Tabla5[[#This Row],[Monto Total de la Cuenta]]," ")</f>
        <v xml:space="preserve"> </v>
      </c>
      <c r="Y323" s="8">
        <v>74</v>
      </c>
      <c r="Z323" s="7">
        <f>Tabla5[[#This Row],[Tiempo de Preparación]]/1440</f>
        <v>5.1388888888888887E-2</v>
      </c>
    </row>
    <row r="324" spans="1:26">
      <c r="A324">
        <v>2</v>
      </c>
      <c r="B324" t="s">
        <v>585</v>
      </c>
      <c r="C324">
        <v>4</v>
      </c>
      <c r="D324" s="3">
        <v>45019.129861111112</v>
      </c>
      <c r="E324" s="3">
        <v>45019.258333333331</v>
      </c>
      <c r="F324" t="s">
        <v>72</v>
      </c>
      <c r="G324" t="s">
        <v>82</v>
      </c>
      <c r="H324" t="s">
        <v>59</v>
      </c>
      <c r="I324" t="str">
        <f>IF(Tabla5[[#This Row],[Orden Cobrada]]="Si",Tabla13[[#This Row],[Método de Pago]],"Ninguno")</f>
        <v>Tarjeta de crédito</v>
      </c>
      <c r="J324" t="s">
        <v>1195</v>
      </c>
      <c r="K324" s="34" t="str">
        <f>IF(Tabla5[[#This Row],[Orden Cobrada]]="Si",Tabla13[[#This Row],[Propina]],0)</f>
        <v>30.89</v>
      </c>
      <c r="L324" t="s">
        <v>57</v>
      </c>
      <c r="M324">
        <v>312</v>
      </c>
      <c r="N324" t="s">
        <v>85</v>
      </c>
      <c r="O324" t="s">
        <v>1109</v>
      </c>
      <c r="P324" s="6">
        <f>INT(Tabla13[[#This Row],[Hora de Llegada]])</f>
        <v>45019</v>
      </c>
      <c r="Q324" s="7" t="str">
        <f>TEXT(Tabla13[[#This Row],[Hora de Llegada]], "h:mm")</f>
        <v>3:07</v>
      </c>
      <c r="R324" s="7" t="str">
        <f>TEXT(Tabla13[[#This Row],[Hora de Salida]], "h:mm")</f>
        <v>6:12</v>
      </c>
      <c r="S324" s="7">
        <f>IF(Tabla13[[#This Row],[Estado de la Mesa]]="Ocupada",Tabla13[[#This Row],[Hora de Salida2]]-Tabla13[[#This Row],[Hora de Llegada2]]+(15/1440),Tabla13[[#This Row],[Hora de Salida2]]-Tabla13[[#This Row],[Hora de Llegada2]])</f>
        <v>0.12847222222222224</v>
      </c>
      <c r="T324" s="7">
        <f>Tabla13[[#This Row],[Hora de Salida2]]-Tabla13[[#This Row],[Hora de Llegada2]]</f>
        <v>0.12847222222222224</v>
      </c>
      <c r="U324" s="7">
        <f>IF(Tabla5[[#This Row],[Tiempo de Permanencia sin la Espera]]&gt;Tabla5[[#This Row],[Tiempo Preparación (horas)]],Tabla5[[#This Row],[Tiempo de Permanencia sin la Espera]]-Tabla5[[#This Row],[Tiempo Preparación (horas)]],0)</f>
        <v>9.027777777777779E-2</v>
      </c>
      <c r="V324" s="7" t="str">
        <f>IF(Tabla5[[#This Row],[Tiempo de Permanencia sin la Espera]]&gt;Tabla5[[#This Row],[Tiempo Preparación (horas)]],"Si","No")</f>
        <v>Si</v>
      </c>
      <c r="W324" s="8">
        <v>134</v>
      </c>
      <c r="X324" s="8">
        <f>IF(Tabla5[[#This Row],[Orden Cobrada]]="Si",Tabla5[[#This Row],[Monto Total de la Cuenta]]," ")</f>
        <v>134</v>
      </c>
      <c r="Y324" s="8">
        <v>55</v>
      </c>
      <c r="Z324" s="7">
        <f>Tabla5[[#This Row],[Tiempo de Preparación]]/1440</f>
        <v>3.8194444444444448E-2</v>
      </c>
    </row>
    <row r="325" spans="1:26">
      <c r="A325">
        <v>10</v>
      </c>
      <c r="B325" t="s">
        <v>144</v>
      </c>
      <c r="C325">
        <v>3</v>
      </c>
      <c r="D325" s="3">
        <v>45019.099305555559</v>
      </c>
      <c r="E325" s="3">
        <v>45019.240277777775</v>
      </c>
      <c r="F325" t="s">
        <v>97</v>
      </c>
      <c r="G325" t="s">
        <v>60</v>
      </c>
      <c r="H325" t="s">
        <v>106</v>
      </c>
      <c r="I325" t="str">
        <f>IF(Tabla5[[#This Row],[Orden Cobrada]]="Si",Tabla13[[#This Row],[Método de Pago]],"Ninguno")</f>
        <v>Tarjeta de débito</v>
      </c>
      <c r="J325" t="s">
        <v>1194</v>
      </c>
      <c r="K325" s="34" t="str">
        <f>IF(Tabla5[[#This Row],[Orden Cobrada]]="Si",Tabla13[[#This Row],[Propina]],0)</f>
        <v>43.14</v>
      </c>
      <c r="L325" t="s">
        <v>57</v>
      </c>
      <c r="M325">
        <v>313</v>
      </c>
      <c r="N325" t="s">
        <v>90</v>
      </c>
      <c r="O325" t="s">
        <v>1193</v>
      </c>
      <c r="P325" s="6">
        <f>INT(Tabla13[[#This Row],[Hora de Llegada]])</f>
        <v>45019</v>
      </c>
      <c r="Q325" s="7" t="str">
        <f>TEXT(Tabla13[[#This Row],[Hora de Llegada]], "h:mm")</f>
        <v>2:23</v>
      </c>
      <c r="R325" s="7" t="str">
        <f>TEXT(Tabla13[[#This Row],[Hora de Salida]], "h:mm")</f>
        <v>5:46</v>
      </c>
      <c r="S325" s="7">
        <f>IF(Tabla13[[#This Row],[Estado de la Mesa]]="Ocupada",Tabla13[[#This Row],[Hora de Salida2]]-Tabla13[[#This Row],[Hora de Llegada2]]+(15/1440),Tabla13[[#This Row],[Hora de Salida2]]-Tabla13[[#This Row],[Hora de Llegada2]])</f>
        <v>0.14097222222222222</v>
      </c>
      <c r="T325" s="7">
        <f>Tabla13[[#This Row],[Hora de Salida2]]-Tabla13[[#This Row],[Hora de Llegada2]]</f>
        <v>0.14097222222222222</v>
      </c>
      <c r="U325" s="7">
        <f>IF(Tabla5[[#This Row],[Tiempo de Permanencia sin la Espera]]&gt;Tabla5[[#This Row],[Tiempo Preparación (horas)]],Tabla5[[#This Row],[Tiempo de Permanencia sin la Espera]]-Tabla5[[#This Row],[Tiempo Preparación (horas)]],0)</f>
        <v>6.7361111111111108E-2</v>
      </c>
      <c r="V325" s="7" t="str">
        <f>IF(Tabla5[[#This Row],[Tiempo de Permanencia sin la Espera]]&gt;Tabla5[[#This Row],[Tiempo Preparación (horas)]],"Si","No")</f>
        <v>Si</v>
      </c>
      <c r="W325" s="8">
        <v>232</v>
      </c>
      <c r="X325" s="8">
        <f>IF(Tabla5[[#This Row],[Orden Cobrada]]="Si",Tabla5[[#This Row],[Monto Total de la Cuenta]]," ")</f>
        <v>232</v>
      </c>
      <c r="Y325" s="8">
        <v>106</v>
      </c>
      <c r="Z325" s="7">
        <f>Tabla5[[#This Row],[Tiempo de Preparación]]/1440</f>
        <v>7.3611111111111113E-2</v>
      </c>
    </row>
    <row r="326" spans="1:26">
      <c r="A326">
        <v>20</v>
      </c>
      <c r="B326" t="s">
        <v>1192</v>
      </c>
      <c r="C326">
        <v>5</v>
      </c>
      <c r="D326" s="3">
        <v>45019.031944444447</v>
      </c>
      <c r="E326" s="3">
        <v>45019.161805555559</v>
      </c>
      <c r="F326" t="s">
        <v>78</v>
      </c>
      <c r="G326" t="s">
        <v>82</v>
      </c>
      <c r="H326" t="s">
        <v>106</v>
      </c>
      <c r="I326" t="str">
        <f>IF(Tabla5[[#This Row],[Orden Cobrada]]="Si",Tabla13[[#This Row],[Método de Pago]],"Ninguno")</f>
        <v>Tarjeta de débito</v>
      </c>
      <c r="J326" t="s">
        <v>1191</v>
      </c>
      <c r="K326" s="34" t="str">
        <f>IF(Tabla5[[#This Row],[Orden Cobrada]]="Si",Tabla13[[#This Row],[Propina]],0)</f>
        <v>32.18</v>
      </c>
      <c r="L326" t="s">
        <v>76</v>
      </c>
      <c r="M326">
        <v>314</v>
      </c>
      <c r="N326" t="s">
        <v>69</v>
      </c>
      <c r="O326" t="s">
        <v>10</v>
      </c>
      <c r="P326" s="6">
        <f>INT(Tabla13[[#This Row],[Hora de Llegada]])</f>
        <v>45019</v>
      </c>
      <c r="Q326" s="7" t="str">
        <f>TEXT(Tabla13[[#This Row],[Hora de Llegada]], "h:mm")</f>
        <v>0:46</v>
      </c>
      <c r="R326" s="7" t="str">
        <f>TEXT(Tabla13[[#This Row],[Hora de Salida]], "h:mm")</f>
        <v>3:53</v>
      </c>
      <c r="S326" s="7">
        <f>IF(Tabla13[[#This Row],[Estado de la Mesa]]="Ocupada",Tabla13[[#This Row],[Hora de Salida2]]-Tabla13[[#This Row],[Hora de Llegada2]]+(15/1440),Tabla13[[#This Row],[Hora de Salida2]]-Tabla13[[#This Row],[Hora de Llegada2]])</f>
        <v>0.14027777777777778</v>
      </c>
      <c r="T326" s="7">
        <f>Tabla13[[#This Row],[Hora de Salida2]]-Tabla13[[#This Row],[Hora de Llegada2]]</f>
        <v>0.12986111111111112</v>
      </c>
      <c r="U326" s="7">
        <f>IF(Tabla5[[#This Row],[Tiempo de Permanencia sin la Espera]]&gt;Tabla5[[#This Row],[Tiempo Preparación (horas)]],Tabla5[[#This Row],[Tiempo de Permanencia sin la Espera]]-Tabla5[[#This Row],[Tiempo Preparación (horas)]],0)</f>
        <v>0.12638888888888891</v>
      </c>
      <c r="V326" s="7" t="str">
        <f>IF(Tabla5[[#This Row],[Tiempo de Permanencia sin la Espera]]&gt;Tabla5[[#This Row],[Tiempo Preparación (horas)]],"Si","No")</f>
        <v>Si</v>
      </c>
      <c r="W326" s="8">
        <v>27</v>
      </c>
      <c r="X326" s="8">
        <f>IF(Tabla5[[#This Row],[Orden Cobrada]]="Si",Tabla5[[#This Row],[Monto Total de la Cuenta]]," ")</f>
        <v>27</v>
      </c>
      <c r="Y326" s="8">
        <v>5</v>
      </c>
      <c r="Z326" s="7">
        <f>Tabla5[[#This Row],[Tiempo de Preparación]]/1440</f>
        <v>3.472222222222222E-3</v>
      </c>
    </row>
    <row r="327" spans="1:26">
      <c r="A327">
        <v>14</v>
      </c>
      <c r="B327" t="s">
        <v>918</v>
      </c>
      <c r="C327">
        <v>1</v>
      </c>
      <c r="D327" s="3">
        <v>45019.008333333331</v>
      </c>
      <c r="E327" s="3">
        <v>45019.145138888889</v>
      </c>
      <c r="F327" t="s">
        <v>61</v>
      </c>
      <c r="G327" t="s">
        <v>82</v>
      </c>
      <c r="H327" t="s">
        <v>59</v>
      </c>
      <c r="I327" t="str">
        <f>IF(Tabla5[[#This Row],[Orden Cobrada]]="Si",Tabla13[[#This Row],[Método de Pago]],"Ninguno")</f>
        <v>Tarjeta de crédito</v>
      </c>
      <c r="J327" t="s">
        <v>1190</v>
      </c>
      <c r="K327" s="34" t="str">
        <f>IF(Tabla5[[#This Row],[Orden Cobrada]]="Si",Tabla13[[#This Row],[Propina]],0)</f>
        <v>20.6</v>
      </c>
      <c r="L327" t="s">
        <v>70</v>
      </c>
      <c r="M327">
        <v>315</v>
      </c>
      <c r="N327" t="s">
        <v>69</v>
      </c>
      <c r="O327" t="s">
        <v>1189</v>
      </c>
      <c r="P327" s="6">
        <f>INT(Tabla13[[#This Row],[Hora de Llegada]])</f>
        <v>45019</v>
      </c>
      <c r="Q327" s="7" t="str">
        <f>TEXT(Tabla13[[#This Row],[Hora de Llegada]], "h:mm")</f>
        <v>0:12</v>
      </c>
      <c r="R327" s="7" t="str">
        <f>TEXT(Tabla13[[#This Row],[Hora de Salida]], "h:mm")</f>
        <v>3:29</v>
      </c>
      <c r="S327" s="7">
        <f>IF(Tabla13[[#This Row],[Estado de la Mesa]]="Ocupada",Tabla13[[#This Row],[Hora de Salida2]]-Tabla13[[#This Row],[Hora de Llegada2]]+(15/1440),Tabla13[[#This Row],[Hora de Salida2]]-Tabla13[[#This Row],[Hora de Llegada2]])</f>
        <v>0.13680555555555557</v>
      </c>
      <c r="T327" s="7">
        <f>Tabla13[[#This Row],[Hora de Salida2]]-Tabla13[[#This Row],[Hora de Llegada2]]</f>
        <v>0.13680555555555557</v>
      </c>
      <c r="U327" s="7">
        <f>IF(Tabla5[[#This Row],[Tiempo de Permanencia sin la Espera]]&gt;Tabla5[[#This Row],[Tiempo Preparación (horas)]],Tabla5[[#This Row],[Tiempo de Permanencia sin la Espera]]-Tabla5[[#This Row],[Tiempo Preparación (horas)]],0)</f>
        <v>4.9305555555555575E-2</v>
      </c>
      <c r="V327" s="7" t="str">
        <f>IF(Tabla5[[#This Row],[Tiempo de Permanencia sin la Espera]]&gt;Tabla5[[#This Row],[Tiempo Preparación (horas)]],"Si","No")</f>
        <v>Si</v>
      </c>
      <c r="W327" s="8">
        <v>161</v>
      </c>
      <c r="X327" s="8">
        <f>IF(Tabla5[[#This Row],[Orden Cobrada]]="Si",Tabla5[[#This Row],[Monto Total de la Cuenta]]," ")</f>
        <v>161</v>
      </c>
      <c r="Y327" s="8">
        <v>126</v>
      </c>
      <c r="Z327" s="7">
        <f>Tabla5[[#This Row],[Tiempo de Preparación]]/1440</f>
        <v>8.7499999999999994E-2</v>
      </c>
    </row>
    <row r="328" spans="1:26">
      <c r="A328">
        <v>2</v>
      </c>
      <c r="B328" t="s">
        <v>191</v>
      </c>
      <c r="C328">
        <v>2</v>
      </c>
      <c r="D328" s="3">
        <v>45019.068055555559</v>
      </c>
      <c r="E328" s="3">
        <v>45019.230555555558</v>
      </c>
      <c r="F328" t="s">
        <v>87</v>
      </c>
      <c r="G328" t="s">
        <v>60</v>
      </c>
      <c r="H328" t="s">
        <v>59</v>
      </c>
      <c r="I328" t="str">
        <f>IF(Tabla5[[#This Row],[Orden Cobrada]]="Si",Tabla13[[#This Row],[Método de Pago]],"Ninguno")</f>
        <v>Tarjeta de crédito</v>
      </c>
      <c r="J328" t="s">
        <v>1188</v>
      </c>
      <c r="K328" s="34" t="str">
        <f>IF(Tabla5[[#This Row],[Orden Cobrada]]="Si",Tabla13[[#This Row],[Propina]],0)</f>
        <v>31.13</v>
      </c>
      <c r="L328" t="s">
        <v>57</v>
      </c>
      <c r="M328">
        <v>316</v>
      </c>
      <c r="N328" t="s">
        <v>100</v>
      </c>
      <c r="O328" t="s">
        <v>1187</v>
      </c>
      <c r="P328" s="6">
        <f>INT(Tabla13[[#This Row],[Hora de Llegada]])</f>
        <v>45019</v>
      </c>
      <c r="Q328" s="7" t="str">
        <f>TEXT(Tabla13[[#This Row],[Hora de Llegada]], "h:mm")</f>
        <v>1:38</v>
      </c>
      <c r="R328" s="7" t="str">
        <f>TEXT(Tabla13[[#This Row],[Hora de Salida]], "h:mm")</f>
        <v>5:32</v>
      </c>
      <c r="S328" s="7">
        <f>IF(Tabla13[[#This Row],[Estado de la Mesa]]="Ocupada",Tabla13[[#This Row],[Hora de Salida2]]-Tabla13[[#This Row],[Hora de Llegada2]]+(15/1440),Tabla13[[#This Row],[Hora de Salida2]]-Tabla13[[#This Row],[Hora de Llegada2]])</f>
        <v>0.16249999999999998</v>
      </c>
      <c r="T328" s="7">
        <f>Tabla13[[#This Row],[Hora de Salida2]]-Tabla13[[#This Row],[Hora de Llegada2]]</f>
        <v>0.16249999999999998</v>
      </c>
      <c r="U328" s="7">
        <f>IF(Tabla5[[#This Row],[Tiempo de Permanencia sin la Espera]]&gt;Tabla5[[#This Row],[Tiempo Preparación (horas)]],Tabla5[[#This Row],[Tiempo de Permanencia sin la Espera]]-Tabla5[[#This Row],[Tiempo Preparación (horas)]],0)</f>
        <v>5.2777777777777757E-2</v>
      </c>
      <c r="V328" s="7" t="str">
        <f>IF(Tabla5[[#This Row],[Tiempo de Permanencia sin la Espera]]&gt;Tabla5[[#This Row],[Tiempo Preparación (horas)]],"Si","No")</f>
        <v>Si</v>
      </c>
      <c r="W328" s="8">
        <v>160</v>
      </c>
      <c r="X328" s="8">
        <f>IF(Tabla5[[#This Row],[Orden Cobrada]]="Si",Tabla5[[#This Row],[Monto Total de la Cuenta]]," ")</f>
        <v>160</v>
      </c>
      <c r="Y328" s="8">
        <v>158</v>
      </c>
      <c r="Z328" s="7">
        <f>Tabla5[[#This Row],[Tiempo de Preparación]]/1440</f>
        <v>0.10972222222222222</v>
      </c>
    </row>
    <row r="329" spans="1:26">
      <c r="A329">
        <v>17</v>
      </c>
      <c r="B329" t="s">
        <v>861</v>
      </c>
      <c r="C329">
        <v>2</v>
      </c>
      <c r="D329" s="3">
        <v>45019.100694444445</v>
      </c>
      <c r="E329" s="3">
        <v>45019.261111111111</v>
      </c>
      <c r="F329" t="s">
        <v>61</v>
      </c>
      <c r="G329" t="s">
        <v>60</v>
      </c>
      <c r="H329" t="s">
        <v>102</v>
      </c>
      <c r="I329" t="str">
        <f>IF(Tabla5[[#This Row],[Orden Cobrada]]="Si",Tabla13[[#This Row],[Método de Pago]],"Ninguno")</f>
        <v>Efectivo</v>
      </c>
      <c r="J329" t="s">
        <v>1186</v>
      </c>
      <c r="K329" s="34" t="str">
        <f>IF(Tabla5[[#This Row],[Orden Cobrada]]="Si",Tabla13[[#This Row],[Propina]],0)</f>
        <v>24.55</v>
      </c>
      <c r="L329" t="s">
        <v>70</v>
      </c>
      <c r="M329">
        <v>317</v>
      </c>
      <c r="N329" t="s">
        <v>85</v>
      </c>
      <c r="O329" t="s">
        <v>1185</v>
      </c>
      <c r="P329" s="6">
        <f>INT(Tabla13[[#This Row],[Hora de Llegada]])</f>
        <v>45019</v>
      </c>
      <c r="Q329" s="7" t="str">
        <f>TEXT(Tabla13[[#This Row],[Hora de Llegada]], "h:mm")</f>
        <v>2:25</v>
      </c>
      <c r="R329" s="7" t="str">
        <f>TEXT(Tabla13[[#This Row],[Hora de Salida]], "h:mm")</f>
        <v>6:16</v>
      </c>
      <c r="S329" s="7">
        <f>IF(Tabla13[[#This Row],[Estado de la Mesa]]="Ocupada",Tabla13[[#This Row],[Hora de Salida2]]-Tabla13[[#This Row],[Hora de Llegada2]]+(15/1440),Tabla13[[#This Row],[Hora de Salida2]]-Tabla13[[#This Row],[Hora de Llegada2]])</f>
        <v>0.16041666666666671</v>
      </c>
      <c r="T329" s="7">
        <f>Tabla13[[#This Row],[Hora de Salida2]]-Tabla13[[#This Row],[Hora de Llegada2]]</f>
        <v>0.16041666666666671</v>
      </c>
      <c r="U329" s="7">
        <f>IF(Tabla5[[#This Row],[Tiempo de Permanencia sin la Espera]]&gt;Tabla5[[#This Row],[Tiempo Preparación (horas)]],Tabla5[[#This Row],[Tiempo de Permanencia sin la Espera]]-Tabla5[[#This Row],[Tiempo Preparación (horas)]],0)</f>
        <v>9.9305555555555591E-2</v>
      </c>
      <c r="V329" s="7" t="str">
        <f>IF(Tabla5[[#This Row],[Tiempo de Permanencia sin la Espera]]&gt;Tabla5[[#This Row],[Tiempo Preparación (horas)]],"Si","No")</f>
        <v>Si</v>
      </c>
      <c r="W329" s="8">
        <v>178</v>
      </c>
      <c r="X329" s="8">
        <f>IF(Tabla5[[#This Row],[Orden Cobrada]]="Si",Tabla5[[#This Row],[Monto Total de la Cuenta]]," ")</f>
        <v>178</v>
      </c>
      <c r="Y329" s="8">
        <v>88</v>
      </c>
      <c r="Z329" s="7">
        <f>Tabla5[[#This Row],[Tiempo de Preparación]]/1440</f>
        <v>6.1111111111111109E-2</v>
      </c>
    </row>
    <row r="330" spans="1:26">
      <c r="A330">
        <v>13</v>
      </c>
      <c r="B330" t="s">
        <v>1184</v>
      </c>
      <c r="C330">
        <v>3</v>
      </c>
      <c r="D330" s="3">
        <v>45019.147916666669</v>
      </c>
      <c r="E330" s="3">
        <v>45019.214583333334</v>
      </c>
      <c r="F330" t="s">
        <v>72</v>
      </c>
      <c r="G330" t="s">
        <v>66</v>
      </c>
      <c r="H330" t="s">
        <v>59</v>
      </c>
      <c r="I330" t="str">
        <f>IF(Tabla5[[#This Row],[Orden Cobrada]]="Si",Tabla13[[#This Row],[Método de Pago]],"Ninguno")</f>
        <v>Tarjeta de crédito</v>
      </c>
      <c r="J330" t="s">
        <v>1183</v>
      </c>
      <c r="K330" s="34" t="str">
        <f>IF(Tabla5[[#This Row],[Orden Cobrada]]="Si",Tabla13[[#This Row],[Propina]],0)</f>
        <v>10.08</v>
      </c>
      <c r="L330" t="s">
        <v>57</v>
      </c>
      <c r="M330">
        <v>318</v>
      </c>
      <c r="N330" t="s">
        <v>132</v>
      </c>
      <c r="O330" t="s">
        <v>13</v>
      </c>
      <c r="P330" s="6">
        <f>INT(Tabla13[[#This Row],[Hora de Llegada]])</f>
        <v>45019</v>
      </c>
      <c r="Q330" s="7" t="str">
        <f>TEXT(Tabla13[[#This Row],[Hora de Llegada]], "h:mm")</f>
        <v>3:33</v>
      </c>
      <c r="R330" s="7" t="str">
        <f>TEXT(Tabla13[[#This Row],[Hora de Salida]], "h:mm")</f>
        <v>5:09</v>
      </c>
      <c r="S330" s="7">
        <f>IF(Tabla13[[#This Row],[Estado de la Mesa]]="Ocupada",Tabla13[[#This Row],[Hora de Salida2]]-Tabla13[[#This Row],[Hora de Llegada2]]+(15/1440),Tabla13[[#This Row],[Hora de Salida2]]-Tabla13[[#This Row],[Hora de Llegada2]])</f>
        <v>6.666666666666668E-2</v>
      </c>
      <c r="T330" s="7">
        <f>Tabla13[[#This Row],[Hora de Salida2]]-Tabla13[[#This Row],[Hora de Llegada2]]</f>
        <v>6.666666666666668E-2</v>
      </c>
      <c r="U330" s="7">
        <f>IF(Tabla5[[#This Row],[Tiempo de Permanencia sin la Espera]]&gt;Tabla5[[#This Row],[Tiempo Preparación (horas)]],Tabla5[[#This Row],[Tiempo de Permanencia sin la Espera]]-Tabla5[[#This Row],[Tiempo Preparación (horas)]],0)</f>
        <v>3.9583333333333345E-2</v>
      </c>
      <c r="V330" s="7" t="str">
        <f>IF(Tabla5[[#This Row],[Tiempo de Permanencia sin la Espera]]&gt;Tabla5[[#This Row],[Tiempo Preparación (horas)]],"Si","No")</f>
        <v>Si</v>
      </c>
      <c r="W330" s="8">
        <v>29</v>
      </c>
      <c r="X330" s="8">
        <f>IF(Tabla5[[#This Row],[Orden Cobrada]]="Si",Tabla5[[#This Row],[Monto Total de la Cuenta]]," ")</f>
        <v>29</v>
      </c>
      <c r="Y330" s="8">
        <v>39</v>
      </c>
      <c r="Z330" s="7">
        <f>Tabla5[[#This Row],[Tiempo de Preparación]]/1440</f>
        <v>2.7083333333333334E-2</v>
      </c>
    </row>
    <row r="331" spans="1:26">
      <c r="A331">
        <v>1</v>
      </c>
      <c r="B331" t="s">
        <v>1000</v>
      </c>
      <c r="C331">
        <v>1</v>
      </c>
      <c r="D331" s="3">
        <v>45019.033333333333</v>
      </c>
      <c r="E331" s="3">
        <v>45019.165972222225</v>
      </c>
      <c r="F331" t="s">
        <v>97</v>
      </c>
      <c r="G331" t="s">
        <v>82</v>
      </c>
      <c r="H331" t="s">
        <v>102</v>
      </c>
      <c r="I331" t="str">
        <f>IF(Tabla5[[#This Row],[Orden Cobrada]]="Si",Tabla13[[#This Row],[Método de Pago]],"Ninguno")</f>
        <v>Efectivo</v>
      </c>
      <c r="J331" t="s">
        <v>1182</v>
      </c>
      <c r="K331" s="34" t="str">
        <f>IF(Tabla5[[#This Row],[Orden Cobrada]]="Si",Tabla13[[#This Row],[Propina]],0)</f>
        <v>30.05</v>
      </c>
      <c r="L331" t="s">
        <v>70</v>
      </c>
      <c r="M331">
        <v>319</v>
      </c>
      <c r="N331" t="s">
        <v>126</v>
      </c>
      <c r="O331" t="s">
        <v>1181</v>
      </c>
      <c r="P331" s="6">
        <f>INT(Tabla13[[#This Row],[Hora de Llegada]])</f>
        <v>45019</v>
      </c>
      <c r="Q331" s="7" t="str">
        <f>TEXT(Tabla13[[#This Row],[Hora de Llegada]], "h:mm")</f>
        <v>0:48</v>
      </c>
      <c r="R331" s="7" t="str">
        <f>TEXT(Tabla13[[#This Row],[Hora de Salida]], "h:mm")</f>
        <v>3:59</v>
      </c>
      <c r="S331" s="7">
        <f>IF(Tabla13[[#This Row],[Estado de la Mesa]]="Ocupada",Tabla13[[#This Row],[Hora de Salida2]]-Tabla13[[#This Row],[Hora de Llegada2]]+(15/1440),Tabla13[[#This Row],[Hora de Salida2]]-Tabla13[[#This Row],[Hora de Llegada2]])</f>
        <v>0.13263888888888889</v>
      </c>
      <c r="T331" s="7">
        <f>Tabla13[[#This Row],[Hora de Salida2]]-Tabla13[[#This Row],[Hora de Llegada2]]</f>
        <v>0.13263888888888889</v>
      </c>
      <c r="U331" s="7">
        <f>IF(Tabla5[[#This Row],[Tiempo de Permanencia sin la Espera]]&gt;Tabla5[[#This Row],[Tiempo Preparación (horas)]],Tabla5[[#This Row],[Tiempo de Permanencia sin la Espera]]-Tabla5[[#This Row],[Tiempo Preparación (horas)]],0)</f>
        <v>4.5138888888888895E-2</v>
      </c>
      <c r="V331" s="7" t="str">
        <f>IF(Tabla5[[#This Row],[Tiempo de Permanencia sin la Espera]]&gt;Tabla5[[#This Row],[Tiempo Preparación (horas)]],"Si","No")</f>
        <v>Si</v>
      </c>
      <c r="W331" s="8">
        <v>268</v>
      </c>
      <c r="X331" s="8">
        <f>IF(Tabla5[[#This Row],[Orden Cobrada]]="Si",Tabla5[[#This Row],[Monto Total de la Cuenta]]," ")</f>
        <v>268</v>
      </c>
      <c r="Y331" s="8">
        <v>126</v>
      </c>
      <c r="Z331" s="7">
        <f>Tabla5[[#This Row],[Tiempo de Preparación]]/1440</f>
        <v>8.7499999999999994E-2</v>
      </c>
    </row>
    <row r="332" spans="1:26">
      <c r="A332">
        <v>9</v>
      </c>
      <c r="B332" t="s">
        <v>1180</v>
      </c>
      <c r="C332">
        <v>1</v>
      </c>
      <c r="D332" s="3">
        <v>45019.0625</v>
      </c>
      <c r="E332" s="3">
        <v>45019.178472222222</v>
      </c>
      <c r="F332" t="s">
        <v>72</v>
      </c>
      <c r="G332" t="s">
        <v>82</v>
      </c>
      <c r="H332" t="s">
        <v>106</v>
      </c>
      <c r="I332" t="str">
        <f>IF(Tabla5[[#This Row],[Orden Cobrada]]="Si",Tabla13[[#This Row],[Método de Pago]],"Ninguno")</f>
        <v>Tarjeta de débito</v>
      </c>
      <c r="J332" t="s">
        <v>1179</v>
      </c>
      <c r="K332" s="34" t="str">
        <f>IF(Tabla5[[#This Row],[Orden Cobrada]]="Si",Tabla13[[#This Row],[Propina]],0)</f>
        <v>44.02</v>
      </c>
      <c r="L332" t="s">
        <v>57</v>
      </c>
      <c r="M332">
        <v>320</v>
      </c>
      <c r="N332" t="s">
        <v>90</v>
      </c>
      <c r="O332" t="s">
        <v>1178</v>
      </c>
      <c r="P332" s="6">
        <f>INT(Tabla13[[#This Row],[Hora de Llegada]])</f>
        <v>45019</v>
      </c>
      <c r="Q332" s="7" t="str">
        <f>TEXT(Tabla13[[#This Row],[Hora de Llegada]], "h:mm")</f>
        <v>1:30</v>
      </c>
      <c r="R332" s="7" t="str">
        <f>TEXT(Tabla13[[#This Row],[Hora de Salida]], "h:mm")</f>
        <v>4:17</v>
      </c>
      <c r="S332" s="7">
        <f>IF(Tabla13[[#This Row],[Estado de la Mesa]]="Ocupada",Tabla13[[#This Row],[Hora de Salida2]]-Tabla13[[#This Row],[Hora de Llegada2]]+(15/1440),Tabla13[[#This Row],[Hora de Salida2]]-Tabla13[[#This Row],[Hora de Llegada2]])</f>
        <v>0.11597222222222223</v>
      </c>
      <c r="T332" s="7">
        <f>Tabla13[[#This Row],[Hora de Salida2]]-Tabla13[[#This Row],[Hora de Llegada2]]</f>
        <v>0.11597222222222223</v>
      </c>
      <c r="U332" s="7">
        <f>IF(Tabla5[[#This Row],[Tiempo de Permanencia sin la Espera]]&gt;Tabla5[[#This Row],[Tiempo Preparación (horas)]],Tabla5[[#This Row],[Tiempo de Permanencia sin la Espera]]-Tabla5[[#This Row],[Tiempo Preparación (horas)]],0)</f>
        <v>2.569444444444445E-2</v>
      </c>
      <c r="V332" s="7" t="str">
        <f>IF(Tabla5[[#This Row],[Tiempo de Permanencia sin la Espera]]&gt;Tabla5[[#This Row],[Tiempo Preparación (horas)]],"Si","No")</f>
        <v>Si</v>
      </c>
      <c r="W332" s="8">
        <v>98</v>
      </c>
      <c r="X332" s="8">
        <f>IF(Tabla5[[#This Row],[Orden Cobrada]]="Si",Tabla5[[#This Row],[Monto Total de la Cuenta]]," ")</f>
        <v>98</v>
      </c>
      <c r="Y332" s="8">
        <v>130</v>
      </c>
      <c r="Z332" s="7">
        <f>Tabla5[[#This Row],[Tiempo de Preparación]]/1440</f>
        <v>9.0277777777777776E-2</v>
      </c>
    </row>
    <row r="333" spans="1:26">
      <c r="A333">
        <v>18</v>
      </c>
      <c r="B333" t="s">
        <v>1177</v>
      </c>
      <c r="C333">
        <v>5</v>
      </c>
      <c r="D333" s="3">
        <v>45019.086111111108</v>
      </c>
      <c r="E333" s="3">
        <v>45019.179166666669</v>
      </c>
      <c r="F333" t="s">
        <v>97</v>
      </c>
      <c r="G333" t="s">
        <v>82</v>
      </c>
      <c r="H333" t="s">
        <v>59</v>
      </c>
      <c r="I333" t="str">
        <f>IF(Tabla5[[#This Row],[Orden Cobrada]]="Si",Tabla13[[#This Row],[Método de Pago]],"Ninguno")</f>
        <v>Tarjeta de crédito</v>
      </c>
      <c r="J333" t="s">
        <v>689</v>
      </c>
      <c r="K333" s="34" t="str">
        <f>IF(Tabla5[[#This Row],[Orden Cobrada]]="Si",Tabla13[[#This Row],[Propina]],0)</f>
        <v>23.59</v>
      </c>
      <c r="L333" t="s">
        <v>70</v>
      </c>
      <c r="M333">
        <v>321</v>
      </c>
      <c r="N333" t="s">
        <v>132</v>
      </c>
      <c r="O333" t="s">
        <v>1176</v>
      </c>
      <c r="P333" s="6">
        <f>INT(Tabla13[[#This Row],[Hora de Llegada]])</f>
        <v>45019</v>
      </c>
      <c r="Q333" s="7" t="str">
        <f>TEXT(Tabla13[[#This Row],[Hora de Llegada]], "h:mm")</f>
        <v>2:04</v>
      </c>
      <c r="R333" s="7" t="str">
        <f>TEXT(Tabla13[[#This Row],[Hora de Salida]], "h:mm")</f>
        <v>4:18</v>
      </c>
      <c r="S333" s="7">
        <f>IF(Tabla13[[#This Row],[Estado de la Mesa]]="Ocupada",Tabla13[[#This Row],[Hora de Salida2]]-Tabla13[[#This Row],[Hora de Llegada2]]+(15/1440),Tabla13[[#This Row],[Hora de Salida2]]-Tabla13[[#This Row],[Hora de Llegada2]])</f>
        <v>9.3055555555555544E-2</v>
      </c>
      <c r="T333" s="7">
        <f>Tabla13[[#This Row],[Hora de Salida2]]-Tabla13[[#This Row],[Hora de Llegada2]]</f>
        <v>9.3055555555555544E-2</v>
      </c>
      <c r="U333" s="7">
        <f>IF(Tabla5[[#This Row],[Tiempo de Permanencia sin la Espera]]&gt;Tabla5[[#This Row],[Tiempo Preparación (horas)]],Tabla5[[#This Row],[Tiempo de Permanencia sin la Espera]]-Tabla5[[#This Row],[Tiempo Preparación (horas)]],0)</f>
        <v>2.708333333333332E-2</v>
      </c>
      <c r="V333" s="7" t="str">
        <f>IF(Tabla5[[#This Row],[Tiempo de Permanencia sin la Espera]]&gt;Tabla5[[#This Row],[Tiempo Preparación (horas)]],"Si","No")</f>
        <v>Si</v>
      </c>
      <c r="W333" s="8">
        <v>141</v>
      </c>
      <c r="X333" s="8">
        <f>IF(Tabla5[[#This Row],[Orden Cobrada]]="Si",Tabla5[[#This Row],[Monto Total de la Cuenta]]," ")</f>
        <v>141</v>
      </c>
      <c r="Y333" s="8">
        <v>95</v>
      </c>
      <c r="Z333" s="7">
        <f>Tabla5[[#This Row],[Tiempo de Preparación]]/1440</f>
        <v>6.5972222222222224E-2</v>
      </c>
    </row>
    <row r="334" spans="1:26">
      <c r="A334">
        <v>12</v>
      </c>
      <c r="B334" t="s">
        <v>1175</v>
      </c>
      <c r="C334">
        <v>1</v>
      </c>
      <c r="D334" s="3">
        <v>45019.15347222222</v>
      </c>
      <c r="E334" s="3">
        <v>45019.240972222222</v>
      </c>
      <c r="F334" t="s">
        <v>61</v>
      </c>
      <c r="G334" t="s">
        <v>66</v>
      </c>
      <c r="H334" t="s">
        <v>59</v>
      </c>
      <c r="I334" t="str">
        <f>IF(Tabla5[[#This Row],[Orden Cobrada]]="Si",Tabla13[[#This Row],[Método de Pago]],"Ninguno")</f>
        <v>Tarjeta de crédito</v>
      </c>
      <c r="J334" t="s">
        <v>1174</v>
      </c>
      <c r="K334" s="34" t="str">
        <f>IF(Tabla5[[#This Row],[Orden Cobrada]]="Si",Tabla13[[#This Row],[Propina]],0)</f>
        <v>24.69</v>
      </c>
      <c r="L334" t="s">
        <v>76</v>
      </c>
      <c r="M334">
        <v>322</v>
      </c>
      <c r="N334" t="s">
        <v>56</v>
      </c>
      <c r="O334" t="s">
        <v>1173</v>
      </c>
      <c r="P334" s="6">
        <f>INT(Tabla13[[#This Row],[Hora de Llegada]])</f>
        <v>45019</v>
      </c>
      <c r="Q334" s="7" t="str">
        <f>TEXT(Tabla13[[#This Row],[Hora de Llegada]], "h:mm")</f>
        <v>3:41</v>
      </c>
      <c r="R334" s="7" t="str">
        <f>TEXT(Tabla13[[#This Row],[Hora de Salida]], "h:mm")</f>
        <v>5:47</v>
      </c>
      <c r="S334" s="7">
        <f>IF(Tabla13[[#This Row],[Estado de la Mesa]]="Ocupada",Tabla13[[#This Row],[Hora de Salida2]]-Tabla13[[#This Row],[Hora de Llegada2]]+(15/1440),Tabla13[[#This Row],[Hora de Salida2]]-Tabla13[[#This Row],[Hora de Llegada2]])</f>
        <v>9.7916666666666666E-2</v>
      </c>
      <c r="T334" s="7">
        <f>Tabla13[[#This Row],[Hora de Salida2]]-Tabla13[[#This Row],[Hora de Llegada2]]</f>
        <v>8.7499999999999994E-2</v>
      </c>
      <c r="U334" s="7">
        <f>IF(Tabla5[[#This Row],[Tiempo de Permanencia sin la Espera]]&gt;Tabla5[[#This Row],[Tiempo Preparación (horas)]],Tabla5[[#This Row],[Tiempo de Permanencia sin la Espera]]-Tabla5[[#This Row],[Tiempo Preparación (horas)]],0)</f>
        <v>4.583333333333333E-2</v>
      </c>
      <c r="V334" s="7" t="str">
        <f>IF(Tabla5[[#This Row],[Tiempo de Permanencia sin la Espera]]&gt;Tabla5[[#This Row],[Tiempo Preparación (horas)]],"Si","No")</f>
        <v>Si</v>
      </c>
      <c r="W334" s="8">
        <v>85</v>
      </c>
      <c r="X334" s="8">
        <f>IF(Tabla5[[#This Row],[Orden Cobrada]]="Si",Tabla5[[#This Row],[Monto Total de la Cuenta]]," ")</f>
        <v>85</v>
      </c>
      <c r="Y334" s="8">
        <v>60</v>
      </c>
      <c r="Z334" s="7">
        <f>Tabla5[[#This Row],[Tiempo de Preparación]]/1440</f>
        <v>4.1666666666666664E-2</v>
      </c>
    </row>
    <row r="335" spans="1:26">
      <c r="A335">
        <v>8</v>
      </c>
      <c r="B335" t="s">
        <v>1172</v>
      </c>
      <c r="C335">
        <v>1</v>
      </c>
      <c r="D335" s="3">
        <v>45019.057638888888</v>
      </c>
      <c r="E335" s="3">
        <v>45019.179861111108</v>
      </c>
      <c r="F335" t="s">
        <v>87</v>
      </c>
      <c r="G335" t="s">
        <v>60</v>
      </c>
      <c r="H335" t="s">
        <v>102</v>
      </c>
      <c r="I335" t="str">
        <f>IF(Tabla5[[#This Row],[Orden Cobrada]]="Si",Tabla13[[#This Row],[Método de Pago]],"Ninguno")</f>
        <v>Efectivo</v>
      </c>
      <c r="J335" t="s">
        <v>1171</v>
      </c>
      <c r="K335" s="34" t="str">
        <f>IF(Tabla5[[#This Row],[Orden Cobrada]]="Si",Tabla13[[#This Row],[Propina]],0)</f>
        <v>44.3</v>
      </c>
      <c r="L335" t="s">
        <v>70</v>
      </c>
      <c r="M335">
        <v>323</v>
      </c>
      <c r="N335" t="s">
        <v>69</v>
      </c>
      <c r="O335" t="s">
        <v>1170</v>
      </c>
      <c r="P335" s="6">
        <f>INT(Tabla13[[#This Row],[Hora de Llegada]])</f>
        <v>45019</v>
      </c>
      <c r="Q335" s="7" t="str">
        <f>TEXT(Tabla13[[#This Row],[Hora de Llegada]], "h:mm")</f>
        <v>1:23</v>
      </c>
      <c r="R335" s="7" t="str">
        <f>TEXT(Tabla13[[#This Row],[Hora de Salida]], "h:mm")</f>
        <v>4:19</v>
      </c>
      <c r="S335" s="7">
        <f>IF(Tabla13[[#This Row],[Estado de la Mesa]]="Ocupada",Tabla13[[#This Row],[Hora de Salida2]]-Tabla13[[#This Row],[Hora de Llegada2]]+(15/1440),Tabla13[[#This Row],[Hora de Salida2]]-Tabla13[[#This Row],[Hora de Llegada2]])</f>
        <v>0.12222222222222223</v>
      </c>
      <c r="T335" s="7">
        <f>Tabla13[[#This Row],[Hora de Salida2]]-Tabla13[[#This Row],[Hora de Llegada2]]</f>
        <v>0.12222222222222223</v>
      </c>
      <c r="U335" s="7">
        <f>IF(Tabla5[[#This Row],[Tiempo de Permanencia sin la Espera]]&gt;Tabla5[[#This Row],[Tiempo Preparación (horas)]],Tabla5[[#This Row],[Tiempo de Permanencia sin la Espera]]-Tabla5[[#This Row],[Tiempo Preparación (horas)]],0)</f>
        <v>3.7500000000000006E-2</v>
      </c>
      <c r="V335" s="7" t="str">
        <f>IF(Tabla5[[#This Row],[Tiempo de Permanencia sin la Espera]]&gt;Tabla5[[#This Row],[Tiempo Preparación (horas)]],"Si","No")</f>
        <v>Si</v>
      </c>
      <c r="W335" s="8">
        <v>208</v>
      </c>
      <c r="X335" s="8">
        <f>IF(Tabla5[[#This Row],[Orden Cobrada]]="Si",Tabla5[[#This Row],[Monto Total de la Cuenta]]," ")</f>
        <v>208</v>
      </c>
      <c r="Y335" s="8">
        <v>122</v>
      </c>
      <c r="Z335" s="7">
        <f>Tabla5[[#This Row],[Tiempo de Preparación]]/1440</f>
        <v>8.4722222222222227E-2</v>
      </c>
    </row>
    <row r="336" spans="1:26">
      <c r="A336">
        <v>9</v>
      </c>
      <c r="B336" t="s">
        <v>1169</v>
      </c>
      <c r="C336">
        <v>6</v>
      </c>
      <c r="D336" s="3">
        <v>45019.029861111114</v>
      </c>
      <c r="E336" s="3">
        <v>45019.07708333333</v>
      </c>
      <c r="F336" t="s">
        <v>97</v>
      </c>
      <c r="G336" t="s">
        <v>66</v>
      </c>
      <c r="H336" t="s">
        <v>59</v>
      </c>
      <c r="I336" t="str">
        <f>IF(Tabla5[[#This Row],[Orden Cobrada]]="Si",Tabla13[[#This Row],[Método de Pago]],"Ninguno")</f>
        <v>Ninguno</v>
      </c>
      <c r="J336" t="s">
        <v>1168</v>
      </c>
      <c r="K336" s="34">
        <f>IF(Tabla5[[#This Row],[Orden Cobrada]]="Si",Tabla13[[#This Row],[Propina]],0)</f>
        <v>0</v>
      </c>
      <c r="L336" t="s">
        <v>70</v>
      </c>
      <c r="M336">
        <v>324</v>
      </c>
      <c r="N336" t="s">
        <v>100</v>
      </c>
      <c r="O336" t="s">
        <v>1167</v>
      </c>
      <c r="P336" s="6">
        <f>INT(Tabla13[[#This Row],[Hora de Llegada]])</f>
        <v>45019</v>
      </c>
      <c r="Q336" s="7" t="str">
        <f>TEXT(Tabla13[[#This Row],[Hora de Llegada]], "h:mm")</f>
        <v>0:43</v>
      </c>
      <c r="R336" s="7" t="str">
        <f>TEXT(Tabla13[[#This Row],[Hora de Salida]], "h:mm")</f>
        <v>1:51</v>
      </c>
      <c r="S336" s="7">
        <f>IF(Tabla13[[#This Row],[Estado de la Mesa]]="Ocupada",Tabla13[[#This Row],[Hora de Salida2]]-Tabla13[[#This Row],[Hora de Llegada2]]+(15/1440),Tabla13[[#This Row],[Hora de Salida2]]-Tabla13[[#This Row],[Hora de Llegada2]])</f>
        <v>4.7222222222222221E-2</v>
      </c>
      <c r="T336" s="7">
        <f>Tabla13[[#This Row],[Hora de Salida2]]-Tabla13[[#This Row],[Hora de Llegada2]]</f>
        <v>4.7222222222222221E-2</v>
      </c>
      <c r="U336" s="7">
        <f>IF(Tabla5[[#This Row],[Tiempo de Permanencia sin la Espera]]&gt;Tabla5[[#This Row],[Tiempo Preparación (horas)]],Tabla5[[#This Row],[Tiempo de Permanencia sin la Espera]]-Tabla5[[#This Row],[Tiempo Preparación (horas)]],0)</f>
        <v>0</v>
      </c>
      <c r="V336" s="7" t="str">
        <f>IF(Tabla5[[#This Row],[Tiempo de Permanencia sin la Espera]]&gt;Tabla5[[#This Row],[Tiempo Preparación (horas)]],"Si","No")</f>
        <v>No</v>
      </c>
      <c r="W336" s="8">
        <v>137</v>
      </c>
      <c r="X336" s="8" t="str">
        <f>IF(Tabla5[[#This Row],[Orden Cobrada]]="Si",Tabla5[[#This Row],[Monto Total de la Cuenta]]," ")</f>
        <v xml:space="preserve"> </v>
      </c>
      <c r="Y336" s="8">
        <v>90</v>
      </c>
      <c r="Z336" s="7">
        <f>Tabla5[[#This Row],[Tiempo de Preparación]]/1440</f>
        <v>6.25E-2</v>
      </c>
    </row>
    <row r="337" spans="1:26">
      <c r="A337">
        <v>18</v>
      </c>
      <c r="B337" t="s">
        <v>171</v>
      </c>
      <c r="C337">
        <v>1</v>
      </c>
      <c r="D337" s="3">
        <v>45019.041666666664</v>
      </c>
      <c r="E337" s="3">
        <v>45019.095833333333</v>
      </c>
      <c r="F337" t="s">
        <v>61</v>
      </c>
      <c r="G337" t="s">
        <v>82</v>
      </c>
      <c r="H337" t="s">
        <v>59</v>
      </c>
      <c r="I337" t="str">
        <f>IF(Tabla5[[#This Row],[Orden Cobrada]]="Si",Tabla13[[#This Row],[Método de Pago]],"Ninguno")</f>
        <v>Tarjeta de crédito</v>
      </c>
      <c r="J337" t="s">
        <v>1166</v>
      </c>
      <c r="K337" s="34" t="str">
        <f>IF(Tabla5[[#This Row],[Orden Cobrada]]="Si",Tabla13[[#This Row],[Propina]],0)</f>
        <v>32.5</v>
      </c>
      <c r="L337" t="s">
        <v>57</v>
      </c>
      <c r="M337">
        <v>325</v>
      </c>
      <c r="N337" t="s">
        <v>100</v>
      </c>
      <c r="O337" t="s">
        <v>1165</v>
      </c>
      <c r="P337" s="6">
        <f>INT(Tabla13[[#This Row],[Hora de Llegada]])</f>
        <v>45019</v>
      </c>
      <c r="Q337" s="7" t="str">
        <f>TEXT(Tabla13[[#This Row],[Hora de Llegada]], "h:mm")</f>
        <v>1:00</v>
      </c>
      <c r="R337" s="7" t="str">
        <f>TEXT(Tabla13[[#This Row],[Hora de Salida]], "h:mm")</f>
        <v>2:18</v>
      </c>
      <c r="S337" s="7">
        <f>IF(Tabla13[[#This Row],[Estado de la Mesa]]="Ocupada",Tabla13[[#This Row],[Hora de Salida2]]-Tabla13[[#This Row],[Hora de Llegada2]]+(15/1440),Tabla13[[#This Row],[Hora de Salida2]]-Tabla13[[#This Row],[Hora de Llegada2]])</f>
        <v>5.4166666666666662E-2</v>
      </c>
      <c r="T337" s="7">
        <f>Tabla13[[#This Row],[Hora de Salida2]]-Tabla13[[#This Row],[Hora de Llegada2]]</f>
        <v>5.4166666666666662E-2</v>
      </c>
      <c r="U337" s="7">
        <f>IF(Tabla5[[#This Row],[Tiempo de Permanencia sin la Espera]]&gt;Tabla5[[#This Row],[Tiempo Preparación (horas)]],Tabla5[[#This Row],[Tiempo de Permanencia sin la Espera]]-Tabla5[[#This Row],[Tiempo Preparación (horas)]],0)</f>
        <v>4.8611111111111077E-3</v>
      </c>
      <c r="V337" s="7" t="str">
        <f>IF(Tabla5[[#This Row],[Tiempo de Permanencia sin la Espera]]&gt;Tabla5[[#This Row],[Tiempo Preparación (horas)]],"Si","No")</f>
        <v>Si</v>
      </c>
      <c r="W337" s="8">
        <v>154</v>
      </c>
      <c r="X337" s="8">
        <f>IF(Tabla5[[#This Row],[Orden Cobrada]]="Si",Tabla5[[#This Row],[Monto Total de la Cuenta]]," ")</f>
        <v>154</v>
      </c>
      <c r="Y337" s="8">
        <v>71</v>
      </c>
      <c r="Z337" s="7">
        <f>Tabla5[[#This Row],[Tiempo de Preparación]]/1440</f>
        <v>4.9305555555555554E-2</v>
      </c>
    </row>
    <row r="338" spans="1:26">
      <c r="A338">
        <v>14</v>
      </c>
      <c r="B338" t="s">
        <v>218</v>
      </c>
      <c r="C338">
        <v>4</v>
      </c>
      <c r="D338" s="3">
        <v>45020.068749999999</v>
      </c>
      <c r="E338" s="3">
        <v>45020.231944444444</v>
      </c>
      <c r="F338" t="s">
        <v>97</v>
      </c>
      <c r="G338" t="s">
        <v>60</v>
      </c>
      <c r="H338" t="s">
        <v>106</v>
      </c>
      <c r="I338" t="str">
        <f>IF(Tabla5[[#This Row],[Orden Cobrada]]="Si",Tabla13[[#This Row],[Método de Pago]],"Ninguno")</f>
        <v>Tarjeta de débito</v>
      </c>
      <c r="J338" t="s">
        <v>1160</v>
      </c>
      <c r="K338" s="34" t="str">
        <f>IF(Tabla5[[#This Row],[Orden Cobrada]]="Si",Tabla13[[#This Row],[Propina]],0)</f>
        <v>13.85</v>
      </c>
      <c r="L338" t="s">
        <v>76</v>
      </c>
      <c r="M338">
        <v>326</v>
      </c>
      <c r="N338" t="s">
        <v>100</v>
      </c>
      <c r="O338" t="s">
        <v>1164</v>
      </c>
      <c r="P338" s="6">
        <f>INT(Tabla13[[#This Row],[Hora de Llegada]])</f>
        <v>45020</v>
      </c>
      <c r="Q338" s="7" t="str">
        <f>TEXT(Tabla13[[#This Row],[Hora de Llegada]], "h:mm")</f>
        <v>1:39</v>
      </c>
      <c r="R338" s="7" t="str">
        <f>TEXT(Tabla13[[#This Row],[Hora de Salida]], "h:mm")</f>
        <v>5:34</v>
      </c>
      <c r="S338" s="7">
        <f>IF(Tabla13[[#This Row],[Estado de la Mesa]]="Ocupada",Tabla13[[#This Row],[Hora de Salida2]]-Tabla13[[#This Row],[Hora de Llegada2]]+(15/1440),Tabla13[[#This Row],[Hora de Salida2]]-Tabla13[[#This Row],[Hora de Llegada2]])</f>
        <v>0.17361111111111108</v>
      </c>
      <c r="T338" s="7">
        <f>Tabla13[[#This Row],[Hora de Salida2]]-Tabla13[[#This Row],[Hora de Llegada2]]</f>
        <v>0.16319444444444442</v>
      </c>
      <c r="U338" s="7">
        <f>IF(Tabla5[[#This Row],[Tiempo de Permanencia sin la Espera]]&gt;Tabla5[[#This Row],[Tiempo Preparación (horas)]],Tabla5[[#This Row],[Tiempo de Permanencia sin la Espera]]-Tabla5[[#This Row],[Tiempo Preparación (horas)]],0)</f>
        <v>9.9999999999999978E-2</v>
      </c>
      <c r="V338" s="7" t="str">
        <f>IF(Tabla5[[#This Row],[Tiempo de Permanencia sin la Espera]]&gt;Tabla5[[#This Row],[Tiempo Preparación (horas)]],"Si","No")</f>
        <v>Si</v>
      </c>
      <c r="W338" s="8">
        <v>81</v>
      </c>
      <c r="X338" s="8">
        <f>IF(Tabla5[[#This Row],[Orden Cobrada]]="Si",Tabla5[[#This Row],[Monto Total de la Cuenta]]," ")</f>
        <v>81</v>
      </c>
      <c r="Y338" s="8">
        <v>91</v>
      </c>
      <c r="Z338" s="7">
        <f>Tabla5[[#This Row],[Tiempo de Preparación]]/1440</f>
        <v>6.3194444444444442E-2</v>
      </c>
    </row>
    <row r="339" spans="1:26">
      <c r="A339">
        <v>12</v>
      </c>
      <c r="B339" t="s">
        <v>457</v>
      </c>
      <c r="C339">
        <v>5</v>
      </c>
      <c r="D339" s="3">
        <v>45020.124305555553</v>
      </c>
      <c r="E339" s="3">
        <v>45020.191666666666</v>
      </c>
      <c r="F339" t="s">
        <v>87</v>
      </c>
      <c r="G339" t="s">
        <v>66</v>
      </c>
      <c r="H339" t="s">
        <v>59</v>
      </c>
      <c r="I339" t="str">
        <f>IF(Tabla5[[#This Row],[Orden Cobrada]]="Si",Tabla13[[#This Row],[Método de Pago]],"Ninguno")</f>
        <v>Tarjeta de crédito</v>
      </c>
      <c r="J339" t="s">
        <v>1163</v>
      </c>
      <c r="K339" s="34" t="str">
        <f>IF(Tabla5[[#This Row],[Orden Cobrada]]="Si",Tabla13[[#This Row],[Propina]],0)</f>
        <v>15.08</v>
      </c>
      <c r="L339" t="s">
        <v>57</v>
      </c>
      <c r="M339">
        <v>327</v>
      </c>
      <c r="N339" t="s">
        <v>75</v>
      </c>
      <c r="O339" t="s">
        <v>1162</v>
      </c>
      <c r="P339" s="6">
        <f>INT(Tabla13[[#This Row],[Hora de Llegada]])</f>
        <v>45020</v>
      </c>
      <c r="Q339" s="7" t="str">
        <f>TEXT(Tabla13[[#This Row],[Hora de Llegada]], "h:mm")</f>
        <v>2:59</v>
      </c>
      <c r="R339" s="7" t="str">
        <f>TEXT(Tabla13[[#This Row],[Hora de Salida]], "h:mm")</f>
        <v>4:36</v>
      </c>
      <c r="S339" s="7">
        <f>IF(Tabla13[[#This Row],[Estado de la Mesa]]="Ocupada",Tabla13[[#This Row],[Hora de Salida2]]-Tabla13[[#This Row],[Hora de Llegada2]]+(15/1440),Tabla13[[#This Row],[Hora de Salida2]]-Tabla13[[#This Row],[Hora de Llegada2]])</f>
        <v>6.7361111111111094E-2</v>
      </c>
      <c r="T339" s="7">
        <f>Tabla13[[#This Row],[Hora de Salida2]]-Tabla13[[#This Row],[Hora de Llegada2]]</f>
        <v>6.7361111111111094E-2</v>
      </c>
      <c r="U339" s="7">
        <f>IF(Tabla5[[#This Row],[Tiempo de Permanencia sin la Espera]]&gt;Tabla5[[#This Row],[Tiempo Preparación (horas)]],Tabla5[[#This Row],[Tiempo de Permanencia sin la Espera]]-Tabla5[[#This Row],[Tiempo Preparación (horas)]],0)</f>
        <v>1.5972222222222207E-2</v>
      </c>
      <c r="V339" s="7" t="str">
        <f>IF(Tabla5[[#This Row],[Tiempo de Permanencia sin la Espera]]&gt;Tabla5[[#This Row],[Tiempo Preparación (horas)]],"Si","No")</f>
        <v>Si</v>
      </c>
      <c r="W339" s="8">
        <v>147</v>
      </c>
      <c r="X339" s="8">
        <f>IF(Tabla5[[#This Row],[Orden Cobrada]]="Si",Tabla5[[#This Row],[Monto Total de la Cuenta]]," ")</f>
        <v>147</v>
      </c>
      <c r="Y339" s="8">
        <v>74</v>
      </c>
      <c r="Z339" s="7">
        <f>Tabla5[[#This Row],[Tiempo de Preparación]]/1440</f>
        <v>5.1388888888888887E-2</v>
      </c>
    </row>
    <row r="340" spans="1:26">
      <c r="A340">
        <v>4</v>
      </c>
      <c r="B340" t="s">
        <v>1161</v>
      </c>
      <c r="C340">
        <v>3</v>
      </c>
      <c r="D340" s="3">
        <v>45020.072222222225</v>
      </c>
      <c r="E340" s="3">
        <v>45020.171527777777</v>
      </c>
      <c r="F340" t="s">
        <v>61</v>
      </c>
      <c r="G340" t="s">
        <v>66</v>
      </c>
      <c r="H340" t="s">
        <v>59</v>
      </c>
      <c r="I340" t="str">
        <f>IF(Tabla5[[#This Row],[Orden Cobrada]]="Si",Tabla13[[#This Row],[Método de Pago]],"Ninguno")</f>
        <v>Tarjeta de crédito</v>
      </c>
      <c r="J340" t="s">
        <v>1160</v>
      </c>
      <c r="K340" s="34" t="str">
        <f>IF(Tabla5[[#This Row],[Orden Cobrada]]="Si",Tabla13[[#This Row],[Propina]],0)</f>
        <v>13.85</v>
      </c>
      <c r="L340" t="s">
        <v>57</v>
      </c>
      <c r="M340">
        <v>328</v>
      </c>
      <c r="N340" t="s">
        <v>69</v>
      </c>
      <c r="O340" t="s">
        <v>17</v>
      </c>
      <c r="P340" s="6">
        <f>INT(Tabla13[[#This Row],[Hora de Llegada]])</f>
        <v>45020</v>
      </c>
      <c r="Q340" s="7" t="str">
        <f>TEXT(Tabla13[[#This Row],[Hora de Llegada]], "h:mm")</f>
        <v>1:44</v>
      </c>
      <c r="R340" s="7" t="str">
        <f>TEXT(Tabla13[[#This Row],[Hora de Salida]], "h:mm")</f>
        <v>4:07</v>
      </c>
      <c r="S340" s="7">
        <f>IF(Tabla13[[#This Row],[Estado de la Mesa]]="Ocupada",Tabla13[[#This Row],[Hora de Salida2]]-Tabla13[[#This Row],[Hora de Llegada2]]+(15/1440),Tabla13[[#This Row],[Hora de Salida2]]-Tabla13[[#This Row],[Hora de Llegada2]])</f>
        <v>9.9305555555555522E-2</v>
      </c>
      <c r="T340" s="7">
        <f>Tabla13[[#This Row],[Hora de Salida2]]-Tabla13[[#This Row],[Hora de Llegada2]]</f>
        <v>9.9305555555555522E-2</v>
      </c>
      <c r="U340" s="7">
        <f>IF(Tabla5[[#This Row],[Tiempo de Permanencia sin la Espera]]&gt;Tabla5[[#This Row],[Tiempo Preparación (horas)]],Tabla5[[#This Row],[Tiempo de Permanencia sin la Espera]]-Tabla5[[#This Row],[Tiempo Preparación (horas)]],0)</f>
        <v>8.4722222222222185E-2</v>
      </c>
      <c r="V340" s="7" t="str">
        <f>IF(Tabla5[[#This Row],[Tiempo de Permanencia sin la Espera]]&gt;Tabla5[[#This Row],[Tiempo Preparación (horas)]],"Si","No")</f>
        <v>Si</v>
      </c>
      <c r="W340" s="8">
        <v>35</v>
      </c>
      <c r="X340" s="8">
        <f>IF(Tabla5[[#This Row],[Orden Cobrada]]="Si",Tabla5[[#This Row],[Monto Total de la Cuenta]]," ")</f>
        <v>35</v>
      </c>
      <c r="Y340" s="8">
        <v>21</v>
      </c>
      <c r="Z340" s="7">
        <f>Tabla5[[#This Row],[Tiempo de Preparación]]/1440</f>
        <v>1.4583333333333334E-2</v>
      </c>
    </row>
    <row r="341" spans="1:26">
      <c r="A341">
        <v>13</v>
      </c>
      <c r="B341" t="s">
        <v>1159</v>
      </c>
      <c r="C341">
        <v>1</v>
      </c>
      <c r="D341" s="3">
        <v>45020.018055555556</v>
      </c>
      <c r="E341" s="3">
        <v>45020.111805555556</v>
      </c>
      <c r="F341" t="s">
        <v>61</v>
      </c>
      <c r="G341" t="s">
        <v>82</v>
      </c>
      <c r="H341" t="s">
        <v>59</v>
      </c>
      <c r="I341" t="str">
        <f>IF(Tabla5[[#This Row],[Orden Cobrada]]="Si",Tabla13[[#This Row],[Método de Pago]],"Ninguno")</f>
        <v>Ninguno</v>
      </c>
      <c r="J341" t="s">
        <v>1158</v>
      </c>
      <c r="K341" s="34">
        <f>IF(Tabla5[[#This Row],[Orden Cobrada]]="Si",Tabla13[[#This Row],[Propina]],0)</f>
        <v>0</v>
      </c>
      <c r="L341" t="s">
        <v>76</v>
      </c>
      <c r="M341">
        <v>329</v>
      </c>
      <c r="N341" t="s">
        <v>126</v>
      </c>
      <c r="O341" t="s">
        <v>1157</v>
      </c>
      <c r="P341" s="6">
        <f>INT(Tabla13[[#This Row],[Hora de Llegada]])</f>
        <v>45020</v>
      </c>
      <c r="Q341" s="7" t="str">
        <f>TEXT(Tabla13[[#This Row],[Hora de Llegada]], "h:mm")</f>
        <v>0:26</v>
      </c>
      <c r="R341" s="7" t="str">
        <f>TEXT(Tabla13[[#This Row],[Hora de Salida]], "h:mm")</f>
        <v>2:41</v>
      </c>
      <c r="S341" s="7">
        <f>IF(Tabla13[[#This Row],[Estado de la Mesa]]="Ocupada",Tabla13[[#This Row],[Hora de Salida2]]-Tabla13[[#This Row],[Hora de Llegada2]]+(15/1440),Tabla13[[#This Row],[Hora de Salida2]]-Tabla13[[#This Row],[Hora de Llegada2]])</f>
        <v>0.10416666666666667</v>
      </c>
      <c r="T341" s="7">
        <f>Tabla13[[#This Row],[Hora de Salida2]]-Tabla13[[#This Row],[Hora de Llegada2]]</f>
        <v>9.375E-2</v>
      </c>
      <c r="U341" s="7">
        <f>IF(Tabla5[[#This Row],[Tiempo de Permanencia sin la Espera]]&gt;Tabla5[[#This Row],[Tiempo Preparación (horas)]],Tabla5[[#This Row],[Tiempo de Permanencia sin la Espera]]-Tabla5[[#This Row],[Tiempo Preparación (horas)]],0)</f>
        <v>0</v>
      </c>
      <c r="V341" s="7" t="str">
        <f>IF(Tabla5[[#This Row],[Tiempo de Permanencia sin la Espera]]&gt;Tabla5[[#This Row],[Tiempo Preparación (horas)]],"Si","No")</f>
        <v>No</v>
      </c>
      <c r="W341" s="8">
        <v>207</v>
      </c>
      <c r="X341" s="8" t="str">
        <f>IF(Tabla5[[#This Row],[Orden Cobrada]]="Si",Tabla5[[#This Row],[Monto Total de la Cuenta]]," ")</f>
        <v xml:space="preserve"> </v>
      </c>
      <c r="Y341" s="8">
        <v>139</v>
      </c>
      <c r="Z341" s="7">
        <f>Tabla5[[#This Row],[Tiempo de Preparación]]/1440</f>
        <v>9.6527777777777782E-2</v>
      </c>
    </row>
    <row r="342" spans="1:26">
      <c r="A342">
        <v>10</v>
      </c>
      <c r="B342" t="s">
        <v>1033</v>
      </c>
      <c r="C342">
        <v>6</v>
      </c>
      <c r="D342" s="3">
        <v>45020.076388888891</v>
      </c>
      <c r="E342" s="3">
        <v>45020.164583333331</v>
      </c>
      <c r="F342" t="s">
        <v>72</v>
      </c>
      <c r="G342" t="s">
        <v>60</v>
      </c>
      <c r="H342" t="s">
        <v>59</v>
      </c>
      <c r="I342" t="str">
        <f>IF(Tabla5[[#This Row],[Orden Cobrada]]="Si",Tabla13[[#This Row],[Método de Pago]],"Ninguno")</f>
        <v>Ninguno</v>
      </c>
      <c r="J342" t="s">
        <v>1156</v>
      </c>
      <c r="K342" s="34">
        <f>IF(Tabla5[[#This Row],[Orden Cobrada]]="Si",Tabla13[[#This Row],[Propina]],0)</f>
        <v>0</v>
      </c>
      <c r="L342" t="s">
        <v>76</v>
      </c>
      <c r="M342">
        <v>330</v>
      </c>
      <c r="N342" t="s">
        <v>126</v>
      </c>
      <c r="O342" t="s">
        <v>1155</v>
      </c>
      <c r="P342" s="6">
        <f>INT(Tabla13[[#This Row],[Hora de Llegada]])</f>
        <v>45020</v>
      </c>
      <c r="Q342" s="7" t="str">
        <f>TEXT(Tabla13[[#This Row],[Hora de Llegada]], "h:mm")</f>
        <v>1:50</v>
      </c>
      <c r="R342" s="7" t="str">
        <f>TEXT(Tabla13[[#This Row],[Hora de Salida]], "h:mm")</f>
        <v>3:57</v>
      </c>
      <c r="S342" s="7">
        <f>IF(Tabla13[[#This Row],[Estado de la Mesa]]="Ocupada",Tabla13[[#This Row],[Hora de Salida2]]-Tabla13[[#This Row],[Hora de Llegada2]]+(15/1440),Tabla13[[#This Row],[Hora de Salida2]]-Tabla13[[#This Row],[Hora de Llegada2]])</f>
        <v>9.8611111111111108E-2</v>
      </c>
      <c r="T342" s="7">
        <f>Tabla13[[#This Row],[Hora de Salida2]]-Tabla13[[#This Row],[Hora de Llegada2]]</f>
        <v>8.8194444444444436E-2</v>
      </c>
      <c r="U342" s="7">
        <f>IF(Tabla5[[#This Row],[Tiempo de Permanencia sin la Espera]]&gt;Tabla5[[#This Row],[Tiempo Preparación (horas)]],Tabla5[[#This Row],[Tiempo de Permanencia sin la Espera]]-Tabla5[[#This Row],[Tiempo Preparación (horas)]],0)</f>
        <v>0</v>
      </c>
      <c r="V342" s="7" t="str">
        <f>IF(Tabla5[[#This Row],[Tiempo de Permanencia sin la Espera]]&gt;Tabla5[[#This Row],[Tiempo Preparación (horas)]],"Si","No")</f>
        <v>No</v>
      </c>
      <c r="W342" s="8">
        <v>217</v>
      </c>
      <c r="X342" s="8" t="str">
        <f>IF(Tabla5[[#This Row],[Orden Cobrada]]="Si",Tabla5[[#This Row],[Monto Total de la Cuenta]]," ")</f>
        <v xml:space="preserve"> </v>
      </c>
      <c r="Y342" s="8">
        <v>140</v>
      </c>
      <c r="Z342" s="7">
        <f>Tabla5[[#This Row],[Tiempo de Preparación]]/1440</f>
        <v>9.7222222222222224E-2</v>
      </c>
    </row>
    <row r="343" spans="1:26">
      <c r="A343">
        <v>20</v>
      </c>
      <c r="B343" t="s">
        <v>147</v>
      </c>
      <c r="C343">
        <v>3</v>
      </c>
      <c r="D343" s="3">
        <v>45020.129166666666</v>
      </c>
      <c r="E343" s="3">
        <v>45020.261805555558</v>
      </c>
      <c r="F343" t="s">
        <v>78</v>
      </c>
      <c r="G343" t="s">
        <v>66</v>
      </c>
      <c r="H343" t="s">
        <v>106</v>
      </c>
      <c r="I343" t="str">
        <f>IF(Tabla5[[#This Row],[Orden Cobrada]]="Si",Tabla13[[#This Row],[Método de Pago]],"Ninguno")</f>
        <v>Tarjeta de débito</v>
      </c>
      <c r="J343" t="s">
        <v>1154</v>
      </c>
      <c r="K343" s="34" t="str">
        <f>IF(Tabla5[[#This Row],[Orden Cobrada]]="Si",Tabla13[[#This Row],[Propina]],0)</f>
        <v>36.61</v>
      </c>
      <c r="L343" t="s">
        <v>57</v>
      </c>
      <c r="M343">
        <v>331</v>
      </c>
      <c r="N343" t="s">
        <v>163</v>
      </c>
      <c r="O343" t="s">
        <v>1153</v>
      </c>
      <c r="P343" s="6">
        <f>INT(Tabla13[[#This Row],[Hora de Llegada]])</f>
        <v>45020</v>
      </c>
      <c r="Q343" s="7" t="str">
        <f>TEXT(Tabla13[[#This Row],[Hora de Llegada]], "h:mm")</f>
        <v>3:06</v>
      </c>
      <c r="R343" s="7" t="str">
        <f>TEXT(Tabla13[[#This Row],[Hora de Salida]], "h:mm")</f>
        <v>6:17</v>
      </c>
      <c r="S343" s="7">
        <f>IF(Tabla13[[#This Row],[Estado de la Mesa]]="Ocupada",Tabla13[[#This Row],[Hora de Salida2]]-Tabla13[[#This Row],[Hora de Llegada2]]+(15/1440),Tabla13[[#This Row],[Hora de Salida2]]-Tabla13[[#This Row],[Hora de Llegada2]])</f>
        <v>0.13263888888888889</v>
      </c>
      <c r="T343" s="7">
        <f>Tabla13[[#This Row],[Hora de Salida2]]-Tabla13[[#This Row],[Hora de Llegada2]]</f>
        <v>0.13263888888888889</v>
      </c>
      <c r="U343" s="7">
        <f>IF(Tabla5[[#This Row],[Tiempo de Permanencia sin la Espera]]&gt;Tabla5[[#This Row],[Tiempo Preparación (horas)]],Tabla5[[#This Row],[Tiempo de Permanencia sin la Espera]]-Tabla5[[#This Row],[Tiempo Preparación (horas)]],0)</f>
        <v>4.8611111111111105E-2</v>
      </c>
      <c r="V343" s="7" t="str">
        <f>IF(Tabla5[[#This Row],[Tiempo de Permanencia sin la Espera]]&gt;Tabla5[[#This Row],[Tiempo Preparación (horas)]],"Si","No")</f>
        <v>Si</v>
      </c>
      <c r="W343" s="8">
        <v>173</v>
      </c>
      <c r="X343" s="8">
        <f>IF(Tabla5[[#This Row],[Orden Cobrada]]="Si",Tabla5[[#This Row],[Monto Total de la Cuenta]]," ")</f>
        <v>173</v>
      </c>
      <c r="Y343" s="8">
        <v>121</v>
      </c>
      <c r="Z343" s="7">
        <f>Tabla5[[#This Row],[Tiempo de Preparación]]/1440</f>
        <v>8.4027777777777785E-2</v>
      </c>
    </row>
    <row r="344" spans="1:26">
      <c r="A344">
        <v>6</v>
      </c>
      <c r="B344" t="s">
        <v>491</v>
      </c>
      <c r="C344">
        <v>1</v>
      </c>
      <c r="D344" s="3">
        <v>45020.009722222225</v>
      </c>
      <c r="E344" s="3">
        <v>45020.061805555553</v>
      </c>
      <c r="F344" t="s">
        <v>61</v>
      </c>
      <c r="G344" t="s">
        <v>82</v>
      </c>
      <c r="H344" t="s">
        <v>106</v>
      </c>
      <c r="I344" t="str">
        <f>IF(Tabla5[[#This Row],[Orden Cobrada]]="Si",Tabla13[[#This Row],[Método de Pago]],"Ninguno")</f>
        <v>Tarjeta de débito</v>
      </c>
      <c r="J344" t="s">
        <v>1152</v>
      </c>
      <c r="K344" s="34" t="str">
        <f>IF(Tabla5[[#This Row],[Orden Cobrada]]="Si",Tabla13[[#This Row],[Propina]],0)</f>
        <v>25.21</v>
      </c>
      <c r="L344" t="s">
        <v>57</v>
      </c>
      <c r="M344">
        <v>332</v>
      </c>
      <c r="N344" t="s">
        <v>64</v>
      </c>
      <c r="O344" t="s">
        <v>11</v>
      </c>
      <c r="P344" s="6">
        <f>INT(Tabla13[[#This Row],[Hora de Llegada]])</f>
        <v>45020</v>
      </c>
      <c r="Q344" s="7" t="str">
        <f>TEXT(Tabla13[[#This Row],[Hora de Llegada]], "h:mm")</f>
        <v>0:14</v>
      </c>
      <c r="R344" s="7" t="str">
        <f>TEXT(Tabla13[[#This Row],[Hora de Salida]], "h:mm")</f>
        <v>1:29</v>
      </c>
      <c r="S344" s="7">
        <f>IF(Tabla13[[#This Row],[Estado de la Mesa]]="Ocupada",Tabla13[[#This Row],[Hora de Salida2]]-Tabla13[[#This Row],[Hora de Llegada2]]+(15/1440),Tabla13[[#This Row],[Hora de Salida2]]-Tabla13[[#This Row],[Hora de Llegada2]])</f>
        <v>5.2083333333333336E-2</v>
      </c>
      <c r="T344" s="7">
        <f>Tabla13[[#This Row],[Hora de Salida2]]-Tabla13[[#This Row],[Hora de Llegada2]]</f>
        <v>5.2083333333333336E-2</v>
      </c>
      <c r="U344" s="7">
        <f>IF(Tabla5[[#This Row],[Tiempo de Permanencia sin la Espera]]&gt;Tabla5[[#This Row],[Tiempo Preparación (horas)]],Tabla5[[#This Row],[Tiempo de Permanencia sin la Espera]]-Tabla5[[#This Row],[Tiempo Preparación (horas)]],0)</f>
        <v>4.027777777777778E-2</v>
      </c>
      <c r="V344" s="7" t="str">
        <f>IF(Tabla5[[#This Row],[Tiempo de Permanencia sin la Espera]]&gt;Tabla5[[#This Row],[Tiempo Preparación (horas)]],"Si","No")</f>
        <v>Si</v>
      </c>
      <c r="W344" s="8">
        <v>120</v>
      </c>
      <c r="X344" s="8">
        <f>IF(Tabla5[[#This Row],[Orden Cobrada]]="Si",Tabla5[[#This Row],[Monto Total de la Cuenta]]," ")</f>
        <v>120</v>
      </c>
      <c r="Y344" s="8">
        <v>17</v>
      </c>
      <c r="Z344" s="7">
        <f>Tabla5[[#This Row],[Tiempo de Preparación]]/1440</f>
        <v>1.1805555555555555E-2</v>
      </c>
    </row>
    <row r="345" spans="1:26">
      <c r="A345">
        <v>6</v>
      </c>
      <c r="B345" t="s">
        <v>737</v>
      </c>
      <c r="C345">
        <v>1</v>
      </c>
      <c r="D345" s="3">
        <v>45020.131944444445</v>
      </c>
      <c r="E345" s="3">
        <v>45020.186805555553</v>
      </c>
      <c r="F345" t="s">
        <v>78</v>
      </c>
      <c r="G345" t="s">
        <v>66</v>
      </c>
      <c r="H345" t="s">
        <v>59</v>
      </c>
      <c r="I345" t="str">
        <f>IF(Tabla5[[#This Row],[Orden Cobrada]]="Si",Tabla13[[#This Row],[Método de Pago]],"Ninguno")</f>
        <v>Tarjeta de crédito</v>
      </c>
      <c r="J345" t="s">
        <v>1151</v>
      </c>
      <c r="K345" s="34" t="str">
        <f>IF(Tabla5[[#This Row],[Orden Cobrada]]="Si",Tabla13[[#This Row],[Propina]],0)</f>
        <v>13.19</v>
      </c>
      <c r="L345" t="s">
        <v>70</v>
      </c>
      <c r="M345">
        <v>333</v>
      </c>
      <c r="N345" t="s">
        <v>163</v>
      </c>
      <c r="O345" t="s">
        <v>1150</v>
      </c>
      <c r="P345" s="6">
        <f>INT(Tabla13[[#This Row],[Hora de Llegada]])</f>
        <v>45020</v>
      </c>
      <c r="Q345" s="7" t="str">
        <f>TEXT(Tabla13[[#This Row],[Hora de Llegada]], "h:mm")</f>
        <v>3:10</v>
      </c>
      <c r="R345" s="7" t="str">
        <f>TEXT(Tabla13[[#This Row],[Hora de Salida]], "h:mm")</f>
        <v>4:29</v>
      </c>
      <c r="S345" s="7">
        <f>IF(Tabla13[[#This Row],[Estado de la Mesa]]="Ocupada",Tabla13[[#This Row],[Hora de Salida2]]-Tabla13[[#This Row],[Hora de Llegada2]]+(15/1440),Tabla13[[#This Row],[Hora de Salida2]]-Tabla13[[#This Row],[Hora de Llegada2]])</f>
        <v>5.486111111111111E-2</v>
      </c>
      <c r="T345" s="7">
        <f>Tabla13[[#This Row],[Hora de Salida2]]-Tabla13[[#This Row],[Hora de Llegada2]]</f>
        <v>5.486111111111111E-2</v>
      </c>
      <c r="U345" s="7">
        <f>IF(Tabla5[[#This Row],[Tiempo de Permanencia sin la Espera]]&gt;Tabla5[[#This Row],[Tiempo Preparación (horas)]],Tabla5[[#This Row],[Tiempo de Permanencia sin la Espera]]-Tabla5[[#This Row],[Tiempo Preparación (horas)]],0)</f>
        <v>1.2499999999999997E-2</v>
      </c>
      <c r="V345" s="7" t="str">
        <f>IF(Tabla5[[#This Row],[Tiempo de Permanencia sin la Espera]]&gt;Tabla5[[#This Row],[Tiempo Preparación (horas)]],"Si","No")</f>
        <v>Si</v>
      </c>
      <c r="W345" s="8">
        <v>72</v>
      </c>
      <c r="X345" s="8">
        <f>IF(Tabla5[[#This Row],[Orden Cobrada]]="Si",Tabla5[[#This Row],[Monto Total de la Cuenta]]," ")</f>
        <v>72</v>
      </c>
      <c r="Y345" s="8">
        <v>61</v>
      </c>
      <c r="Z345" s="7">
        <f>Tabla5[[#This Row],[Tiempo de Preparación]]/1440</f>
        <v>4.2361111111111113E-2</v>
      </c>
    </row>
    <row r="346" spans="1:26">
      <c r="A346">
        <v>12</v>
      </c>
      <c r="B346" t="s">
        <v>897</v>
      </c>
      <c r="C346">
        <v>4</v>
      </c>
      <c r="D346" s="3">
        <v>45020.118750000001</v>
      </c>
      <c r="E346" s="3">
        <v>45020.271527777775</v>
      </c>
      <c r="F346" t="s">
        <v>97</v>
      </c>
      <c r="G346" t="s">
        <v>60</v>
      </c>
      <c r="H346" t="s">
        <v>59</v>
      </c>
      <c r="I346" t="str">
        <f>IF(Tabla5[[#This Row],[Orden Cobrada]]="Si",Tabla13[[#This Row],[Método de Pago]],"Ninguno")</f>
        <v>Tarjeta de crédito</v>
      </c>
      <c r="J346" t="s">
        <v>1149</v>
      </c>
      <c r="K346" s="34" t="str">
        <f>IF(Tabla5[[#This Row],[Orden Cobrada]]="Si",Tabla13[[#This Row],[Propina]],0)</f>
        <v>17.5</v>
      </c>
      <c r="L346" t="s">
        <v>70</v>
      </c>
      <c r="M346">
        <v>334</v>
      </c>
      <c r="N346" t="s">
        <v>64</v>
      </c>
      <c r="O346" t="s">
        <v>1148</v>
      </c>
      <c r="P346" s="6">
        <f>INT(Tabla13[[#This Row],[Hora de Llegada]])</f>
        <v>45020</v>
      </c>
      <c r="Q346" s="7" t="str">
        <f>TEXT(Tabla13[[#This Row],[Hora de Llegada]], "h:mm")</f>
        <v>2:51</v>
      </c>
      <c r="R346" s="7" t="str">
        <f>TEXT(Tabla13[[#This Row],[Hora de Salida]], "h:mm")</f>
        <v>6:31</v>
      </c>
      <c r="S346" s="7">
        <f>IF(Tabla13[[#This Row],[Estado de la Mesa]]="Ocupada",Tabla13[[#This Row],[Hora de Salida2]]-Tabla13[[#This Row],[Hora de Llegada2]]+(15/1440),Tabla13[[#This Row],[Hora de Salida2]]-Tabla13[[#This Row],[Hora de Llegada2]])</f>
        <v>0.15277777777777773</v>
      </c>
      <c r="T346" s="7">
        <f>Tabla13[[#This Row],[Hora de Salida2]]-Tabla13[[#This Row],[Hora de Llegada2]]</f>
        <v>0.15277777777777773</v>
      </c>
      <c r="U346" s="7">
        <f>IF(Tabla5[[#This Row],[Tiempo de Permanencia sin la Espera]]&gt;Tabla5[[#This Row],[Tiempo Preparación (horas)]],Tabla5[[#This Row],[Tiempo de Permanencia sin la Espera]]-Tabla5[[#This Row],[Tiempo Preparación (horas)]],0)</f>
        <v>4.4444444444444398E-2</v>
      </c>
      <c r="V346" s="7" t="str">
        <f>IF(Tabla5[[#This Row],[Tiempo de Permanencia sin la Espera]]&gt;Tabla5[[#This Row],[Tiempo Preparación (horas)]],"Si","No")</f>
        <v>Si</v>
      </c>
      <c r="W346" s="8">
        <v>173</v>
      </c>
      <c r="X346" s="8">
        <f>IF(Tabla5[[#This Row],[Orden Cobrada]]="Si",Tabla5[[#This Row],[Monto Total de la Cuenta]]," ")</f>
        <v>173</v>
      </c>
      <c r="Y346" s="8">
        <v>156</v>
      </c>
      <c r="Z346" s="7">
        <f>Tabla5[[#This Row],[Tiempo de Preparación]]/1440</f>
        <v>0.10833333333333334</v>
      </c>
    </row>
    <row r="347" spans="1:26">
      <c r="A347">
        <v>14</v>
      </c>
      <c r="B347" t="s">
        <v>787</v>
      </c>
      <c r="C347">
        <v>3</v>
      </c>
      <c r="D347" s="3">
        <v>45020.080555555556</v>
      </c>
      <c r="E347" s="3">
        <v>45020.131249999999</v>
      </c>
      <c r="F347" t="s">
        <v>78</v>
      </c>
      <c r="G347" t="s">
        <v>82</v>
      </c>
      <c r="H347" t="s">
        <v>106</v>
      </c>
      <c r="I347" t="str">
        <f>IF(Tabla5[[#This Row],[Orden Cobrada]]="Si",Tabla13[[#This Row],[Método de Pago]],"Ninguno")</f>
        <v>Tarjeta de débito</v>
      </c>
      <c r="J347" t="s">
        <v>1147</v>
      </c>
      <c r="K347" s="34" t="str">
        <f>IF(Tabla5[[#This Row],[Orden Cobrada]]="Si",Tabla13[[#This Row],[Propina]],0)</f>
        <v>41.56</v>
      </c>
      <c r="L347" t="s">
        <v>70</v>
      </c>
      <c r="M347">
        <v>335</v>
      </c>
      <c r="N347" t="s">
        <v>104</v>
      </c>
      <c r="O347" t="s">
        <v>1146</v>
      </c>
      <c r="P347" s="6">
        <f>INT(Tabla13[[#This Row],[Hora de Llegada]])</f>
        <v>45020</v>
      </c>
      <c r="Q347" s="7" t="str">
        <f>TEXT(Tabla13[[#This Row],[Hora de Llegada]], "h:mm")</f>
        <v>1:56</v>
      </c>
      <c r="R347" s="7" t="str">
        <f>TEXT(Tabla13[[#This Row],[Hora de Salida]], "h:mm")</f>
        <v>3:09</v>
      </c>
      <c r="S347" s="7">
        <f>IF(Tabla13[[#This Row],[Estado de la Mesa]]="Ocupada",Tabla13[[#This Row],[Hora de Salida2]]-Tabla13[[#This Row],[Hora de Llegada2]]+(15/1440),Tabla13[[#This Row],[Hora de Salida2]]-Tabla13[[#This Row],[Hora de Llegada2]])</f>
        <v>5.0694444444444445E-2</v>
      </c>
      <c r="T347" s="7">
        <f>Tabla13[[#This Row],[Hora de Salida2]]-Tabla13[[#This Row],[Hora de Llegada2]]</f>
        <v>5.0694444444444445E-2</v>
      </c>
      <c r="U347" s="7">
        <f>IF(Tabla5[[#This Row],[Tiempo de Permanencia sin la Espera]]&gt;Tabla5[[#This Row],[Tiempo Preparación (horas)]],Tabla5[[#This Row],[Tiempo de Permanencia sin la Espera]]-Tabla5[[#This Row],[Tiempo Preparación (horas)]],0)</f>
        <v>2.7777777777777748E-3</v>
      </c>
      <c r="V347" s="7" t="str">
        <f>IF(Tabla5[[#This Row],[Tiempo de Permanencia sin la Espera]]&gt;Tabla5[[#This Row],[Tiempo Preparación (horas)]],"Si","No")</f>
        <v>Si</v>
      </c>
      <c r="W347" s="8">
        <v>114</v>
      </c>
      <c r="X347" s="8">
        <f>IF(Tabla5[[#This Row],[Orden Cobrada]]="Si",Tabla5[[#This Row],[Monto Total de la Cuenta]]," ")</f>
        <v>114</v>
      </c>
      <c r="Y347" s="8">
        <v>69</v>
      </c>
      <c r="Z347" s="7">
        <f>Tabla5[[#This Row],[Tiempo de Preparación]]/1440</f>
        <v>4.791666666666667E-2</v>
      </c>
    </row>
    <row r="348" spans="1:26">
      <c r="A348">
        <v>4</v>
      </c>
      <c r="B348" t="s">
        <v>810</v>
      </c>
      <c r="C348">
        <v>5</v>
      </c>
      <c r="D348" s="3">
        <v>45020.065972222219</v>
      </c>
      <c r="E348" s="3">
        <v>45020.20208333333</v>
      </c>
      <c r="F348" t="s">
        <v>61</v>
      </c>
      <c r="G348" t="s">
        <v>66</v>
      </c>
      <c r="H348" t="s">
        <v>59</v>
      </c>
      <c r="I348" t="str">
        <f>IF(Tabla5[[#This Row],[Orden Cobrada]]="Si",Tabla13[[#This Row],[Método de Pago]],"Ninguno")</f>
        <v>Tarjeta de crédito</v>
      </c>
      <c r="J348" t="s">
        <v>1145</v>
      </c>
      <c r="K348" s="34" t="str">
        <f>IF(Tabla5[[#This Row],[Orden Cobrada]]="Si",Tabla13[[#This Row],[Propina]],0)</f>
        <v>17.93</v>
      </c>
      <c r="L348" t="s">
        <v>70</v>
      </c>
      <c r="M348">
        <v>336</v>
      </c>
      <c r="N348" t="s">
        <v>64</v>
      </c>
      <c r="O348" t="s">
        <v>1144</v>
      </c>
      <c r="P348" s="6">
        <f>INT(Tabla13[[#This Row],[Hora de Llegada]])</f>
        <v>45020</v>
      </c>
      <c r="Q348" s="7" t="str">
        <f>TEXT(Tabla13[[#This Row],[Hora de Llegada]], "h:mm")</f>
        <v>1:35</v>
      </c>
      <c r="R348" s="7" t="str">
        <f>TEXT(Tabla13[[#This Row],[Hora de Salida]], "h:mm")</f>
        <v>4:51</v>
      </c>
      <c r="S348" s="7">
        <f>IF(Tabla13[[#This Row],[Estado de la Mesa]]="Ocupada",Tabla13[[#This Row],[Hora de Salida2]]-Tabla13[[#This Row],[Hora de Llegada2]]+(15/1440),Tabla13[[#This Row],[Hora de Salida2]]-Tabla13[[#This Row],[Hora de Llegada2]])</f>
        <v>0.13611111111111107</v>
      </c>
      <c r="T348" s="7">
        <f>Tabla13[[#This Row],[Hora de Salida2]]-Tabla13[[#This Row],[Hora de Llegada2]]</f>
        <v>0.13611111111111107</v>
      </c>
      <c r="U348" s="7">
        <f>IF(Tabla5[[#This Row],[Tiempo de Permanencia sin la Espera]]&gt;Tabla5[[#This Row],[Tiempo Preparación (horas)]],Tabla5[[#This Row],[Tiempo de Permanencia sin la Espera]]-Tabla5[[#This Row],[Tiempo Preparación (horas)]],0)</f>
        <v>9.0972222222222177E-2</v>
      </c>
      <c r="V348" s="7" t="str">
        <f>IF(Tabla5[[#This Row],[Tiempo de Permanencia sin la Espera]]&gt;Tabla5[[#This Row],[Tiempo Preparación (horas)]],"Si","No")</f>
        <v>Si</v>
      </c>
      <c r="W348" s="8">
        <v>158</v>
      </c>
      <c r="X348" s="8">
        <f>IF(Tabla5[[#This Row],[Orden Cobrada]]="Si",Tabla5[[#This Row],[Monto Total de la Cuenta]]," ")</f>
        <v>158</v>
      </c>
      <c r="Y348" s="8">
        <v>65</v>
      </c>
      <c r="Z348" s="7">
        <f>Tabla5[[#This Row],[Tiempo de Preparación]]/1440</f>
        <v>4.5138888888888888E-2</v>
      </c>
    </row>
    <row r="349" spans="1:26">
      <c r="A349">
        <v>11</v>
      </c>
      <c r="B349" t="s">
        <v>1143</v>
      </c>
      <c r="C349">
        <v>2</v>
      </c>
      <c r="D349" s="3">
        <v>45020.068055555559</v>
      </c>
      <c r="E349" s="3">
        <v>45020.188194444447</v>
      </c>
      <c r="F349" t="s">
        <v>87</v>
      </c>
      <c r="G349" t="s">
        <v>66</v>
      </c>
      <c r="H349" t="s">
        <v>59</v>
      </c>
      <c r="I349" t="str">
        <f>IF(Tabla5[[#This Row],[Orden Cobrada]]="Si",Tabla13[[#This Row],[Método de Pago]],"Ninguno")</f>
        <v>Tarjeta de crédito</v>
      </c>
      <c r="J349" t="s">
        <v>1142</v>
      </c>
      <c r="K349" s="34" t="str">
        <f>IF(Tabla5[[#This Row],[Orden Cobrada]]="Si",Tabla13[[#This Row],[Propina]],0)</f>
        <v>19.28</v>
      </c>
      <c r="L349" t="s">
        <v>57</v>
      </c>
      <c r="M349">
        <v>337</v>
      </c>
      <c r="N349" t="s">
        <v>104</v>
      </c>
      <c r="O349" t="s">
        <v>1141</v>
      </c>
      <c r="P349" s="6">
        <f>INT(Tabla13[[#This Row],[Hora de Llegada]])</f>
        <v>45020</v>
      </c>
      <c r="Q349" s="7" t="str">
        <f>TEXT(Tabla13[[#This Row],[Hora de Llegada]], "h:mm")</f>
        <v>1:38</v>
      </c>
      <c r="R349" s="7" t="str">
        <f>TEXT(Tabla13[[#This Row],[Hora de Salida]], "h:mm")</f>
        <v>4:31</v>
      </c>
      <c r="S349" s="7">
        <f>IF(Tabla13[[#This Row],[Estado de la Mesa]]="Ocupada",Tabla13[[#This Row],[Hora de Salida2]]-Tabla13[[#This Row],[Hora de Llegada2]]+(15/1440),Tabla13[[#This Row],[Hora de Salida2]]-Tabla13[[#This Row],[Hora de Llegada2]])</f>
        <v>0.12013888888888889</v>
      </c>
      <c r="T349" s="7">
        <f>Tabla13[[#This Row],[Hora de Salida2]]-Tabla13[[#This Row],[Hora de Llegada2]]</f>
        <v>0.12013888888888889</v>
      </c>
      <c r="U349" s="7">
        <f>IF(Tabla5[[#This Row],[Tiempo de Permanencia sin la Espera]]&gt;Tabla5[[#This Row],[Tiempo Preparación (horas)]],Tabla5[[#This Row],[Tiempo de Permanencia sin la Espera]]-Tabla5[[#This Row],[Tiempo Preparación (horas)]],0)</f>
        <v>7.9861111111111105E-2</v>
      </c>
      <c r="V349" s="7" t="str">
        <f>IF(Tabla5[[#This Row],[Tiempo de Permanencia sin la Espera]]&gt;Tabla5[[#This Row],[Tiempo Preparación (horas)]],"Si","No")</f>
        <v>Si</v>
      </c>
      <c r="W349" s="8">
        <v>100</v>
      </c>
      <c r="X349" s="8">
        <f>IF(Tabla5[[#This Row],[Orden Cobrada]]="Si",Tabla5[[#This Row],[Monto Total de la Cuenta]]," ")</f>
        <v>100</v>
      </c>
      <c r="Y349" s="8">
        <v>58</v>
      </c>
      <c r="Z349" s="7">
        <f>Tabla5[[#This Row],[Tiempo de Preparación]]/1440</f>
        <v>4.027777777777778E-2</v>
      </c>
    </row>
    <row r="350" spans="1:26">
      <c r="A350">
        <v>18</v>
      </c>
      <c r="B350" t="s">
        <v>1140</v>
      </c>
      <c r="C350">
        <v>2</v>
      </c>
      <c r="D350" s="3">
        <v>45020.022222222222</v>
      </c>
      <c r="E350" s="3">
        <v>45020.145833333336</v>
      </c>
      <c r="F350" t="s">
        <v>87</v>
      </c>
      <c r="G350" t="s">
        <v>82</v>
      </c>
      <c r="H350" t="s">
        <v>106</v>
      </c>
      <c r="I350" t="str">
        <f>IF(Tabla5[[#This Row],[Orden Cobrada]]="Si",Tabla13[[#This Row],[Método de Pago]],"Ninguno")</f>
        <v>Tarjeta de débito</v>
      </c>
      <c r="J350" t="s">
        <v>1139</v>
      </c>
      <c r="K350" s="34" t="str">
        <f>IF(Tabla5[[#This Row],[Orden Cobrada]]="Si",Tabla13[[#This Row],[Propina]],0)</f>
        <v>30.62</v>
      </c>
      <c r="L350" t="s">
        <v>57</v>
      </c>
      <c r="M350">
        <v>338</v>
      </c>
      <c r="N350" t="s">
        <v>56</v>
      </c>
      <c r="O350" t="s">
        <v>1138</v>
      </c>
      <c r="P350" s="6">
        <f>INT(Tabla13[[#This Row],[Hora de Llegada]])</f>
        <v>45020</v>
      </c>
      <c r="Q350" s="7" t="str">
        <f>TEXT(Tabla13[[#This Row],[Hora de Llegada]], "h:mm")</f>
        <v>0:32</v>
      </c>
      <c r="R350" s="7" t="str">
        <f>TEXT(Tabla13[[#This Row],[Hora de Salida]], "h:mm")</f>
        <v>3:30</v>
      </c>
      <c r="S350" s="7">
        <f>IF(Tabla13[[#This Row],[Estado de la Mesa]]="Ocupada",Tabla13[[#This Row],[Hora de Salida2]]-Tabla13[[#This Row],[Hora de Llegada2]]+(15/1440),Tabla13[[#This Row],[Hora de Salida2]]-Tabla13[[#This Row],[Hora de Llegada2]])</f>
        <v>0.12361111111111112</v>
      </c>
      <c r="T350" s="7">
        <f>Tabla13[[#This Row],[Hora de Salida2]]-Tabla13[[#This Row],[Hora de Llegada2]]</f>
        <v>0.12361111111111112</v>
      </c>
      <c r="U350" s="7">
        <f>IF(Tabla5[[#This Row],[Tiempo de Permanencia sin la Espera]]&gt;Tabla5[[#This Row],[Tiempo Preparación (horas)]],Tabla5[[#This Row],[Tiempo de Permanencia sin la Espera]]-Tabla5[[#This Row],[Tiempo Preparación (horas)]],0)</f>
        <v>2.4305555555555566E-2</v>
      </c>
      <c r="V350" s="7" t="str">
        <f>IF(Tabla5[[#This Row],[Tiempo de Permanencia sin la Espera]]&gt;Tabla5[[#This Row],[Tiempo Preparación (horas)]],"Si","No")</f>
        <v>Si</v>
      </c>
      <c r="W350" s="8">
        <v>279</v>
      </c>
      <c r="X350" s="8">
        <f>IF(Tabla5[[#This Row],[Orden Cobrada]]="Si",Tabla5[[#This Row],[Monto Total de la Cuenta]]," ")</f>
        <v>279</v>
      </c>
      <c r="Y350" s="8">
        <v>143</v>
      </c>
      <c r="Z350" s="7">
        <f>Tabla5[[#This Row],[Tiempo de Preparación]]/1440</f>
        <v>9.930555555555555E-2</v>
      </c>
    </row>
    <row r="351" spans="1:26">
      <c r="A351">
        <v>13</v>
      </c>
      <c r="B351" t="s">
        <v>1137</v>
      </c>
      <c r="C351">
        <v>2</v>
      </c>
      <c r="D351" s="3">
        <v>45020</v>
      </c>
      <c r="E351" s="3">
        <v>45020.084027777775</v>
      </c>
      <c r="F351" t="s">
        <v>72</v>
      </c>
      <c r="G351" t="s">
        <v>60</v>
      </c>
      <c r="H351" t="s">
        <v>106</v>
      </c>
      <c r="I351" t="str">
        <f>IF(Tabla5[[#This Row],[Orden Cobrada]]="Si",Tabla13[[#This Row],[Método de Pago]],"Ninguno")</f>
        <v>Tarjeta de débito</v>
      </c>
      <c r="J351" t="s">
        <v>637</v>
      </c>
      <c r="K351" s="34" t="str">
        <f>IF(Tabla5[[#This Row],[Orden Cobrada]]="Si",Tabla13[[#This Row],[Propina]],0)</f>
        <v>19.6</v>
      </c>
      <c r="L351" t="s">
        <v>57</v>
      </c>
      <c r="M351">
        <v>339</v>
      </c>
      <c r="N351" t="s">
        <v>100</v>
      </c>
      <c r="O351" t="s">
        <v>1136</v>
      </c>
      <c r="P351" s="6">
        <f>INT(Tabla13[[#This Row],[Hora de Llegada]])</f>
        <v>45020</v>
      </c>
      <c r="Q351" s="7" t="str">
        <f>TEXT(Tabla13[[#This Row],[Hora de Llegada]], "h:mm")</f>
        <v>0:00</v>
      </c>
      <c r="R351" s="7" t="str">
        <f>TEXT(Tabla13[[#This Row],[Hora de Salida]], "h:mm")</f>
        <v>2:01</v>
      </c>
      <c r="S351" s="7">
        <f>IF(Tabla13[[#This Row],[Estado de la Mesa]]="Ocupada",Tabla13[[#This Row],[Hora de Salida2]]-Tabla13[[#This Row],[Hora de Llegada2]]+(15/1440),Tabla13[[#This Row],[Hora de Salida2]]-Tabla13[[#This Row],[Hora de Llegada2]])</f>
        <v>8.4027777777777771E-2</v>
      </c>
      <c r="T351" s="7">
        <f>Tabla13[[#This Row],[Hora de Salida2]]-Tabla13[[#This Row],[Hora de Llegada2]]</f>
        <v>8.4027777777777771E-2</v>
      </c>
      <c r="U351" s="7">
        <f>IF(Tabla5[[#This Row],[Tiempo de Permanencia sin la Espera]]&gt;Tabla5[[#This Row],[Tiempo Preparación (horas)]],Tabla5[[#This Row],[Tiempo de Permanencia sin la Espera]]-Tabla5[[#This Row],[Tiempo Preparación (horas)]],0)</f>
        <v>5.2083333333333329E-2</v>
      </c>
      <c r="V351" s="7" t="str">
        <f>IF(Tabla5[[#This Row],[Tiempo de Permanencia sin la Espera]]&gt;Tabla5[[#This Row],[Tiempo Preparación (horas)]],"Si","No")</f>
        <v>Si</v>
      </c>
      <c r="W351" s="8">
        <v>104</v>
      </c>
      <c r="X351" s="8">
        <f>IF(Tabla5[[#This Row],[Orden Cobrada]]="Si",Tabla5[[#This Row],[Monto Total de la Cuenta]]," ")</f>
        <v>104</v>
      </c>
      <c r="Y351" s="8">
        <v>46</v>
      </c>
      <c r="Z351" s="7">
        <f>Tabla5[[#This Row],[Tiempo de Preparación]]/1440</f>
        <v>3.1944444444444442E-2</v>
      </c>
    </row>
    <row r="352" spans="1:26">
      <c r="A352">
        <v>15</v>
      </c>
      <c r="B352" t="s">
        <v>1135</v>
      </c>
      <c r="C352">
        <v>1</v>
      </c>
      <c r="D352" s="3">
        <v>45020.05</v>
      </c>
      <c r="E352" s="3">
        <v>45020.193055555559</v>
      </c>
      <c r="F352" t="s">
        <v>72</v>
      </c>
      <c r="G352" t="s">
        <v>82</v>
      </c>
      <c r="H352" t="s">
        <v>59</v>
      </c>
      <c r="I352" t="str">
        <f>IF(Tabla5[[#This Row],[Orden Cobrada]]="Si",Tabla13[[#This Row],[Método de Pago]],"Ninguno")</f>
        <v>Tarjeta de crédito</v>
      </c>
      <c r="J352" t="s">
        <v>1134</v>
      </c>
      <c r="K352" s="34" t="str">
        <f>IF(Tabla5[[#This Row],[Orden Cobrada]]="Si",Tabla13[[#This Row],[Propina]],0)</f>
        <v>38.52</v>
      </c>
      <c r="L352" t="s">
        <v>70</v>
      </c>
      <c r="M352">
        <v>340</v>
      </c>
      <c r="N352" t="s">
        <v>90</v>
      </c>
      <c r="O352" t="s">
        <v>507</v>
      </c>
      <c r="P352" s="6">
        <f>INT(Tabla13[[#This Row],[Hora de Llegada]])</f>
        <v>45020</v>
      </c>
      <c r="Q352" s="7" t="str">
        <f>TEXT(Tabla13[[#This Row],[Hora de Llegada]], "h:mm")</f>
        <v>1:12</v>
      </c>
      <c r="R352" s="7" t="str">
        <f>TEXT(Tabla13[[#This Row],[Hora de Salida]], "h:mm")</f>
        <v>4:38</v>
      </c>
      <c r="S352" s="7">
        <f>IF(Tabla13[[#This Row],[Estado de la Mesa]]="Ocupada",Tabla13[[#This Row],[Hora de Salida2]]-Tabla13[[#This Row],[Hora de Llegada2]]+(15/1440),Tabla13[[#This Row],[Hora de Salida2]]-Tabla13[[#This Row],[Hora de Llegada2]])</f>
        <v>0.14305555555555555</v>
      </c>
      <c r="T352" s="7">
        <f>Tabla13[[#This Row],[Hora de Salida2]]-Tabla13[[#This Row],[Hora de Llegada2]]</f>
        <v>0.14305555555555555</v>
      </c>
      <c r="U352" s="7">
        <f>IF(Tabla5[[#This Row],[Tiempo de Permanencia sin la Espera]]&gt;Tabla5[[#This Row],[Tiempo Preparación (horas)]],Tabla5[[#This Row],[Tiempo de Permanencia sin la Espera]]-Tabla5[[#This Row],[Tiempo Preparación (horas)]],0)</f>
        <v>7.9861111111111105E-2</v>
      </c>
      <c r="V352" s="7" t="str">
        <f>IF(Tabla5[[#This Row],[Tiempo de Permanencia sin la Espera]]&gt;Tabla5[[#This Row],[Tiempo Preparación (horas)]],"Si","No")</f>
        <v>Si</v>
      </c>
      <c r="W352" s="8">
        <v>164</v>
      </c>
      <c r="X352" s="8">
        <f>IF(Tabla5[[#This Row],[Orden Cobrada]]="Si",Tabla5[[#This Row],[Monto Total de la Cuenta]]," ")</f>
        <v>164</v>
      </c>
      <c r="Y352" s="8">
        <v>91</v>
      </c>
      <c r="Z352" s="7">
        <f>Tabla5[[#This Row],[Tiempo de Preparación]]/1440</f>
        <v>6.3194444444444442E-2</v>
      </c>
    </row>
    <row r="353" spans="1:26">
      <c r="A353">
        <v>14</v>
      </c>
      <c r="B353" t="s">
        <v>1133</v>
      </c>
      <c r="C353">
        <v>5</v>
      </c>
      <c r="D353" s="3">
        <v>45020.086805555555</v>
      </c>
      <c r="E353" s="3">
        <v>45020.179861111108</v>
      </c>
      <c r="F353" t="s">
        <v>72</v>
      </c>
      <c r="G353" t="s">
        <v>60</v>
      </c>
      <c r="H353" t="s">
        <v>59</v>
      </c>
      <c r="I353" t="str">
        <f>IF(Tabla5[[#This Row],[Orden Cobrada]]="Si",Tabla13[[#This Row],[Método de Pago]],"Ninguno")</f>
        <v>Tarjeta de crédito</v>
      </c>
      <c r="J353" t="s">
        <v>1132</v>
      </c>
      <c r="K353" s="34" t="str">
        <f>IF(Tabla5[[#This Row],[Orden Cobrada]]="Si",Tabla13[[#This Row],[Propina]],0)</f>
        <v>47.05</v>
      </c>
      <c r="L353" t="s">
        <v>70</v>
      </c>
      <c r="M353">
        <v>341</v>
      </c>
      <c r="N353" t="s">
        <v>100</v>
      </c>
      <c r="O353" t="s">
        <v>1131</v>
      </c>
      <c r="P353" s="6">
        <f>INT(Tabla13[[#This Row],[Hora de Llegada]])</f>
        <v>45020</v>
      </c>
      <c r="Q353" s="7" t="str">
        <f>TEXT(Tabla13[[#This Row],[Hora de Llegada]], "h:mm")</f>
        <v>2:05</v>
      </c>
      <c r="R353" s="7" t="str">
        <f>TEXT(Tabla13[[#This Row],[Hora de Salida]], "h:mm")</f>
        <v>4:19</v>
      </c>
      <c r="S353" s="7">
        <f>IF(Tabla13[[#This Row],[Estado de la Mesa]]="Ocupada",Tabla13[[#This Row],[Hora de Salida2]]-Tabla13[[#This Row],[Hora de Llegada2]]+(15/1440),Tabla13[[#This Row],[Hora de Salida2]]-Tabla13[[#This Row],[Hora de Llegada2]])</f>
        <v>9.3055555555555544E-2</v>
      </c>
      <c r="T353" s="7">
        <f>Tabla13[[#This Row],[Hora de Salida2]]-Tabla13[[#This Row],[Hora de Llegada2]]</f>
        <v>9.3055555555555544E-2</v>
      </c>
      <c r="U353" s="7">
        <f>IF(Tabla5[[#This Row],[Tiempo de Permanencia sin la Espera]]&gt;Tabla5[[#This Row],[Tiempo Preparación (horas)]],Tabla5[[#This Row],[Tiempo de Permanencia sin la Espera]]-Tabla5[[#This Row],[Tiempo Preparación (horas)]],0)</f>
        <v>3.1944444444444435E-2</v>
      </c>
      <c r="V353" s="7" t="str">
        <f>IF(Tabla5[[#This Row],[Tiempo de Permanencia sin la Espera]]&gt;Tabla5[[#This Row],[Tiempo Preparación (horas)]],"Si","No")</f>
        <v>Si</v>
      </c>
      <c r="W353" s="8">
        <v>177</v>
      </c>
      <c r="X353" s="8">
        <f>IF(Tabla5[[#This Row],[Orden Cobrada]]="Si",Tabla5[[#This Row],[Monto Total de la Cuenta]]," ")</f>
        <v>177</v>
      </c>
      <c r="Y353" s="8">
        <v>88</v>
      </c>
      <c r="Z353" s="7">
        <f>Tabla5[[#This Row],[Tiempo de Preparación]]/1440</f>
        <v>6.1111111111111109E-2</v>
      </c>
    </row>
    <row r="354" spans="1:26">
      <c r="A354">
        <v>19</v>
      </c>
      <c r="B354" t="s">
        <v>992</v>
      </c>
      <c r="C354">
        <v>5</v>
      </c>
      <c r="D354" s="3">
        <v>45020.104166666664</v>
      </c>
      <c r="E354" s="3">
        <v>45020.257638888892</v>
      </c>
      <c r="F354" t="s">
        <v>72</v>
      </c>
      <c r="G354" t="s">
        <v>60</v>
      </c>
      <c r="H354" t="s">
        <v>59</v>
      </c>
      <c r="I354" t="str">
        <f>IF(Tabla5[[#This Row],[Orden Cobrada]]="Si",Tabla13[[#This Row],[Método de Pago]],"Ninguno")</f>
        <v>Tarjeta de crédito</v>
      </c>
      <c r="J354" t="s">
        <v>1130</v>
      </c>
      <c r="K354" s="34" t="str">
        <f>IF(Tabla5[[#This Row],[Orden Cobrada]]="Si",Tabla13[[#This Row],[Propina]],0)</f>
        <v>20.06</v>
      </c>
      <c r="L354" t="s">
        <v>70</v>
      </c>
      <c r="M354">
        <v>342</v>
      </c>
      <c r="N354" t="s">
        <v>126</v>
      </c>
      <c r="O354" t="s">
        <v>1129</v>
      </c>
      <c r="P354" s="6">
        <f>INT(Tabla13[[#This Row],[Hora de Llegada]])</f>
        <v>45020</v>
      </c>
      <c r="Q354" s="7" t="str">
        <f>TEXT(Tabla13[[#This Row],[Hora de Llegada]], "h:mm")</f>
        <v>2:30</v>
      </c>
      <c r="R354" s="7" t="str">
        <f>TEXT(Tabla13[[#This Row],[Hora de Salida]], "h:mm")</f>
        <v>6:11</v>
      </c>
      <c r="S354" s="7">
        <f>IF(Tabla13[[#This Row],[Estado de la Mesa]]="Ocupada",Tabla13[[#This Row],[Hora de Salida2]]-Tabla13[[#This Row],[Hora de Llegada2]]+(15/1440),Tabla13[[#This Row],[Hora de Salida2]]-Tabla13[[#This Row],[Hora de Llegada2]])</f>
        <v>0.15347222222222223</v>
      </c>
      <c r="T354" s="7">
        <f>Tabla13[[#This Row],[Hora de Salida2]]-Tabla13[[#This Row],[Hora de Llegada2]]</f>
        <v>0.15347222222222223</v>
      </c>
      <c r="U354" s="7">
        <f>IF(Tabla5[[#This Row],[Tiempo de Permanencia sin la Espera]]&gt;Tabla5[[#This Row],[Tiempo Preparación (horas)]],Tabla5[[#This Row],[Tiempo de Permanencia sin la Espera]]-Tabla5[[#This Row],[Tiempo Preparación (horas)]],0)</f>
        <v>0.11597222222222223</v>
      </c>
      <c r="V354" s="7" t="str">
        <f>IF(Tabla5[[#This Row],[Tiempo de Permanencia sin la Espera]]&gt;Tabla5[[#This Row],[Tiempo Preparación (horas)]],"Si","No")</f>
        <v>Si</v>
      </c>
      <c r="W354" s="8">
        <v>102</v>
      </c>
      <c r="X354" s="8">
        <f>IF(Tabla5[[#This Row],[Orden Cobrada]]="Si",Tabla5[[#This Row],[Monto Total de la Cuenta]]," ")</f>
        <v>102</v>
      </c>
      <c r="Y354" s="8">
        <v>54</v>
      </c>
      <c r="Z354" s="7">
        <f>Tabla5[[#This Row],[Tiempo de Preparación]]/1440</f>
        <v>3.7499999999999999E-2</v>
      </c>
    </row>
    <row r="355" spans="1:26">
      <c r="A355">
        <v>12</v>
      </c>
      <c r="B355" t="s">
        <v>1128</v>
      </c>
      <c r="C355">
        <v>1</v>
      </c>
      <c r="D355" s="3">
        <v>45020.163888888892</v>
      </c>
      <c r="E355" s="3">
        <v>45020.239583333336</v>
      </c>
      <c r="F355" t="s">
        <v>87</v>
      </c>
      <c r="G355" t="s">
        <v>82</v>
      </c>
      <c r="H355" t="s">
        <v>59</v>
      </c>
      <c r="I355" t="str">
        <f>IF(Tabla5[[#This Row],[Orden Cobrada]]="Si",Tabla13[[#This Row],[Método de Pago]],"Ninguno")</f>
        <v>Tarjeta de crédito</v>
      </c>
      <c r="J355" t="s">
        <v>972</v>
      </c>
      <c r="K355" s="34" t="str">
        <f>IF(Tabla5[[#This Row],[Orden Cobrada]]="Si",Tabla13[[#This Row],[Propina]],0)</f>
        <v>23.01</v>
      </c>
      <c r="L355" t="s">
        <v>76</v>
      </c>
      <c r="M355">
        <v>343</v>
      </c>
      <c r="N355" t="s">
        <v>100</v>
      </c>
      <c r="O355" t="s">
        <v>1127</v>
      </c>
      <c r="P355" s="6">
        <f>INT(Tabla13[[#This Row],[Hora de Llegada]])</f>
        <v>45020</v>
      </c>
      <c r="Q355" s="7" t="str">
        <f>TEXT(Tabla13[[#This Row],[Hora de Llegada]], "h:mm")</f>
        <v>3:56</v>
      </c>
      <c r="R355" s="7" t="str">
        <f>TEXT(Tabla13[[#This Row],[Hora de Salida]], "h:mm")</f>
        <v>5:45</v>
      </c>
      <c r="S355" s="7">
        <f>IF(Tabla13[[#This Row],[Estado de la Mesa]]="Ocupada",Tabla13[[#This Row],[Hora de Salida2]]-Tabla13[[#This Row],[Hora de Llegada2]]+(15/1440),Tabla13[[#This Row],[Hora de Salida2]]-Tabla13[[#This Row],[Hora de Llegada2]])</f>
        <v>8.6111111111111124E-2</v>
      </c>
      <c r="T355" s="7">
        <f>Tabla13[[#This Row],[Hora de Salida2]]-Tabla13[[#This Row],[Hora de Llegada2]]</f>
        <v>7.5694444444444453E-2</v>
      </c>
      <c r="U355" s="7">
        <f>IF(Tabla5[[#This Row],[Tiempo de Permanencia sin la Espera]]&gt;Tabla5[[#This Row],[Tiempo Preparación (horas)]],Tabla5[[#This Row],[Tiempo de Permanencia sin la Espera]]-Tabla5[[#This Row],[Tiempo Preparación (horas)]],0)</f>
        <v>5.5555555555555636E-3</v>
      </c>
      <c r="V355" s="7" t="str">
        <f>IF(Tabla5[[#This Row],[Tiempo de Permanencia sin la Espera]]&gt;Tabla5[[#This Row],[Tiempo Preparación (horas)]],"Si","No")</f>
        <v>Si</v>
      </c>
      <c r="W355" s="8">
        <v>137</v>
      </c>
      <c r="X355" s="8">
        <f>IF(Tabla5[[#This Row],[Orden Cobrada]]="Si",Tabla5[[#This Row],[Monto Total de la Cuenta]]," ")</f>
        <v>137</v>
      </c>
      <c r="Y355" s="8">
        <v>101</v>
      </c>
      <c r="Z355" s="7">
        <f>Tabla5[[#This Row],[Tiempo de Preparación]]/1440</f>
        <v>7.013888888888889E-2</v>
      </c>
    </row>
    <row r="356" spans="1:26">
      <c r="A356">
        <v>15</v>
      </c>
      <c r="B356" t="s">
        <v>1126</v>
      </c>
      <c r="C356">
        <v>3</v>
      </c>
      <c r="D356" s="3">
        <v>45020.031944444447</v>
      </c>
      <c r="E356" s="3">
        <v>45020.086111111108</v>
      </c>
      <c r="F356" t="s">
        <v>61</v>
      </c>
      <c r="G356" t="s">
        <v>82</v>
      </c>
      <c r="H356" t="s">
        <v>59</v>
      </c>
      <c r="I356" t="str">
        <f>IF(Tabla5[[#This Row],[Orden Cobrada]]="Si",Tabla13[[#This Row],[Método de Pago]],"Ninguno")</f>
        <v>Ninguno</v>
      </c>
      <c r="J356" t="s">
        <v>1125</v>
      </c>
      <c r="K356" s="34">
        <f>IF(Tabla5[[#This Row],[Orden Cobrada]]="Si",Tabla13[[#This Row],[Propina]],0)</f>
        <v>0</v>
      </c>
      <c r="L356" t="s">
        <v>76</v>
      </c>
      <c r="M356">
        <v>344</v>
      </c>
      <c r="N356" t="s">
        <v>69</v>
      </c>
      <c r="O356" t="s">
        <v>1124</v>
      </c>
      <c r="P356" s="6">
        <f>INT(Tabla13[[#This Row],[Hora de Llegada]])</f>
        <v>45020</v>
      </c>
      <c r="Q356" s="7" t="str">
        <f>TEXT(Tabla13[[#This Row],[Hora de Llegada]], "h:mm")</f>
        <v>0:46</v>
      </c>
      <c r="R356" s="7" t="str">
        <f>TEXT(Tabla13[[#This Row],[Hora de Salida]], "h:mm")</f>
        <v>2:04</v>
      </c>
      <c r="S356" s="7">
        <f>IF(Tabla13[[#This Row],[Estado de la Mesa]]="Ocupada",Tabla13[[#This Row],[Hora de Salida2]]-Tabla13[[#This Row],[Hora de Llegada2]]+(15/1440),Tabla13[[#This Row],[Hora de Salida2]]-Tabla13[[#This Row],[Hora de Llegada2]])</f>
        <v>6.458333333333334E-2</v>
      </c>
      <c r="T356" s="7">
        <f>Tabla13[[#This Row],[Hora de Salida2]]-Tabla13[[#This Row],[Hora de Llegada2]]</f>
        <v>5.4166666666666675E-2</v>
      </c>
      <c r="U356" s="7">
        <f>IF(Tabla5[[#This Row],[Tiempo de Permanencia sin la Espera]]&gt;Tabla5[[#This Row],[Tiempo Preparación (horas)]],Tabla5[[#This Row],[Tiempo de Permanencia sin la Espera]]-Tabla5[[#This Row],[Tiempo Preparación (horas)]],0)</f>
        <v>0</v>
      </c>
      <c r="V356" s="7" t="str">
        <f>IF(Tabla5[[#This Row],[Tiempo de Permanencia sin la Espera]]&gt;Tabla5[[#This Row],[Tiempo Preparación (horas)]],"Si","No")</f>
        <v>No</v>
      </c>
      <c r="W356" s="8">
        <v>183</v>
      </c>
      <c r="X356" s="8" t="str">
        <f>IF(Tabla5[[#This Row],[Orden Cobrada]]="Si",Tabla5[[#This Row],[Monto Total de la Cuenta]]," ")</f>
        <v xml:space="preserve"> </v>
      </c>
      <c r="Y356" s="8">
        <v>86</v>
      </c>
      <c r="Z356" s="7">
        <f>Tabla5[[#This Row],[Tiempo de Preparación]]/1440</f>
        <v>5.9722222222222225E-2</v>
      </c>
    </row>
    <row r="357" spans="1:26">
      <c r="A357">
        <v>16</v>
      </c>
      <c r="B357" t="s">
        <v>1123</v>
      </c>
      <c r="C357">
        <v>3</v>
      </c>
      <c r="D357" s="3">
        <v>45020.054166666669</v>
      </c>
      <c r="E357" s="3">
        <v>45020.179861111108</v>
      </c>
      <c r="F357" t="s">
        <v>78</v>
      </c>
      <c r="G357" t="s">
        <v>82</v>
      </c>
      <c r="H357" t="s">
        <v>59</v>
      </c>
      <c r="I357" t="str">
        <f>IF(Tabla5[[#This Row],[Orden Cobrada]]="Si",Tabla13[[#This Row],[Método de Pago]],"Ninguno")</f>
        <v>Tarjeta de crédito</v>
      </c>
      <c r="J357" t="s">
        <v>1122</v>
      </c>
      <c r="K357" s="34" t="str">
        <f>IF(Tabla5[[#This Row],[Orden Cobrada]]="Si",Tabla13[[#This Row],[Propina]],0)</f>
        <v>13.98</v>
      </c>
      <c r="L357" t="s">
        <v>76</v>
      </c>
      <c r="M357">
        <v>345</v>
      </c>
      <c r="N357" t="s">
        <v>69</v>
      </c>
      <c r="O357" t="s">
        <v>16</v>
      </c>
      <c r="P357" s="6">
        <f>INT(Tabla13[[#This Row],[Hora de Llegada]])</f>
        <v>45020</v>
      </c>
      <c r="Q357" s="7" t="str">
        <f>TEXT(Tabla13[[#This Row],[Hora de Llegada]], "h:mm")</f>
        <v>1:18</v>
      </c>
      <c r="R357" s="7" t="str">
        <f>TEXT(Tabla13[[#This Row],[Hora de Salida]], "h:mm")</f>
        <v>4:19</v>
      </c>
      <c r="S357" s="7">
        <f>IF(Tabla13[[#This Row],[Estado de la Mesa]]="Ocupada",Tabla13[[#This Row],[Hora de Salida2]]-Tabla13[[#This Row],[Hora de Llegada2]]+(15/1440),Tabla13[[#This Row],[Hora de Salida2]]-Tabla13[[#This Row],[Hora de Llegada2]])</f>
        <v>0.1361111111111111</v>
      </c>
      <c r="T357" s="7">
        <f>Tabla13[[#This Row],[Hora de Salida2]]-Tabla13[[#This Row],[Hora de Llegada2]]</f>
        <v>0.12569444444444444</v>
      </c>
      <c r="U357" s="7">
        <f>IF(Tabla5[[#This Row],[Tiempo de Permanencia sin la Espera]]&gt;Tabla5[[#This Row],[Tiempo Preparación (horas)]],Tabla5[[#This Row],[Tiempo de Permanencia sin la Espera]]-Tabla5[[#This Row],[Tiempo Preparación (horas)]],0)</f>
        <v>0.11319444444444444</v>
      </c>
      <c r="V357" s="7" t="str">
        <f>IF(Tabla5[[#This Row],[Tiempo de Permanencia sin la Espera]]&gt;Tabla5[[#This Row],[Tiempo Preparación (horas)]],"Si","No")</f>
        <v>Si</v>
      </c>
      <c r="W357" s="8">
        <v>38</v>
      </c>
      <c r="X357" s="8">
        <f>IF(Tabla5[[#This Row],[Orden Cobrada]]="Si",Tabla5[[#This Row],[Monto Total de la Cuenta]]," ")</f>
        <v>38</v>
      </c>
      <c r="Y357" s="8">
        <v>18</v>
      </c>
      <c r="Z357" s="7">
        <f>Tabla5[[#This Row],[Tiempo de Preparación]]/1440</f>
        <v>1.2500000000000001E-2</v>
      </c>
    </row>
    <row r="358" spans="1:26">
      <c r="A358">
        <v>1</v>
      </c>
      <c r="B358" t="s">
        <v>834</v>
      </c>
      <c r="C358">
        <v>5</v>
      </c>
      <c r="D358" s="3">
        <v>45020.027777777781</v>
      </c>
      <c r="E358" s="3">
        <v>45020.163888888892</v>
      </c>
      <c r="F358" t="s">
        <v>87</v>
      </c>
      <c r="G358" t="s">
        <v>82</v>
      </c>
      <c r="H358" t="s">
        <v>106</v>
      </c>
      <c r="I358" t="str">
        <f>IF(Tabla5[[#This Row],[Orden Cobrada]]="Si",Tabla13[[#This Row],[Método de Pago]],"Ninguno")</f>
        <v>Tarjeta de débito</v>
      </c>
      <c r="J358" t="s">
        <v>1121</v>
      </c>
      <c r="K358" s="34" t="str">
        <f>IF(Tabla5[[#This Row],[Orden Cobrada]]="Si",Tabla13[[#This Row],[Propina]],0)</f>
        <v>35.93</v>
      </c>
      <c r="L358" t="s">
        <v>57</v>
      </c>
      <c r="M358">
        <v>346</v>
      </c>
      <c r="N358" t="s">
        <v>64</v>
      </c>
      <c r="O358" t="s">
        <v>12</v>
      </c>
      <c r="P358" s="6">
        <f>INT(Tabla13[[#This Row],[Hora de Llegada]])</f>
        <v>45020</v>
      </c>
      <c r="Q358" s="7" t="str">
        <f>TEXT(Tabla13[[#This Row],[Hora de Llegada]], "h:mm")</f>
        <v>0:40</v>
      </c>
      <c r="R358" s="7" t="str">
        <f>TEXT(Tabla13[[#This Row],[Hora de Salida]], "h:mm")</f>
        <v>3:56</v>
      </c>
      <c r="S358" s="7">
        <f>IF(Tabla13[[#This Row],[Estado de la Mesa]]="Ocupada",Tabla13[[#This Row],[Hora de Salida2]]-Tabla13[[#This Row],[Hora de Llegada2]]+(15/1440),Tabla13[[#This Row],[Hora de Salida2]]-Tabla13[[#This Row],[Hora de Llegada2]])</f>
        <v>0.13611111111111113</v>
      </c>
      <c r="T358" s="7">
        <f>Tabla13[[#This Row],[Hora de Salida2]]-Tabla13[[#This Row],[Hora de Llegada2]]</f>
        <v>0.13611111111111113</v>
      </c>
      <c r="U358" s="7">
        <f>IF(Tabla5[[#This Row],[Tiempo de Permanencia sin la Espera]]&gt;Tabla5[[#This Row],[Tiempo Preparación (horas)]],Tabla5[[#This Row],[Tiempo de Permanencia sin la Espera]]-Tabla5[[#This Row],[Tiempo Preparación (horas)]],0)</f>
        <v>0.12083333333333335</v>
      </c>
      <c r="V358" s="7" t="str">
        <f>IF(Tabla5[[#This Row],[Tiempo de Permanencia sin la Espera]]&gt;Tabla5[[#This Row],[Tiempo Preparación (horas)]],"Si","No")</f>
        <v>Si</v>
      </c>
      <c r="W358" s="8">
        <v>72</v>
      </c>
      <c r="X358" s="8">
        <f>IF(Tabla5[[#This Row],[Orden Cobrada]]="Si",Tabla5[[#This Row],[Monto Total de la Cuenta]]," ")</f>
        <v>72</v>
      </c>
      <c r="Y358" s="8">
        <v>22</v>
      </c>
      <c r="Z358" s="7">
        <f>Tabla5[[#This Row],[Tiempo de Preparación]]/1440</f>
        <v>1.5277777777777777E-2</v>
      </c>
    </row>
    <row r="359" spans="1:26">
      <c r="A359">
        <v>7</v>
      </c>
      <c r="B359" t="s">
        <v>1120</v>
      </c>
      <c r="C359">
        <v>4</v>
      </c>
      <c r="D359" s="3">
        <v>45020.075694444444</v>
      </c>
      <c r="E359" s="3">
        <v>45020.19027777778</v>
      </c>
      <c r="F359" t="s">
        <v>78</v>
      </c>
      <c r="G359" t="s">
        <v>82</v>
      </c>
      <c r="H359" t="s">
        <v>59</v>
      </c>
      <c r="I359" t="str">
        <f>IF(Tabla5[[#This Row],[Orden Cobrada]]="Si",Tabla13[[#This Row],[Método de Pago]],"Ninguno")</f>
        <v>Tarjeta de crédito</v>
      </c>
      <c r="J359" t="s">
        <v>1119</v>
      </c>
      <c r="K359" s="34" t="str">
        <f>IF(Tabla5[[#This Row],[Orden Cobrada]]="Si",Tabla13[[#This Row],[Propina]],0)</f>
        <v>48.52</v>
      </c>
      <c r="L359" t="s">
        <v>57</v>
      </c>
      <c r="M359">
        <v>347</v>
      </c>
      <c r="N359" t="s">
        <v>69</v>
      </c>
      <c r="O359" t="s">
        <v>17</v>
      </c>
      <c r="P359" s="6">
        <f>INT(Tabla13[[#This Row],[Hora de Llegada]])</f>
        <v>45020</v>
      </c>
      <c r="Q359" s="7" t="str">
        <f>TEXT(Tabla13[[#This Row],[Hora de Llegada]], "h:mm")</f>
        <v>1:49</v>
      </c>
      <c r="R359" s="7" t="str">
        <f>TEXT(Tabla13[[#This Row],[Hora de Salida]], "h:mm")</f>
        <v>4:34</v>
      </c>
      <c r="S359" s="7">
        <f>IF(Tabla13[[#This Row],[Estado de la Mesa]]="Ocupada",Tabla13[[#This Row],[Hora de Salida2]]-Tabla13[[#This Row],[Hora de Llegada2]]+(15/1440),Tabla13[[#This Row],[Hora de Salida2]]-Tabla13[[#This Row],[Hora de Llegada2]])</f>
        <v>0.11458333333333333</v>
      </c>
      <c r="T359" s="7">
        <f>Tabla13[[#This Row],[Hora de Salida2]]-Tabla13[[#This Row],[Hora de Llegada2]]</f>
        <v>0.11458333333333333</v>
      </c>
      <c r="U359" s="7">
        <f>IF(Tabla5[[#This Row],[Tiempo de Permanencia sin la Espera]]&gt;Tabla5[[#This Row],[Tiempo Preparación (horas)]],Tabla5[[#This Row],[Tiempo de Permanencia sin la Espera]]-Tabla5[[#This Row],[Tiempo Preparación (horas)]],0)</f>
        <v>8.4027777777777771E-2</v>
      </c>
      <c r="V359" s="7" t="str">
        <f>IF(Tabla5[[#This Row],[Tiempo de Permanencia sin la Espera]]&gt;Tabla5[[#This Row],[Tiempo Preparación (horas)]],"Si","No")</f>
        <v>Si</v>
      </c>
      <c r="W359" s="8">
        <v>70</v>
      </c>
      <c r="X359" s="8">
        <f>IF(Tabla5[[#This Row],[Orden Cobrada]]="Si",Tabla5[[#This Row],[Monto Total de la Cuenta]]," ")</f>
        <v>70</v>
      </c>
      <c r="Y359" s="8">
        <v>44</v>
      </c>
      <c r="Z359" s="7">
        <f>Tabla5[[#This Row],[Tiempo de Preparación]]/1440</f>
        <v>3.0555555555555555E-2</v>
      </c>
    </row>
    <row r="360" spans="1:26">
      <c r="A360">
        <v>16</v>
      </c>
      <c r="B360" t="s">
        <v>1118</v>
      </c>
      <c r="C360">
        <v>2</v>
      </c>
      <c r="D360" s="3">
        <v>45020.053472222222</v>
      </c>
      <c r="E360" s="3">
        <v>45020.207638888889</v>
      </c>
      <c r="F360" t="s">
        <v>61</v>
      </c>
      <c r="G360" t="s">
        <v>82</v>
      </c>
      <c r="H360" t="s">
        <v>59</v>
      </c>
      <c r="I360" t="str">
        <f>IF(Tabla5[[#This Row],[Orden Cobrada]]="Si",Tabla13[[#This Row],[Método de Pago]],"Ninguno")</f>
        <v>Tarjeta de crédito</v>
      </c>
      <c r="J360" t="s">
        <v>1117</v>
      </c>
      <c r="K360" s="34" t="str">
        <f>IF(Tabla5[[#This Row],[Orden Cobrada]]="Si",Tabla13[[#This Row],[Propina]],0)</f>
        <v>30.78</v>
      </c>
      <c r="L360" t="s">
        <v>76</v>
      </c>
      <c r="M360">
        <v>348</v>
      </c>
      <c r="N360" t="s">
        <v>163</v>
      </c>
      <c r="O360" t="s">
        <v>1116</v>
      </c>
      <c r="P360" s="6">
        <f>INT(Tabla13[[#This Row],[Hora de Llegada]])</f>
        <v>45020</v>
      </c>
      <c r="Q360" s="7" t="str">
        <f>TEXT(Tabla13[[#This Row],[Hora de Llegada]], "h:mm")</f>
        <v>1:17</v>
      </c>
      <c r="R360" s="7" t="str">
        <f>TEXT(Tabla13[[#This Row],[Hora de Salida]], "h:mm")</f>
        <v>4:59</v>
      </c>
      <c r="S360" s="7">
        <f>IF(Tabla13[[#This Row],[Estado de la Mesa]]="Ocupada",Tabla13[[#This Row],[Hora de Salida2]]-Tabla13[[#This Row],[Hora de Llegada2]]+(15/1440),Tabla13[[#This Row],[Hora de Salida2]]-Tabla13[[#This Row],[Hora de Llegada2]])</f>
        <v>0.16458333333333333</v>
      </c>
      <c r="T360" s="7">
        <f>Tabla13[[#This Row],[Hora de Salida2]]-Tabla13[[#This Row],[Hora de Llegada2]]</f>
        <v>0.15416666666666667</v>
      </c>
      <c r="U360" s="7">
        <f>IF(Tabla5[[#This Row],[Tiempo de Permanencia sin la Espera]]&gt;Tabla5[[#This Row],[Tiempo Preparación (horas)]],Tabla5[[#This Row],[Tiempo de Permanencia sin la Espera]]-Tabla5[[#This Row],[Tiempo Preparación (horas)]],0)</f>
        <v>9.3055555555555558E-2</v>
      </c>
      <c r="V360" s="7" t="str">
        <f>IF(Tabla5[[#This Row],[Tiempo de Permanencia sin la Espera]]&gt;Tabla5[[#This Row],[Tiempo Preparación (horas)]],"Si","No")</f>
        <v>Si</v>
      </c>
      <c r="W360" s="8">
        <v>86</v>
      </c>
      <c r="X360" s="8">
        <f>IF(Tabla5[[#This Row],[Orden Cobrada]]="Si",Tabla5[[#This Row],[Monto Total de la Cuenta]]," ")</f>
        <v>86</v>
      </c>
      <c r="Y360" s="8">
        <v>88</v>
      </c>
      <c r="Z360" s="7">
        <f>Tabla5[[#This Row],[Tiempo de Preparación]]/1440</f>
        <v>6.1111111111111109E-2</v>
      </c>
    </row>
    <row r="361" spans="1:26">
      <c r="A361">
        <v>13</v>
      </c>
      <c r="B361" t="s">
        <v>224</v>
      </c>
      <c r="C361">
        <v>1</v>
      </c>
      <c r="D361" s="3">
        <v>45020.158333333333</v>
      </c>
      <c r="E361" s="3">
        <v>45020.313194444447</v>
      </c>
      <c r="F361" t="s">
        <v>87</v>
      </c>
      <c r="G361" t="s">
        <v>60</v>
      </c>
      <c r="H361" t="s">
        <v>59</v>
      </c>
      <c r="I361" t="str">
        <f>IF(Tabla5[[#This Row],[Orden Cobrada]]="Si",Tabla13[[#This Row],[Método de Pago]],"Ninguno")</f>
        <v>Tarjeta de crédito</v>
      </c>
      <c r="J361" t="s">
        <v>1115</v>
      </c>
      <c r="K361" s="34" t="str">
        <f>IF(Tabla5[[#This Row],[Orden Cobrada]]="Si",Tabla13[[#This Row],[Propina]],0)</f>
        <v>40.63</v>
      </c>
      <c r="L361" t="s">
        <v>76</v>
      </c>
      <c r="M361">
        <v>349</v>
      </c>
      <c r="N361" t="s">
        <v>104</v>
      </c>
      <c r="O361" t="s">
        <v>1114</v>
      </c>
      <c r="P361" s="6">
        <f>INT(Tabla13[[#This Row],[Hora de Llegada]])</f>
        <v>45020</v>
      </c>
      <c r="Q361" s="7" t="str">
        <f>TEXT(Tabla13[[#This Row],[Hora de Llegada]], "h:mm")</f>
        <v>3:48</v>
      </c>
      <c r="R361" s="7" t="str">
        <f>TEXT(Tabla13[[#This Row],[Hora de Salida]], "h:mm")</f>
        <v>7:31</v>
      </c>
      <c r="S361" s="7">
        <f>IF(Tabla13[[#This Row],[Estado de la Mesa]]="Ocupada",Tabla13[[#This Row],[Hora de Salida2]]-Tabla13[[#This Row],[Hora de Llegada2]]+(15/1440),Tabla13[[#This Row],[Hora de Salida2]]-Tabla13[[#This Row],[Hora de Llegada2]])</f>
        <v>0.16527777777777777</v>
      </c>
      <c r="T361" s="7">
        <f>Tabla13[[#This Row],[Hora de Salida2]]-Tabla13[[#This Row],[Hora de Llegada2]]</f>
        <v>0.15486111111111112</v>
      </c>
      <c r="U361" s="7">
        <f>IF(Tabla5[[#This Row],[Tiempo de Permanencia sin la Espera]]&gt;Tabla5[[#This Row],[Tiempo Preparación (horas)]],Tabla5[[#This Row],[Tiempo de Permanencia sin la Espera]]-Tabla5[[#This Row],[Tiempo Preparación (horas)]],0)</f>
        <v>9.583333333333334E-2</v>
      </c>
      <c r="V361" s="7" t="str">
        <f>IF(Tabla5[[#This Row],[Tiempo de Permanencia sin la Espera]]&gt;Tabla5[[#This Row],[Tiempo Preparación (horas)]],"Si","No")</f>
        <v>Si</v>
      </c>
      <c r="W361" s="8">
        <v>152</v>
      </c>
      <c r="X361" s="8">
        <f>IF(Tabla5[[#This Row],[Orden Cobrada]]="Si",Tabla5[[#This Row],[Monto Total de la Cuenta]]," ")</f>
        <v>152</v>
      </c>
      <c r="Y361" s="8">
        <v>85</v>
      </c>
      <c r="Z361" s="7">
        <f>Tabla5[[#This Row],[Tiempo de Preparación]]/1440</f>
        <v>5.9027777777777776E-2</v>
      </c>
    </row>
    <row r="362" spans="1:26">
      <c r="A362">
        <v>2</v>
      </c>
      <c r="B362" t="s">
        <v>1113</v>
      </c>
      <c r="C362">
        <v>6</v>
      </c>
      <c r="D362" s="3">
        <v>45020.024305555555</v>
      </c>
      <c r="E362" s="3">
        <v>45020.124305555553</v>
      </c>
      <c r="F362" t="s">
        <v>87</v>
      </c>
      <c r="G362" t="s">
        <v>60</v>
      </c>
      <c r="H362" t="s">
        <v>106</v>
      </c>
      <c r="I362" t="str">
        <f>IF(Tabla5[[#This Row],[Orden Cobrada]]="Si",Tabla13[[#This Row],[Método de Pago]],"Ninguno")</f>
        <v>Tarjeta de débito</v>
      </c>
      <c r="J362" t="s">
        <v>1112</v>
      </c>
      <c r="K362" s="34" t="str">
        <f>IF(Tabla5[[#This Row],[Orden Cobrada]]="Si",Tabla13[[#This Row],[Propina]],0)</f>
        <v>36.21</v>
      </c>
      <c r="L362" t="s">
        <v>57</v>
      </c>
      <c r="M362">
        <v>350</v>
      </c>
      <c r="N362" t="s">
        <v>75</v>
      </c>
      <c r="O362" t="s">
        <v>1111</v>
      </c>
      <c r="P362" s="6">
        <f>INT(Tabla13[[#This Row],[Hora de Llegada]])</f>
        <v>45020</v>
      </c>
      <c r="Q362" s="7" t="str">
        <f>TEXT(Tabla13[[#This Row],[Hora de Llegada]], "h:mm")</f>
        <v>0:35</v>
      </c>
      <c r="R362" s="7" t="str">
        <f>TEXT(Tabla13[[#This Row],[Hora de Salida]], "h:mm")</f>
        <v>2:59</v>
      </c>
      <c r="S362" s="7">
        <f>IF(Tabla13[[#This Row],[Estado de la Mesa]]="Ocupada",Tabla13[[#This Row],[Hora de Salida2]]-Tabla13[[#This Row],[Hora de Llegada2]]+(15/1440),Tabla13[[#This Row],[Hora de Salida2]]-Tabla13[[#This Row],[Hora de Llegada2]])</f>
        <v>0.1</v>
      </c>
      <c r="T362" s="7">
        <f>Tabla13[[#This Row],[Hora de Salida2]]-Tabla13[[#This Row],[Hora de Llegada2]]</f>
        <v>0.1</v>
      </c>
      <c r="U362" s="7">
        <f>IF(Tabla5[[#This Row],[Tiempo de Permanencia sin la Espera]]&gt;Tabla5[[#This Row],[Tiempo Preparación (horas)]],Tabla5[[#This Row],[Tiempo de Permanencia sin la Espera]]-Tabla5[[#This Row],[Tiempo Preparación (horas)]],0)</f>
        <v>2.4305555555555566E-2</v>
      </c>
      <c r="V362" s="7" t="str">
        <f>IF(Tabla5[[#This Row],[Tiempo de Permanencia sin la Espera]]&gt;Tabla5[[#This Row],[Tiempo Preparación (horas)]],"Si","No")</f>
        <v>Si</v>
      </c>
      <c r="W362" s="8">
        <v>143</v>
      </c>
      <c r="X362" s="8">
        <f>IF(Tabla5[[#This Row],[Orden Cobrada]]="Si",Tabla5[[#This Row],[Monto Total de la Cuenta]]," ")</f>
        <v>143</v>
      </c>
      <c r="Y362" s="8">
        <v>109</v>
      </c>
      <c r="Z362" s="7">
        <f>Tabla5[[#This Row],[Tiempo de Preparación]]/1440</f>
        <v>7.5694444444444439E-2</v>
      </c>
    </row>
    <row r="363" spans="1:26">
      <c r="A363">
        <v>1</v>
      </c>
      <c r="B363" t="s">
        <v>478</v>
      </c>
      <c r="C363">
        <v>6</v>
      </c>
      <c r="D363" s="3">
        <v>45020.161111111112</v>
      </c>
      <c r="E363" s="3">
        <v>45020.256249999999</v>
      </c>
      <c r="F363" t="s">
        <v>97</v>
      </c>
      <c r="G363" t="s">
        <v>60</v>
      </c>
      <c r="H363" t="s">
        <v>59</v>
      </c>
      <c r="I363" t="str">
        <f>IF(Tabla5[[#This Row],[Orden Cobrada]]="Si",Tabla13[[#This Row],[Método de Pago]],"Ninguno")</f>
        <v>Tarjeta de crédito</v>
      </c>
      <c r="J363" t="s">
        <v>1110</v>
      </c>
      <c r="K363" s="34" t="str">
        <f>IF(Tabla5[[#This Row],[Orden Cobrada]]="Si",Tabla13[[#This Row],[Propina]],0)</f>
        <v>48.93</v>
      </c>
      <c r="L363" t="s">
        <v>70</v>
      </c>
      <c r="M363">
        <v>351</v>
      </c>
      <c r="N363" t="s">
        <v>104</v>
      </c>
      <c r="O363" t="s">
        <v>1109</v>
      </c>
      <c r="P363" s="6">
        <f>INT(Tabla13[[#This Row],[Hora de Llegada]])</f>
        <v>45020</v>
      </c>
      <c r="Q363" s="7" t="str">
        <f>TEXT(Tabla13[[#This Row],[Hora de Llegada]], "h:mm")</f>
        <v>3:52</v>
      </c>
      <c r="R363" s="7" t="str">
        <f>TEXT(Tabla13[[#This Row],[Hora de Salida]], "h:mm")</f>
        <v>6:09</v>
      </c>
      <c r="S363" s="7">
        <f>IF(Tabla13[[#This Row],[Estado de la Mesa]]="Ocupada",Tabla13[[#This Row],[Hora de Salida2]]-Tabla13[[#This Row],[Hora de Llegada2]]+(15/1440),Tabla13[[#This Row],[Hora de Salida2]]-Tabla13[[#This Row],[Hora de Llegada2]])</f>
        <v>9.5138888888888912E-2</v>
      </c>
      <c r="T363" s="7">
        <f>Tabla13[[#This Row],[Hora de Salida2]]-Tabla13[[#This Row],[Hora de Llegada2]]</f>
        <v>9.5138888888888912E-2</v>
      </c>
      <c r="U363" s="7">
        <f>IF(Tabla5[[#This Row],[Tiempo de Permanencia sin la Espera]]&gt;Tabla5[[#This Row],[Tiempo Preparación (horas)]],Tabla5[[#This Row],[Tiempo de Permanencia sin la Espera]]-Tabla5[[#This Row],[Tiempo Preparación (horas)]],0)</f>
        <v>7.7777777777777807E-2</v>
      </c>
      <c r="V363" s="7" t="str">
        <f>IF(Tabla5[[#This Row],[Tiempo de Permanencia sin la Espera]]&gt;Tabla5[[#This Row],[Tiempo Preparación (horas)]],"Si","No")</f>
        <v>Si</v>
      </c>
      <c r="W363" s="8">
        <v>201</v>
      </c>
      <c r="X363" s="8">
        <f>IF(Tabla5[[#This Row],[Orden Cobrada]]="Si",Tabla5[[#This Row],[Monto Total de la Cuenta]]," ")</f>
        <v>201</v>
      </c>
      <c r="Y363" s="8">
        <v>25</v>
      </c>
      <c r="Z363" s="7">
        <f>Tabla5[[#This Row],[Tiempo de Preparación]]/1440</f>
        <v>1.7361111111111112E-2</v>
      </c>
    </row>
    <row r="364" spans="1:26">
      <c r="A364">
        <v>1</v>
      </c>
      <c r="B364" t="s">
        <v>1108</v>
      </c>
      <c r="C364">
        <v>3</v>
      </c>
      <c r="D364" s="3">
        <v>45020.011805555558</v>
      </c>
      <c r="E364" s="3">
        <v>45020.120138888888</v>
      </c>
      <c r="F364" t="s">
        <v>72</v>
      </c>
      <c r="G364" t="s">
        <v>60</v>
      </c>
      <c r="H364" t="s">
        <v>102</v>
      </c>
      <c r="I364" t="str">
        <f>IF(Tabla5[[#This Row],[Orden Cobrada]]="Si",Tabla13[[#This Row],[Método de Pago]],"Ninguno")</f>
        <v>Efectivo</v>
      </c>
      <c r="J364" t="s">
        <v>1107</v>
      </c>
      <c r="K364" s="34" t="str">
        <f>IF(Tabla5[[#This Row],[Orden Cobrada]]="Si",Tabla13[[#This Row],[Propina]],0)</f>
        <v>17.55</v>
      </c>
      <c r="L364" t="s">
        <v>57</v>
      </c>
      <c r="M364">
        <v>352</v>
      </c>
      <c r="N364" t="s">
        <v>163</v>
      </c>
      <c r="O364" t="s">
        <v>14</v>
      </c>
      <c r="P364" s="6">
        <f>INT(Tabla13[[#This Row],[Hora de Llegada]])</f>
        <v>45020</v>
      </c>
      <c r="Q364" s="7" t="str">
        <f>TEXT(Tabla13[[#This Row],[Hora de Llegada]], "h:mm")</f>
        <v>0:17</v>
      </c>
      <c r="R364" s="7" t="str">
        <f>TEXT(Tabla13[[#This Row],[Hora de Salida]], "h:mm")</f>
        <v>2:53</v>
      </c>
      <c r="S364" s="7">
        <f>IF(Tabla13[[#This Row],[Estado de la Mesa]]="Ocupada",Tabla13[[#This Row],[Hora de Salida2]]-Tabla13[[#This Row],[Hora de Llegada2]]+(15/1440),Tabla13[[#This Row],[Hora de Salida2]]-Tabla13[[#This Row],[Hora de Llegada2]])</f>
        <v>0.10833333333333334</v>
      </c>
      <c r="T364" s="7">
        <f>Tabla13[[#This Row],[Hora de Salida2]]-Tabla13[[#This Row],[Hora de Llegada2]]</f>
        <v>0.10833333333333334</v>
      </c>
      <c r="U364" s="7">
        <f>IF(Tabla5[[#This Row],[Tiempo de Permanencia sin la Espera]]&gt;Tabla5[[#This Row],[Tiempo Preparación (horas)]],Tabla5[[#This Row],[Tiempo de Permanencia sin la Espera]]-Tabla5[[#This Row],[Tiempo Preparación (horas)]],0)</f>
        <v>0.10347222222222223</v>
      </c>
      <c r="V364" s="7" t="str">
        <f>IF(Tabla5[[#This Row],[Tiempo de Permanencia sin la Espera]]&gt;Tabla5[[#This Row],[Tiempo Preparación (horas)]],"Si","No")</f>
        <v>Si</v>
      </c>
      <c r="W364" s="8">
        <v>99</v>
      </c>
      <c r="X364" s="8">
        <f>IF(Tabla5[[#This Row],[Orden Cobrada]]="Si",Tabla5[[#This Row],[Monto Total de la Cuenta]]," ")</f>
        <v>99</v>
      </c>
      <c r="Y364" s="8">
        <v>7</v>
      </c>
      <c r="Z364" s="7">
        <f>Tabla5[[#This Row],[Tiempo de Preparación]]/1440</f>
        <v>4.8611111111111112E-3</v>
      </c>
    </row>
    <row r="365" spans="1:26">
      <c r="A365">
        <v>7</v>
      </c>
      <c r="B365" t="s">
        <v>466</v>
      </c>
      <c r="C365">
        <v>5</v>
      </c>
      <c r="D365" s="3">
        <v>45020.156944444447</v>
      </c>
      <c r="E365" s="3">
        <v>45020.316666666666</v>
      </c>
      <c r="F365" t="s">
        <v>87</v>
      </c>
      <c r="G365" t="s">
        <v>66</v>
      </c>
      <c r="H365" t="s">
        <v>59</v>
      </c>
      <c r="I365" t="str">
        <f>IF(Tabla5[[#This Row],[Orden Cobrada]]="Si",Tabla13[[#This Row],[Método de Pago]],"Ninguno")</f>
        <v>Tarjeta de crédito</v>
      </c>
      <c r="J365" t="s">
        <v>1106</v>
      </c>
      <c r="K365" s="34" t="str">
        <f>IF(Tabla5[[#This Row],[Orden Cobrada]]="Si",Tabla13[[#This Row],[Propina]],0)</f>
        <v>27.37</v>
      </c>
      <c r="L365" t="s">
        <v>57</v>
      </c>
      <c r="M365">
        <v>353</v>
      </c>
      <c r="N365" t="s">
        <v>104</v>
      </c>
      <c r="O365" t="s">
        <v>1105</v>
      </c>
      <c r="P365" s="6">
        <f>INT(Tabla13[[#This Row],[Hora de Llegada]])</f>
        <v>45020</v>
      </c>
      <c r="Q365" s="7" t="str">
        <f>TEXT(Tabla13[[#This Row],[Hora de Llegada]], "h:mm")</f>
        <v>3:46</v>
      </c>
      <c r="R365" s="7" t="str">
        <f>TEXT(Tabla13[[#This Row],[Hora de Salida]], "h:mm")</f>
        <v>7:36</v>
      </c>
      <c r="S365" s="7">
        <f>IF(Tabla13[[#This Row],[Estado de la Mesa]]="Ocupada",Tabla13[[#This Row],[Hora de Salida2]]-Tabla13[[#This Row],[Hora de Llegada2]]+(15/1440),Tabla13[[#This Row],[Hora de Salida2]]-Tabla13[[#This Row],[Hora de Llegada2]])</f>
        <v>0.15972222222222221</v>
      </c>
      <c r="T365" s="7">
        <f>Tabla13[[#This Row],[Hora de Salida2]]-Tabla13[[#This Row],[Hora de Llegada2]]</f>
        <v>0.15972222222222221</v>
      </c>
      <c r="U365" s="7">
        <f>IF(Tabla5[[#This Row],[Tiempo de Permanencia sin la Espera]]&gt;Tabla5[[#This Row],[Tiempo Preparación (horas)]],Tabla5[[#This Row],[Tiempo de Permanencia sin la Espera]]-Tabla5[[#This Row],[Tiempo Preparación (horas)]],0)</f>
        <v>7.0833333333333318E-2</v>
      </c>
      <c r="V365" s="7" t="str">
        <f>IF(Tabla5[[#This Row],[Tiempo de Permanencia sin la Espera]]&gt;Tabla5[[#This Row],[Tiempo Preparación (horas)]],"Si","No")</f>
        <v>Si</v>
      </c>
      <c r="W365" s="8">
        <v>212</v>
      </c>
      <c r="X365" s="8">
        <f>IF(Tabla5[[#This Row],[Orden Cobrada]]="Si",Tabla5[[#This Row],[Monto Total de la Cuenta]]," ")</f>
        <v>212</v>
      </c>
      <c r="Y365" s="8">
        <v>128</v>
      </c>
      <c r="Z365" s="7">
        <f>Tabla5[[#This Row],[Tiempo de Preparación]]/1440</f>
        <v>8.8888888888888892E-2</v>
      </c>
    </row>
    <row r="366" spans="1:26">
      <c r="A366">
        <v>12</v>
      </c>
      <c r="B366" t="s">
        <v>1104</v>
      </c>
      <c r="C366">
        <v>6</v>
      </c>
      <c r="D366" s="3">
        <v>45020.018055555556</v>
      </c>
      <c r="E366" s="3">
        <v>45020.14166666667</v>
      </c>
      <c r="F366" t="s">
        <v>87</v>
      </c>
      <c r="G366" t="s">
        <v>60</v>
      </c>
      <c r="H366" t="s">
        <v>59</v>
      </c>
      <c r="I366" t="str">
        <f>IF(Tabla5[[#This Row],[Orden Cobrada]]="Si",Tabla13[[#This Row],[Método de Pago]],"Ninguno")</f>
        <v>Tarjeta de crédito</v>
      </c>
      <c r="J366" t="s">
        <v>1103</v>
      </c>
      <c r="K366" s="34" t="str">
        <f>IF(Tabla5[[#This Row],[Orden Cobrada]]="Si",Tabla13[[#This Row],[Propina]],0)</f>
        <v>29.58</v>
      </c>
      <c r="L366" t="s">
        <v>76</v>
      </c>
      <c r="M366">
        <v>354</v>
      </c>
      <c r="N366" t="s">
        <v>163</v>
      </c>
      <c r="O366" t="s">
        <v>1102</v>
      </c>
      <c r="P366" s="6">
        <f>INT(Tabla13[[#This Row],[Hora de Llegada]])</f>
        <v>45020</v>
      </c>
      <c r="Q366" s="7" t="str">
        <f>TEXT(Tabla13[[#This Row],[Hora de Llegada]], "h:mm")</f>
        <v>0:26</v>
      </c>
      <c r="R366" s="7" t="str">
        <f>TEXT(Tabla13[[#This Row],[Hora de Salida]], "h:mm")</f>
        <v>3:24</v>
      </c>
      <c r="S366" s="7">
        <f>IF(Tabla13[[#This Row],[Estado de la Mesa]]="Ocupada",Tabla13[[#This Row],[Hora de Salida2]]-Tabla13[[#This Row],[Hora de Llegada2]]+(15/1440),Tabla13[[#This Row],[Hora de Salida2]]-Tabla13[[#This Row],[Hora de Llegada2]])</f>
        <v>0.13402777777777777</v>
      </c>
      <c r="T366" s="7">
        <f>Tabla13[[#This Row],[Hora de Salida2]]-Tabla13[[#This Row],[Hora de Llegada2]]</f>
        <v>0.1236111111111111</v>
      </c>
      <c r="U366" s="7">
        <f>IF(Tabla5[[#This Row],[Tiempo de Permanencia sin la Espera]]&gt;Tabla5[[#This Row],[Tiempo Preparación (horas)]],Tabla5[[#This Row],[Tiempo de Permanencia sin la Espera]]-Tabla5[[#This Row],[Tiempo Preparación (horas)]],0)</f>
        <v>2.8472222222222218E-2</v>
      </c>
      <c r="V366" s="7" t="str">
        <f>IF(Tabla5[[#This Row],[Tiempo de Permanencia sin la Espera]]&gt;Tabla5[[#This Row],[Tiempo Preparación (horas)]],"Si","No")</f>
        <v>Si</v>
      </c>
      <c r="W366" s="8">
        <v>181</v>
      </c>
      <c r="X366" s="8">
        <f>IF(Tabla5[[#This Row],[Orden Cobrada]]="Si",Tabla5[[#This Row],[Monto Total de la Cuenta]]," ")</f>
        <v>181</v>
      </c>
      <c r="Y366" s="8">
        <v>137</v>
      </c>
      <c r="Z366" s="7">
        <f>Tabla5[[#This Row],[Tiempo de Preparación]]/1440</f>
        <v>9.5138888888888884E-2</v>
      </c>
    </row>
    <row r="367" spans="1:26">
      <c r="A367">
        <v>4</v>
      </c>
      <c r="B367" t="s">
        <v>1101</v>
      </c>
      <c r="C367">
        <v>4</v>
      </c>
      <c r="D367" s="3">
        <v>45020.070138888892</v>
      </c>
      <c r="E367" s="3">
        <v>45020.213194444441</v>
      </c>
      <c r="F367" t="s">
        <v>87</v>
      </c>
      <c r="G367" t="s">
        <v>60</v>
      </c>
      <c r="H367" t="s">
        <v>59</v>
      </c>
      <c r="I367" t="str">
        <f>IF(Tabla5[[#This Row],[Orden Cobrada]]="Si",Tabla13[[#This Row],[Método de Pago]],"Ninguno")</f>
        <v>Tarjeta de crédito</v>
      </c>
      <c r="J367" t="s">
        <v>1100</v>
      </c>
      <c r="K367" s="34" t="str">
        <f>IF(Tabla5[[#This Row],[Orden Cobrada]]="Si",Tabla13[[#This Row],[Propina]],0)</f>
        <v>30.53</v>
      </c>
      <c r="L367" t="s">
        <v>57</v>
      </c>
      <c r="M367">
        <v>355</v>
      </c>
      <c r="N367" t="s">
        <v>90</v>
      </c>
      <c r="O367" t="s">
        <v>25</v>
      </c>
      <c r="P367" s="6">
        <f>INT(Tabla13[[#This Row],[Hora de Llegada]])</f>
        <v>45020</v>
      </c>
      <c r="Q367" s="7" t="str">
        <f>TEXT(Tabla13[[#This Row],[Hora de Llegada]], "h:mm")</f>
        <v>1:41</v>
      </c>
      <c r="R367" s="7" t="str">
        <f>TEXT(Tabla13[[#This Row],[Hora de Salida]], "h:mm")</f>
        <v>5:07</v>
      </c>
      <c r="S367" s="7">
        <f>IF(Tabla13[[#This Row],[Estado de la Mesa]]="Ocupada",Tabla13[[#This Row],[Hora de Salida2]]-Tabla13[[#This Row],[Hora de Llegada2]]+(15/1440),Tabla13[[#This Row],[Hora de Salida2]]-Tabla13[[#This Row],[Hora de Llegada2]])</f>
        <v>0.14305555555555555</v>
      </c>
      <c r="T367" s="7">
        <f>Tabla13[[#This Row],[Hora de Salida2]]-Tabla13[[#This Row],[Hora de Llegada2]]</f>
        <v>0.14305555555555555</v>
      </c>
      <c r="U367" s="7">
        <f>IF(Tabla5[[#This Row],[Tiempo de Permanencia sin la Espera]]&gt;Tabla5[[#This Row],[Tiempo Preparación (horas)]],Tabla5[[#This Row],[Tiempo de Permanencia sin la Espera]]-Tabla5[[#This Row],[Tiempo Preparación (horas)]],0)</f>
        <v>0.13819444444444443</v>
      </c>
      <c r="V367" s="7" t="str">
        <f>IF(Tabla5[[#This Row],[Tiempo de Permanencia sin la Espera]]&gt;Tabla5[[#This Row],[Tiempo Preparación (horas)]],"Si","No")</f>
        <v>Si</v>
      </c>
      <c r="W367" s="8">
        <v>26</v>
      </c>
      <c r="X367" s="8">
        <f>IF(Tabla5[[#This Row],[Orden Cobrada]]="Si",Tabla5[[#This Row],[Monto Total de la Cuenta]]," ")</f>
        <v>26</v>
      </c>
      <c r="Y367" s="8">
        <v>7</v>
      </c>
      <c r="Z367" s="7">
        <f>Tabla5[[#This Row],[Tiempo de Preparación]]/1440</f>
        <v>4.8611111111111112E-3</v>
      </c>
    </row>
    <row r="368" spans="1:26">
      <c r="A368">
        <v>1</v>
      </c>
      <c r="B368" t="s">
        <v>1099</v>
      </c>
      <c r="C368">
        <v>1</v>
      </c>
      <c r="D368" s="3">
        <v>45020.008333333331</v>
      </c>
      <c r="E368" s="3">
        <v>45020.095833333333</v>
      </c>
      <c r="F368" t="s">
        <v>72</v>
      </c>
      <c r="G368" t="s">
        <v>60</v>
      </c>
      <c r="H368" t="s">
        <v>59</v>
      </c>
      <c r="I368" t="str">
        <f>IF(Tabla5[[#This Row],[Orden Cobrada]]="Si",Tabla13[[#This Row],[Método de Pago]],"Ninguno")</f>
        <v>Tarjeta de crédito</v>
      </c>
      <c r="J368" t="s">
        <v>1098</v>
      </c>
      <c r="K368" s="34" t="str">
        <f>IF(Tabla5[[#This Row],[Orden Cobrada]]="Si",Tabla13[[#This Row],[Propina]],0)</f>
        <v>28.92</v>
      </c>
      <c r="L368" t="s">
        <v>76</v>
      </c>
      <c r="M368">
        <v>356</v>
      </c>
      <c r="N368" t="s">
        <v>104</v>
      </c>
      <c r="O368" t="s">
        <v>24</v>
      </c>
      <c r="P368" s="6">
        <f>INT(Tabla13[[#This Row],[Hora de Llegada]])</f>
        <v>45020</v>
      </c>
      <c r="Q368" s="7" t="str">
        <f>TEXT(Tabla13[[#This Row],[Hora de Llegada]], "h:mm")</f>
        <v>0:12</v>
      </c>
      <c r="R368" s="7" t="str">
        <f>TEXT(Tabla13[[#This Row],[Hora de Salida]], "h:mm")</f>
        <v>2:18</v>
      </c>
      <c r="S368" s="7">
        <f>IF(Tabla13[[#This Row],[Estado de la Mesa]]="Ocupada",Tabla13[[#This Row],[Hora de Salida2]]-Tabla13[[#This Row],[Hora de Llegada2]]+(15/1440),Tabla13[[#This Row],[Hora de Salida2]]-Tabla13[[#This Row],[Hora de Llegada2]])</f>
        <v>9.7916666666666666E-2</v>
      </c>
      <c r="T368" s="7">
        <f>Tabla13[[#This Row],[Hora de Salida2]]-Tabla13[[#This Row],[Hora de Llegada2]]</f>
        <v>8.7499999999999994E-2</v>
      </c>
      <c r="U368" s="7">
        <f>IF(Tabla5[[#This Row],[Tiempo de Permanencia sin la Espera]]&gt;Tabla5[[#This Row],[Tiempo Preparación (horas)]],Tabla5[[#This Row],[Tiempo de Permanencia sin la Espera]]-Tabla5[[#This Row],[Tiempo Preparación (horas)]],0)</f>
        <v>8.2638888888888887E-2</v>
      </c>
      <c r="V368" s="7" t="str">
        <f>IF(Tabla5[[#This Row],[Tiempo de Permanencia sin la Espera]]&gt;Tabla5[[#This Row],[Tiempo Preparación (horas)]],"Si","No")</f>
        <v>Si</v>
      </c>
      <c r="W368" s="8">
        <v>36</v>
      </c>
      <c r="X368" s="8">
        <f>IF(Tabla5[[#This Row],[Orden Cobrada]]="Si",Tabla5[[#This Row],[Monto Total de la Cuenta]]," ")</f>
        <v>36</v>
      </c>
      <c r="Y368" s="8">
        <v>7</v>
      </c>
      <c r="Z368" s="7">
        <f>Tabla5[[#This Row],[Tiempo de Preparación]]/1440</f>
        <v>4.8611111111111112E-3</v>
      </c>
    </row>
    <row r="369" spans="1:26">
      <c r="A369">
        <v>17</v>
      </c>
      <c r="B369" t="s">
        <v>1097</v>
      </c>
      <c r="C369">
        <v>2</v>
      </c>
      <c r="D369" s="3">
        <v>45020.054861111108</v>
      </c>
      <c r="E369" s="3">
        <v>45020.18472222222</v>
      </c>
      <c r="F369" t="s">
        <v>72</v>
      </c>
      <c r="G369" t="s">
        <v>60</v>
      </c>
      <c r="H369" t="s">
        <v>106</v>
      </c>
      <c r="I369" t="str">
        <f>IF(Tabla5[[#This Row],[Orden Cobrada]]="Si",Tabla13[[#This Row],[Método de Pago]],"Ninguno")</f>
        <v>Tarjeta de débito</v>
      </c>
      <c r="J369" t="s">
        <v>1096</v>
      </c>
      <c r="K369" s="34" t="str">
        <f>IF(Tabla5[[#This Row],[Orden Cobrada]]="Si",Tabla13[[#This Row],[Propina]],0)</f>
        <v>26.87</v>
      </c>
      <c r="L369" t="s">
        <v>76</v>
      </c>
      <c r="M369">
        <v>357</v>
      </c>
      <c r="N369" t="s">
        <v>69</v>
      </c>
      <c r="O369" t="s">
        <v>1095</v>
      </c>
      <c r="P369" s="6">
        <f>INT(Tabla13[[#This Row],[Hora de Llegada]])</f>
        <v>45020</v>
      </c>
      <c r="Q369" s="7" t="str">
        <f>TEXT(Tabla13[[#This Row],[Hora de Llegada]], "h:mm")</f>
        <v>1:19</v>
      </c>
      <c r="R369" s="7" t="str">
        <f>TEXT(Tabla13[[#This Row],[Hora de Salida]], "h:mm")</f>
        <v>4:26</v>
      </c>
      <c r="S369" s="7">
        <f>IF(Tabla13[[#This Row],[Estado de la Mesa]]="Ocupada",Tabla13[[#This Row],[Hora de Salida2]]-Tabla13[[#This Row],[Hora de Llegada2]]+(15/1440),Tabla13[[#This Row],[Hora de Salida2]]-Tabla13[[#This Row],[Hora de Llegada2]])</f>
        <v>0.14027777777777778</v>
      </c>
      <c r="T369" s="7">
        <f>Tabla13[[#This Row],[Hora de Salida2]]-Tabla13[[#This Row],[Hora de Llegada2]]</f>
        <v>0.12986111111111112</v>
      </c>
      <c r="U369" s="7">
        <f>IF(Tabla5[[#This Row],[Tiempo de Permanencia sin la Espera]]&gt;Tabla5[[#This Row],[Tiempo Preparación (horas)]],Tabla5[[#This Row],[Tiempo de Permanencia sin la Espera]]-Tabla5[[#This Row],[Tiempo Preparación (horas)]],0)</f>
        <v>6.3194444444444456E-2</v>
      </c>
      <c r="V369" s="7" t="str">
        <f>IF(Tabla5[[#This Row],[Tiempo de Permanencia sin la Espera]]&gt;Tabla5[[#This Row],[Tiempo Preparación (horas)]],"Si","No")</f>
        <v>Si</v>
      </c>
      <c r="W369" s="8">
        <v>168</v>
      </c>
      <c r="X369" s="8">
        <f>IF(Tabla5[[#This Row],[Orden Cobrada]]="Si",Tabla5[[#This Row],[Monto Total de la Cuenta]]," ")</f>
        <v>168</v>
      </c>
      <c r="Y369" s="8">
        <v>96</v>
      </c>
      <c r="Z369" s="7">
        <f>Tabla5[[#This Row],[Tiempo de Preparación]]/1440</f>
        <v>6.6666666666666666E-2</v>
      </c>
    </row>
    <row r="370" spans="1:26">
      <c r="A370">
        <v>13</v>
      </c>
      <c r="B370" t="s">
        <v>119</v>
      </c>
      <c r="C370">
        <v>5</v>
      </c>
      <c r="D370" s="3">
        <v>45020.109027777777</v>
      </c>
      <c r="E370" s="3">
        <v>45020.247916666667</v>
      </c>
      <c r="F370" t="s">
        <v>87</v>
      </c>
      <c r="G370" t="s">
        <v>66</v>
      </c>
      <c r="H370" t="s">
        <v>59</v>
      </c>
      <c r="I370" t="str">
        <f>IF(Tabla5[[#This Row],[Orden Cobrada]]="Si",Tabla13[[#This Row],[Método de Pago]],"Ninguno")</f>
        <v>Tarjeta de crédito</v>
      </c>
      <c r="J370" t="s">
        <v>1094</v>
      </c>
      <c r="K370" s="34" t="str">
        <f>IF(Tabla5[[#This Row],[Orden Cobrada]]="Si",Tabla13[[#This Row],[Propina]],0)</f>
        <v>42.1</v>
      </c>
      <c r="L370" t="s">
        <v>57</v>
      </c>
      <c r="M370">
        <v>358</v>
      </c>
      <c r="N370" t="s">
        <v>85</v>
      </c>
      <c r="O370" t="s">
        <v>1093</v>
      </c>
      <c r="P370" s="6">
        <f>INT(Tabla13[[#This Row],[Hora de Llegada]])</f>
        <v>45020</v>
      </c>
      <c r="Q370" s="7" t="str">
        <f>TEXT(Tabla13[[#This Row],[Hora de Llegada]], "h:mm")</f>
        <v>2:37</v>
      </c>
      <c r="R370" s="7" t="str">
        <f>TEXT(Tabla13[[#This Row],[Hora de Salida]], "h:mm")</f>
        <v>5:57</v>
      </c>
      <c r="S370" s="7">
        <f>IF(Tabla13[[#This Row],[Estado de la Mesa]]="Ocupada",Tabla13[[#This Row],[Hora de Salida2]]-Tabla13[[#This Row],[Hora de Llegada2]]+(15/1440),Tabla13[[#This Row],[Hora de Salida2]]-Tabla13[[#This Row],[Hora de Llegada2]])</f>
        <v>0.1388888888888889</v>
      </c>
      <c r="T370" s="7">
        <f>Tabla13[[#This Row],[Hora de Salida2]]-Tabla13[[#This Row],[Hora de Llegada2]]</f>
        <v>0.1388888888888889</v>
      </c>
      <c r="U370" s="7">
        <f>IF(Tabla5[[#This Row],[Tiempo de Permanencia sin la Espera]]&gt;Tabla5[[#This Row],[Tiempo Preparación (horas)]],Tabla5[[#This Row],[Tiempo de Permanencia sin la Espera]]-Tabla5[[#This Row],[Tiempo Preparación (horas)]],0)</f>
        <v>3.333333333333334E-2</v>
      </c>
      <c r="V370" s="7" t="str">
        <f>IF(Tabla5[[#This Row],[Tiempo de Permanencia sin la Espera]]&gt;Tabla5[[#This Row],[Tiempo Preparación (horas)]],"Si","No")</f>
        <v>Si</v>
      </c>
      <c r="W370" s="8">
        <v>166</v>
      </c>
      <c r="X370" s="8">
        <f>IF(Tabla5[[#This Row],[Orden Cobrada]]="Si",Tabla5[[#This Row],[Monto Total de la Cuenta]]," ")</f>
        <v>166</v>
      </c>
      <c r="Y370" s="8">
        <v>152</v>
      </c>
      <c r="Z370" s="7">
        <f>Tabla5[[#This Row],[Tiempo de Preparación]]/1440</f>
        <v>0.10555555555555556</v>
      </c>
    </row>
    <row r="371" spans="1:26">
      <c r="A371">
        <v>11</v>
      </c>
      <c r="B371" t="s">
        <v>1092</v>
      </c>
      <c r="C371">
        <v>2</v>
      </c>
      <c r="D371" s="3">
        <v>45020.02847222222</v>
      </c>
      <c r="E371" s="3">
        <v>45020.173611111109</v>
      </c>
      <c r="F371" t="s">
        <v>61</v>
      </c>
      <c r="G371" t="s">
        <v>82</v>
      </c>
      <c r="H371" t="s">
        <v>59</v>
      </c>
      <c r="I371" t="str">
        <f>IF(Tabla5[[#This Row],[Orden Cobrada]]="Si",Tabla13[[#This Row],[Método de Pago]],"Ninguno")</f>
        <v>Tarjeta de crédito</v>
      </c>
      <c r="J371" t="s">
        <v>1091</v>
      </c>
      <c r="K371" s="34" t="str">
        <f>IF(Tabla5[[#This Row],[Orden Cobrada]]="Si",Tabla13[[#This Row],[Propina]],0)</f>
        <v>12.2</v>
      </c>
      <c r="L371" t="s">
        <v>57</v>
      </c>
      <c r="M371">
        <v>359</v>
      </c>
      <c r="N371" t="s">
        <v>100</v>
      </c>
      <c r="O371" t="s">
        <v>1090</v>
      </c>
      <c r="P371" s="6">
        <f>INT(Tabla13[[#This Row],[Hora de Llegada]])</f>
        <v>45020</v>
      </c>
      <c r="Q371" s="7" t="str">
        <f>TEXT(Tabla13[[#This Row],[Hora de Llegada]], "h:mm")</f>
        <v>0:41</v>
      </c>
      <c r="R371" s="7" t="str">
        <f>TEXT(Tabla13[[#This Row],[Hora de Salida]], "h:mm")</f>
        <v>4:10</v>
      </c>
      <c r="S371" s="7">
        <f>IF(Tabla13[[#This Row],[Estado de la Mesa]]="Ocupada",Tabla13[[#This Row],[Hora de Salida2]]-Tabla13[[#This Row],[Hora de Llegada2]]+(15/1440),Tabla13[[#This Row],[Hora de Salida2]]-Tabla13[[#This Row],[Hora de Llegada2]])</f>
        <v>0.1451388888888889</v>
      </c>
      <c r="T371" s="7">
        <f>Tabla13[[#This Row],[Hora de Salida2]]-Tabla13[[#This Row],[Hora de Llegada2]]</f>
        <v>0.1451388888888889</v>
      </c>
      <c r="U371" s="7">
        <f>IF(Tabla5[[#This Row],[Tiempo de Permanencia sin la Espera]]&gt;Tabla5[[#This Row],[Tiempo Preparación (horas)]],Tabla5[[#This Row],[Tiempo de Permanencia sin la Espera]]-Tabla5[[#This Row],[Tiempo Preparación (horas)]],0)</f>
        <v>4.4444444444444453E-2</v>
      </c>
      <c r="V371" s="7" t="str">
        <f>IF(Tabla5[[#This Row],[Tiempo de Permanencia sin la Espera]]&gt;Tabla5[[#This Row],[Tiempo Preparación (horas)]],"Si","No")</f>
        <v>Si</v>
      </c>
      <c r="W371" s="8">
        <v>190</v>
      </c>
      <c r="X371" s="8">
        <f>IF(Tabla5[[#This Row],[Orden Cobrada]]="Si",Tabla5[[#This Row],[Monto Total de la Cuenta]]," ")</f>
        <v>190</v>
      </c>
      <c r="Y371" s="8">
        <v>145</v>
      </c>
      <c r="Z371" s="7">
        <f>Tabla5[[#This Row],[Tiempo de Preparación]]/1440</f>
        <v>0.10069444444444445</v>
      </c>
    </row>
    <row r="372" spans="1:26">
      <c r="A372">
        <v>16</v>
      </c>
      <c r="B372" t="s">
        <v>1089</v>
      </c>
      <c r="C372">
        <v>3</v>
      </c>
      <c r="D372" s="3">
        <v>45020.048611111109</v>
      </c>
      <c r="E372" s="3">
        <v>45020.206944444442</v>
      </c>
      <c r="F372" t="s">
        <v>72</v>
      </c>
      <c r="G372" t="s">
        <v>82</v>
      </c>
      <c r="H372" t="s">
        <v>59</v>
      </c>
      <c r="I372" t="str">
        <f>IF(Tabla5[[#This Row],[Orden Cobrada]]="Si",Tabla13[[#This Row],[Método de Pago]],"Ninguno")</f>
        <v>Tarjeta de crédito</v>
      </c>
      <c r="J372" t="s">
        <v>1088</v>
      </c>
      <c r="K372" s="34" t="str">
        <f>IF(Tabla5[[#This Row],[Orden Cobrada]]="Si",Tabla13[[#This Row],[Propina]],0)</f>
        <v>39.26</v>
      </c>
      <c r="L372" t="s">
        <v>76</v>
      </c>
      <c r="M372">
        <v>360</v>
      </c>
      <c r="N372" t="s">
        <v>100</v>
      </c>
      <c r="O372" t="s">
        <v>1087</v>
      </c>
      <c r="P372" s="6">
        <f>INT(Tabla13[[#This Row],[Hora de Llegada]])</f>
        <v>45020</v>
      </c>
      <c r="Q372" s="7" t="str">
        <f>TEXT(Tabla13[[#This Row],[Hora de Llegada]], "h:mm")</f>
        <v>1:10</v>
      </c>
      <c r="R372" s="7" t="str">
        <f>TEXT(Tabla13[[#This Row],[Hora de Salida]], "h:mm")</f>
        <v>4:58</v>
      </c>
      <c r="S372" s="7">
        <f>IF(Tabla13[[#This Row],[Estado de la Mesa]]="Ocupada",Tabla13[[#This Row],[Hora de Salida2]]-Tabla13[[#This Row],[Hora de Llegada2]]+(15/1440),Tabla13[[#This Row],[Hora de Salida2]]-Tabla13[[#This Row],[Hora de Llegada2]])</f>
        <v>0.16875000000000001</v>
      </c>
      <c r="T372" s="7">
        <f>Tabla13[[#This Row],[Hora de Salida2]]-Tabla13[[#This Row],[Hora de Llegada2]]</f>
        <v>0.15833333333333335</v>
      </c>
      <c r="U372" s="7">
        <f>IF(Tabla5[[#This Row],[Tiempo de Permanencia sin la Espera]]&gt;Tabla5[[#This Row],[Tiempo Preparación (horas)]],Tabla5[[#This Row],[Tiempo de Permanencia sin la Espera]]-Tabla5[[#This Row],[Tiempo Preparación (horas)]],0)</f>
        <v>4.7916666666666691E-2</v>
      </c>
      <c r="V372" s="7" t="str">
        <f>IF(Tabla5[[#This Row],[Tiempo de Permanencia sin la Espera]]&gt;Tabla5[[#This Row],[Tiempo Preparación (horas)]],"Si","No")</f>
        <v>Si</v>
      </c>
      <c r="W372" s="8">
        <v>233</v>
      </c>
      <c r="X372" s="8">
        <f>IF(Tabla5[[#This Row],[Orden Cobrada]]="Si",Tabla5[[#This Row],[Monto Total de la Cuenta]]," ")</f>
        <v>233</v>
      </c>
      <c r="Y372" s="8">
        <v>159</v>
      </c>
      <c r="Z372" s="7">
        <f>Tabla5[[#This Row],[Tiempo de Preparación]]/1440</f>
        <v>0.11041666666666666</v>
      </c>
    </row>
    <row r="373" spans="1:26">
      <c r="A373">
        <v>16</v>
      </c>
      <c r="B373" t="s">
        <v>1051</v>
      </c>
      <c r="C373">
        <v>1</v>
      </c>
      <c r="D373" s="3">
        <v>45020.078472222223</v>
      </c>
      <c r="E373" s="3">
        <v>45020.227777777778</v>
      </c>
      <c r="F373" t="s">
        <v>61</v>
      </c>
      <c r="G373" t="s">
        <v>66</v>
      </c>
      <c r="H373" t="s">
        <v>102</v>
      </c>
      <c r="I373" t="str">
        <f>IF(Tabla5[[#This Row],[Orden Cobrada]]="Si",Tabla13[[#This Row],[Método de Pago]],"Ninguno")</f>
        <v>Efectivo</v>
      </c>
      <c r="J373" t="s">
        <v>462</v>
      </c>
      <c r="K373" s="34" t="str">
        <f>IF(Tabla5[[#This Row],[Orden Cobrada]]="Si",Tabla13[[#This Row],[Propina]],0)</f>
        <v>41.73</v>
      </c>
      <c r="L373" t="s">
        <v>70</v>
      </c>
      <c r="M373">
        <v>361</v>
      </c>
      <c r="N373" t="s">
        <v>75</v>
      </c>
      <c r="O373" t="s">
        <v>1086</v>
      </c>
      <c r="P373" s="6">
        <f>INT(Tabla13[[#This Row],[Hora de Llegada]])</f>
        <v>45020</v>
      </c>
      <c r="Q373" s="7" t="str">
        <f>TEXT(Tabla13[[#This Row],[Hora de Llegada]], "h:mm")</f>
        <v>1:53</v>
      </c>
      <c r="R373" s="7" t="str">
        <f>TEXT(Tabla13[[#This Row],[Hora de Salida]], "h:mm")</f>
        <v>5:28</v>
      </c>
      <c r="S373" s="7">
        <f>IF(Tabla13[[#This Row],[Estado de la Mesa]]="Ocupada",Tabla13[[#This Row],[Hora de Salida2]]-Tabla13[[#This Row],[Hora de Llegada2]]+(15/1440),Tabla13[[#This Row],[Hora de Salida2]]-Tabla13[[#This Row],[Hora de Llegada2]])</f>
        <v>0.14930555555555555</v>
      </c>
      <c r="T373" s="7">
        <f>Tabla13[[#This Row],[Hora de Salida2]]-Tabla13[[#This Row],[Hora de Llegada2]]</f>
        <v>0.14930555555555555</v>
      </c>
      <c r="U373" s="7">
        <f>IF(Tabla5[[#This Row],[Tiempo de Permanencia sin la Espera]]&gt;Tabla5[[#This Row],[Tiempo Preparación (horas)]],Tabla5[[#This Row],[Tiempo de Permanencia sin la Espera]]-Tabla5[[#This Row],[Tiempo Preparación (horas)]],0)</f>
        <v>7.1527777777777773E-2</v>
      </c>
      <c r="V373" s="7" t="str">
        <f>IF(Tabla5[[#This Row],[Tiempo de Permanencia sin la Espera]]&gt;Tabla5[[#This Row],[Tiempo Preparación (horas)]],"Si","No")</f>
        <v>Si</v>
      </c>
      <c r="W373" s="8">
        <v>101</v>
      </c>
      <c r="X373" s="8">
        <f>IF(Tabla5[[#This Row],[Orden Cobrada]]="Si",Tabla5[[#This Row],[Monto Total de la Cuenta]]," ")</f>
        <v>101</v>
      </c>
      <c r="Y373" s="8">
        <v>112</v>
      </c>
      <c r="Z373" s="7">
        <f>Tabla5[[#This Row],[Tiempo de Preparación]]/1440</f>
        <v>7.7777777777777779E-2</v>
      </c>
    </row>
    <row r="374" spans="1:26">
      <c r="A374">
        <v>15</v>
      </c>
      <c r="B374" t="s">
        <v>1085</v>
      </c>
      <c r="C374">
        <v>2</v>
      </c>
      <c r="D374" s="3">
        <v>45020.085416666669</v>
      </c>
      <c r="E374" s="3">
        <v>45020.249305555553</v>
      </c>
      <c r="F374" t="s">
        <v>97</v>
      </c>
      <c r="G374" t="s">
        <v>82</v>
      </c>
      <c r="H374" t="s">
        <v>59</v>
      </c>
      <c r="I374" t="str">
        <f>IF(Tabla5[[#This Row],[Orden Cobrada]]="Si",Tabla13[[#This Row],[Método de Pago]],"Ninguno")</f>
        <v>Tarjeta de crédito</v>
      </c>
      <c r="J374" t="s">
        <v>1084</v>
      </c>
      <c r="K374" s="34" t="str">
        <f>IF(Tabla5[[#This Row],[Orden Cobrada]]="Si",Tabla13[[#This Row],[Propina]],0)</f>
        <v>47.21</v>
      </c>
      <c r="L374" t="s">
        <v>70</v>
      </c>
      <c r="M374">
        <v>362</v>
      </c>
      <c r="N374" t="s">
        <v>85</v>
      </c>
      <c r="O374" t="s">
        <v>1083</v>
      </c>
      <c r="P374" s="6">
        <f>INT(Tabla13[[#This Row],[Hora de Llegada]])</f>
        <v>45020</v>
      </c>
      <c r="Q374" s="7" t="str">
        <f>TEXT(Tabla13[[#This Row],[Hora de Llegada]], "h:mm")</f>
        <v>2:03</v>
      </c>
      <c r="R374" s="7" t="str">
        <f>TEXT(Tabla13[[#This Row],[Hora de Salida]], "h:mm")</f>
        <v>5:59</v>
      </c>
      <c r="S374" s="7">
        <f>IF(Tabla13[[#This Row],[Estado de la Mesa]]="Ocupada",Tabla13[[#This Row],[Hora de Salida2]]-Tabla13[[#This Row],[Hora de Llegada2]]+(15/1440),Tabla13[[#This Row],[Hora de Salida2]]-Tabla13[[#This Row],[Hora de Llegada2]])</f>
        <v>0.16388888888888892</v>
      </c>
      <c r="T374" s="7">
        <f>Tabla13[[#This Row],[Hora de Salida2]]-Tabla13[[#This Row],[Hora de Llegada2]]</f>
        <v>0.16388888888888892</v>
      </c>
      <c r="U374" s="7">
        <f>IF(Tabla5[[#This Row],[Tiempo de Permanencia sin la Espera]]&gt;Tabla5[[#This Row],[Tiempo Preparación (horas)]],Tabla5[[#This Row],[Tiempo de Permanencia sin la Espera]]-Tabla5[[#This Row],[Tiempo Preparación (horas)]],0)</f>
        <v>7.8472222222222249E-2</v>
      </c>
      <c r="V374" s="7" t="str">
        <f>IF(Tabla5[[#This Row],[Tiempo de Permanencia sin la Espera]]&gt;Tabla5[[#This Row],[Tiempo Preparación (horas)]],"Si","No")</f>
        <v>Si</v>
      </c>
      <c r="W374" s="8">
        <v>62</v>
      </c>
      <c r="X374" s="8">
        <f>IF(Tabla5[[#This Row],[Orden Cobrada]]="Si",Tabla5[[#This Row],[Monto Total de la Cuenta]]," ")</f>
        <v>62</v>
      </c>
      <c r="Y374" s="8">
        <v>123</v>
      </c>
      <c r="Z374" s="7">
        <f>Tabla5[[#This Row],[Tiempo de Preparación]]/1440</f>
        <v>8.5416666666666669E-2</v>
      </c>
    </row>
    <row r="375" spans="1:26">
      <c r="A375">
        <v>5</v>
      </c>
      <c r="B375" t="s">
        <v>1082</v>
      </c>
      <c r="C375">
        <v>2</v>
      </c>
      <c r="D375" s="3">
        <v>45020.073611111111</v>
      </c>
      <c r="E375" s="3">
        <v>45020.145138888889</v>
      </c>
      <c r="F375" t="s">
        <v>72</v>
      </c>
      <c r="G375" t="s">
        <v>82</v>
      </c>
      <c r="H375" t="s">
        <v>59</v>
      </c>
      <c r="I375" t="str">
        <f>IF(Tabla5[[#This Row],[Orden Cobrada]]="Si",Tabla13[[#This Row],[Método de Pago]],"Ninguno")</f>
        <v>Ninguno</v>
      </c>
      <c r="J375" t="s">
        <v>1081</v>
      </c>
      <c r="K375" s="34">
        <f>IF(Tabla5[[#This Row],[Orden Cobrada]]="Si",Tabla13[[#This Row],[Propina]],0)</f>
        <v>0</v>
      </c>
      <c r="L375" t="s">
        <v>76</v>
      </c>
      <c r="M375">
        <v>363</v>
      </c>
      <c r="N375" t="s">
        <v>104</v>
      </c>
      <c r="O375" t="s">
        <v>1080</v>
      </c>
      <c r="P375" s="6">
        <f>INT(Tabla13[[#This Row],[Hora de Llegada]])</f>
        <v>45020</v>
      </c>
      <c r="Q375" s="7" t="str">
        <f>TEXT(Tabla13[[#This Row],[Hora de Llegada]], "h:mm")</f>
        <v>1:46</v>
      </c>
      <c r="R375" s="7" t="str">
        <f>TEXT(Tabla13[[#This Row],[Hora de Salida]], "h:mm")</f>
        <v>3:29</v>
      </c>
      <c r="S375" s="7">
        <f>IF(Tabla13[[#This Row],[Estado de la Mesa]]="Ocupada",Tabla13[[#This Row],[Hora de Salida2]]-Tabla13[[#This Row],[Hora de Llegada2]]+(15/1440),Tabla13[[#This Row],[Hora de Salida2]]-Tabla13[[#This Row],[Hora de Llegada2]])</f>
        <v>8.1944444444444459E-2</v>
      </c>
      <c r="T375" s="7">
        <f>Tabla13[[#This Row],[Hora de Salida2]]-Tabla13[[#This Row],[Hora de Llegada2]]</f>
        <v>7.1527777777777787E-2</v>
      </c>
      <c r="U375" s="7">
        <f>IF(Tabla5[[#This Row],[Tiempo de Permanencia sin la Espera]]&gt;Tabla5[[#This Row],[Tiempo Preparación (horas)]],Tabla5[[#This Row],[Tiempo de Permanencia sin la Espera]]-Tabla5[[#This Row],[Tiempo Preparación (horas)]],0)</f>
        <v>0</v>
      </c>
      <c r="V375" s="7" t="str">
        <f>IF(Tabla5[[#This Row],[Tiempo de Permanencia sin la Espera]]&gt;Tabla5[[#This Row],[Tiempo Preparación (horas)]],"Si","No")</f>
        <v>No</v>
      </c>
      <c r="W375" s="8">
        <v>240</v>
      </c>
      <c r="X375" s="8" t="str">
        <f>IF(Tabla5[[#This Row],[Orden Cobrada]]="Si",Tabla5[[#This Row],[Monto Total de la Cuenta]]," ")</f>
        <v xml:space="preserve"> </v>
      </c>
      <c r="Y375" s="8">
        <v>149</v>
      </c>
      <c r="Z375" s="7">
        <f>Tabla5[[#This Row],[Tiempo de Preparación]]/1440</f>
        <v>0.10347222222222222</v>
      </c>
    </row>
    <row r="376" spans="1:26">
      <c r="A376">
        <v>15</v>
      </c>
      <c r="B376" t="s">
        <v>1079</v>
      </c>
      <c r="C376">
        <v>2</v>
      </c>
      <c r="D376" s="3">
        <v>45020.159722222219</v>
      </c>
      <c r="E376" s="3">
        <v>45020.298611111109</v>
      </c>
      <c r="F376" t="s">
        <v>87</v>
      </c>
      <c r="G376" t="s">
        <v>82</v>
      </c>
      <c r="H376" t="s">
        <v>106</v>
      </c>
      <c r="I376" t="str">
        <f>IF(Tabla5[[#This Row],[Orden Cobrada]]="Si",Tabla13[[#This Row],[Método de Pago]],"Ninguno")</f>
        <v>Tarjeta de débito</v>
      </c>
      <c r="J376" t="s">
        <v>1078</v>
      </c>
      <c r="K376" s="34" t="str">
        <f>IF(Tabla5[[#This Row],[Orden Cobrada]]="Si",Tabla13[[#This Row],[Propina]],0)</f>
        <v>48.28</v>
      </c>
      <c r="L376" t="s">
        <v>57</v>
      </c>
      <c r="M376">
        <v>364</v>
      </c>
      <c r="N376" t="s">
        <v>104</v>
      </c>
      <c r="O376" t="s">
        <v>1077</v>
      </c>
      <c r="P376" s="6">
        <f>INT(Tabla13[[#This Row],[Hora de Llegada]])</f>
        <v>45020</v>
      </c>
      <c r="Q376" s="7" t="str">
        <f>TEXT(Tabla13[[#This Row],[Hora de Llegada]], "h:mm")</f>
        <v>3:50</v>
      </c>
      <c r="R376" s="7" t="str">
        <f>TEXT(Tabla13[[#This Row],[Hora de Salida]], "h:mm")</f>
        <v>7:10</v>
      </c>
      <c r="S376" s="7">
        <f>IF(Tabla13[[#This Row],[Estado de la Mesa]]="Ocupada",Tabla13[[#This Row],[Hora de Salida2]]-Tabla13[[#This Row],[Hora de Llegada2]]+(15/1440),Tabla13[[#This Row],[Hora de Salida2]]-Tabla13[[#This Row],[Hora de Llegada2]])</f>
        <v>0.13888888888888887</v>
      </c>
      <c r="T376" s="7">
        <f>Tabla13[[#This Row],[Hora de Salida2]]-Tabla13[[#This Row],[Hora de Llegada2]]</f>
        <v>0.13888888888888887</v>
      </c>
      <c r="U376" s="7">
        <f>IF(Tabla5[[#This Row],[Tiempo de Permanencia sin la Espera]]&gt;Tabla5[[#This Row],[Tiempo Preparación (horas)]],Tabla5[[#This Row],[Tiempo de Permanencia sin la Espera]]-Tabla5[[#This Row],[Tiempo Preparación (horas)]],0)</f>
        <v>6.1111111111111088E-2</v>
      </c>
      <c r="V376" s="7" t="str">
        <f>IF(Tabla5[[#This Row],[Tiempo de Permanencia sin la Espera]]&gt;Tabla5[[#This Row],[Tiempo Preparación (horas)]],"Si","No")</f>
        <v>Si</v>
      </c>
      <c r="W376" s="8">
        <v>157</v>
      </c>
      <c r="X376" s="8">
        <f>IF(Tabla5[[#This Row],[Orden Cobrada]]="Si",Tabla5[[#This Row],[Monto Total de la Cuenta]]," ")</f>
        <v>157</v>
      </c>
      <c r="Y376" s="8">
        <v>112</v>
      </c>
      <c r="Z376" s="7">
        <f>Tabla5[[#This Row],[Tiempo de Preparación]]/1440</f>
        <v>7.7777777777777779E-2</v>
      </c>
    </row>
    <row r="377" spans="1:26">
      <c r="A377">
        <v>4</v>
      </c>
      <c r="B377" t="s">
        <v>1076</v>
      </c>
      <c r="C377">
        <v>1</v>
      </c>
      <c r="D377" s="3">
        <v>45020.043749999997</v>
      </c>
      <c r="E377" s="3">
        <v>45020.189583333333</v>
      </c>
      <c r="F377" t="s">
        <v>72</v>
      </c>
      <c r="G377" t="s">
        <v>82</v>
      </c>
      <c r="H377" t="s">
        <v>102</v>
      </c>
      <c r="I377" t="str">
        <f>IF(Tabla5[[#This Row],[Orden Cobrada]]="Si",Tabla13[[#This Row],[Método de Pago]],"Ninguno")</f>
        <v>Efectivo</v>
      </c>
      <c r="J377" t="s">
        <v>1075</v>
      </c>
      <c r="K377" s="34" t="str">
        <f>IF(Tabla5[[#This Row],[Orden Cobrada]]="Si",Tabla13[[#This Row],[Propina]],0)</f>
        <v>34.97</v>
      </c>
      <c r="L377" t="s">
        <v>76</v>
      </c>
      <c r="M377">
        <v>365</v>
      </c>
      <c r="N377" t="s">
        <v>69</v>
      </c>
      <c r="O377" t="s">
        <v>12</v>
      </c>
      <c r="P377" s="6">
        <f>INT(Tabla13[[#This Row],[Hora de Llegada]])</f>
        <v>45020</v>
      </c>
      <c r="Q377" s="7" t="str">
        <f>TEXT(Tabla13[[#This Row],[Hora de Llegada]], "h:mm")</f>
        <v>1:03</v>
      </c>
      <c r="R377" s="7" t="str">
        <f>TEXT(Tabla13[[#This Row],[Hora de Salida]], "h:mm")</f>
        <v>4:33</v>
      </c>
      <c r="S377" s="7">
        <f>IF(Tabla13[[#This Row],[Estado de la Mesa]]="Ocupada",Tabla13[[#This Row],[Hora de Salida2]]-Tabla13[[#This Row],[Hora de Llegada2]]+(15/1440),Tabla13[[#This Row],[Hora de Salida2]]-Tabla13[[#This Row],[Hora de Llegada2]])</f>
        <v>0.15624999999999997</v>
      </c>
      <c r="T377" s="7">
        <f>Tabla13[[#This Row],[Hora de Salida2]]-Tabla13[[#This Row],[Hora de Llegada2]]</f>
        <v>0.14583333333333331</v>
      </c>
      <c r="U377" s="7">
        <f>IF(Tabla5[[#This Row],[Tiempo de Permanencia sin la Espera]]&gt;Tabla5[[#This Row],[Tiempo Preparación (horas)]],Tabla5[[#This Row],[Tiempo de Permanencia sin la Espera]]-Tabla5[[#This Row],[Tiempo Preparación (horas)]],0)</f>
        <v>0.12847222222222221</v>
      </c>
      <c r="V377" s="7" t="str">
        <f>IF(Tabla5[[#This Row],[Tiempo de Permanencia sin la Espera]]&gt;Tabla5[[#This Row],[Tiempo Preparación (horas)]],"Si","No")</f>
        <v>Si</v>
      </c>
      <c r="W377" s="8">
        <v>108</v>
      </c>
      <c r="X377" s="8">
        <f>IF(Tabla5[[#This Row],[Orden Cobrada]]="Si",Tabla5[[#This Row],[Monto Total de la Cuenta]]," ")</f>
        <v>108</v>
      </c>
      <c r="Y377" s="8">
        <v>25</v>
      </c>
      <c r="Z377" s="7">
        <f>Tabla5[[#This Row],[Tiempo de Preparación]]/1440</f>
        <v>1.7361111111111112E-2</v>
      </c>
    </row>
    <row r="378" spans="1:26">
      <c r="A378">
        <v>17</v>
      </c>
      <c r="B378" t="s">
        <v>1074</v>
      </c>
      <c r="C378">
        <v>5</v>
      </c>
      <c r="D378" s="3">
        <v>45020.064583333333</v>
      </c>
      <c r="E378" s="3">
        <v>45020.198611111111</v>
      </c>
      <c r="F378" t="s">
        <v>72</v>
      </c>
      <c r="G378" t="s">
        <v>82</v>
      </c>
      <c r="H378" t="s">
        <v>102</v>
      </c>
      <c r="I378" t="str">
        <f>IF(Tabla5[[#This Row],[Orden Cobrada]]="Si",Tabla13[[#This Row],[Método de Pago]],"Ninguno")</f>
        <v>Efectivo</v>
      </c>
      <c r="J378" t="s">
        <v>1073</v>
      </c>
      <c r="K378" s="34" t="str">
        <f>IF(Tabla5[[#This Row],[Orden Cobrada]]="Si",Tabla13[[#This Row],[Propina]],0)</f>
        <v>10.57</v>
      </c>
      <c r="L378" t="s">
        <v>57</v>
      </c>
      <c r="M378">
        <v>366</v>
      </c>
      <c r="N378" t="s">
        <v>69</v>
      </c>
      <c r="O378" t="s">
        <v>1072</v>
      </c>
      <c r="P378" s="6">
        <f>INT(Tabla13[[#This Row],[Hora de Llegada]])</f>
        <v>45020</v>
      </c>
      <c r="Q378" s="7" t="str">
        <f>TEXT(Tabla13[[#This Row],[Hora de Llegada]], "h:mm")</f>
        <v>1:33</v>
      </c>
      <c r="R378" s="7" t="str">
        <f>TEXT(Tabla13[[#This Row],[Hora de Salida]], "h:mm")</f>
        <v>4:46</v>
      </c>
      <c r="S378" s="7">
        <f>IF(Tabla13[[#This Row],[Estado de la Mesa]]="Ocupada",Tabla13[[#This Row],[Hora de Salida2]]-Tabla13[[#This Row],[Hora de Llegada2]]+(15/1440),Tabla13[[#This Row],[Hora de Salida2]]-Tabla13[[#This Row],[Hora de Llegada2]])</f>
        <v>0.13402777777777775</v>
      </c>
      <c r="T378" s="7">
        <f>Tabla13[[#This Row],[Hora de Salida2]]-Tabla13[[#This Row],[Hora de Llegada2]]</f>
        <v>0.13402777777777775</v>
      </c>
      <c r="U378" s="7">
        <f>IF(Tabla5[[#This Row],[Tiempo de Permanencia sin la Espera]]&gt;Tabla5[[#This Row],[Tiempo Preparación (horas)]],Tabla5[[#This Row],[Tiempo de Permanencia sin la Espera]]-Tabla5[[#This Row],[Tiempo Preparación (horas)]],0)</f>
        <v>7.1527777777777746E-2</v>
      </c>
      <c r="V378" s="7" t="str">
        <f>IF(Tabla5[[#This Row],[Tiempo de Permanencia sin la Espera]]&gt;Tabla5[[#This Row],[Tiempo Preparación (horas)]],"Si","No")</f>
        <v>Si</v>
      </c>
      <c r="W378" s="8">
        <v>239</v>
      </c>
      <c r="X378" s="8">
        <f>IF(Tabla5[[#This Row],[Orden Cobrada]]="Si",Tabla5[[#This Row],[Monto Total de la Cuenta]]," ")</f>
        <v>239</v>
      </c>
      <c r="Y378" s="8">
        <v>90</v>
      </c>
      <c r="Z378" s="7">
        <f>Tabla5[[#This Row],[Tiempo de Preparación]]/1440</f>
        <v>6.25E-2</v>
      </c>
    </row>
    <row r="379" spans="1:26">
      <c r="A379">
        <v>12</v>
      </c>
      <c r="B379" t="s">
        <v>1071</v>
      </c>
      <c r="C379">
        <v>2</v>
      </c>
      <c r="D379" s="3">
        <v>45020.036805555559</v>
      </c>
      <c r="E379" s="3">
        <v>45020.15625</v>
      </c>
      <c r="F379" t="s">
        <v>72</v>
      </c>
      <c r="G379" t="s">
        <v>66</v>
      </c>
      <c r="H379" t="s">
        <v>59</v>
      </c>
      <c r="I379" t="str">
        <f>IF(Tabla5[[#This Row],[Orden Cobrada]]="Si",Tabla13[[#This Row],[Método de Pago]],"Ninguno")</f>
        <v>Tarjeta de crédito</v>
      </c>
      <c r="J379" t="s">
        <v>1070</v>
      </c>
      <c r="K379" s="34" t="str">
        <f>IF(Tabla5[[#This Row],[Orden Cobrada]]="Si",Tabla13[[#This Row],[Propina]],0)</f>
        <v>12.62</v>
      </c>
      <c r="L379" t="s">
        <v>70</v>
      </c>
      <c r="M379">
        <v>367</v>
      </c>
      <c r="N379" t="s">
        <v>69</v>
      </c>
      <c r="O379" t="s">
        <v>1069</v>
      </c>
      <c r="P379" s="6">
        <f>INT(Tabla13[[#This Row],[Hora de Llegada]])</f>
        <v>45020</v>
      </c>
      <c r="Q379" s="7" t="str">
        <f>TEXT(Tabla13[[#This Row],[Hora de Llegada]], "h:mm")</f>
        <v>0:53</v>
      </c>
      <c r="R379" s="7" t="str">
        <f>TEXT(Tabla13[[#This Row],[Hora de Salida]], "h:mm")</f>
        <v>3:45</v>
      </c>
      <c r="S379" s="7">
        <f>IF(Tabla13[[#This Row],[Estado de la Mesa]]="Ocupada",Tabla13[[#This Row],[Hora de Salida2]]-Tabla13[[#This Row],[Hora de Llegada2]]+(15/1440),Tabla13[[#This Row],[Hora de Salida2]]-Tabla13[[#This Row],[Hora de Llegada2]])</f>
        <v>0.11944444444444444</v>
      </c>
      <c r="T379" s="7">
        <f>Tabla13[[#This Row],[Hora de Salida2]]-Tabla13[[#This Row],[Hora de Llegada2]]</f>
        <v>0.11944444444444444</v>
      </c>
      <c r="U379" s="7">
        <f>IF(Tabla5[[#This Row],[Tiempo de Permanencia sin la Espera]]&gt;Tabla5[[#This Row],[Tiempo Preparación (horas)]],Tabla5[[#This Row],[Tiempo de Permanencia sin la Espera]]-Tabla5[[#This Row],[Tiempo Preparación (horas)]],0)</f>
        <v>6.8749999999999992E-2</v>
      </c>
      <c r="V379" s="7" t="str">
        <f>IF(Tabla5[[#This Row],[Tiempo de Permanencia sin la Espera]]&gt;Tabla5[[#This Row],[Tiempo Preparación (horas)]],"Si","No")</f>
        <v>Si</v>
      </c>
      <c r="W379" s="8">
        <v>101</v>
      </c>
      <c r="X379" s="8">
        <f>IF(Tabla5[[#This Row],[Orden Cobrada]]="Si",Tabla5[[#This Row],[Monto Total de la Cuenta]]," ")</f>
        <v>101</v>
      </c>
      <c r="Y379" s="8">
        <v>73</v>
      </c>
      <c r="Z379" s="7">
        <f>Tabla5[[#This Row],[Tiempo de Preparación]]/1440</f>
        <v>5.0694444444444445E-2</v>
      </c>
    </row>
    <row r="380" spans="1:26">
      <c r="A380">
        <v>13</v>
      </c>
      <c r="B380" t="s">
        <v>1068</v>
      </c>
      <c r="C380">
        <v>1</v>
      </c>
      <c r="D380" s="3">
        <v>45020.14166666667</v>
      </c>
      <c r="E380" s="3">
        <v>45020.231249999997</v>
      </c>
      <c r="F380" t="s">
        <v>97</v>
      </c>
      <c r="G380" t="s">
        <v>60</v>
      </c>
      <c r="H380" t="s">
        <v>106</v>
      </c>
      <c r="I380" t="str">
        <f>IF(Tabla5[[#This Row],[Orden Cobrada]]="Si",Tabla13[[#This Row],[Método de Pago]],"Ninguno")</f>
        <v>Tarjeta de débito</v>
      </c>
      <c r="J380" t="s">
        <v>1067</v>
      </c>
      <c r="K380" s="34" t="str">
        <f>IF(Tabla5[[#This Row],[Orden Cobrada]]="Si",Tabla13[[#This Row],[Propina]],0)</f>
        <v>37.65</v>
      </c>
      <c r="L380" t="s">
        <v>76</v>
      </c>
      <c r="M380">
        <v>368</v>
      </c>
      <c r="N380" t="s">
        <v>75</v>
      </c>
      <c r="O380" t="s">
        <v>557</v>
      </c>
      <c r="P380" s="6">
        <f>INT(Tabla13[[#This Row],[Hora de Llegada]])</f>
        <v>45020</v>
      </c>
      <c r="Q380" s="7" t="str">
        <f>TEXT(Tabla13[[#This Row],[Hora de Llegada]], "h:mm")</f>
        <v>3:24</v>
      </c>
      <c r="R380" s="7" t="str">
        <f>TEXT(Tabla13[[#This Row],[Hora de Salida]], "h:mm")</f>
        <v>5:33</v>
      </c>
      <c r="S380" s="7">
        <f>IF(Tabla13[[#This Row],[Estado de la Mesa]]="Ocupada",Tabla13[[#This Row],[Hora de Salida2]]-Tabla13[[#This Row],[Hora de Llegada2]]+(15/1440),Tabla13[[#This Row],[Hora de Salida2]]-Tabla13[[#This Row],[Hora de Llegada2]])</f>
        <v>9.9999999999999992E-2</v>
      </c>
      <c r="T380" s="7">
        <f>Tabla13[[#This Row],[Hora de Salida2]]-Tabla13[[#This Row],[Hora de Llegada2]]</f>
        <v>8.958333333333332E-2</v>
      </c>
      <c r="U380" s="7">
        <f>IF(Tabla5[[#This Row],[Tiempo de Permanencia sin la Espera]]&gt;Tabla5[[#This Row],[Tiempo Preparación (horas)]],Tabla5[[#This Row],[Tiempo de Permanencia sin la Espera]]-Tabla5[[#This Row],[Tiempo Preparación (horas)]],0)</f>
        <v>3.0555555555555544E-2</v>
      </c>
      <c r="V380" s="7" t="str">
        <f>IF(Tabla5[[#This Row],[Tiempo de Permanencia sin la Espera]]&gt;Tabla5[[#This Row],[Tiempo Preparación (horas)]],"Si","No")</f>
        <v>Si</v>
      </c>
      <c r="W380" s="8">
        <v>123</v>
      </c>
      <c r="X380" s="8">
        <f>IF(Tabla5[[#This Row],[Orden Cobrada]]="Si",Tabla5[[#This Row],[Monto Total de la Cuenta]]," ")</f>
        <v>123</v>
      </c>
      <c r="Y380" s="8">
        <v>85</v>
      </c>
      <c r="Z380" s="7">
        <f>Tabla5[[#This Row],[Tiempo de Preparación]]/1440</f>
        <v>5.9027777777777776E-2</v>
      </c>
    </row>
    <row r="381" spans="1:26">
      <c r="A381">
        <v>20</v>
      </c>
      <c r="B381" t="s">
        <v>1066</v>
      </c>
      <c r="C381">
        <v>2</v>
      </c>
      <c r="D381" s="3">
        <v>45020.09097222222</v>
      </c>
      <c r="E381" s="3">
        <v>45020.245833333334</v>
      </c>
      <c r="F381" t="s">
        <v>87</v>
      </c>
      <c r="G381" t="s">
        <v>82</v>
      </c>
      <c r="H381" t="s">
        <v>59</v>
      </c>
      <c r="I381" t="str">
        <f>IF(Tabla5[[#This Row],[Orden Cobrada]]="Si",Tabla13[[#This Row],[Método de Pago]],"Ninguno")</f>
        <v>Tarjeta de crédito</v>
      </c>
      <c r="J381" t="s">
        <v>1065</v>
      </c>
      <c r="K381" s="34" t="str">
        <f>IF(Tabla5[[#This Row],[Orden Cobrada]]="Si",Tabla13[[#This Row],[Propina]],0)</f>
        <v>34.83</v>
      </c>
      <c r="L381" t="s">
        <v>70</v>
      </c>
      <c r="M381">
        <v>369</v>
      </c>
      <c r="N381" t="s">
        <v>85</v>
      </c>
      <c r="O381" t="s">
        <v>1064</v>
      </c>
      <c r="P381" s="6">
        <f>INT(Tabla13[[#This Row],[Hora de Llegada]])</f>
        <v>45020</v>
      </c>
      <c r="Q381" s="7" t="str">
        <f>TEXT(Tabla13[[#This Row],[Hora de Llegada]], "h:mm")</f>
        <v>2:11</v>
      </c>
      <c r="R381" s="7" t="str">
        <f>TEXT(Tabla13[[#This Row],[Hora de Salida]], "h:mm")</f>
        <v>5:54</v>
      </c>
      <c r="S381" s="7">
        <f>IF(Tabla13[[#This Row],[Estado de la Mesa]]="Ocupada",Tabla13[[#This Row],[Hora de Salida2]]-Tabla13[[#This Row],[Hora de Llegada2]]+(15/1440),Tabla13[[#This Row],[Hora de Salida2]]-Tabla13[[#This Row],[Hora de Llegada2]])</f>
        <v>0.15486111111111112</v>
      </c>
      <c r="T381" s="7">
        <f>Tabla13[[#This Row],[Hora de Salida2]]-Tabla13[[#This Row],[Hora de Llegada2]]</f>
        <v>0.15486111111111112</v>
      </c>
      <c r="U381" s="7">
        <f>IF(Tabla5[[#This Row],[Tiempo de Permanencia sin la Espera]]&gt;Tabla5[[#This Row],[Tiempo Preparación (horas)]],Tabla5[[#This Row],[Tiempo de Permanencia sin la Espera]]-Tabla5[[#This Row],[Tiempo Preparación (horas)]],0)</f>
        <v>0.12569444444444444</v>
      </c>
      <c r="V381" s="7" t="str">
        <f>IF(Tabla5[[#This Row],[Tiempo de Permanencia sin la Espera]]&gt;Tabla5[[#This Row],[Tiempo Preparación (horas)]],"Si","No")</f>
        <v>Si</v>
      </c>
      <c r="W381" s="8">
        <v>242</v>
      </c>
      <c r="X381" s="8">
        <f>IF(Tabla5[[#This Row],[Orden Cobrada]]="Si",Tabla5[[#This Row],[Monto Total de la Cuenta]]," ")</f>
        <v>242</v>
      </c>
      <c r="Y381" s="8">
        <v>42</v>
      </c>
      <c r="Z381" s="7">
        <f>Tabla5[[#This Row],[Tiempo de Preparación]]/1440</f>
        <v>2.9166666666666667E-2</v>
      </c>
    </row>
    <row r="382" spans="1:26">
      <c r="A382">
        <v>13</v>
      </c>
      <c r="B382" t="s">
        <v>1063</v>
      </c>
      <c r="C382">
        <v>6</v>
      </c>
      <c r="D382" s="3">
        <v>45020.097222222219</v>
      </c>
      <c r="E382" s="3">
        <v>45020.140972222223</v>
      </c>
      <c r="F382" t="s">
        <v>72</v>
      </c>
      <c r="G382" t="s">
        <v>82</v>
      </c>
      <c r="H382" t="s">
        <v>59</v>
      </c>
      <c r="I382" t="str">
        <f>IF(Tabla5[[#This Row],[Orden Cobrada]]="Si",Tabla13[[#This Row],[Método de Pago]],"Ninguno")</f>
        <v>Tarjeta de crédito</v>
      </c>
      <c r="J382" t="s">
        <v>1062</v>
      </c>
      <c r="K382" s="34" t="str">
        <f>IF(Tabla5[[#This Row],[Orden Cobrada]]="Si",Tabla13[[#This Row],[Propina]],0)</f>
        <v>47.79</v>
      </c>
      <c r="L382" t="s">
        <v>70</v>
      </c>
      <c r="M382">
        <v>370</v>
      </c>
      <c r="N382" t="s">
        <v>85</v>
      </c>
      <c r="O382" t="s">
        <v>12</v>
      </c>
      <c r="P382" s="6">
        <f>INT(Tabla13[[#This Row],[Hora de Llegada]])</f>
        <v>45020</v>
      </c>
      <c r="Q382" s="7" t="str">
        <f>TEXT(Tabla13[[#This Row],[Hora de Llegada]], "h:mm")</f>
        <v>2:20</v>
      </c>
      <c r="R382" s="7" t="str">
        <f>TEXT(Tabla13[[#This Row],[Hora de Salida]], "h:mm")</f>
        <v>3:23</v>
      </c>
      <c r="S382" s="7">
        <f>IF(Tabla13[[#This Row],[Estado de la Mesa]]="Ocupada",Tabla13[[#This Row],[Hora de Salida2]]-Tabla13[[#This Row],[Hora de Llegada2]]+(15/1440),Tabla13[[#This Row],[Hora de Salida2]]-Tabla13[[#This Row],[Hora de Llegada2]])</f>
        <v>4.3749999999999997E-2</v>
      </c>
      <c r="T382" s="7">
        <f>Tabla13[[#This Row],[Hora de Salida2]]-Tabla13[[#This Row],[Hora de Llegada2]]</f>
        <v>4.3749999999999997E-2</v>
      </c>
      <c r="U382" s="7">
        <f>IF(Tabla5[[#This Row],[Tiempo de Permanencia sin la Espera]]&gt;Tabla5[[#This Row],[Tiempo Preparación (horas)]],Tabla5[[#This Row],[Tiempo de Permanencia sin la Espera]]-Tabla5[[#This Row],[Tiempo Preparación (horas)]],0)</f>
        <v>2.0833333333333332E-2</v>
      </c>
      <c r="V382" s="7" t="str">
        <f>IF(Tabla5[[#This Row],[Tiempo de Permanencia sin la Espera]]&gt;Tabla5[[#This Row],[Tiempo Preparación (horas)]],"Si","No")</f>
        <v>Si</v>
      </c>
      <c r="W382" s="8">
        <v>72</v>
      </c>
      <c r="X382" s="8">
        <f>IF(Tabla5[[#This Row],[Orden Cobrada]]="Si",Tabla5[[#This Row],[Monto Total de la Cuenta]]," ")</f>
        <v>72</v>
      </c>
      <c r="Y382" s="8">
        <v>33</v>
      </c>
      <c r="Z382" s="7">
        <f>Tabla5[[#This Row],[Tiempo de Preparación]]/1440</f>
        <v>2.2916666666666665E-2</v>
      </c>
    </row>
    <row r="383" spans="1:26">
      <c r="A383">
        <v>4</v>
      </c>
      <c r="B383" t="s">
        <v>1061</v>
      </c>
      <c r="C383">
        <v>3</v>
      </c>
      <c r="D383" s="3">
        <v>45020.052777777775</v>
      </c>
      <c r="E383" s="3">
        <v>45020.188194444447</v>
      </c>
      <c r="F383" t="s">
        <v>78</v>
      </c>
      <c r="G383" t="s">
        <v>66</v>
      </c>
      <c r="H383" t="s">
        <v>59</v>
      </c>
      <c r="I383" t="str">
        <f>IF(Tabla5[[#This Row],[Orden Cobrada]]="Si",Tabla13[[#This Row],[Método de Pago]],"Ninguno")</f>
        <v>Tarjeta de crédito</v>
      </c>
      <c r="J383" t="s">
        <v>1060</v>
      </c>
      <c r="K383" s="34" t="str">
        <f>IF(Tabla5[[#This Row],[Orden Cobrada]]="Si",Tabla13[[#This Row],[Propina]],0)</f>
        <v>32.51</v>
      </c>
      <c r="L383" t="s">
        <v>76</v>
      </c>
      <c r="M383">
        <v>371</v>
      </c>
      <c r="N383" t="s">
        <v>56</v>
      </c>
      <c r="O383" t="s">
        <v>1059</v>
      </c>
      <c r="P383" s="6">
        <f>INT(Tabla13[[#This Row],[Hora de Llegada]])</f>
        <v>45020</v>
      </c>
      <c r="Q383" s="7" t="str">
        <f>TEXT(Tabla13[[#This Row],[Hora de Llegada]], "h:mm")</f>
        <v>1:16</v>
      </c>
      <c r="R383" s="7" t="str">
        <f>TEXT(Tabla13[[#This Row],[Hora de Salida]], "h:mm")</f>
        <v>4:31</v>
      </c>
      <c r="S383" s="7">
        <f>IF(Tabla13[[#This Row],[Estado de la Mesa]]="Ocupada",Tabla13[[#This Row],[Hora de Salida2]]-Tabla13[[#This Row],[Hora de Llegada2]]+(15/1440),Tabla13[[#This Row],[Hora de Salida2]]-Tabla13[[#This Row],[Hora de Llegada2]])</f>
        <v>0.14583333333333331</v>
      </c>
      <c r="T383" s="7">
        <f>Tabla13[[#This Row],[Hora de Salida2]]-Tabla13[[#This Row],[Hora de Llegada2]]</f>
        <v>0.13541666666666666</v>
      </c>
      <c r="U383" s="7">
        <f>IF(Tabla5[[#This Row],[Tiempo de Permanencia sin la Espera]]&gt;Tabla5[[#This Row],[Tiempo Preparación (horas)]],Tabla5[[#This Row],[Tiempo de Permanencia sin la Espera]]-Tabla5[[#This Row],[Tiempo Preparación (horas)]],0)</f>
        <v>0.10138888888888889</v>
      </c>
      <c r="V383" s="7" t="str">
        <f>IF(Tabla5[[#This Row],[Tiempo de Permanencia sin la Espera]]&gt;Tabla5[[#This Row],[Tiempo Preparación (horas)]],"Si","No")</f>
        <v>Si</v>
      </c>
      <c r="W383" s="8">
        <v>200</v>
      </c>
      <c r="X383" s="8">
        <f>IF(Tabla5[[#This Row],[Orden Cobrada]]="Si",Tabla5[[#This Row],[Monto Total de la Cuenta]]," ")</f>
        <v>200</v>
      </c>
      <c r="Y383" s="8">
        <v>49</v>
      </c>
      <c r="Z383" s="7">
        <f>Tabla5[[#This Row],[Tiempo de Preparación]]/1440</f>
        <v>3.4027777777777775E-2</v>
      </c>
    </row>
    <row r="384" spans="1:26">
      <c r="A384">
        <v>14</v>
      </c>
      <c r="B384" t="s">
        <v>1058</v>
      </c>
      <c r="C384">
        <v>5</v>
      </c>
      <c r="D384" s="3">
        <v>45020.115277777775</v>
      </c>
      <c r="E384" s="3">
        <v>45020.259722222225</v>
      </c>
      <c r="F384" t="s">
        <v>61</v>
      </c>
      <c r="G384" t="s">
        <v>82</v>
      </c>
      <c r="H384" t="s">
        <v>59</v>
      </c>
      <c r="I384" t="str">
        <f>IF(Tabla5[[#This Row],[Orden Cobrada]]="Si",Tabla13[[#This Row],[Método de Pago]],"Ninguno")</f>
        <v>Tarjeta de crédito</v>
      </c>
      <c r="J384" t="s">
        <v>1057</v>
      </c>
      <c r="K384" s="34" t="str">
        <f>IF(Tabla5[[#This Row],[Orden Cobrada]]="Si",Tabla13[[#This Row],[Propina]],0)</f>
        <v>17.17</v>
      </c>
      <c r="L384" t="s">
        <v>57</v>
      </c>
      <c r="M384">
        <v>372</v>
      </c>
      <c r="N384" t="s">
        <v>104</v>
      </c>
      <c r="O384" t="s">
        <v>24</v>
      </c>
      <c r="P384" s="6">
        <f>INT(Tabla13[[#This Row],[Hora de Llegada]])</f>
        <v>45020</v>
      </c>
      <c r="Q384" s="7" t="str">
        <f>TEXT(Tabla13[[#This Row],[Hora de Llegada]], "h:mm")</f>
        <v>2:46</v>
      </c>
      <c r="R384" s="7" t="str">
        <f>TEXT(Tabla13[[#This Row],[Hora de Salida]], "h:mm")</f>
        <v>6:14</v>
      </c>
      <c r="S384" s="7">
        <f>IF(Tabla13[[#This Row],[Estado de la Mesa]]="Ocupada",Tabla13[[#This Row],[Hora de Salida2]]-Tabla13[[#This Row],[Hora de Llegada2]]+(15/1440),Tabla13[[#This Row],[Hora de Salida2]]-Tabla13[[#This Row],[Hora de Llegada2]])</f>
        <v>0.14444444444444449</v>
      </c>
      <c r="T384" s="7">
        <f>Tabla13[[#This Row],[Hora de Salida2]]-Tabla13[[#This Row],[Hora de Llegada2]]</f>
        <v>0.14444444444444449</v>
      </c>
      <c r="U384" s="7">
        <f>IF(Tabla5[[#This Row],[Tiempo de Permanencia sin la Espera]]&gt;Tabla5[[#This Row],[Tiempo Preparación (horas)]],Tabla5[[#This Row],[Tiempo de Permanencia sin la Espera]]-Tabla5[[#This Row],[Tiempo Preparación (horas)]],0)</f>
        <v>0.12916666666666671</v>
      </c>
      <c r="V384" s="7" t="str">
        <f>IF(Tabla5[[#This Row],[Tiempo de Permanencia sin la Espera]]&gt;Tabla5[[#This Row],[Tiempo Preparación (horas)]],"Si","No")</f>
        <v>Si</v>
      </c>
      <c r="W384" s="8">
        <v>36</v>
      </c>
      <c r="X384" s="8">
        <f>IF(Tabla5[[#This Row],[Orden Cobrada]]="Si",Tabla5[[#This Row],[Monto Total de la Cuenta]]," ")</f>
        <v>36</v>
      </c>
      <c r="Y384" s="8">
        <v>22</v>
      </c>
      <c r="Z384" s="7">
        <f>Tabla5[[#This Row],[Tiempo de Preparación]]/1440</f>
        <v>1.5277777777777777E-2</v>
      </c>
    </row>
    <row r="385" spans="1:26">
      <c r="A385">
        <v>19</v>
      </c>
      <c r="B385" t="s">
        <v>697</v>
      </c>
      <c r="C385">
        <v>2</v>
      </c>
      <c r="D385" s="3">
        <v>45020.025694444441</v>
      </c>
      <c r="E385" s="3">
        <v>45020.132638888892</v>
      </c>
      <c r="F385" t="s">
        <v>87</v>
      </c>
      <c r="G385" t="s">
        <v>60</v>
      </c>
      <c r="H385" t="s">
        <v>106</v>
      </c>
      <c r="I385" t="str">
        <f>IF(Tabla5[[#This Row],[Orden Cobrada]]="Si",Tabla13[[#This Row],[Método de Pago]],"Ninguno")</f>
        <v>Tarjeta de débito</v>
      </c>
      <c r="J385" t="s">
        <v>1056</v>
      </c>
      <c r="K385" s="34" t="str">
        <f>IF(Tabla5[[#This Row],[Orden Cobrada]]="Si",Tabla13[[#This Row],[Propina]],0)</f>
        <v>26.62</v>
      </c>
      <c r="L385" t="s">
        <v>76</v>
      </c>
      <c r="M385">
        <v>373</v>
      </c>
      <c r="N385" t="s">
        <v>64</v>
      </c>
      <c r="O385" t="s">
        <v>1055</v>
      </c>
      <c r="P385" s="6">
        <f>INT(Tabla13[[#This Row],[Hora de Llegada]])</f>
        <v>45020</v>
      </c>
      <c r="Q385" s="7" t="str">
        <f>TEXT(Tabla13[[#This Row],[Hora de Llegada]], "h:mm")</f>
        <v>0:37</v>
      </c>
      <c r="R385" s="7" t="str">
        <f>TEXT(Tabla13[[#This Row],[Hora de Salida]], "h:mm")</f>
        <v>3:11</v>
      </c>
      <c r="S385" s="7">
        <f>IF(Tabla13[[#This Row],[Estado de la Mesa]]="Ocupada",Tabla13[[#This Row],[Hora de Salida2]]-Tabla13[[#This Row],[Hora de Llegada2]]+(15/1440),Tabla13[[#This Row],[Hora de Salida2]]-Tabla13[[#This Row],[Hora de Llegada2]])</f>
        <v>0.11736111111111111</v>
      </c>
      <c r="T385" s="7">
        <f>Tabla13[[#This Row],[Hora de Salida2]]-Tabla13[[#This Row],[Hora de Llegada2]]</f>
        <v>0.10694444444444444</v>
      </c>
      <c r="U385" s="7">
        <f>IF(Tabla5[[#This Row],[Tiempo de Permanencia sin la Espera]]&gt;Tabla5[[#This Row],[Tiempo Preparación (horas)]],Tabla5[[#This Row],[Tiempo de Permanencia sin la Espera]]-Tabla5[[#This Row],[Tiempo Preparación (horas)]],0)</f>
        <v>2.6388888888888878E-2</v>
      </c>
      <c r="V385" s="7" t="str">
        <f>IF(Tabla5[[#This Row],[Tiempo de Permanencia sin la Espera]]&gt;Tabla5[[#This Row],[Tiempo Preparación (horas)]],"Si","No")</f>
        <v>Si</v>
      </c>
      <c r="W385" s="8">
        <v>160</v>
      </c>
      <c r="X385" s="8">
        <f>IF(Tabla5[[#This Row],[Orden Cobrada]]="Si",Tabla5[[#This Row],[Monto Total de la Cuenta]]," ")</f>
        <v>160</v>
      </c>
      <c r="Y385" s="8">
        <v>116</v>
      </c>
      <c r="Z385" s="7">
        <f>Tabla5[[#This Row],[Tiempo de Preparación]]/1440</f>
        <v>8.0555555555555561E-2</v>
      </c>
    </row>
    <row r="386" spans="1:26">
      <c r="A386">
        <v>18</v>
      </c>
      <c r="B386" t="s">
        <v>1054</v>
      </c>
      <c r="C386">
        <v>3</v>
      </c>
      <c r="D386" s="3">
        <v>45020.138194444444</v>
      </c>
      <c r="E386" s="3">
        <v>45020.183333333334</v>
      </c>
      <c r="F386" t="s">
        <v>61</v>
      </c>
      <c r="G386" t="s">
        <v>82</v>
      </c>
      <c r="H386" t="s">
        <v>59</v>
      </c>
      <c r="I386" t="str">
        <f>IF(Tabla5[[#This Row],[Orden Cobrada]]="Si",Tabla13[[#This Row],[Método de Pago]],"Ninguno")</f>
        <v>Tarjeta de crédito</v>
      </c>
      <c r="J386" t="s">
        <v>1053</v>
      </c>
      <c r="K386" s="34" t="str">
        <f>IF(Tabla5[[#This Row],[Orden Cobrada]]="Si",Tabla13[[#This Row],[Propina]],0)</f>
        <v>33.35</v>
      </c>
      <c r="L386" t="s">
        <v>70</v>
      </c>
      <c r="M386">
        <v>374</v>
      </c>
      <c r="N386" t="s">
        <v>163</v>
      </c>
      <c r="O386" t="s">
        <v>17</v>
      </c>
      <c r="P386" s="6">
        <f>INT(Tabla13[[#This Row],[Hora de Llegada]])</f>
        <v>45020</v>
      </c>
      <c r="Q386" s="7" t="str">
        <f>TEXT(Tabla13[[#This Row],[Hora de Llegada]], "h:mm")</f>
        <v>3:19</v>
      </c>
      <c r="R386" s="7" t="str">
        <f>TEXT(Tabla13[[#This Row],[Hora de Salida]], "h:mm")</f>
        <v>4:24</v>
      </c>
      <c r="S386" s="7">
        <f>IF(Tabla13[[#This Row],[Estado de la Mesa]]="Ocupada",Tabla13[[#This Row],[Hora de Salida2]]-Tabla13[[#This Row],[Hora de Llegada2]]+(15/1440),Tabla13[[#This Row],[Hora de Salida2]]-Tabla13[[#This Row],[Hora de Llegada2]])</f>
        <v>4.5138888888888923E-2</v>
      </c>
      <c r="T386" s="7">
        <f>Tabla13[[#This Row],[Hora de Salida2]]-Tabla13[[#This Row],[Hora de Llegada2]]</f>
        <v>4.5138888888888923E-2</v>
      </c>
      <c r="U386" s="7">
        <f>IF(Tabla5[[#This Row],[Tiempo de Permanencia sin la Espera]]&gt;Tabla5[[#This Row],[Tiempo Preparación (horas)]],Tabla5[[#This Row],[Tiempo de Permanencia sin la Espera]]-Tabla5[[#This Row],[Tiempo Preparación (horas)]],0)</f>
        <v>3.8888888888888924E-2</v>
      </c>
      <c r="V386" s="7" t="str">
        <f>IF(Tabla5[[#This Row],[Tiempo de Permanencia sin la Espera]]&gt;Tabla5[[#This Row],[Tiempo Preparación (horas)]],"Si","No")</f>
        <v>Si</v>
      </c>
      <c r="W386" s="8">
        <v>35</v>
      </c>
      <c r="X386" s="8">
        <f>IF(Tabla5[[#This Row],[Orden Cobrada]]="Si",Tabla5[[#This Row],[Monto Total de la Cuenta]]," ")</f>
        <v>35</v>
      </c>
      <c r="Y386" s="8">
        <v>9</v>
      </c>
      <c r="Z386" s="7">
        <f>Tabla5[[#This Row],[Tiempo de Preparación]]/1440</f>
        <v>6.2500000000000003E-3</v>
      </c>
    </row>
    <row r="387" spans="1:26">
      <c r="A387">
        <v>18</v>
      </c>
      <c r="B387" t="s">
        <v>116</v>
      </c>
      <c r="C387">
        <v>1</v>
      </c>
      <c r="D387" s="3">
        <v>45020.011805555558</v>
      </c>
      <c r="E387" s="3">
        <v>45020.131249999999</v>
      </c>
      <c r="F387" t="s">
        <v>72</v>
      </c>
      <c r="G387" t="s">
        <v>82</v>
      </c>
      <c r="H387" t="s">
        <v>59</v>
      </c>
      <c r="I387" t="str">
        <f>IF(Tabla5[[#This Row],[Orden Cobrada]]="Si",Tabla13[[#This Row],[Método de Pago]],"Ninguno")</f>
        <v>Tarjeta de crédito</v>
      </c>
      <c r="J387" t="s">
        <v>1052</v>
      </c>
      <c r="K387" s="34" t="str">
        <f>IF(Tabla5[[#This Row],[Orden Cobrada]]="Si",Tabla13[[#This Row],[Propina]],0)</f>
        <v>22.3</v>
      </c>
      <c r="L387" t="s">
        <v>57</v>
      </c>
      <c r="M387">
        <v>375</v>
      </c>
      <c r="N387" t="s">
        <v>90</v>
      </c>
      <c r="O387" t="s">
        <v>9</v>
      </c>
      <c r="P387" s="6">
        <f>INT(Tabla13[[#This Row],[Hora de Llegada]])</f>
        <v>45020</v>
      </c>
      <c r="Q387" s="7" t="str">
        <f>TEXT(Tabla13[[#This Row],[Hora de Llegada]], "h:mm")</f>
        <v>0:17</v>
      </c>
      <c r="R387" s="7" t="str">
        <f>TEXT(Tabla13[[#This Row],[Hora de Salida]], "h:mm")</f>
        <v>3:09</v>
      </c>
      <c r="S387" s="7">
        <f>IF(Tabla13[[#This Row],[Estado de la Mesa]]="Ocupada",Tabla13[[#This Row],[Hora de Salida2]]-Tabla13[[#This Row],[Hora de Llegada2]]+(15/1440),Tabla13[[#This Row],[Hora de Salida2]]-Tabla13[[#This Row],[Hora de Llegada2]])</f>
        <v>0.11944444444444445</v>
      </c>
      <c r="T387" s="7">
        <f>Tabla13[[#This Row],[Hora de Salida2]]-Tabla13[[#This Row],[Hora de Llegada2]]</f>
        <v>0.11944444444444445</v>
      </c>
      <c r="U387" s="7">
        <f>IF(Tabla5[[#This Row],[Tiempo de Permanencia sin la Espera]]&gt;Tabla5[[#This Row],[Tiempo Preparación (horas)]],Tabla5[[#This Row],[Tiempo de Permanencia sin la Espera]]-Tabla5[[#This Row],[Tiempo Preparación (horas)]],0)</f>
        <v>0.10069444444444445</v>
      </c>
      <c r="V387" s="7" t="str">
        <f>IF(Tabla5[[#This Row],[Tiempo de Permanencia sin la Espera]]&gt;Tabla5[[#This Row],[Tiempo Preparación (horas)]],"Si","No")</f>
        <v>Si</v>
      </c>
      <c r="W387" s="8">
        <v>93</v>
      </c>
      <c r="X387" s="8">
        <f>IF(Tabla5[[#This Row],[Orden Cobrada]]="Si",Tabla5[[#This Row],[Monto Total de la Cuenta]]," ")</f>
        <v>93</v>
      </c>
      <c r="Y387" s="8">
        <v>27</v>
      </c>
      <c r="Z387" s="7">
        <f>Tabla5[[#This Row],[Tiempo de Preparación]]/1440</f>
        <v>1.8749999999999999E-2</v>
      </c>
    </row>
    <row r="388" spans="1:26">
      <c r="A388">
        <v>16</v>
      </c>
      <c r="B388" t="s">
        <v>1051</v>
      </c>
      <c r="C388">
        <v>4</v>
      </c>
      <c r="D388" s="3">
        <v>45020.120138888888</v>
      </c>
      <c r="E388" s="3">
        <v>45020.216666666667</v>
      </c>
      <c r="F388" t="s">
        <v>97</v>
      </c>
      <c r="G388" t="s">
        <v>82</v>
      </c>
      <c r="H388" t="s">
        <v>102</v>
      </c>
      <c r="I388" t="str">
        <f>IF(Tabla5[[#This Row],[Orden Cobrada]]="Si",Tabla13[[#This Row],[Método de Pago]],"Ninguno")</f>
        <v>Efectivo</v>
      </c>
      <c r="J388" t="s">
        <v>1050</v>
      </c>
      <c r="K388" s="34" t="str">
        <f>IF(Tabla5[[#This Row],[Orden Cobrada]]="Si",Tabla13[[#This Row],[Propina]],0)</f>
        <v>27.51</v>
      </c>
      <c r="L388" t="s">
        <v>76</v>
      </c>
      <c r="M388">
        <v>376</v>
      </c>
      <c r="N388" t="s">
        <v>56</v>
      </c>
      <c r="O388" t="s">
        <v>22</v>
      </c>
      <c r="P388" s="6">
        <f>INT(Tabla13[[#This Row],[Hora de Llegada]])</f>
        <v>45020</v>
      </c>
      <c r="Q388" s="7" t="str">
        <f>TEXT(Tabla13[[#This Row],[Hora de Llegada]], "h:mm")</f>
        <v>2:53</v>
      </c>
      <c r="R388" s="7" t="str">
        <f>TEXT(Tabla13[[#This Row],[Hora de Salida]], "h:mm")</f>
        <v>5:12</v>
      </c>
      <c r="S388" s="7">
        <f>IF(Tabla13[[#This Row],[Estado de la Mesa]]="Ocupada",Tabla13[[#This Row],[Hora de Salida2]]-Tabla13[[#This Row],[Hora de Llegada2]]+(15/1440),Tabla13[[#This Row],[Hora de Salida2]]-Tabla13[[#This Row],[Hora de Llegada2]])</f>
        <v>0.10694444444444445</v>
      </c>
      <c r="T388" s="7">
        <f>Tabla13[[#This Row],[Hora de Salida2]]-Tabla13[[#This Row],[Hora de Llegada2]]</f>
        <v>9.6527777777777782E-2</v>
      </c>
      <c r="U388" s="7">
        <f>IF(Tabla5[[#This Row],[Tiempo de Permanencia sin la Espera]]&gt;Tabla5[[#This Row],[Tiempo Preparación (horas)]],Tabla5[[#This Row],[Tiempo de Permanencia sin la Espera]]-Tabla5[[#This Row],[Tiempo Preparación (horas)]],0)</f>
        <v>9.3055555555555558E-2</v>
      </c>
      <c r="V388" s="7" t="str">
        <f>IF(Tabla5[[#This Row],[Tiempo de Permanencia sin la Espera]]&gt;Tabla5[[#This Row],[Tiempo Preparación (horas)]],"Si","No")</f>
        <v>Si</v>
      </c>
      <c r="W388" s="8">
        <v>46</v>
      </c>
      <c r="X388" s="8">
        <f>IF(Tabla5[[#This Row],[Orden Cobrada]]="Si",Tabla5[[#This Row],[Monto Total de la Cuenta]]," ")</f>
        <v>46</v>
      </c>
      <c r="Y388" s="8">
        <v>5</v>
      </c>
      <c r="Z388" s="7">
        <f>Tabla5[[#This Row],[Tiempo de Preparación]]/1440</f>
        <v>3.472222222222222E-3</v>
      </c>
    </row>
    <row r="389" spans="1:26">
      <c r="A389">
        <v>5</v>
      </c>
      <c r="B389" t="s">
        <v>446</v>
      </c>
      <c r="C389">
        <v>1</v>
      </c>
      <c r="D389" s="3">
        <v>45020.054166666669</v>
      </c>
      <c r="E389" s="3">
        <v>45020.198611111111</v>
      </c>
      <c r="F389" t="s">
        <v>78</v>
      </c>
      <c r="G389" t="s">
        <v>82</v>
      </c>
      <c r="H389" t="s">
        <v>59</v>
      </c>
      <c r="I389" t="str">
        <f>IF(Tabla5[[#This Row],[Orden Cobrada]]="Si",Tabla13[[#This Row],[Método de Pago]],"Ninguno")</f>
        <v>Tarjeta de crédito</v>
      </c>
      <c r="J389" t="s">
        <v>1049</v>
      </c>
      <c r="K389" s="34" t="str">
        <f>IF(Tabla5[[#This Row],[Orden Cobrada]]="Si",Tabla13[[#This Row],[Propina]],0)</f>
        <v>14.96</v>
      </c>
      <c r="L389" t="s">
        <v>70</v>
      </c>
      <c r="M389">
        <v>377</v>
      </c>
      <c r="N389" t="s">
        <v>163</v>
      </c>
      <c r="O389" t="s">
        <v>236</v>
      </c>
      <c r="P389" s="6">
        <f>INT(Tabla13[[#This Row],[Hora de Llegada]])</f>
        <v>45020</v>
      </c>
      <c r="Q389" s="7" t="str">
        <f>TEXT(Tabla13[[#This Row],[Hora de Llegada]], "h:mm")</f>
        <v>1:18</v>
      </c>
      <c r="R389" s="7" t="str">
        <f>TEXT(Tabla13[[#This Row],[Hora de Salida]], "h:mm")</f>
        <v>4:46</v>
      </c>
      <c r="S389" s="7">
        <f>IF(Tabla13[[#This Row],[Estado de la Mesa]]="Ocupada",Tabla13[[#This Row],[Hora de Salida2]]-Tabla13[[#This Row],[Hora de Llegada2]]+(15/1440),Tabla13[[#This Row],[Hora de Salida2]]-Tabla13[[#This Row],[Hora de Llegada2]])</f>
        <v>0.14444444444444443</v>
      </c>
      <c r="T389" s="7">
        <f>Tabla13[[#This Row],[Hora de Salida2]]-Tabla13[[#This Row],[Hora de Llegada2]]</f>
        <v>0.14444444444444443</v>
      </c>
      <c r="U389" s="7">
        <f>IF(Tabla5[[#This Row],[Tiempo de Permanencia sin la Espera]]&gt;Tabla5[[#This Row],[Tiempo Preparación (horas)]],Tabla5[[#This Row],[Tiempo de Permanencia sin la Espera]]-Tabla5[[#This Row],[Tiempo Preparación (horas)]],0)</f>
        <v>0.11249999999999999</v>
      </c>
      <c r="V389" s="7" t="str">
        <f>IF(Tabla5[[#This Row],[Tiempo de Permanencia sin la Espera]]&gt;Tabla5[[#This Row],[Tiempo Preparación (horas)]],"Si","No")</f>
        <v>Si</v>
      </c>
      <c r="W389" s="8">
        <v>100</v>
      </c>
      <c r="X389" s="8">
        <f>IF(Tabla5[[#This Row],[Orden Cobrada]]="Si",Tabla5[[#This Row],[Monto Total de la Cuenta]]," ")</f>
        <v>100</v>
      </c>
      <c r="Y389" s="8">
        <v>46</v>
      </c>
      <c r="Z389" s="7">
        <f>Tabla5[[#This Row],[Tiempo de Preparación]]/1440</f>
        <v>3.1944444444444442E-2</v>
      </c>
    </row>
    <row r="390" spans="1:26">
      <c r="A390">
        <v>3</v>
      </c>
      <c r="B390" t="s">
        <v>607</v>
      </c>
      <c r="C390">
        <v>1</v>
      </c>
      <c r="D390" s="3">
        <v>45020.163194444445</v>
      </c>
      <c r="E390" s="3">
        <v>45020.220833333333</v>
      </c>
      <c r="F390" t="s">
        <v>97</v>
      </c>
      <c r="G390" t="s">
        <v>82</v>
      </c>
      <c r="H390" t="s">
        <v>102</v>
      </c>
      <c r="I390" t="str">
        <f>IF(Tabla5[[#This Row],[Orden Cobrada]]="Si",Tabla13[[#This Row],[Método de Pago]],"Ninguno")</f>
        <v>Efectivo</v>
      </c>
      <c r="J390" t="s">
        <v>152</v>
      </c>
      <c r="K390" s="34" t="str">
        <f>IF(Tabla5[[#This Row],[Orden Cobrada]]="Si",Tabla13[[#This Row],[Propina]],0)</f>
        <v>40.31</v>
      </c>
      <c r="L390" t="s">
        <v>70</v>
      </c>
      <c r="M390">
        <v>378</v>
      </c>
      <c r="N390" t="s">
        <v>100</v>
      </c>
      <c r="O390" t="s">
        <v>1048</v>
      </c>
      <c r="P390" s="6">
        <f>INT(Tabla13[[#This Row],[Hora de Llegada]])</f>
        <v>45020</v>
      </c>
      <c r="Q390" s="7" t="str">
        <f>TEXT(Tabla13[[#This Row],[Hora de Llegada]], "h:mm")</f>
        <v>3:55</v>
      </c>
      <c r="R390" s="7" t="str">
        <f>TEXT(Tabla13[[#This Row],[Hora de Salida]], "h:mm")</f>
        <v>5:18</v>
      </c>
      <c r="S390" s="7">
        <f>IF(Tabla13[[#This Row],[Estado de la Mesa]]="Ocupada",Tabla13[[#This Row],[Hora de Salida2]]-Tabla13[[#This Row],[Hora de Llegada2]]+(15/1440),Tabla13[[#This Row],[Hora de Salida2]]-Tabla13[[#This Row],[Hora de Llegada2]])</f>
        <v>5.7638888888888878E-2</v>
      </c>
      <c r="T390" s="7">
        <f>Tabla13[[#This Row],[Hora de Salida2]]-Tabla13[[#This Row],[Hora de Llegada2]]</f>
        <v>5.7638888888888878E-2</v>
      </c>
      <c r="U390" s="7">
        <f>IF(Tabla5[[#This Row],[Tiempo de Permanencia sin la Espera]]&gt;Tabla5[[#This Row],[Tiempo Preparación (horas)]],Tabla5[[#This Row],[Tiempo de Permanencia sin la Espera]]-Tabla5[[#This Row],[Tiempo Preparación (horas)]],0)</f>
        <v>4.3055555555555541E-2</v>
      </c>
      <c r="V390" s="7" t="str">
        <f>IF(Tabla5[[#This Row],[Tiempo de Permanencia sin la Espera]]&gt;Tabla5[[#This Row],[Tiempo Preparación (horas)]],"Si","No")</f>
        <v>Si</v>
      </c>
      <c r="W390" s="8">
        <v>49</v>
      </c>
      <c r="X390" s="8">
        <f>IF(Tabla5[[#This Row],[Orden Cobrada]]="Si",Tabla5[[#This Row],[Monto Total de la Cuenta]]," ")</f>
        <v>49</v>
      </c>
      <c r="Y390" s="8">
        <v>21</v>
      </c>
      <c r="Z390" s="7">
        <f>Tabla5[[#This Row],[Tiempo de Preparación]]/1440</f>
        <v>1.4583333333333334E-2</v>
      </c>
    </row>
    <row r="391" spans="1:26">
      <c r="A391">
        <v>4</v>
      </c>
      <c r="B391" t="s">
        <v>1047</v>
      </c>
      <c r="C391">
        <v>2</v>
      </c>
      <c r="D391" s="3">
        <v>45020.063194444447</v>
      </c>
      <c r="E391" s="3">
        <v>45020.164583333331</v>
      </c>
      <c r="F391" t="s">
        <v>72</v>
      </c>
      <c r="G391" t="s">
        <v>60</v>
      </c>
      <c r="H391" t="s">
        <v>59</v>
      </c>
      <c r="I391" t="str">
        <f>IF(Tabla5[[#This Row],[Orden Cobrada]]="Si",Tabla13[[#This Row],[Método de Pago]],"Ninguno")</f>
        <v>Tarjeta de crédito</v>
      </c>
      <c r="J391" t="s">
        <v>1046</v>
      </c>
      <c r="K391" s="34" t="str">
        <f>IF(Tabla5[[#This Row],[Orden Cobrada]]="Si",Tabla13[[#This Row],[Propina]],0)</f>
        <v>10.61</v>
      </c>
      <c r="L391" t="s">
        <v>76</v>
      </c>
      <c r="M391">
        <v>379</v>
      </c>
      <c r="N391" t="s">
        <v>69</v>
      </c>
      <c r="O391" t="s">
        <v>17</v>
      </c>
      <c r="P391" s="6">
        <f>INT(Tabla13[[#This Row],[Hora de Llegada]])</f>
        <v>45020</v>
      </c>
      <c r="Q391" s="7" t="str">
        <f>TEXT(Tabla13[[#This Row],[Hora de Llegada]], "h:mm")</f>
        <v>1:31</v>
      </c>
      <c r="R391" s="7" t="str">
        <f>TEXT(Tabla13[[#This Row],[Hora de Salida]], "h:mm")</f>
        <v>3:57</v>
      </c>
      <c r="S391" s="7">
        <f>IF(Tabla13[[#This Row],[Estado de la Mesa]]="Ocupada",Tabla13[[#This Row],[Hora de Salida2]]-Tabla13[[#This Row],[Hora de Llegada2]]+(15/1440),Tabla13[[#This Row],[Hora de Salida2]]-Tabla13[[#This Row],[Hora de Llegada2]])</f>
        <v>0.11180555555555556</v>
      </c>
      <c r="T391" s="7">
        <f>Tabla13[[#This Row],[Hora de Salida2]]-Tabla13[[#This Row],[Hora de Llegada2]]</f>
        <v>0.10138888888888889</v>
      </c>
      <c r="U391" s="7">
        <f>IF(Tabla5[[#This Row],[Tiempo de Permanencia sin la Espera]]&gt;Tabla5[[#This Row],[Tiempo Preparación (horas)]],Tabla5[[#This Row],[Tiempo de Permanencia sin la Espera]]-Tabla5[[#This Row],[Tiempo Preparación (horas)]],0)</f>
        <v>9.7222222222222224E-2</v>
      </c>
      <c r="V391" s="7" t="str">
        <f>IF(Tabla5[[#This Row],[Tiempo de Permanencia sin la Espera]]&gt;Tabla5[[#This Row],[Tiempo Preparación (horas)]],"Si","No")</f>
        <v>Si</v>
      </c>
      <c r="W391" s="8">
        <v>70</v>
      </c>
      <c r="X391" s="8">
        <f>IF(Tabla5[[#This Row],[Orden Cobrada]]="Si",Tabla5[[#This Row],[Monto Total de la Cuenta]]," ")</f>
        <v>70</v>
      </c>
      <c r="Y391" s="8">
        <v>6</v>
      </c>
      <c r="Z391" s="7">
        <f>Tabla5[[#This Row],[Tiempo de Preparación]]/1440</f>
        <v>4.1666666666666666E-3</v>
      </c>
    </row>
    <row r="392" spans="1:26">
      <c r="A392">
        <v>5</v>
      </c>
      <c r="B392" t="s">
        <v>869</v>
      </c>
      <c r="C392">
        <v>1</v>
      </c>
      <c r="D392" s="3">
        <v>45020.040277777778</v>
      </c>
      <c r="E392" s="3">
        <v>45020.189583333333</v>
      </c>
      <c r="F392" t="s">
        <v>72</v>
      </c>
      <c r="G392" t="s">
        <v>66</v>
      </c>
      <c r="H392" t="s">
        <v>106</v>
      </c>
      <c r="I392" t="str">
        <f>IF(Tabla5[[#This Row],[Orden Cobrada]]="Si",Tabla13[[#This Row],[Método de Pago]],"Ninguno")</f>
        <v>Tarjeta de débito</v>
      </c>
      <c r="J392" t="s">
        <v>1045</v>
      </c>
      <c r="K392" s="34" t="str">
        <f>IF(Tabla5[[#This Row],[Orden Cobrada]]="Si",Tabla13[[#This Row],[Propina]],0)</f>
        <v>22.53</v>
      </c>
      <c r="L392" t="s">
        <v>70</v>
      </c>
      <c r="M392">
        <v>380</v>
      </c>
      <c r="N392" t="s">
        <v>64</v>
      </c>
      <c r="O392" t="s">
        <v>80</v>
      </c>
      <c r="P392" s="6">
        <f>INT(Tabla13[[#This Row],[Hora de Llegada]])</f>
        <v>45020</v>
      </c>
      <c r="Q392" s="7" t="str">
        <f>TEXT(Tabla13[[#This Row],[Hora de Llegada]], "h:mm")</f>
        <v>0:58</v>
      </c>
      <c r="R392" s="7" t="str">
        <f>TEXT(Tabla13[[#This Row],[Hora de Salida]], "h:mm")</f>
        <v>4:33</v>
      </c>
      <c r="S392" s="7">
        <f>IF(Tabla13[[#This Row],[Estado de la Mesa]]="Ocupada",Tabla13[[#This Row],[Hora de Salida2]]-Tabla13[[#This Row],[Hora de Llegada2]]+(15/1440),Tabla13[[#This Row],[Hora de Salida2]]-Tabla13[[#This Row],[Hora de Llegada2]])</f>
        <v>0.14930555555555555</v>
      </c>
      <c r="T392" s="7">
        <f>Tabla13[[#This Row],[Hora de Salida2]]-Tabla13[[#This Row],[Hora de Llegada2]]</f>
        <v>0.14930555555555555</v>
      </c>
      <c r="U392" s="7">
        <f>IF(Tabla5[[#This Row],[Tiempo de Permanencia sin la Espera]]&gt;Tabla5[[#This Row],[Tiempo Preparación (horas)]],Tabla5[[#This Row],[Tiempo de Permanencia sin la Espera]]-Tabla5[[#This Row],[Tiempo Preparación (horas)]],0)</f>
        <v>8.4722222222222213E-2</v>
      </c>
      <c r="V392" s="7" t="str">
        <f>IF(Tabla5[[#This Row],[Tiempo de Permanencia sin la Espera]]&gt;Tabla5[[#This Row],[Tiempo Preparación (horas)]],"Si","No")</f>
        <v>Si</v>
      </c>
      <c r="W392" s="8">
        <v>137</v>
      </c>
      <c r="X392" s="8">
        <f>IF(Tabla5[[#This Row],[Orden Cobrada]]="Si",Tabla5[[#This Row],[Monto Total de la Cuenta]]," ")</f>
        <v>137</v>
      </c>
      <c r="Y392" s="8">
        <v>93</v>
      </c>
      <c r="Z392" s="7">
        <f>Tabla5[[#This Row],[Tiempo de Preparación]]/1440</f>
        <v>6.458333333333334E-2</v>
      </c>
    </row>
    <row r="393" spans="1:26">
      <c r="A393">
        <v>4</v>
      </c>
      <c r="B393" t="s">
        <v>1044</v>
      </c>
      <c r="C393">
        <v>1</v>
      </c>
      <c r="D393" s="3">
        <v>45020.039583333331</v>
      </c>
      <c r="E393" s="3">
        <v>45020.188888888886</v>
      </c>
      <c r="F393" t="s">
        <v>97</v>
      </c>
      <c r="G393" t="s">
        <v>60</v>
      </c>
      <c r="H393" t="s">
        <v>106</v>
      </c>
      <c r="I393" t="str">
        <f>IF(Tabla5[[#This Row],[Orden Cobrada]]="Si",Tabla13[[#This Row],[Método de Pago]],"Ninguno")</f>
        <v>Tarjeta de débito</v>
      </c>
      <c r="J393" t="s">
        <v>1043</v>
      </c>
      <c r="K393" s="34" t="str">
        <f>IF(Tabla5[[#This Row],[Orden Cobrada]]="Si",Tabla13[[#This Row],[Propina]],0)</f>
        <v>27.69</v>
      </c>
      <c r="L393" t="s">
        <v>70</v>
      </c>
      <c r="M393">
        <v>381</v>
      </c>
      <c r="N393" t="s">
        <v>85</v>
      </c>
      <c r="O393" t="s">
        <v>1042</v>
      </c>
      <c r="P393" s="6">
        <f>INT(Tabla13[[#This Row],[Hora de Llegada]])</f>
        <v>45020</v>
      </c>
      <c r="Q393" s="7" t="str">
        <f>TEXT(Tabla13[[#This Row],[Hora de Llegada]], "h:mm")</f>
        <v>0:57</v>
      </c>
      <c r="R393" s="7" t="str">
        <f>TEXT(Tabla13[[#This Row],[Hora de Salida]], "h:mm")</f>
        <v>4:32</v>
      </c>
      <c r="S393" s="7">
        <f>IF(Tabla13[[#This Row],[Estado de la Mesa]]="Ocupada",Tabla13[[#This Row],[Hora de Salida2]]-Tabla13[[#This Row],[Hora de Llegada2]]+(15/1440),Tabla13[[#This Row],[Hora de Salida2]]-Tabla13[[#This Row],[Hora de Llegada2]])</f>
        <v>0.14930555555555555</v>
      </c>
      <c r="T393" s="7">
        <f>Tabla13[[#This Row],[Hora de Salida2]]-Tabla13[[#This Row],[Hora de Llegada2]]</f>
        <v>0.14930555555555555</v>
      </c>
      <c r="U393" s="7">
        <f>IF(Tabla5[[#This Row],[Tiempo de Permanencia sin la Espera]]&gt;Tabla5[[#This Row],[Tiempo Preparación (horas)]],Tabla5[[#This Row],[Tiempo de Permanencia sin la Espera]]-Tabla5[[#This Row],[Tiempo Preparación (horas)]],0)</f>
        <v>0.11666666666666667</v>
      </c>
      <c r="V393" s="7" t="str">
        <f>IF(Tabla5[[#This Row],[Tiempo de Permanencia sin la Espera]]&gt;Tabla5[[#This Row],[Tiempo Preparación (horas)]],"Si","No")</f>
        <v>Si</v>
      </c>
      <c r="W393" s="8">
        <v>144</v>
      </c>
      <c r="X393" s="8">
        <f>IF(Tabla5[[#This Row],[Orden Cobrada]]="Si",Tabla5[[#This Row],[Monto Total de la Cuenta]]," ")</f>
        <v>144</v>
      </c>
      <c r="Y393" s="8">
        <v>47</v>
      </c>
      <c r="Z393" s="7">
        <f>Tabla5[[#This Row],[Tiempo de Preparación]]/1440</f>
        <v>3.2638888888888891E-2</v>
      </c>
    </row>
    <row r="394" spans="1:26">
      <c r="A394">
        <v>20</v>
      </c>
      <c r="B394" t="s">
        <v>1041</v>
      </c>
      <c r="C394">
        <v>6</v>
      </c>
      <c r="D394" s="3">
        <v>45020.131249999999</v>
      </c>
      <c r="E394" s="3">
        <v>45020.268750000003</v>
      </c>
      <c r="F394" t="s">
        <v>61</v>
      </c>
      <c r="G394" t="s">
        <v>66</v>
      </c>
      <c r="H394" t="s">
        <v>106</v>
      </c>
      <c r="I394" t="str">
        <f>IF(Tabla5[[#This Row],[Orden Cobrada]]="Si",Tabla13[[#This Row],[Método de Pago]],"Ninguno")</f>
        <v>Tarjeta de débito</v>
      </c>
      <c r="J394" t="s">
        <v>1040</v>
      </c>
      <c r="K394" s="34" t="str">
        <f>IF(Tabla5[[#This Row],[Orden Cobrada]]="Si",Tabla13[[#This Row],[Propina]],0)</f>
        <v>19.8</v>
      </c>
      <c r="L394" t="s">
        <v>57</v>
      </c>
      <c r="M394">
        <v>382</v>
      </c>
      <c r="N394" t="s">
        <v>56</v>
      </c>
      <c r="O394" t="s">
        <v>13</v>
      </c>
      <c r="P394" s="6">
        <f>INT(Tabla13[[#This Row],[Hora de Llegada]])</f>
        <v>45020</v>
      </c>
      <c r="Q394" s="7" t="str">
        <f>TEXT(Tabla13[[#This Row],[Hora de Llegada]], "h:mm")</f>
        <v>3:09</v>
      </c>
      <c r="R394" s="7" t="str">
        <f>TEXT(Tabla13[[#This Row],[Hora de Salida]], "h:mm")</f>
        <v>6:27</v>
      </c>
      <c r="S394" s="7">
        <f>IF(Tabla13[[#This Row],[Estado de la Mesa]]="Ocupada",Tabla13[[#This Row],[Hora de Salida2]]-Tabla13[[#This Row],[Hora de Llegada2]]+(15/1440),Tabla13[[#This Row],[Hora de Salida2]]-Tabla13[[#This Row],[Hora de Llegada2]])</f>
        <v>0.13749999999999998</v>
      </c>
      <c r="T394" s="7">
        <f>Tabla13[[#This Row],[Hora de Salida2]]-Tabla13[[#This Row],[Hora de Llegada2]]</f>
        <v>0.13749999999999998</v>
      </c>
      <c r="U394" s="7">
        <f>IF(Tabla5[[#This Row],[Tiempo de Permanencia sin la Espera]]&gt;Tabla5[[#This Row],[Tiempo Preparación (horas)]],Tabla5[[#This Row],[Tiempo de Permanencia sin la Espera]]-Tabla5[[#This Row],[Tiempo Preparación (horas)]],0)</f>
        <v>9.9999999999999978E-2</v>
      </c>
      <c r="V394" s="7" t="str">
        <f>IF(Tabla5[[#This Row],[Tiempo de Permanencia sin la Espera]]&gt;Tabla5[[#This Row],[Tiempo Preparación (horas)]],"Si","No")</f>
        <v>Si</v>
      </c>
      <c r="W394" s="8">
        <v>87</v>
      </c>
      <c r="X394" s="8">
        <f>IF(Tabla5[[#This Row],[Orden Cobrada]]="Si",Tabla5[[#This Row],[Monto Total de la Cuenta]]," ")</f>
        <v>87</v>
      </c>
      <c r="Y394" s="8">
        <v>54</v>
      </c>
      <c r="Z394" s="7">
        <f>Tabla5[[#This Row],[Tiempo de Preparación]]/1440</f>
        <v>3.7499999999999999E-2</v>
      </c>
    </row>
    <row r="395" spans="1:26">
      <c r="A395">
        <v>6</v>
      </c>
      <c r="B395" t="s">
        <v>1039</v>
      </c>
      <c r="C395">
        <v>6</v>
      </c>
      <c r="D395" s="3">
        <v>45020.145138888889</v>
      </c>
      <c r="E395" s="3">
        <v>45020.272916666669</v>
      </c>
      <c r="F395" t="s">
        <v>78</v>
      </c>
      <c r="G395" t="s">
        <v>82</v>
      </c>
      <c r="H395" t="s">
        <v>59</v>
      </c>
      <c r="I395" t="str">
        <f>IF(Tabla5[[#This Row],[Orden Cobrada]]="Si",Tabla13[[#This Row],[Método de Pago]],"Ninguno")</f>
        <v>Tarjeta de crédito</v>
      </c>
      <c r="J395" t="s">
        <v>1038</v>
      </c>
      <c r="K395" s="34" t="str">
        <f>IF(Tabla5[[#This Row],[Orden Cobrada]]="Si",Tabla13[[#This Row],[Propina]],0)</f>
        <v>31.33</v>
      </c>
      <c r="L395" t="s">
        <v>70</v>
      </c>
      <c r="M395">
        <v>383</v>
      </c>
      <c r="N395" t="s">
        <v>69</v>
      </c>
      <c r="O395" t="s">
        <v>12</v>
      </c>
      <c r="P395" s="6">
        <f>INT(Tabla13[[#This Row],[Hora de Llegada]])</f>
        <v>45020</v>
      </c>
      <c r="Q395" s="7" t="str">
        <f>TEXT(Tabla13[[#This Row],[Hora de Llegada]], "h:mm")</f>
        <v>3:29</v>
      </c>
      <c r="R395" s="7" t="str">
        <f>TEXT(Tabla13[[#This Row],[Hora de Salida]], "h:mm")</f>
        <v>6:33</v>
      </c>
      <c r="S395" s="7">
        <f>IF(Tabla13[[#This Row],[Estado de la Mesa]]="Ocupada",Tabla13[[#This Row],[Hora de Salida2]]-Tabla13[[#This Row],[Hora de Llegada2]]+(15/1440),Tabla13[[#This Row],[Hora de Salida2]]-Tabla13[[#This Row],[Hora de Llegada2]])</f>
        <v>0.12777777777777774</v>
      </c>
      <c r="T395" s="7">
        <f>Tabla13[[#This Row],[Hora de Salida2]]-Tabla13[[#This Row],[Hora de Llegada2]]</f>
        <v>0.12777777777777774</v>
      </c>
      <c r="U395" s="7">
        <f>IF(Tabla5[[#This Row],[Tiempo de Permanencia sin la Espera]]&gt;Tabla5[[#This Row],[Tiempo Preparación (horas)]],Tabla5[[#This Row],[Tiempo de Permanencia sin la Espera]]-Tabla5[[#This Row],[Tiempo Preparación (horas)]],0)</f>
        <v>0.12152777777777773</v>
      </c>
      <c r="V395" s="7" t="str">
        <f>IF(Tabla5[[#This Row],[Tiempo de Permanencia sin la Espera]]&gt;Tabla5[[#This Row],[Tiempo Preparación (horas)]],"Si","No")</f>
        <v>Si</v>
      </c>
      <c r="W395" s="8">
        <v>108</v>
      </c>
      <c r="X395" s="8">
        <f>IF(Tabla5[[#This Row],[Orden Cobrada]]="Si",Tabla5[[#This Row],[Monto Total de la Cuenta]]," ")</f>
        <v>108</v>
      </c>
      <c r="Y395" s="8">
        <v>9</v>
      </c>
      <c r="Z395" s="7">
        <f>Tabla5[[#This Row],[Tiempo de Preparación]]/1440</f>
        <v>6.2500000000000003E-3</v>
      </c>
    </row>
    <row r="396" spans="1:26">
      <c r="A396">
        <v>1</v>
      </c>
      <c r="B396" t="s">
        <v>1037</v>
      </c>
      <c r="C396">
        <v>5</v>
      </c>
      <c r="D396" s="3">
        <v>45020.007638888892</v>
      </c>
      <c r="E396" s="3">
        <v>45020.106249999997</v>
      </c>
      <c r="F396" t="s">
        <v>97</v>
      </c>
      <c r="G396" t="s">
        <v>60</v>
      </c>
      <c r="H396" t="s">
        <v>106</v>
      </c>
      <c r="I396" t="str">
        <f>IF(Tabla5[[#This Row],[Orden Cobrada]]="Si",Tabla13[[#This Row],[Método de Pago]],"Ninguno")</f>
        <v>Tarjeta de débito</v>
      </c>
      <c r="J396" t="s">
        <v>1036</v>
      </c>
      <c r="K396" s="34" t="str">
        <f>IF(Tabla5[[#This Row],[Orden Cobrada]]="Si",Tabla13[[#This Row],[Propina]],0)</f>
        <v>39.32</v>
      </c>
      <c r="L396" t="s">
        <v>57</v>
      </c>
      <c r="M396">
        <v>384</v>
      </c>
      <c r="N396" t="s">
        <v>132</v>
      </c>
      <c r="O396" t="s">
        <v>1035</v>
      </c>
      <c r="P396" s="6">
        <f>INT(Tabla13[[#This Row],[Hora de Llegada]])</f>
        <v>45020</v>
      </c>
      <c r="Q396" s="7" t="str">
        <f>TEXT(Tabla13[[#This Row],[Hora de Llegada]], "h:mm")</f>
        <v>0:11</v>
      </c>
      <c r="R396" s="7" t="str">
        <f>TEXT(Tabla13[[#This Row],[Hora de Salida]], "h:mm")</f>
        <v>2:33</v>
      </c>
      <c r="S396" s="7">
        <f>IF(Tabla13[[#This Row],[Estado de la Mesa]]="Ocupada",Tabla13[[#This Row],[Hora de Salida2]]-Tabla13[[#This Row],[Hora de Llegada2]]+(15/1440),Tabla13[[#This Row],[Hora de Salida2]]-Tabla13[[#This Row],[Hora de Llegada2]])</f>
        <v>9.8611111111111108E-2</v>
      </c>
      <c r="T396" s="7">
        <f>Tabla13[[#This Row],[Hora de Salida2]]-Tabla13[[#This Row],[Hora de Llegada2]]</f>
        <v>9.8611111111111108E-2</v>
      </c>
      <c r="U396" s="7">
        <f>IF(Tabla5[[#This Row],[Tiempo de Permanencia sin la Espera]]&gt;Tabla5[[#This Row],[Tiempo Preparación (horas)]],Tabla5[[#This Row],[Tiempo de Permanencia sin la Espera]]-Tabla5[[#This Row],[Tiempo Preparación (horas)]],0)</f>
        <v>2.2222222222222213E-2</v>
      </c>
      <c r="V396" s="7" t="str">
        <f>IF(Tabla5[[#This Row],[Tiempo de Permanencia sin la Espera]]&gt;Tabla5[[#This Row],[Tiempo Preparación (horas)]],"Si","No")</f>
        <v>Si</v>
      </c>
      <c r="W396" s="8">
        <v>120</v>
      </c>
      <c r="X396" s="8">
        <f>IF(Tabla5[[#This Row],[Orden Cobrada]]="Si",Tabla5[[#This Row],[Monto Total de la Cuenta]]," ")</f>
        <v>120</v>
      </c>
      <c r="Y396" s="8">
        <v>110</v>
      </c>
      <c r="Z396" s="7">
        <f>Tabla5[[#This Row],[Tiempo de Preparación]]/1440</f>
        <v>7.6388888888888895E-2</v>
      </c>
    </row>
    <row r="397" spans="1:26">
      <c r="A397">
        <v>6</v>
      </c>
      <c r="B397" t="s">
        <v>732</v>
      </c>
      <c r="C397">
        <v>6</v>
      </c>
      <c r="D397" s="3">
        <v>45021.150694444441</v>
      </c>
      <c r="E397" s="3">
        <v>45021.279861111114</v>
      </c>
      <c r="F397" t="s">
        <v>72</v>
      </c>
      <c r="G397" t="s">
        <v>60</v>
      </c>
      <c r="H397" t="s">
        <v>59</v>
      </c>
      <c r="I397" t="str">
        <f>IF(Tabla5[[#This Row],[Orden Cobrada]]="Si",Tabla13[[#This Row],[Método de Pago]],"Ninguno")</f>
        <v>Tarjeta de crédito</v>
      </c>
      <c r="J397" t="s">
        <v>1034</v>
      </c>
      <c r="K397" s="34" t="str">
        <f>IF(Tabla5[[#This Row],[Orden Cobrada]]="Si",Tabla13[[#This Row],[Propina]],0)</f>
        <v>11.14</v>
      </c>
      <c r="L397" t="s">
        <v>76</v>
      </c>
      <c r="M397">
        <v>385</v>
      </c>
      <c r="N397" t="s">
        <v>90</v>
      </c>
      <c r="O397" t="s">
        <v>7</v>
      </c>
      <c r="P397" s="6">
        <f>INT(Tabla13[[#This Row],[Hora de Llegada]])</f>
        <v>45021</v>
      </c>
      <c r="Q397" s="7" t="str">
        <f>TEXT(Tabla13[[#This Row],[Hora de Llegada]], "h:mm")</f>
        <v>3:37</v>
      </c>
      <c r="R397" s="7" t="str">
        <f>TEXT(Tabla13[[#This Row],[Hora de Salida]], "h:mm")</f>
        <v>6:43</v>
      </c>
      <c r="S397" s="7">
        <f>IF(Tabla13[[#This Row],[Estado de la Mesa]]="Ocupada",Tabla13[[#This Row],[Hora de Salida2]]-Tabla13[[#This Row],[Hora de Llegada2]]+(15/1440),Tabla13[[#This Row],[Hora de Salida2]]-Tabla13[[#This Row],[Hora de Llegada2]])</f>
        <v>0.13958333333333334</v>
      </c>
      <c r="T397" s="7">
        <f>Tabla13[[#This Row],[Hora de Salida2]]-Tabla13[[#This Row],[Hora de Llegada2]]</f>
        <v>0.12916666666666668</v>
      </c>
      <c r="U397" s="7">
        <f>IF(Tabla5[[#This Row],[Tiempo de Permanencia sin la Espera]]&gt;Tabla5[[#This Row],[Tiempo Preparación (horas)]],Tabla5[[#This Row],[Tiempo de Permanencia sin la Espera]]-Tabla5[[#This Row],[Tiempo Preparación (horas)]],0)</f>
        <v>0.1138888888888889</v>
      </c>
      <c r="V397" s="7" t="str">
        <f>IF(Tabla5[[#This Row],[Tiempo de Permanencia sin la Espera]]&gt;Tabla5[[#This Row],[Tiempo Preparación (horas)]],"Si","No")</f>
        <v>Si</v>
      </c>
      <c r="W397" s="8">
        <v>60</v>
      </c>
      <c r="X397" s="8">
        <f>IF(Tabla5[[#This Row],[Orden Cobrada]]="Si",Tabla5[[#This Row],[Monto Total de la Cuenta]]," ")</f>
        <v>60</v>
      </c>
      <c r="Y397" s="8">
        <v>22</v>
      </c>
      <c r="Z397" s="7">
        <f>Tabla5[[#This Row],[Tiempo de Preparación]]/1440</f>
        <v>1.5277777777777777E-2</v>
      </c>
    </row>
    <row r="398" spans="1:26">
      <c r="A398">
        <v>5</v>
      </c>
      <c r="B398" t="s">
        <v>1033</v>
      </c>
      <c r="C398">
        <v>2</v>
      </c>
      <c r="D398" s="3">
        <v>45021.022916666669</v>
      </c>
      <c r="E398" s="3">
        <v>45021.123611111114</v>
      </c>
      <c r="F398" t="s">
        <v>78</v>
      </c>
      <c r="G398" t="s">
        <v>82</v>
      </c>
      <c r="H398" t="s">
        <v>106</v>
      </c>
      <c r="I398" t="str">
        <f>IF(Tabla5[[#This Row],[Orden Cobrada]]="Si",Tabla13[[#This Row],[Método de Pago]],"Ninguno")</f>
        <v>Tarjeta de débito</v>
      </c>
      <c r="J398" t="s">
        <v>552</v>
      </c>
      <c r="K398" s="34" t="str">
        <f>IF(Tabla5[[#This Row],[Orden Cobrada]]="Si",Tabla13[[#This Row],[Propina]],0)</f>
        <v>28.96</v>
      </c>
      <c r="L398" t="s">
        <v>76</v>
      </c>
      <c r="M398">
        <v>386</v>
      </c>
      <c r="N398" t="s">
        <v>132</v>
      </c>
      <c r="O398" t="s">
        <v>14</v>
      </c>
      <c r="P398" s="6">
        <f>INT(Tabla13[[#This Row],[Hora de Llegada]])</f>
        <v>45021</v>
      </c>
      <c r="Q398" s="7" t="str">
        <f>TEXT(Tabla13[[#This Row],[Hora de Llegada]], "h:mm")</f>
        <v>0:33</v>
      </c>
      <c r="R398" s="7" t="str">
        <f>TEXT(Tabla13[[#This Row],[Hora de Salida]], "h:mm")</f>
        <v>2:58</v>
      </c>
      <c r="S398" s="7">
        <f>IF(Tabla13[[#This Row],[Estado de la Mesa]]="Ocupada",Tabla13[[#This Row],[Hora de Salida2]]-Tabla13[[#This Row],[Hora de Llegada2]]+(15/1440),Tabla13[[#This Row],[Hora de Salida2]]-Tabla13[[#This Row],[Hora de Llegada2]])</f>
        <v>0.11111111111111112</v>
      </c>
      <c r="T398" s="7">
        <f>Tabla13[[#This Row],[Hora de Salida2]]-Tabla13[[#This Row],[Hora de Llegada2]]</f>
        <v>0.10069444444444445</v>
      </c>
      <c r="U398" s="7">
        <f>IF(Tabla5[[#This Row],[Tiempo de Permanencia sin la Espera]]&gt;Tabla5[[#This Row],[Tiempo Preparación (horas)]],Tabla5[[#This Row],[Tiempo de Permanencia sin la Espera]]-Tabla5[[#This Row],[Tiempo Preparación (horas)]],0)</f>
        <v>7.2916666666666671E-2</v>
      </c>
      <c r="V398" s="7" t="str">
        <f>IF(Tabla5[[#This Row],[Tiempo de Permanencia sin la Espera]]&gt;Tabla5[[#This Row],[Tiempo Preparación (horas)]],"Si","No")</f>
        <v>Si</v>
      </c>
      <c r="W398" s="8">
        <v>99</v>
      </c>
      <c r="X398" s="8">
        <f>IF(Tabla5[[#This Row],[Orden Cobrada]]="Si",Tabla5[[#This Row],[Monto Total de la Cuenta]]," ")</f>
        <v>99</v>
      </c>
      <c r="Y398" s="8">
        <v>40</v>
      </c>
      <c r="Z398" s="7">
        <f>Tabla5[[#This Row],[Tiempo de Preparación]]/1440</f>
        <v>2.7777777777777776E-2</v>
      </c>
    </row>
    <row r="399" spans="1:26">
      <c r="A399">
        <v>6</v>
      </c>
      <c r="B399" t="s">
        <v>1032</v>
      </c>
      <c r="C399">
        <v>5</v>
      </c>
      <c r="D399" s="3">
        <v>45021.131249999999</v>
      </c>
      <c r="E399" s="3">
        <v>45021.256944444445</v>
      </c>
      <c r="F399" t="s">
        <v>87</v>
      </c>
      <c r="G399" t="s">
        <v>82</v>
      </c>
      <c r="H399" t="s">
        <v>102</v>
      </c>
      <c r="I399" t="str">
        <f>IF(Tabla5[[#This Row],[Orden Cobrada]]="Si",Tabla13[[#This Row],[Método de Pago]],"Ninguno")</f>
        <v>Efectivo</v>
      </c>
      <c r="J399" t="s">
        <v>1031</v>
      </c>
      <c r="K399" s="34" t="str">
        <f>IF(Tabla5[[#This Row],[Orden Cobrada]]="Si",Tabla13[[#This Row],[Propina]],0)</f>
        <v>20.84</v>
      </c>
      <c r="L399" t="s">
        <v>76</v>
      </c>
      <c r="M399">
        <v>387</v>
      </c>
      <c r="N399" t="s">
        <v>132</v>
      </c>
      <c r="O399" t="s">
        <v>9</v>
      </c>
      <c r="P399" s="6">
        <f>INT(Tabla13[[#This Row],[Hora de Llegada]])</f>
        <v>45021</v>
      </c>
      <c r="Q399" s="7" t="str">
        <f>TEXT(Tabla13[[#This Row],[Hora de Llegada]], "h:mm")</f>
        <v>3:09</v>
      </c>
      <c r="R399" s="7" t="str">
        <f>TEXT(Tabla13[[#This Row],[Hora de Salida]], "h:mm")</f>
        <v>6:10</v>
      </c>
      <c r="S399" s="7">
        <f>IF(Tabla13[[#This Row],[Estado de la Mesa]]="Ocupada",Tabla13[[#This Row],[Hora de Salida2]]-Tabla13[[#This Row],[Hora de Llegada2]]+(15/1440),Tabla13[[#This Row],[Hora de Salida2]]-Tabla13[[#This Row],[Hora de Llegada2]])</f>
        <v>0.13611111111111113</v>
      </c>
      <c r="T399" s="7">
        <f>Tabla13[[#This Row],[Hora de Salida2]]-Tabla13[[#This Row],[Hora de Llegada2]]</f>
        <v>0.12569444444444447</v>
      </c>
      <c r="U399" s="7">
        <f>IF(Tabla5[[#This Row],[Tiempo de Permanencia sin la Espera]]&gt;Tabla5[[#This Row],[Tiempo Preparación (horas)]],Tabla5[[#This Row],[Tiempo de Permanencia sin la Espera]]-Tabla5[[#This Row],[Tiempo Preparación (horas)]],0)</f>
        <v>0.11319444444444447</v>
      </c>
      <c r="V399" s="7" t="str">
        <f>IF(Tabla5[[#This Row],[Tiempo de Permanencia sin la Espera]]&gt;Tabla5[[#This Row],[Tiempo Preparación (horas)]],"Si","No")</f>
        <v>Si</v>
      </c>
      <c r="W399" s="8">
        <v>93</v>
      </c>
      <c r="X399" s="8">
        <f>IF(Tabla5[[#This Row],[Orden Cobrada]]="Si",Tabla5[[#This Row],[Monto Total de la Cuenta]]," ")</f>
        <v>93</v>
      </c>
      <c r="Y399" s="8">
        <v>18</v>
      </c>
      <c r="Z399" s="7">
        <f>Tabla5[[#This Row],[Tiempo de Preparación]]/1440</f>
        <v>1.2500000000000001E-2</v>
      </c>
    </row>
    <row r="400" spans="1:26">
      <c r="A400">
        <v>18</v>
      </c>
      <c r="B400" t="s">
        <v>1030</v>
      </c>
      <c r="C400">
        <v>2</v>
      </c>
      <c r="D400" s="3">
        <v>45021.022916666669</v>
      </c>
      <c r="E400" s="3">
        <v>45021.149305555555</v>
      </c>
      <c r="F400" t="s">
        <v>61</v>
      </c>
      <c r="G400" t="s">
        <v>82</v>
      </c>
      <c r="H400" t="s">
        <v>59</v>
      </c>
      <c r="I400" t="str">
        <f>IF(Tabla5[[#This Row],[Orden Cobrada]]="Si",Tabla13[[#This Row],[Método de Pago]],"Ninguno")</f>
        <v>Tarjeta de crédito</v>
      </c>
      <c r="J400" t="s">
        <v>1029</v>
      </c>
      <c r="K400" s="34" t="str">
        <f>IF(Tabla5[[#This Row],[Orden Cobrada]]="Si",Tabla13[[#This Row],[Propina]],0)</f>
        <v>27.03</v>
      </c>
      <c r="L400" t="s">
        <v>70</v>
      </c>
      <c r="M400">
        <v>388</v>
      </c>
      <c r="N400" t="s">
        <v>90</v>
      </c>
      <c r="O400" t="s">
        <v>1028</v>
      </c>
      <c r="P400" s="6">
        <f>INT(Tabla13[[#This Row],[Hora de Llegada]])</f>
        <v>45021</v>
      </c>
      <c r="Q400" s="7" t="str">
        <f>TEXT(Tabla13[[#This Row],[Hora de Llegada]], "h:mm")</f>
        <v>0:33</v>
      </c>
      <c r="R400" s="7" t="str">
        <f>TEXT(Tabla13[[#This Row],[Hora de Salida]], "h:mm")</f>
        <v>3:35</v>
      </c>
      <c r="S400" s="7">
        <f>IF(Tabla13[[#This Row],[Estado de la Mesa]]="Ocupada",Tabla13[[#This Row],[Hora de Salida2]]-Tabla13[[#This Row],[Hora de Llegada2]]+(15/1440),Tabla13[[#This Row],[Hora de Salida2]]-Tabla13[[#This Row],[Hora de Llegada2]])</f>
        <v>0.12638888888888888</v>
      </c>
      <c r="T400" s="7">
        <f>Tabla13[[#This Row],[Hora de Salida2]]-Tabla13[[#This Row],[Hora de Llegada2]]</f>
        <v>0.12638888888888888</v>
      </c>
      <c r="U400" s="7">
        <f>IF(Tabla5[[#This Row],[Tiempo de Permanencia sin la Espera]]&gt;Tabla5[[#This Row],[Tiempo Preparación (horas)]],Tabla5[[#This Row],[Tiempo de Permanencia sin la Espera]]-Tabla5[[#This Row],[Tiempo Preparación (horas)]],0)</f>
        <v>7.6388888888888895E-3</v>
      </c>
      <c r="V400" s="7" t="str">
        <f>IF(Tabla5[[#This Row],[Tiempo de Permanencia sin la Espera]]&gt;Tabla5[[#This Row],[Tiempo Preparación (horas)]],"Si","No")</f>
        <v>Si</v>
      </c>
      <c r="W400" s="8">
        <v>291</v>
      </c>
      <c r="X400" s="8">
        <f>IF(Tabla5[[#This Row],[Orden Cobrada]]="Si",Tabla5[[#This Row],[Monto Total de la Cuenta]]," ")</f>
        <v>291</v>
      </c>
      <c r="Y400" s="8">
        <v>171</v>
      </c>
      <c r="Z400" s="7">
        <f>Tabla5[[#This Row],[Tiempo de Preparación]]/1440</f>
        <v>0.11874999999999999</v>
      </c>
    </row>
    <row r="401" spans="1:26">
      <c r="A401">
        <v>19</v>
      </c>
      <c r="B401" t="s">
        <v>1027</v>
      </c>
      <c r="C401">
        <v>5</v>
      </c>
      <c r="D401" s="3">
        <v>45021.001388888886</v>
      </c>
      <c r="E401" s="3">
        <v>45021.09375</v>
      </c>
      <c r="F401" t="s">
        <v>72</v>
      </c>
      <c r="G401" t="s">
        <v>82</v>
      </c>
      <c r="H401" t="s">
        <v>59</v>
      </c>
      <c r="I401" t="str">
        <f>IF(Tabla5[[#This Row],[Orden Cobrada]]="Si",Tabla13[[#This Row],[Método de Pago]],"Ninguno")</f>
        <v>Tarjeta de crédito</v>
      </c>
      <c r="J401" t="s">
        <v>1026</v>
      </c>
      <c r="K401" s="34" t="str">
        <f>IF(Tabla5[[#This Row],[Orden Cobrada]]="Si",Tabla13[[#This Row],[Propina]],0)</f>
        <v>39.14</v>
      </c>
      <c r="L401" t="s">
        <v>57</v>
      </c>
      <c r="M401">
        <v>389</v>
      </c>
      <c r="N401" t="s">
        <v>132</v>
      </c>
      <c r="O401" t="s">
        <v>14</v>
      </c>
      <c r="P401" s="6">
        <f>INT(Tabla13[[#This Row],[Hora de Llegada]])</f>
        <v>45021</v>
      </c>
      <c r="Q401" s="7" t="str">
        <f>TEXT(Tabla13[[#This Row],[Hora de Llegada]], "h:mm")</f>
        <v>0:02</v>
      </c>
      <c r="R401" s="7" t="str">
        <f>TEXT(Tabla13[[#This Row],[Hora de Salida]], "h:mm")</f>
        <v>2:15</v>
      </c>
      <c r="S401" s="7">
        <f>IF(Tabla13[[#This Row],[Estado de la Mesa]]="Ocupada",Tabla13[[#This Row],[Hora de Salida2]]-Tabla13[[#This Row],[Hora de Llegada2]]+(15/1440),Tabla13[[#This Row],[Hora de Salida2]]-Tabla13[[#This Row],[Hora de Llegada2]])</f>
        <v>9.2361111111111116E-2</v>
      </c>
      <c r="T401" s="7">
        <f>Tabla13[[#This Row],[Hora de Salida2]]-Tabla13[[#This Row],[Hora de Llegada2]]</f>
        <v>9.2361111111111116E-2</v>
      </c>
      <c r="U401" s="7">
        <f>IF(Tabla5[[#This Row],[Tiempo de Permanencia sin la Espera]]&gt;Tabla5[[#This Row],[Tiempo Preparación (horas)]],Tabla5[[#This Row],[Tiempo de Permanencia sin la Espera]]-Tabla5[[#This Row],[Tiempo Preparación (horas)]],0)</f>
        <v>7.5694444444444453E-2</v>
      </c>
      <c r="V401" s="7" t="str">
        <f>IF(Tabla5[[#This Row],[Tiempo de Permanencia sin la Espera]]&gt;Tabla5[[#This Row],[Tiempo Preparación (horas)]],"Si","No")</f>
        <v>Si</v>
      </c>
      <c r="W401" s="8">
        <v>33</v>
      </c>
      <c r="X401" s="8">
        <f>IF(Tabla5[[#This Row],[Orden Cobrada]]="Si",Tabla5[[#This Row],[Monto Total de la Cuenta]]," ")</f>
        <v>33</v>
      </c>
      <c r="Y401" s="8">
        <v>24</v>
      </c>
      <c r="Z401" s="7">
        <f>Tabla5[[#This Row],[Tiempo de Preparación]]/1440</f>
        <v>1.6666666666666666E-2</v>
      </c>
    </row>
    <row r="402" spans="1:26">
      <c r="A402">
        <v>9</v>
      </c>
      <c r="B402" t="s">
        <v>1025</v>
      </c>
      <c r="C402">
        <v>2</v>
      </c>
      <c r="D402" s="3">
        <v>45021.124305555553</v>
      </c>
      <c r="E402" s="3">
        <v>45021.22152777778</v>
      </c>
      <c r="F402" t="s">
        <v>72</v>
      </c>
      <c r="G402" t="s">
        <v>82</v>
      </c>
      <c r="H402" t="s">
        <v>59</v>
      </c>
      <c r="I402" t="str">
        <f>IF(Tabla5[[#This Row],[Orden Cobrada]]="Si",Tabla13[[#This Row],[Método de Pago]],"Ninguno")</f>
        <v>Tarjeta de crédito</v>
      </c>
      <c r="J402" t="s">
        <v>1024</v>
      </c>
      <c r="K402" s="34" t="str">
        <f>IF(Tabla5[[#This Row],[Orden Cobrada]]="Si",Tabla13[[#This Row],[Propina]],0)</f>
        <v>42.68</v>
      </c>
      <c r="L402" t="s">
        <v>57</v>
      </c>
      <c r="M402">
        <v>390</v>
      </c>
      <c r="N402" t="s">
        <v>69</v>
      </c>
      <c r="O402" t="s">
        <v>1023</v>
      </c>
      <c r="P402" s="6">
        <f>INT(Tabla13[[#This Row],[Hora de Llegada]])</f>
        <v>45021</v>
      </c>
      <c r="Q402" s="7" t="str">
        <f>TEXT(Tabla13[[#This Row],[Hora de Llegada]], "h:mm")</f>
        <v>2:59</v>
      </c>
      <c r="R402" s="7" t="str">
        <f>TEXT(Tabla13[[#This Row],[Hora de Salida]], "h:mm")</f>
        <v>5:19</v>
      </c>
      <c r="S402" s="7">
        <f>IF(Tabla13[[#This Row],[Estado de la Mesa]]="Ocupada",Tabla13[[#This Row],[Hora de Salida2]]-Tabla13[[#This Row],[Hora de Llegada2]]+(15/1440),Tabla13[[#This Row],[Hora de Salida2]]-Tabla13[[#This Row],[Hora de Llegada2]])</f>
        <v>9.722222222222221E-2</v>
      </c>
      <c r="T402" s="7">
        <f>Tabla13[[#This Row],[Hora de Salida2]]-Tabla13[[#This Row],[Hora de Llegada2]]</f>
        <v>9.722222222222221E-2</v>
      </c>
      <c r="U402" s="7">
        <f>IF(Tabla5[[#This Row],[Tiempo de Permanencia sin la Espera]]&gt;Tabla5[[#This Row],[Tiempo Preparación (horas)]],Tabla5[[#This Row],[Tiempo de Permanencia sin la Espera]]-Tabla5[[#This Row],[Tiempo Preparación (horas)]],0)</f>
        <v>3.263888888888887E-2</v>
      </c>
      <c r="V402" s="7" t="str">
        <f>IF(Tabla5[[#This Row],[Tiempo de Permanencia sin la Espera]]&gt;Tabla5[[#This Row],[Tiempo Preparación (horas)]],"Si","No")</f>
        <v>Si</v>
      </c>
      <c r="W402" s="8">
        <v>143</v>
      </c>
      <c r="X402" s="8">
        <f>IF(Tabla5[[#This Row],[Orden Cobrada]]="Si",Tabla5[[#This Row],[Monto Total de la Cuenta]]," ")</f>
        <v>143</v>
      </c>
      <c r="Y402" s="8">
        <v>93</v>
      </c>
      <c r="Z402" s="7">
        <f>Tabla5[[#This Row],[Tiempo de Preparación]]/1440</f>
        <v>6.458333333333334E-2</v>
      </c>
    </row>
    <row r="403" spans="1:26">
      <c r="A403">
        <v>15</v>
      </c>
      <c r="B403" t="s">
        <v>1022</v>
      </c>
      <c r="C403">
        <v>1</v>
      </c>
      <c r="D403" s="3">
        <v>45021.086805555555</v>
      </c>
      <c r="E403" s="3">
        <v>45021.17291666667</v>
      </c>
      <c r="F403" t="s">
        <v>72</v>
      </c>
      <c r="G403" t="s">
        <v>82</v>
      </c>
      <c r="H403" t="s">
        <v>59</v>
      </c>
      <c r="I403" t="str">
        <f>IF(Tabla5[[#This Row],[Orden Cobrada]]="Si",Tabla13[[#This Row],[Método de Pago]],"Ninguno")</f>
        <v>Tarjeta de crédito</v>
      </c>
      <c r="J403" t="s">
        <v>1021</v>
      </c>
      <c r="K403" s="34" t="str">
        <f>IF(Tabla5[[#This Row],[Orden Cobrada]]="Si",Tabla13[[#This Row],[Propina]],0)</f>
        <v>48.6</v>
      </c>
      <c r="L403" t="s">
        <v>57</v>
      </c>
      <c r="M403">
        <v>391</v>
      </c>
      <c r="N403" t="s">
        <v>56</v>
      </c>
      <c r="O403" t="s">
        <v>19</v>
      </c>
      <c r="P403" s="6">
        <f>INT(Tabla13[[#This Row],[Hora de Llegada]])</f>
        <v>45021</v>
      </c>
      <c r="Q403" s="7" t="str">
        <f>TEXT(Tabla13[[#This Row],[Hora de Llegada]], "h:mm")</f>
        <v>2:05</v>
      </c>
      <c r="R403" s="7" t="str">
        <f>TEXT(Tabla13[[#This Row],[Hora de Salida]], "h:mm")</f>
        <v>4:09</v>
      </c>
      <c r="S403" s="7">
        <f>IF(Tabla13[[#This Row],[Estado de la Mesa]]="Ocupada",Tabla13[[#This Row],[Hora de Salida2]]-Tabla13[[#This Row],[Hora de Llegada2]]+(15/1440),Tabla13[[#This Row],[Hora de Salida2]]-Tabla13[[#This Row],[Hora de Llegada2]])</f>
        <v>8.6111111111111124E-2</v>
      </c>
      <c r="T403" s="7">
        <f>Tabla13[[#This Row],[Hora de Salida2]]-Tabla13[[#This Row],[Hora de Llegada2]]</f>
        <v>8.6111111111111124E-2</v>
      </c>
      <c r="U403" s="7">
        <f>IF(Tabla5[[#This Row],[Tiempo de Permanencia sin la Espera]]&gt;Tabla5[[#This Row],[Tiempo Preparación (horas)]],Tabla5[[#This Row],[Tiempo de Permanencia sin la Espera]]-Tabla5[[#This Row],[Tiempo Preparación (horas)]],0)</f>
        <v>6.1805555555555572E-2</v>
      </c>
      <c r="V403" s="7" t="str">
        <f>IF(Tabla5[[#This Row],[Tiempo de Permanencia sin la Espera]]&gt;Tabla5[[#This Row],[Tiempo Preparación (horas)]],"Si","No")</f>
        <v>Si</v>
      </c>
      <c r="W403" s="8">
        <v>22</v>
      </c>
      <c r="X403" s="8">
        <f>IF(Tabla5[[#This Row],[Orden Cobrada]]="Si",Tabla5[[#This Row],[Monto Total de la Cuenta]]," ")</f>
        <v>22</v>
      </c>
      <c r="Y403" s="8">
        <v>35</v>
      </c>
      <c r="Z403" s="7">
        <f>Tabla5[[#This Row],[Tiempo de Preparación]]/1440</f>
        <v>2.4305555555555556E-2</v>
      </c>
    </row>
    <row r="404" spans="1:26">
      <c r="A404">
        <v>14</v>
      </c>
      <c r="B404" t="s">
        <v>1020</v>
      </c>
      <c r="C404">
        <v>3</v>
      </c>
      <c r="D404" s="3">
        <v>45021.022916666669</v>
      </c>
      <c r="E404" s="3">
        <v>45021.172222222223</v>
      </c>
      <c r="F404" t="s">
        <v>61</v>
      </c>
      <c r="G404" t="s">
        <v>82</v>
      </c>
      <c r="H404" t="s">
        <v>59</v>
      </c>
      <c r="I404" t="str">
        <f>IF(Tabla5[[#This Row],[Orden Cobrada]]="Si",Tabla13[[#This Row],[Método de Pago]],"Ninguno")</f>
        <v>Tarjeta de crédito</v>
      </c>
      <c r="J404" t="s">
        <v>1019</v>
      </c>
      <c r="K404" s="34" t="str">
        <f>IF(Tabla5[[#This Row],[Orden Cobrada]]="Si",Tabla13[[#This Row],[Propina]],0)</f>
        <v>32.73</v>
      </c>
      <c r="L404" t="s">
        <v>76</v>
      </c>
      <c r="M404">
        <v>392</v>
      </c>
      <c r="N404" t="s">
        <v>126</v>
      </c>
      <c r="O404" t="s">
        <v>1018</v>
      </c>
      <c r="P404" s="6">
        <f>INT(Tabla13[[#This Row],[Hora de Llegada]])</f>
        <v>45021</v>
      </c>
      <c r="Q404" s="7" t="str">
        <f>TEXT(Tabla13[[#This Row],[Hora de Llegada]], "h:mm")</f>
        <v>0:33</v>
      </c>
      <c r="R404" s="7" t="str">
        <f>TEXT(Tabla13[[#This Row],[Hora de Salida]], "h:mm")</f>
        <v>4:08</v>
      </c>
      <c r="S404" s="7">
        <f>IF(Tabla13[[#This Row],[Estado de la Mesa]]="Ocupada",Tabla13[[#This Row],[Hora de Salida2]]-Tabla13[[#This Row],[Hora de Llegada2]]+(15/1440),Tabla13[[#This Row],[Hora de Salida2]]-Tabla13[[#This Row],[Hora de Llegada2]])</f>
        <v>0.15972222222222224</v>
      </c>
      <c r="T404" s="7">
        <f>Tabla13[[#This Row],[Hora de Salida2]]-Tabla13[[#This Row],[Hora de Llegada2]]</f>
        <v>0.14930555555555558</v>
      </c>
      <c r="U404" s="7">
        <f>IF(Tabla5[[#This Row],[Tiempo de Permanencia sin la Espera]]&gt;Tabla5[[#This Row],[Tiempo Preparación (horas)]],Tabla5[[#This Row],[Tiempo de Permanencia sin la Espera]]-Tabla5[[#This Row],[Tiempo Preparación (horas)]],0)</f>
        <v>0.11180555555555557</v>
      </c>
      <c r="V404" s="7" t="str">
        <f>IF(Tabla5[[#This Row],[Tiempo de Permanencia sin la Espera]]&gt;Tabla5[[#This Row],[Tiempo Preparación (horas)]],"Si","No")</f>
        <v>Si</v>
      </c>
      <c r="W404" s="8">
        <v>120</v>
      </c>
      <c r="X404" s="8">
        <f>IF(Tabla5[[#This Row],[Orden Cobrada]]="Si",Tabla5[[#This Row],[Monto Total de la Cuenta]]," ")</f>
        <v>120</v>
      </c>
      <c r="Y404" s="8">
        <v>54</v>
      </c>
      <c r="Z404" s="7">
        <f>Tabla5[[#This Row],[Tiempo de Preparación]]/1440</f>
        <v>3.7499999999999999E-2</v>
      </c>
    </row>
    <row r="405" spans="1:26">
      <c r="A405">
        <v>13</v>
      </c>
      <c r="B405" t="s">
        <v>153</v>
      </c>
      <c r="C405">
        <v>3</v>
      </c>
      <c r="D405" s="3">
        <v>45021.106249999997</v>
      </c>
      <c r="E405" s="3">
        <v>45021.220138888886</v>
      </c>
      <c r="F405" t="s">
        <v>78</v>
      </c>
      <c r="G405" t="s">
        <v>82</v>
      </c>
      <c r="H405" t="s">
        <v>59</v>
      </c>
      <c r="I405" t="str">
        <f>IF(Tabla5[[#This Row],[Orden Cobrada]]="Si",Tabla13[[#This Row],[Método de Pago]],"Ninguno")</f>
        <v>Tarjeta de crédito</v>
      </c>
      <c r="J405" t="s">
        <v>1017</v>
      </c>
      <c r="K405" s="34" t="str">
        <f>IF(Tabla5[[#This Row],[Orden Cobrada]]="Si",Tabla13[[#This Row],[Propina]],0)</f>
        <v>12.54</v>
      </c>
      <c r="L405" t="s">
        <v>76</v>
      </c>
      <c r="M405">
        <v>393</v>
      </c>
      <c r="N405" t="s">
        <v>75</v>
      </c>
      <c r="O405" t="s">
        <v>1016</v>
      </c>
      <c r="P405" s="6">
        <f>INT(Tabla13[[#This Row],[Hora de Llegada]])</f>
        <v>45021</v>
      </c>
      <c r="Q405" s="7" t="str">
        <f>TEXT(Tabla13[[#This Row],[Hora de Llegada]], "h:mm")</f>
        <v>2:33</v>
      </c>
      <c r="R405" s="7" t="str">
        <f>TEXT(Tabla13[[#This Row],[Hora de Salida]], "h:mm")</f>
        <v>5:17</v>
      </c>
      <c r="S405" s="7">
        <f>IF(Tabla13[[#This Row],[Estado de la Mesa]]="Ocupada",Tabla13[[#This Row],[Hora de Salida2]]-Tabla13[[#This Row],[Hora de Llegada2]]+(15/1440),Tabla13[[#This Row],[Hora de Salida2]]-Tabla13[[#This Row],[Hora de Llegada2]])</f>
        <v>0.12430555555555556</v>
      </c>
      <c r="T405" s="7">
        <f>Tabla13[[#This Row],[Hora de Salida2]]-Tabla13[[#This Row],[Hora de Llegada2]]</f>
        <v>0.11388888888888889</v>
      </c>
      <c r="U405" s="7">
        <f>IF(Tabla5[[#This Row],[Tiempo de Permanencia sin la Espera]]&gt;Tabla5[[#This Row],[Tiempo Preparación (horas)]],Tabla5[[#This Row],[Tiempo de Permanencia sin la Espera]]-Tabla5[[#This Row],[Tiempo Preparación (horas)]],0)</f>
        <v>3.8194444444444448E-2</v>
      </c>
      <c r="V405" s="7" t="str">
        <f>IF(Tabla5[[#This Row],[Tiempo de Permanencia sin la Espera]]&gt;Tabla5[[#This Row],[Tiempo Preparación (horas)]],"Si","No")</f>
        <v>Si</v>
      </c>
      <c r="W405" s="8">
        <v>208</v>
      </c>
      <c r="X405" s="8">
        <f>IF(Tabla5[[#This Row],[Orden Cobrada]]="Si",Tabla5[[#This Row],[Monto Total de la Cuenta]]," ")</f>
        <v>208</v>
      </c>
      <c r="Y405" s="8">
        <v>109</v>
      </c>
      <c r="Z405" s="7">
        <f>Tabla5[[#This Row],[Tiempo de Preparación]]/1440</f>
        <v>7.5694444444444439E-2</v>
      </c>
    </row>
    <row r="406" spans="1:26">
      <c r="A406">
        <v>17</v>
      </c>
      <c r="B406" t="s">
        <v>717</v>
      </c>
      <c r="C406">
        <v>1</v>
      </c>
      <c r="D406" s="3">
        <v>45021.143055555556</v>
      </c>
      <c r="E406" s="3">
        <v>45021.293055555558</v>
      </c>
      <c r="F406" t="s">
        <v>72</v>
      </c>
      <c r="G406" t="s">
        <v>82</v>
      </c>
      <c r="H406" t="s">
        <v>59</v>
      </c>
      <c r="I406" t="str">
        <f>IF(Tabla5[[#This Row],[Orden Cobrada]]="Si",Tabla13[[#This Row],[Método de Pago]],"Ninguno")</f>
        <v>Tarjeta de crédito</v>
      </c>
      <c r="J406" t="s">
        <v>1015</v>
      </c>
      <c r="K406" s="34" t="str">
        <f>IF(Tabla5[[#This Row],[Orden Cobrada]]="Si",Tabla13[[#This Row],[Propina]],0)</f>
        <v>18.05</v>
      </c>
      <c r="L406" t="s">
        <v>76</v>
      </c>
      <c r="M406">
        <v>394</v>
      </c>
      <c r="N406" t="s">
        <v>104</v>
      </c>
      <c r="O406" t="s">
        <v>1014</v>
      </c>
      <c r="P406" s="6">
        <f>INT(Tabla13[[#This Row],[Hora de Llegada]])</f>
        <v>45021</v>
      </c>
      <c r="Q406" s="7" t="str">
        <f>TEXT(Tabla13[[#This Row],[Hora de Llegada]], "h:mm")</f>
        <v>3:26</v>
      </c>
      <c r="R406" s="7" t="str">
        <f>TEXT(Tabla13[[#This Row],[Hora de Salida]], "h:mm")</f>
        <v>7:02</v>
      </c>
      <c r="S406" s="7">
        <f>IF(Tabla13[[#This Row],[Estado de la Mesa]]="Ocupada",Tabla13[[#This Row],[Hora de Salida2]]-Tabla13[[#This Row],[Hora de Llegada2]]+(15/1440),Tabla13[[#This Row],[Hora de Salida2]]-Tabla13[[#This Row],[Hora de Llegada2]])</f>
        <v>0.16041666666666665</v>
      </c>
      <c r="T406" s="7">
        <f>Tabla13[[#This Row],[Hora de Salida2]]-Tabla13[[#This Row],[Hora de Llegada2]]</f>
        <v>0.15</v>
      </c>
      <c r="U406" s="7">
        <f>IF(Tabla5[[#This Row],[Tiempo de Permanencia sin la Espera]]&gt;Tabla5[[#This Row],[Tiempo Preparación (horas)]],Tabla5[[#This Row],[Tiempo de Permanencia sin la Espera]]-Tabla5[[#This Row],[Tiempo Preparación (horas)]],0)</f>
        <v>0.11736111111111111</v>
      </c>
      <c r="V406" s="7" t="str">
        <f>IF(Tabla5[[#This Row],[Tiempo de Permanencia sin la Espera]]&gt;Tabla5[[#This Row],[Tiempo Preparación (horas)]],"Si","No")</f>
        <v>Si</v>
      </c>
      <c r="W406" s="8">
        <v>77</v>
      </c>
      <c r="X406" s="8">
        <f>IF(Tabla5[[#This Row],[Orden Cobrada]]="Si",Tabla5[[#This Row],[Monto Total de la Cuenta]]," ")</f>
        <v>77</v>
      </c>
      <c r="Y406" s="8">
        <v>47</v>
      </c>
      <c r="Z406" s="7">
        <f>Tabla5[[#This Row],[Tiempo de Preparación]]/1440</f>
        <v>3.2638888888888891E-2</v>
      </c>
    </row>
    <row r="407" spans="1:26">
      <c r="A407">
        <v>2</v>
      </c>
      <c r="B407" t="s">
        <v>1013</v>
      </c>
      <c r="C407">
        <v>1</v>
      </c>
      <c r="D407" s="3">
        <v>45021.067361111112</v>
      </c>
      <c r="E407" s="3">
        <v>45021.231944444444</v>
      </c>
      <c r="F407" t="s">
        <v>61</v>
      </c>
      <c r="G407" t="s">
        <v>82</v>
      </c>
      <c r="H407" t="s">
        <v>106</v>
      </c>
      <c r="I407" t="str">
        <f>IF(Tabla5[[#This Row],[Orden Cobrada]]="Si",Tabla13[[#This Row],[Método de Pago]],"Ninguno")</f>
        <v>Tarjeta de débito</v>
      </c>
      <c r="J407" t="s">
        <v>1012</v>
      </c>
      <c r="K407" s="34" t="str">
        <f>IF(Tabla5[[#This Row],[Orden Cobrada]]="Si",Tabla13[[#This Row],[Propina]],0)</f>
        <v>40.9</v>
      </c>
      <c r="L407" t="s">
        <v>70</v>
      </c>
      <c r="M407">
        <v>395</v>
      </c>
      <c r="N407" t="s">
        <v>56</v>
      </c>
      <c r="O407" t="s">
        <v>16</v>
      </c>
      <c r="P407" s="6">
        <f>INT(Tabla13[[#This Row],[Hora de Llegada]])</f>
        <v>45021</v>
      </c>
      <c r="Q407" s="7" t="str">
        <f>TEXT(Tabla13[[#This Row],[Hora de Llegada]], "h:mm")</f>
        <v>1:37</v>
      </c>
      <c r="R407" s="7" t="str">
        <f>TEXT(Tabla13[[#This Row],[Hora de Salida]], "h:mm")</f>
        <v>5:34</v>
      </c>
      <c r="S407" s="7">
        <f>IF(Tabla13[[#This Row],[Estado de la Mesa]]="Ocupada",Tabla13[[#This Row],[Hora de Salida2]]-Tabla13[[#This Row],[Hora de Llegada2]]+(15/1440),Tabla13[[#This Row],[Hora de Salida2]]-Tabla13[[#This Row],[Hora de Llegada2]])</f>
        <v>0.1645833333333333</v>
      </c>
      <c r="T407" s="7">
        <f>Tabla13[[#This Row],[Hora de Salida2]]-Tabla13[[#This Row],[Hora de Llegada2]]</f>
        <v>0.1645833333333333</v>
      </c>
      <c r="U407" s="7">
        <f>IF(Tabla5[[#This Row],[Tiempo de Permanencia sin la Espera]]&gt;Tabla5[[#This Row],[Tiempo Preparación (horas)]],Tabla5[[#This Row],[Tiempo de Permanencia sin la Espera]]-Tabla5[[#This Row],[Tiempo Preparación (horas)]],0)</f>
        <v>0.15902777777777774</v>
      </c>
      <c r="V407" s="7" t="str">
        <f>IF(Tabla5[[#This Row],[Tiempo de Permanencia sin la Espera]]&gt;Tabla5[[#This Row],[Tiempo Preparación (horas)]],"Si","No")</f>
        <v>Si</v>
      </c>
      <c r="W407" s="8">
        <v>38</v>
      </c>
      <c r="X407" s="8">
        <f>IF(Tabla5[[#This Row],[Orden Cobrada]]="Si",Tabla5[[#This Row],[Monto Total de la Cuenta]]," ")</f>
        <v>38</v>
      </c>
      <c r="Y407" s="8">
        <v>8</v>
      </c>
      <c r="Z407" s="7">
        <f>Tabla5[[#This Row],[Tiempo de Preparación]]/1440</f>
        <v>5.5555555555555558E-3</v>
      </c>
    </row>
    <row r="408" spans="1:26">
      <c r="A408">
        <v>11</v>
      </c>
      <c r="B408" t="s">
        <v>1011</v>
      </c>
      <c r="C408">
        <v>1</v>
      </c>
      <c r="D408" s="3">
        <v>45021.022222222222</v>
      </c>
      <c r="E408" s="3">
        <v>45021.15</v>
      </c>
      <c r="F408" t="s">
        <v>61</v>
      </c>
      <c r="G408" t="s">
        <v>66</v>
      </c>
      <c r="H408" t="s">
        <v>102</v>
      </c>
      <c r="I408" t="str">
        <f>IF(Tabla5[[#This Row],[Orden Cobrada]]="Si",Tabla13[[#This Row],[Método de Pago]],"Ninguno")</f>
        <v>Efectivo</v>
      </c>
      <c r="J408" t="s">
        <v>1010</v>
      </c>
      <c r="K408" s="34" t="str">
        <f>IF(Tabla5[[#This Row],[Orden Cobrada]]="Si",Tabla13[[#This Row],[Propina]],0)</f>
        <v>34.5</v>
      </c>
      <c r="L408" t="s">
        <v>70</v>
      </c>
      <c r="M408">
        <v>396</v>
      </c>
      <c r="N408" t="s">
        <v>100</v>
      </c>
      <c r="O408" t="s">
        <v>691</v>
      </c>
      <c r="P408" s="6">
        <f>INT(Tabla13[[#This Row],[Hora de Llegada]])</f>
        <v>45021</v>
      </c>
      <c r="Q408" s="7" t="str">
        <f>TEXT(Tabla13[[#This Row],[Hora de Llegada]], "h:mm")</f>
        <v>0:32</v>
      </c>
      <c r="R408" s="7" t="str">
        <f>TEXT(Tabla13[[#This Row],[Hora de Salida]], "h:mm")</f>
        <v>3:36</v>
      </c>
      <c r="S408" s="7">
        <f>IF(Tabla13[[#This Row],[Estado de la Mesa]]="Ocupada",Tabla13[[#This Row],[Hora de Salida2]]-Tabla13[[#This Row],[Hora de Llegada2]]+(15/1440),Tabla13[[#This Row],[Hora de Salida2]]-Tabla13[[#This Row],[Hora de Llegada2]])</f>
        <v>0.12777777777777777</v>
      </c>
      <c r="T408" s="7">
        <f>Tabla13[[#This Row],[Hora de Salida2]]-Tabla13[[#This Row],[Hora de Llegada2]]</f>
        <v>0.12777777777777777</v>
      </c>
      <c r="U408" s="7">
        <f>IF(Tabla5[[#This Row],[Tiempo de Permanencia sin la Espera]]&gt;Tabla5[[#This Row],[Tiempo Preparación (horas)]],Tabla5[[#This Row],[Tiempo de Permanencia sin la Espera]]-Tabla5[[#This Row],[Tiempo Preparación (horas)]],0)</f>
        <v>8.8194444444444436E-2</v>
      </c>
      <c r="V408" s="7" t="str">
        <f>IF(Tabla5[[#This Row],[Tiempo de Permanencia sin la Espera]]&gt;Tabla5[[#This Row],[Tiempo Preparación (horas)]],"Si","No")</f>
        <v>Si</v>
      </c>
      <c r="W408" s="8">
        <v>83</v>
      </c>
      <c r="X408" s="8">
        <f>IF(Tabla5[[#This Row],[Orden Cobrada]]="Si",Tabla5[[#This Row],[Monto Total de la Cuenta]]," ")</f>
        <v>83</v>
      </c>
      <c r="Y408" s="8">
        <v>57</v>
      </c>
      <c r="Z408" s="7">
        <f>Tabla5[[#This Row],[Tiempo de Preparación]]/1440</f>
        <v>3.9583333333333331E-2</v>
      </c>
    </row>
    <row r="409" spans="1:26">
      <c r="A409">
        <v>4</v>
      </c>
      <c r="B409" t="s">
        <v>834</v>
      </c>
      <c r="C409">
        <v>2</v>
      </c>
      <c r="D409" s="3">
        <v>45021.013888888891</v>
      </c>
      <c r="E409" s="3">
        <v>45021.06527777778</v>
      </c>
      <c r="F409" t="s">
        <v>78</v>
      </c>
      <c r="G409" t="s">
        <v>60</v>
      </c>
      <c r="H409" t="s">
        <v>106</v>
      </c>
      <c r="I409" t="str">
        <f>IF(Tabla5[[#This Row],[Orden Cobrada]]="Si",Tabla13[[#This Row],[Método de Pago]],"Ninguno")</f>
        <v>Tarjeta de débito</v>
      </c>
      <c r="J409" t="s">
        <v>1009</v>
      </c>
      <c r="K409" s="34" t="str">
        <f>IF(Tabla5[[#This Row],[Orden Cobrada]]="Si",Tabla13[[#This Row],[Propina]],0)</f>
        <v>37.79</v>
      </c>
      <c r="L409" t="s">
        <v>70</v>
      </c>
      <c r="M409">
        <v>397</v>
      </c>
      <c r="N409" t="s">
        <v>69</v>
      </c>
      <c r="O409" t="s">
        <v>1008</v>
      </c>
      <c r="P409" s="6">
        <f>INT(Tabla13[[#This Row],[Hora de Llegada]])</f>
        <v>45021</v>
      </c>
      <c r="Q409" s="7" t="str">
        <f>TEXT(Tabla13[[#This Row],[Hora de Llegada]], "h:mm")</f>
        <v>0:20</v>
      </c>
      <c r="R409" s="7" t="str">
        <f>TEXT(Tabla13[[#This Row],[Hora de Salida]], "h:mm")</f>
        <v>1:34</v>
      </c>
      <c r="S409" s="7">
        <f>IF(Tabla13[[#This Row],[Estado de la Mesa]]="Ocupada",Tabla13[[#This Row],[Hora de Salida2]]-Tabla13[[#This Row],[Hora de Llegada2]]+(15/1440),Tabla13[[#This Row],[Hora de Salida2]]-Tabla13[[#This Row],[Hora de Llegada2]])</f>
        <v>5.1388888888888894E-2</v>
      </c>
      <c r="T409" s="7">
        <f>Tabla13[[#This Row],[Hora de Salida2]]-Tabla13[[#This Row],[Hora de Llegada2]]</f>
        <v>5.1388888888888894E-2</v>
      </c>
      <c r="U409" s="7">
        <f>IF(Tabla5[[#This Row],[Tiempo de Permanencia sin la Espera]]&gt;Tabla5[[#This Row],[Tiempo Preparación (horas)]],Tabla5[[#This Row],[Tiempo de Permanencia sin la Espera]]-Tabla5[[#This Row],[Tiempo Preparación (horas)]],0)</f>
        <v>3.4722222222222238E-3</v>
      </c>
      <c r="V409" s="7" t="str">
        <f>IF(Tabla5[[#This Row],[Tiempo de Permanencia sin la Espera]]&gt;Tabla5[[#This Row],[Tiempo Preparación (horas)]],"Si","No")</f>
        <v>Si</v>
      </c>
      <c r="W409" s="8">
        <v>147</v>
      </c>
      <c r="X409" s="8">
        <f>IF(Tabla5[[#This Row],[Orden Cobrada]]="Si",Tabla5[[#This Row],[Monto Total de la Cuenta]]," ")</f>
        <v>147</v>
      </c>
      <c r="Y409" s="8">
        <v>69</v>
      </c>
      <c r="Z409" s="7">
        <f>Tabla5[[#This Row],[Tiempo de Preparación]]/1440</f>
        <v>4.791666666666667E-2</v>
      </c>
    </row>
    <row r="410" spans="1:26">
      <c r="A410">
        <v>9</v>
      </c>
      <c r="B410" t="s">
        <v>284</v>
      </c>
      <c r="C410">
        <v>5</v>
      </c>
      <c r="D410" s="3">
        <v>45021.131944444445</v>
      </c>
      <c r="E410" s="3">
        <v>45021.295138888891</v>
      </c>
      <c r="F410" t="s">
        <v>97</v>
      </c>
      <c r="G410" t="s">
        <v>60</v>
      </c>
      <c r="H410" t="s">
        <v>59</v>
      </c>
      <c r="I410" t="str">
        <f>IF(Tabla5[[#This Row],[Orden Cobrada]]="Si",Tabla13[[#This Row],[Método de Pago]],"Ninguno")</f>
        <v>Tarjeta de crédito</v>
      </c>
      <c r="J410" t="s">
        <v>1007</v>
      </c>
      <c r="K410" s="34" t="str">
        <f>IF(Tabla5[[#This Row],[Orden Cobrada]]="Si",Tabla13[[#This Row],[Propina]],0)</f>
        <v>48.96</v>
      </c>
      <c r="L410" t="s">
        <v>70</v>
      </c>
      <c r="M410">
        <v>398</v>
      </c>
      <c r="N410" t="s">
        <v>100</v>
      </c>
      <c r="O410" t="s">
        <v>1006</v>
      </c>
      <c r="P410" s="6">
        <f>INT(Tabla13[[#This Row],[Hora de Llegada]])</f>
        <v>45021</v>
      </c>
      <c r="Q410" s="7" t="str">
        <f>TEXT(Tabla13[[#This Row],[Hora de Llegada]], "h:mm")</f>
        <v>3:10</v>
      </c>
      <c r="R410" s="7" t="str">
        <f>TEXT(Tabla13[[#This Row],[Hora de Salida]], "h:mm")</f>
        <v>7:05</v>
      </c>
      <c r="S410" s="7">
        <f>IF(Tabla13[[#This Row],[Estado de la Mesa]]="Ocupada",Tabla13[[#This Row],[Hora de Salida2]]-Tabla13[[#This Row],[Hora de Llegada2]]+(15/1440),Tabla13[[#This Row],[Hora de Salida2]]-Tabla13[[#This Row],[Hora de Llegada2]])</f>
        <v>0.16319444444444445</v>
      </c>
      <c r="T410" s="7">
        <f>Tabla13[[#This Row],[Hora de Salida2]]-Tabla13[[#This Row],[Hora de Llegada2]]</f>
        <v>0.16319444444444445</v>
      </c>
      <c r="U410" s="7">
        <f>IF(Tabla5[[#This Row],[Tiempo de Permanencia sin la Espera]]&gt;Tabla5[[#This Row],[Tiempo Preparación (horas)]],Tabla5[[#This Row],[Tiempo de Permanencia sin la Espera]]-Tabla5[[#This Row],[Tiempo Preparación (horas)]],0)</f>
        <v>0.1138888888888889</v>
      </c>
      <c r="V410" s="7" t="str">
        <f>IF(Tabla5[[#This Row],[Tiempo de Permanencia sin la Espera]]&gt;Tabla5[[#This Row],[Tiempo Preparación (horas)]],"Si","No")</f>
        <v>Si</v>
      </c>
      <c r="W410" s="8">
        <v>122</v>
      </c>
      <c r="X410" s="8">
        <f>IF(Tabla5[[#This Row],[Orden Cobrada]]="Si",Tabla5[[#This Row],[Monto Total de la Cuenta]]," ")</f>
        <v>122</v>
      </c>
      <c r="Y410" s="8">
        <v>71</v>
      </c>
      <c r="Z410" s="7">
        <f>Tabla5[[#This Row],[Tiempo de Preparación]]/1440</f>
        <v>4.9305555555555554E-2</v>
      </c>
    </row>
    <row r="411" spans="1:26">
      <c r="A411">
        <v>7</v>
      </c>
      <c r="B411" t="s">
        <v>1005</v>
      </c>
      <c r="C411">
        <v>6</v>
      </c>
      <c r="D411" s="3">
        <v>45021.116666666669</v>
      </c>
      <c r="E411" s="3">
        <v>45021.236111111109</v>
      </c>
      <c r="F411" t="s">
        <v>87</v>
      </c>
      <c r="G411" t="s">
        <v>82</v>
      </c>
      <c r="H411" t="s">
        <v>59</v>
      </c>
      <c r="I411" t="str">
        <f>IF(Tabla5[[#This Row],[Orden Cobrada]]="Si",Tabla13[[#This Row],[Método de Pago]],"Ninguno")</f>
        <v>Tarjeta de crédito</v>
      </c>
      <c r="J411" t="s">
        <v>1004</v>
      </c>
      <c r="K411" s="34" t="str">
        <f>IF(Tabla5[[#This Row],[Orden Cobrada]]="Si",Tabla13[[#This Row],[Propina]],0)</f>
        <v>27.32</v>
      </c>
      <c r="L411" t="s">
        <v>70</v>
      </c>
      <c r="M411">
        <v>399</v>
      </c>
      <c r="N411" t="s">
        <v>90</v>
      </c>
      <c r="O411" t="s">
        <v>1003</v>
      </c>
      <c r="P411" s="6">
        <f>INT(Tabla13[[#This Row],[Hora de Llegada]])</f>
        <v>45021</v>
      </c>
      <c r="Q411" s="7" t="str">
        <f>TEXT(Tabla13[[#This Row],[Hora de Llegada]], "h:mm")</f>
        <v>2:48</v>
      </c>
      <c r="R411" s="7" t="str">
        <f>TEXT(Tabla13[[#This Row],[Hora de Salida]], "h:mm")</f>
        <v>5:40</v>
      </c>
      <c r="S411" s="7">
        <f>IF(Tabla13[[#This Row],[Estado de la Mesa]]="Ocupada",Tabla13[[#This Row],[Hora de Salida2]]-Tabla13[[#This Row],[Hora de Llegada2]]+(15/1440),Tabla13[[#This Row],[Hora de Salida2]]-Tabla13[[#This Row],[Hora de Llegada2]])</f>
        <v>0.11944444444444448</v>
      </c>
      <c r="T411" s="7">
        <f>Tabla13[[#This Row],[Hora de Salida2]]-Tabla13[[#This Row],[Hora de Llegada2]]</f>
        <v>0.11944444444444448</v>
      </c>
      <c r="U411" s="7">
        <f>IF(Tabla5[[#This Row],[Tiempo de Permanencia sin la Espera]]&gt;Tabla5[[#This Row],[Tiempo Preparación (horas)]],Tabla5[[#This Row],[Tiempo de Permanencia sin la Espera]]-Tabla5[[#This Row],[Tiempo Preparación (horas)]],0)</f>
        <v>5.6250000000000036E-2</v>
      </c>
      <c r="V411" s="7" t="str">
        <f>IF(Tabla5[[#This Row],[Tiempo de Permanencia sin la Espera]]&gt;Tabla5[[#This Row],[Tiempo Preparación (horas)]],"Si","No")</f>
        <v>Si</v>
      </c>
      <c r="W411" s="8">
        <v>207</v>
      </c>
      <c r="X411" s="8">
        <f>IF(Tabla5[[#This Row],[Orden Cobrada]]="Si",Tabla5[[#This Row],[Monto Total de la Cuenta]]," ")</f>
        <v>207</v>
      </c>
      <c r="Y411" s="8">
        <v>91</v>
      </c>
      <c r="Z411" s="7">
        <f>Tabla5[[#This Row],[Tiempo de Preparación]]/1440</f>
        <v>6.3194444444444442E-2</v>
      </c>
    </row>
    <row r="412" spans="1:26">
      <c r="A412">
        <v>9</v>
      </c>
      <c r="B412" t="s">
        <v>438</v>
      </c>
      <c r="C412">
        <v>4</v>
      </c>
      <c r="D412" s="3">
        <v>45021.09097222222</v>
      </c>
      <c r="E412" s="3">
        <v>45021.176388888889</v>
      </c>
      <c r="F412" t="s">
        <v>78</v>
      </c>
      <c r="G412" t="s">
        <v>82</v>
      </c>
      <c r="H412" t="s">
        <v>59</v>
      </c>
      <c r="I412" t="str">
        <f>IF(Tabla5[[#This Row],[Orden Cobrada]]="Si",Tabla13[[#This Row],[Método de Pago]],"Ninguno")</f>
        <v>Tarjeta de crédito</v>
      </c>
      <c r="J412" t="s">
        <v>1002</v>
      </c>
      <c r="K412" s="34" t="str">
        <f>IF(Tabla5[[#This Row],[Orden Cobrada]]="Si",Tabla13[[#This Row],[Propina]],0)</f>
        <v>42.96</v>
      </c>
      <c r="L412" t="s">
        <v>57</v>
      </c>
      <c r="M412">
        <v>400</v>
      </c>
      <c r="N412" t="s">
        <v>104</v>
      </c>
      <c r="O412" t="s">
        <v>1001</v>
      </c>
      <c r="P412" s="6">
        <f>INT(Tabla13[[#This Row],[Hora de Llegada]])</f>
        <v>45021</v>
      </c>
      <c r="Q412" s="7" t="str">
        <f>TEXT(Tabla13[[#This Row],[Hora de Llegada]], "h:mm")</f>
        <v>2:11</v>
      </c>
      <c r="R412" s="7" t="str">
        <f>TEXT(Tabla13[[#This Row],[Hora de Salida]], "h:mm")</f>
        <v>4:14</v>
      </c>
      <c r="S412" s="7">
        <f>IF(Tabla13[[#This Row],[Estado de la Mesa]]="Ocupada",Tabla13[[#This Row],[Hora de Salida2]]-Tabla13[[#This Row],[Hora de Llegada2]]+(15/1440),Tabla13[[#This Row],[Hora de Salida2]]-Tabla13[[#This Row],[Hora de Llegada2]])</f>
        <v>8.5416666666666682E-2</v>
      </c>
      <c r="T412" s="7">
        <f>Tabla13[[#This Row],[Hora de Salida2]]-Tabla13[[#This Row],[Hora de Llegada2]]</f>
        <v>8.5416666666666682E-2</v>
      </c>
      <c r="U412" s="7">
        <f>IF(Tabla5[[#This Row],[Tiempo de Permanencia sin la Espera]]&gt;Tabla5[[#This Row],[Tiempo Preparación (horas)]],Tabla5[[#This Row],[Tiempo de Permanencia sin la Espera]]-Tabla5[[#This Row],[Tiempo Preparación (horas)]],0)</f>
        <v>3.0555555555555572E-2</v>
      </c>
      <c r="V412" s="7" t="str">
        <f>IF(Tabla5[[#This Row],[Tiempo de Permanencia sin la Espera]]&gt;Tabla5[[#This Row],[Tiempo Preparación (horas)]],"Si","No")</f>
        <v>Si</v>
      </c>
      <c r="W412" s="8">
        <v>198</v>
      </c>
      <c r="X412" s="8">
        <f>IF(Tabla5[[#This Row],[Orden Cobrada]]="Si",Tabla5[[#This Row],[Monto Total de la Cuenta]]," ")</f>
        <v>198</v>
      </c>
      <c r="Y412" s="8">
        <v>79</v>
      </c>
      <c r="Z412" s="7">
        <f>Tabla5[[#This Row],[Tiempo de Preparación]]/1440</f>
        <v>5.486111111111111E-2</v>
      </c>
    </row>
    <row r="413" spans="1:26">
      <c r="A413">
        <v>16</v>
      </c>
      <c r="B413" t="s">
        <v>1000</v>
      </c>
      <c r="C413">
        <v>2</v>
      </c>
      <c r="D413" s="3">
        <v>45021.160416666666</v>
      </c>
      <c r="E413" s="3">
        <v>45021.289583333331</v>
      </c>
      <c r="F413" t="s">
        <v>61</v>
      </c>
      <c r="G413" t="s">
        <v>82</v>
      </c>
      <c r="H413" t="s">
        <v>59</v>
      </c>
      <c r="I413" t="str">
        <f>IF(Tabla5[[#This Row],[Orden Cobrada]]="Si",Tabla13[[#This Row],[Método de Pago]],"Ninguno")</f>
        <v>Tarjeta de crédito</v>
      </c>
      <c r="J413" t="s">
        <v>999</v>
      </c>
      <c r="K413" s="34" t="str">
        <f>IF(Tabla5[[#This Row],[Orden Cobrada]]="Si",Tabla13[[#This Row],[Propina]],0)</f>
        <v>15.87</v>
      </c>
      <c r="L413" t="s">
        <v>76</v>
      </c>
      <c r="M413">
        <v>401</v>
      </c>
      <c r="N413" t="s">
        <v>163</v>
      </c>
      <c r="O413" t="s">
        <v>23</v>
      </c>
      <c r="P413" s="6">
        <f>INT(Tabla13[[#This Row],[Hora de Llegada]])</f>
        <v>45021</v>
      </c>
      <c r="Q413" s="7" t="str">
        <f>TEXT(Tabla13[[#This Row],[Hora de Llegada]], "h:mm")</f>
        <v>3:51</v>
      </c>
      <c r="R413" s="7" t="str">
        <f>TEXT(Tabla13[[#This Row],[Hora de Salida]], "h:mm")</f>
        <v>6:57</v>
      </c>
      <c r="S413" s="7">
        <f>IF(Tabla13[[#This Row],[Estado de la Mesa]]="Ocupada",Tabla13[[#This Row],[Hora de Salida2]]-Tabla13[[#This Row],[Hora de Llegada2]]+(15/1440),Tabla13[[#This Row],[Hora de Salida2]]-Tabla13[[#This Row],[Hora de Llegada2]])</f>
        <v>0.13958333333333334</v>
      </c>
      <c r="T413" s="7">
        <f>Tabla13[[#This Row],[Hora de Salida2]]-Tabla13[[#This Row],[Hora de Llegada2]]</f>
        <v>0.12916666666666668</v>
      </c>
      <c r="U413" s="7">
        <f>IF(Tabla5[[#This Row],[Tiempo de Permanencia sin la Espera]]&gt;Tabla5[[#This Row],[Tiempo Preparación (horas)]],Tabla5[[#This Row],[Tiempo de Permanencia sin la Espera]]-Tabla5[[#This Row],[Tiempo Preparación (horas)]],0)</f>
        <v>0.11527777777777778</v>
      </c>
      <c r="V413" s="7" t="str">
        <f>IF(Tabla5[[#This Row],[Tiempo de Permanencia sin la Espera]]&gt;Tabla5[[#This Row],[Tiempo Preparación (horas)]],"Si","No")</f>
        <v>Si</v>
      </c>
      <c r="W413" s="8">
        <v>42</v>
      </c>
      <c r="X413" s="8">
        <f>IF(Tabla5[[#This Row],[Orden Cobrada]]="Si",Tabla5[[#This Row],[Monto Total de la Cuenta]]," ")</f>
        <v>42</v>
      </c>
      <c r="Y413" s="8">
        <v>20</v>
      </c>
      <c r="Z413" s="7">
        <f>Tabla5[[#This Row],[Tiempo de Preparación]]/1440</f>
        <v>1.3888888888888888E-2</v>
      </c>
    </row>
    <row r="414" spans="1:26">
      <c r="A414">
        <v>18</v>
      </c>
      <c r="B414" t="s">
        <v>998</v>
      </c>
      <c r="C414">
        <v>1</v>
      </c>
      <c r="D414" s="3">
        <v>45021.111805555556</v>
      </c>
      <c r="E414" s="3">
        <v>45021.213888888888</v>
      </c>
      <c r="F414" t="s">
        <v>72</v>
      </c>
      <c r="G414" t="s">
        <v>82</v>
      </c>
      <c r="H414" t="s">
        <v>59</v>
      </c>
      <c r="I414" t="str">
        <f>IF(Tabla5[[#This Row],[Orden Cobrada]]="Si",Tabla13[[#This Row],[Método de Pago]],"Ninguno")</f>
        <v>Tarjeta de crédito</v>
      </c>
      <c r="J414" t="s">
        <v>997</v>
      </c>
      <c r="K414" s="34" t="str">
        <f>IF(Tabla5[[#This Row],[Orden Cobrada]]="Si",Tabla13[[#This Row],[Propina]],0)</f>
        <v>31.02</v>
      </c>
      <c r="L414" t="s">
        <v>57</v>
      </c>
      <c r="M414">
        <v>402</v>
      </c>
      <c r="N414" t="s">
        <v>75</v>
      </c>
      <c r="O414" t="s">
        <v>996</v>
      </c>
      <c r="P414" s="6">
        <f>INT(Tabla13[[#This Row],[Hora de Llegada]])</f>
        <v>45021</v>
      </c>
      <c r="Q414" s="7" t="str">
        <f>TEXT(Tabla13[[#This Row],[Hora de Llegada]], "h:mm")</f>
        <v>2:41</v>
      </c>
      <c r="R414" s="7" t="str">
        <f>TEXT(Tabla13[[#This Row],[Hora de Salida]], "h:mm")</f>
        <v>5:08</v>
      </c>
      <c r="S414" s="7">
        <f>IF(Tabla13[[#This Row],[Estado de la Mesa]]="Ocupada",Tabla13[[#This Row],[Hora de Salida2]]-Tabla13[[#This Row],[Hora de Llegada2]]+(15/1440),Tabla13[[#This Row],[Hora de Salida2]]-Tabla13[[#This Row],[Hora de Llegada2]])</f>
        <v>0.10208333333333335</v>
      </c>
      <c r="T414" s="7">
        <f>Tabla13[[#This Row],[Hora de Salida2]]-Tabla13[[#This Row],[Hora de Llegada2]]</f>
        <v>0.10208333333333335</v>
      </c>
      <c r="U414" s="7">
        <f>IF(Tabla5[[#This Row],[Tiempo de Permanencia sin la Espera]]&gt;Tabla5[[#This Row],[Tiempo Preparación (horas)]],Tabla5[[#This Row],[Tiempo de Permanencia sin la Espera]]-Tabla5[[#This Row],[Tiempo Preparación (horas)]],0)</f>
        <v>5.6250000000000015E-2</v>
      </c>
      <c r="V414" s="7" t="str">
        <f>IF(Tabla5[[#This Row],[Tiempo de Permanencia sin la Espera]]&gt;Tabla5[[#This Row],[Tiempo Preparación (horas)]],"Si","No")</f>
        <v>Si</v>
      </c>
      <c r="W414" s="8">
        <v>151</v>
      </c>
      <c r="X414" s="8">
        <f>IF(Tabla5[[#This Row],[Orden Cobrada]]="Si",Tabla5[[#This Row],[Monto Total de la Cuenta]]," ")</f>
        <v>151</v>
      </c>
      <c r="Y414" s="8">
        <v>66</v>
      </c>
      <c r="Z414" s="7">
        <f>Tabla5[[#This Row],[Tiempo de Preparación]]/1440</f>
        <v>4.583333333333333E-2</v>
      </c>
    </row>
    <row r="415" spans="1:26">
      <c r="A415">
        <v>14</v>
      </c>
      <c r="B415" t="s">
        <v>995</v>
      </c>
      <c r="C415">
        <v>5</v>
      </c>
      <c r="D415" s="3">
        <v>45021.09375</v>
      </c>
      <c r="E415" s="3">
        <v>45021.21875</v>
      </c>
      <c r="F415" t="s">
        <v>97</v>
      </c>
      <c r="G415" t="s">
        <v>82</v>
      </c>
      <c r="H415" t="s">
        <v>59</v>
      </c>
      <c r="I415" t="str">
        <f>IF(Tabla5[[#This Row],[Orden Cobrada]]="Si",Tabla13[[#This Row],[Método de Pago]],"Ninguno")</f>
        <v>Tarjeta de crédito</v>
      </c>
      <c r="J415" t="s">
        <v>994</v>
      </c>
      <c r="K415" s="34" t="str">
        <f>IF(Tabla5[[#This Row],[Orden Cobrada]]="Si",Tabla13[[#This Row],[Propina]],0)</f>
        <v>14.76</v>
      </c>
      <c r="L415" t="s">
        <v>70</v>
      </c>
      <c r="M415">
        <v>403</v>
      </c>
      <c r="N415" t="s">
        <v>69</v>
      </c>
      <c r="O415" t="s">
        <v>993</v>
      </c>
      <c r="P415" s="6">
        <f>INT(Tabla13[[#This Row],[Hora de Llegada]])</f>
        <v>45021</v>
      </c>
      <c r="Q415" s="7" t="str">
        <f>TEXT(Tabla13[[#This Row],[Hora de Llegada]], "h:mm")</f>
        <v>2:15</v>
      </c>
      <c r="R415" s="7" t="str">
        <f>TEXT(Tabla13[[#This Row],[Hora de Salida]], "h:mm")</f>
        <v>5:15</v>
      </c>
      <c r="S415" s="7">
        <f>IF(Tabla13[[#This Row],[Estado de la Mesa]]="Ocupada",Tabla13[[#This Row],[Hora de Salida2]]-Tabla13[[#This Row],[Hora de Llegada2]]+(15/1440),Tabla13[[#This Row],[Hora de Salida2]]-Tabla13[[#This Row],[Hora de Llegada2]])</f>
        <v>0.125</v>
      </c>
      <c r="T415" s="7">
        <f>Tabla13[[#This Row],[Hora de Salida2]]-Tabla13[[#This Row],[Hora de Llegada2]]</f>
        <v>0.125</v>
      </c>
      <c r="U415" s="7">
        <f>IF(Tabla5[[#This Row],[Tiempo de Permanencia sin la Espera]]&gt;Tabla5[[#This Row],[Tiempo Preparación (horas)]],Tabla5[[#This Row],[Tiempo de Permanencia sin la Espera]]-Tabla5[[#This Row],[Tiempo Preparación (horas)]],0)</f>
        <v>6.5972222222222224E-2</v>
      </c>
      <c r="V415" s="7" t="str">
        <f>IF(Tabla5[[#This Row],[Tiempo de Permanencia sin la Espera]]&gt;Tabla5[[#This Row],[Tiempo Preparación (horas)]],"Si","No")</f>
        <v>Si</v>
      </c>
      <c r="W415" s="8">
        <v>190</v>
      </c>
      <c r="X415" s="8">
        <f>IF(Tabla5[[#This Row],[Orden Cobrada]]="Si",Tabla5[[#This Row],[Monto Total de la Cuenta]]," ")</f>
        <v>190</v>
      </c>
      <c r="Y415" s="8">
        <v>85</v>
      </c>
      <c r="Z415" s="7">
        <f>Tabla5[[#This Row],[Tiempo de Preparación]]/1440</f>
        <v>5.9027777777777776E-2</v>
      </c>
    </row>
    <row r="416" spans="1:26">
      <c r="A416">
        <v>17</v>
      </c>
      <c r="B416" t="s">
        <v>992</v>
      </c>
      <c r="C416">
        <v>2</v>
      </c>
      <c r="D416" s="3">
        <v>45021.026388888888</v>
      </c>
      <c r="E416" s="3">
        <v>45021.186805555553</v>
      </c>
      <c r="F416" t="s">
        <v>87</v>
      </c>
      <c r="G416" t="s">
        <v>82</v>
      </c>
      <c r="H416" t="s">
        <v>59</v>
      </c>
      <c r="I416" t="str">
        <f>IF(Tabla5[[#This Row],[Orden Cobrada]]="Si",Tabla13[[#This Row],[Método de Pago]],"Ninguno")</f>
        <v>Tarjeta de crédito</v>
      </c>
      <c r="J416" t="s">
        <v>991</v>
      </c>
      <c r="K416" s="34" t="str">
        <f>IF(Tabla5[[#This Row],[Orden Cobrada]]="Si",Tabla13[[#This Row],[Propina]],0)</f>
        <v>32.56</v>
      </c>
      <c r="L416" t="s">
        <v>70</v>
      </c>
      <c r="M416">
        <v>404</v>
      </c>
      <c r="N416" t="s">
        <v>90</v>
      </c>
      <c r="O416" t="s">
        <v>990</v>
      </c>
      <c r="P416" s="6">
        <f>INT(Tabla13[[#This Row],[Hora de Llegada]])</f>
        <v>45021</v>
      </c>
      <c r="Q416" s="7" t="str">
        <f>TEXT(Tabla13[[#This Row],[Hora de Llegada]], "h:mm")</f>
        <v>0:38</v>
      </c>
      <c r="R416" s="7" t="str">
        <f>TEXT(Tabla13[[#This Row],[Hora de Salida]], "h:mm")</f>
        <v>4:29</v>
      </c>
      <c r="S416" s="7">
        <f>IF(Tabla13[[#This Row],[Estado de la Mesa]]="Ocupada",Tabla13[[#This Row],[Hora de Salida2]]-Tabla13[[#This Row],[Hora de Llegada2]]+(15/1440),Tabla13[[#This Row],[Hora de Salida2]]-Tabla13[[#This Row],[Hora de Llegada2]])</f>
        <v>0.16041666666666668</v>
      </c>
      <c r="T416" s="7">
        <f>Tabla13[[#This Row],[Hora de Salida2]]-Tabla13[[#This Row],[Hora de Llegada2]]</f>
        <v>0.16041666666666668</v>
      </c>
      <c r="U416" s="7">
        <f>IF(Tabla5[[#This Row],[Tiempo de Permanencia sin la Espera]]&gt;Tabla5[[#This Row],[Tiempo Preparación (horas)]],Tabla5[[#This Row],[Tiempo de Permanencia sin la Espera]]-Tabla5[[#This Row],[Tiempo Preparación (horas)]],0)</f>
        <v>8.9583333333333348E-2</v>
      </c>
      <c r="V416" s="7" t="str">
        <f>IF(Tabla5[[#This Row],[Tiempo de Permanencia sin la Espera]]&gt;Tabla5[[#This Row],[Tiempo Preparación (horas)]],"Si","No")</f>
        <v>Si</v>
      </c>
      <c r="W416" s="8">
        <v>182</v>
      </c>
      <c r="X416" s="8">
        <f>IF(Tabla5[[#This Row],[Orden Cobrada]]="Si",Tabla5[[#This Row],[Monto Total de la Cuenta]]," ")</f>
        <v>182</v>
      </c>
      <c r="Y416" s="8">
        <v>102</v>
      </c>
      <c r="Z416" s="7">
        <f>Tabla5[[#This Row],[Tiempo de Preparación]]/1440</f>
        <v>7.0833333333333331E-2</v>
      </c>
    </row>
    <row r="417" spans="1:26">
      <c r="A417">
        <v>5</v>
      </c>
      <c r="B417" t="s">
        <v>182</v>
      </c>
      <c r="C417">
        <v>6</v>
      </c>
      <c r="D417" s="3">
        <v>45021.11041666667</v>
      </c>
      <c r="E417" s="3">
        <v>45021.207638888889</v>
      </c>
      <c r="F417" t="s">
        <v>61</v>
      </c>
      <c r="G417" t="s">
        <v>66</v>
      </c>
      <c r="H417" t="s">
        <v>59</v>
      </c>
      <c r="I417" t="str">
        <f>IF(Tabla5[[#This Row],[Orden Cobrada]]="Si",Tabla13[[#This Row],[Método de Pago]],"Ninguno")</f>
        <v>Tarjeta de crédito</v>
      </c>
      <c r="J417" t="s">
        <v>989</v>
      </c>
      <c r="K417" s="34" t="str">
        <f>IF(Tabla5[[#This Row],[Orden Cobrada]]="Si",Tabla13[[#This Row],[Propina]],0)</f>
        <v>14.56</v>
      </c>
      <c r="L417" t="s">
        <v>57</v>
      </c>
      <c r="M417">
        <v>405</v>
      </c>
      <c r="N417" t="s">
        <v>64</v>
      </c>
      <c r="O417" t="s">
        <v>988</v>
      </c>
      <c r="P417" s="6">
        <f>INT(Tabla13[[#This Row],[Hora de Llegada]])</f>
        <v>45021</v>
      </c>
      <c r="Q417" s="7" t="str">
        <f>TEXT(Tabla13[[#This Row],[Hora de Llegada]], "h:mm")</f>
        <v>2:39</v>
      </c>
      <c r="R417" s="7" t="str">
        <f>TEXT(Tabla13[[#This Row],[Hora de Salida]], "h:mm")</f>
        <v>4:59</v>
      </c>
      <c r="S417" s="7">
        <f>IF(Tabla13[[#This Row],[Estado de la Mesa]]="Ocupada",Tabla13[[#This Row],[Hora de Salida2]]-Tabla13[[#This Row],[Hora de Llegada2]]+(15/1440),Tabla13[[#This Row],[Hora de Salida2]]-Tabla13[[#This Row],[Hora de Llegada2]])</f>
        <v>9.7222222222222238E-2</v>
      </c>
      <c r="T417" s="7">
        <f>Tabla13[[#This Row],[Hora de Salida2]]-Tabla13[[#This Row],[Hora de Llegada2]]</f>
        <v>9.7222222222222238E-2</v>
      </c>
      <c r="U417" s="7">
        <f>IF(Tabla5[[#This Row],[Tiempo de Permanencia sin la Espera]]&gt;Tabla5[[#This Row],[Tiempo Preparación (horas)]],Tabla5[[#This Row],[Tiempo de Permanencia sin la Espera]]-Tabla5[[#This Row],[Tiempo Preparación (horas)]],0)</f>
        <v>2.9166666666666688E-2</v>
      </c>
      <c r="V417" s="7" t="str">
        <f>IF(Tabla5[[#This Row],[Tiempo de Permanencia sin la Espera]]&gt;Tabla5[[#This Row],[Tiempo Preparación (horas)]],"Si","No")</f>
        <v>Si</v>
      </c>
      <c r="W417" s="8">
        <v>106</v>
      </c>
      <c r="X417" s="8">
        <f>IF(Tabla5[[#This Row],[Orden Cobrada]]="Si",Tabla5[[#This Row],[Monto Total de la Cuenta]]," ")</f>
        <v>106</v>
      </c>
      <c r="Y417" s="8">
        <v>98</v>
      </c>
      <c r="Z417" s="7">
        <f>Tabla5[[#This Row],[Tiempo de Preparación]]/1440</f>
        <v>6.805555555555555E-2</v>
      </c>
    </row>
    <row r="418" spans="1:26">
      <c r="A418">
        <v>14</v>
      </c>
      <c r="B418" t="s">
        <v>987</v>
      </c>
      <c r="C418">
        <v>5</v>
      </c>
      <c r="D418" s="3">
        <v>45021.020138888889</v>
      </c>
      <c r="E418" s="3">
        <v>45021.109027777777</v>
      </c>
      <c r="F418" t="s">
        <v>61</v>
      </c>
      <c r="G418" t="s">
        <v>66</v>
      </c>
      <c r="H418" t="s">
        <v>102</v>
      </c>
      <c r="I418" t="str">
        <f>IF(Tabla5[[#This Row],[Orden Cobrada]]="Si",Tabla13[[#This Row],[Método de Pago]],"Ninguno")</f>
        <v>Efectivo</v>
      </c>
      <c r="J418" t="s">
        <v>986</v>
      </c>
      <c r="K418" s="34" t="str">
        <f>IF(Tabla5[[#This Row],[Orden Cobrada]]="Si",Tabla13[[#This Row],[Propina]],0)</f>
        <v>34.03</v>
      </c>
      <c r="L418" t="s">
        <v>76</v>
      </c>
      <c r="M418">
        <v>406</v>
      </c>
      <c r="N418" t="s">
        <v>90</v>
      </c>
      <c r="O418" t="s">
        <v>985</v>
      </c>
      <c r="P418" s="6">
        <f>INT(Tabla13[[#This Row],[Hora de Llegada]])</f>
        <v>45021</v>
      </c>
      <c r="Q418" s="7" t="str">
        <f>TEXT(Tabla13[[#This Row],[Hora de Llegada]], "h:mm")</f>
        <v>0:29</v>
      </c>
      <c r="R418" s="7" t="str">
        <f>TEXT(Tabla13[[#This Row],[Hora de Salida]], "h:mm")</f>
        <v>2:37</v>
      </c>
      <c r="S418" s="7">
        <f>IF(Tabla13[[#This Row],[Estado de la Mesa]]="Ocupada",Tabla13[[#This Row],[Hora de Salida2]]-Tabla13[[#This Row],[Hora de Llegada2]]+(15/1440),Tabla13[[#This Row],[Hora de Salida2]]-Tabla13[[#This Row],[Hora de Llegada2]])</f>
        <v>9.9305555555555564E-2</v>
      </c>
      <c r="T418" s="7">
        <f>Tabla13[[#This Row],[Hora de Salida2]]-Tabla13[[#This Row],[Hora de Llegada2]]</f>
        <v>8.8888888888888892E-2</v>
      </c>
      <c r="U418" s="7">
        <f>IF(Tabla5[[#This Row],[Tiempo de Permanencia sin la Espera]]&gt;Tabla5[[#This Row],[Tiempo Preparación (horas)]],Tabla5[[#This Row],[Tiempo de Permanencia sin la Espera]]-Tabla5[[#This Row],[Tiempo Preparación (horas)]],0)</f>
        <v>7.6388888888888895E-3</v>
      </c>
      <c r="V418" s="7" t="str">
        <f>IF(Tabla5[[#This Row],[Tiempo de Permanencia sin la Espera]]&gt;Tabla5[[#This Row],[Tiempo Preparación (horas)]],"Si","No")</f>
        <v>Si</v>
      </c>
      <c r="W418" s="8">
        <v>155</v>
      </c>
      <c r="X418" s="8">
        <f>IF(Tabla5[[#This Row],[Orden Cobrada]]="Si",Tabla5[[#This Row],[Monto Total de la Cuenta]]," ")</f>
        <v>155</v>
      </c>
      <c r="Y418" s="8">
        <v>117</v>
      </c>
      <c r="Z418" s="7">
        <f>Tabla5[[#This Row],[Tiempo de Preparación]]/1440</f>
        <v>8.1250000000000003E-2</v>
      </c>
    </row>
    <row r="419" spans="1:26">
      <c r="A419">
        <v>4</v>
      </c>
      <c r="B419" t="s">
        <v>984</v>
      </c>
      <c r="C419">
        <v>1</v>
      </c>
      <c r="D419" s="3">
        <v>45021.092361111114</v>
      </c>
      <c r="E419" s="3">
        <v>45021.20208333333</v>
      </c>
      <c r="F419" t="s">
        <v>78</v>
      </c>
      <c r="G419" t="s">
        <v>60</v>
      </c>
      <c r="H419" t="s">
        <v>106</v>
      </c>
      <c r="I419" t="str">
        <f>IF(Tabla5[[#This Row],[Orden Cobrada]]="Si",Tabla13[[#This Row],[Método de Pago]],"Ninguno")</f>
        <v>Tarjeta de débito</v>
      </c>
      <c r="J419" t="s">
        <v>983</v>
      </c>
      <c r="K419" s="34" t="str">
        <f>IF(Tabla5[[#This Row],[Orden Cobrada]]="Si",Tabla13[[#This Row],[Propina]],0)</f>
        <v>22.98</v>
      </c>
      <c r="L419" t="s">
        <v>57</v>
      </c>
      <c r="M419">
        <v>407</v>
      </c>
      <c r="N419" t="s">
        <v>56</v>
      </c>
      <c r="O419" t="s">
        <v>982</v>
      </c>
      <c r="P419" s="6">
        <f>INT(Tabla13[[#This Row],[Hora de Llegada]])</f>
        <v>45021</v>
      </c>
      <c r="Q419" s="7" t="str">
        <f>TEXT(Tabla13[[#This Row],[Hora de Llegada]], "h:mm")</f>
        <v>2:13</v>
      </c>
      <c r="R419" s="7" t="str">
        <f>TEXT(Tabla13[[#This Row],[Hora de Salida]], "h:mm")</f>
        <v>4:51</v>
      </c>
      <c r="S419" s="7">
        <f>IF(Tabla13[[#This Row],[Estado de la Mesa]]="Ocupada",Tabla13[[#This Row],[Hora de Salida2]]-Tabla13[[#This Row],[Hora de Llegada2]]+(15/1440),Tabla13[[#This Row],[Hora de Salida2]]-Tabla13[[#This Row],[Hora de Llegada2]])</f>
        <v>0.10972222222222219</v>
      </c>
      <c r="T419" s="7">
        <f>Tabla13[[#This Row],[Hora de Salida2]]-Tabla13[[#This Row],[Hora de Llegada2]]</f>
        <v>0.10972222222222219</v>
      </c>
      <c r="U419" s="7">
        <f>IF(Tabla5[[#This Row],[Tiempo de Permanencia sin la Espera]]&gt;Tabla5[[#This Row],[Tiempo Preparación (horas)]],Tabla5[[#This Row],[Tiempo de Permanencia sin la Espera]]-Tabla5[[#This Row],[Tiempo Preparación (horas)]],0)</f>
        <v>7.4999999999999969E-2</v>
      </c>
      <c r="V419" s="7" t="str">
        <f>IF(Tabla5[[#This Row],[Tiempo de Permanencia sin la Espera]]&gt;Tabla5[[#This Row],[Tiempo Preparación (horas)]],"Si","No")</f>
        <v>Si</v>
      </c>
      <c r="W419" s="8">
        <v>95</v>
      </c>
      <c r="X419" s="8">
        <f>IF(Tabla5[[#This Row],[Orden Cobrada]]="Si",Tabla5[[#This Row],[Monto Total de la Cuenta]]," ")</f>
        <v>95</v>
      </c>
      <c r="Y419" s="8">
        <v>50</v>
      </c>
      <c r="Z419" s="7">
        <f>Tabla5[[#This Row],[Tiempo de Preparación]]/1440</f>
        <v>3.4722222222222224E-2</v>
      </c>
    </row>
    <row r="420" spans="1:26">
      <c r="A420">
        <v>17</v>
      </c>
      <c r="B420" t="s">
        <v>652</v>
      </c>
      <c r="C420">
        <v>3</v>
      </c>
      <c r="D420" s="3">
        <v>45021.038888888892</v>
      </c>
      <c r="E420" s="3">
        <v>45021.170138888891</v>
      </c>
      <c r="F420" t="s">
        <v>61</v>
      </c>
      <c r="G420" t="s">
        <v>82</v>
      </c>
      <c r="H420" t="s">
        <v>59</v>
      </c>
      <c r="I420" t="str">
        <f>IF(Tabla5[[#This Row],[Orden Cobrada]]="Si",Tabla13[[#This Row],[Método de Pago]],"Ninguno")</f>
        <v>Tarjeta de crédito</v>
      </c>
      <c r="J420" t="s">
        <v>919</v>
      </c>
      <c r="K420" s="34" t="str">
        <f>IF(Tabla5[[#This Row],[Orden Cobrada]]="Si",Tabla13[[#This Row],[Propina]],0)</f>
        <v>10.14</v>
      </c>
      <c r="L420" t="s">
        <v>76</v>
      </c>
      <c r="M420">
        <v>408</v>
      </c>
      <c r="N420" t="s">
        <v>69</v>
      </c>
      <c r="O420" t="s">
        <v>981</v>
      </c>
      <c r="P420" s="6">
        <f>INT(Tabla13[[#This Row],[Hora de Llegada]])</f>
        <v>45021</v>
      </c>
      <c r="Q420" s="7" t="str">
        <f>TEXT(Tabla13[[#This Row],[Hora de Llegada]], "h:mm")</f>
        <v>0:56</v>
      </c>
      <c r="R420" s="7" t="str">
        <f>TEXT(Tabla13[[#This Row],[Hora de Salida]], "h:mm")</f>
        <v>4:05</v>
      </c>
      <c r="S420" s="7">
        <f>IF(Tabla13[[#This Row],[Estado de la Mesa]]="Ocupada",Tabla13[[#This Row],[Hora de Salida2]]-Tabla13[[#This Row],[Hora de Llegada2]]+(15/1440),Tabla13[[#This Row],[Hora de Salida2]]-Tabla13[[#This Row],[Hora de Llegada2]])</f>
        <v>0.14166666666666664</v>
      </c>
      <c r="T420" s="7">
        <f>Tabla13[[#This Row],[Hora de Salida2]]-Tabla13[[#This Row],[Hora de Llegada2]]</f>
        <v>0.13124999999999998</v>
      </c>
      <c r="U420" s="7">
        <f>IF(Tabla5[[#This Row],[Tiempo de Permanencia sin la Espera]]&gt;Tabla5[[#This Row],[Tiempo Preparación (horas)]],Tabla5[[#This Row],[Tiempo de Permanencia sin la Espera]]-Tabla5[[#This Row],[Tiempo Preparación (horas)]],0)</f>
        <v>5.7638888888888865E-2</v>
      </c>
      <c r="V420" s="7" t="str">
        <f>IF(Tabla5[[#This Row],[Tiempo de Permanencia sin la Espera]]&gt;Tabla5[[#This Row],[Tiempo Preparación (horas)]],"Si","No")</f>
        <v>Si</v>
      </c>
      <c r="W420" s="8">
        <v>131</v>
      </c>
      <c r="X420" s="8">
        <f>IF(Tabla5[[#This Row],[Orden Cobrada]]="Si",Tabla5[[#This Row],[Monto Total de la Cuenta]]," ")</f>
        <v>131</v>
      </c>
      <c r="Y420" s="8">
        <v>106</v>
      </c>
      <c r="Z420" s="7">
        <f>Tabla5[[#This Row],[Tiempo de Preparación]]/1440</f>
        <v>7.3611111111111113E-2</v>
      </c>
    </row>
    <row r="421" spans="1:26">
      <c r="A421">
        <v>15</v>
      </c>
      <c r="B421" t="s">
        <v>980</v>
      </c>
      <c r="C421">
        <v>5</v>
      </c>
      <c r="D421" s="3">
        <v>45021.079861111109</v>
      </c>
      <c r="E421" s="3">
        <v>45021.125694444447</v>
      </c>
      <c r="F421" t="s">
        <v>97</v>
      </c>
      <c r="G421" t="s">
        <v>82</v>
      </c>
      <c r="H421" t="s">
        <v>59</v>
      </c>
      <c r="I421" t="str">
        <f>IF(Tabla5[[#This Row],[Orden Cobrada]]="Si",Tabla13[[#This Row],[Método de Pago]],"Ninguno")</f>
        <v>Ninguno</v>
      </c>
      <c r="J421" t="s">
        <v>296</v>
      </c>
      <c r="K421" s="34">
        <f>IF(Tabla5[[#This Row],[Orden Cobrada]]="Si",Tabla13[[#This Row],[Propina]],0)</f>
        <v>0</v>
      </c>
      <c r="L421" t="s">
        <v>57</v>
      </c>
      <c r="M421">
        <v>409</v>
      </c>
      <c r="N421" t="s">
        <v>69</v>
      </c>
      <c r="O421" t="s">
        <v>979</v>
      </c>
      <c r="P421" s="6">
        <f>INT(Tabla13[[#This Row],[Hora de Llegada]])</f>
        <v>45021</v>
      </c>
      <c r="Q421" s="7" t="str">
        <f>TEXT(Tabla13[[#This Row],[Hora de Llegada]], "h:mm")</f>
        <v>1:55</v>
      </c>
      <c r="R421" s="7" t="str">
        <f>TEXT(Tabla13[[#This Row],[Hora de Salida]], "h:mm")</f>
        <v>3:01</v>
      </c>
      <c r="S421" s="7">
        <f>IF(Tabla13[[#This Row],[Estado de la Mesa]]="Ocupada",Tabla13[[#This Row],[Hora de Salida2]]-Tabla13[[#This Row],[Hora de Llegada2]]+(15/1440),Tabla13[[#This Row],[Hora de Salida2]]-Tabla13[[#This Row],[Hora de Llegada2]])</f>
        <v>4.5833333333333337E-2</v>
      </c>
      <c r="T421" s="7">
        <f>Tabla13[[#This Row],[Hora de Salida2]]-Tabla13[[#This Row],[Hora de Llegada2]]</f>
        <v>4.5833333333333337E-2</v>
      </c>
      <c r="U421" s="7">
        <f>IF(Tabla5[[#This Row],[Tiempo de Permanencia sin la Espera]]&gt;Tabla5[[#This Row],[Tiempo Preparación (horas)]],Tabla5[[#This Row],[Tiempo de Permanencia sin la Espera]]-Tabla5[[#This Row],[Tiempo Preparación (horas)]],0)</f>
        <v>0</v>
      </c>
      <c r="V421" s="7" t="str">
        <f>IF(Tabla5[[#This Row],[Tiempo de Permanencia sin la Espera]]&gt;Tabla5[[#This Row],[Tiempo Preparación (horas)]],"Si","No")</f>
        <v>No</v>
      </c>
      <c r="W421" s="8">
        <v>203</v>
      </c>
      <c r="X421" s="8" t="str">
        <f>IF(Tabla5[[#This Row],[Orden Cobrada]]="Si",Tabla5[[#This Row],[Monto Total de la Cuenta]]," ")</f>
        <v xml:space="preserve"> </v>
      </c>
      <c r="Y421" s="8">
        <v>163</v>
      </c>
      <c r="Z421" s="7">
        <f>Tabla5[[#This Row],[Tiempo de Preparación]]/1440</f>
        <v>0.11319444444444444</v>
      </c>
    </row>
    <row r="422" spans="1:26">
      <c r="A422">
        <v>1</v>
      </c>
      <c r="B422" t="s">
        <v>124</v>
      </c>
      <c r="C422">
        <v>3</v>
      </c>
      <c r="D422" s="3">
        <v>45021.115972222222</v>
      </c>
      <c r="E422" s="3">
        <v>45021.224305555559</v>
      </c>
      <c r="F422" t="s">
        <v>78</v>
      </c>
      <c r="G422" t="s">
        <v>66</v>
      </c>
      <c r="H422" t="s">
        <v>59</v>
      </c>
      <c r="I422" t="str">
        <f>IF(Tabla5[[#This Row],[Orden Cobrada]]="Si",Tabla13[[#This Row],[Método de Pago]],"Ninguno")</f>
        <v>Tarjeta de crédito</v>
      </c>
      <c r="J422" t="s">
        <v>978</v>
      </c>
      <c r="K422" s="34" t="str">
        <f>IF(Tabla5[[#This Row],[Orden Cobrada]]="Si",Tabla13[[#This Row],[Propina]],0)</f>
        <v>43.65</v>
      </c>
      <c r="L422" t="s">
        <v>57</v>
      </c>
      <c r="M422">
        <v>410</v>
      </c>
      <c r="N422" t="s">
        <v>100</v>
      </c>
      <c r="O422" t="s">
        <v>743</v>
      </c>
      <c r="P422" s="6">
        <f>INT(Tabla13[[#This Row],[Hora de Llegada]])</f>
        <v>45021</v>
      </c>
      <c r="Q422" s="7" t="str">
        <f>TEXT(Tabla13[[#This Row],[Hora de Llegada]], "h:mm")</f>
        <v>2:47</v>
      </c>
      <c r="R422" s="7" t="str">
        <f>TEXT(Tabla13[[#This Row],[Hora de Salida]], "h:mm")</f>
        <v>5:23</v>
      </c>
      <c r="S422" s="7">
        <f>IF(Tabla13[[#This Row],[Estado de la Mesa]]="Ocupada",Tabla13[[#This Row],[Hora de Salida2]]-Tabla13[[#This Row],[Hora de Llegada2]]+(15/1440),Tabla13[[#This Row],[Hora de Salida2]]-Tabla13[[#This Row],[Hora de Llegada2]])</f>
        <v>0.10833333333333335</v>
      </c>
      <c r="T422" s="7">
        <f>Tabla13[[#This Row],[Hora de Salida2]]-Tabla13[[#This Row],[Hora de Llegada2]]</f>
        <v>0.10833333333333335</v>
      </c>
      <c r="U422" s="7">
        <f>IF(Tabla5[[#This Row],[Tiempo de Permanencia sin la Espera]]&gt;Tabla5[[#This Row],[Tiempo Preparación (horas)]],Tabla5[[#This Row],[Tiempo de Permanencia sin la Espera]]-Tabla5[[#This Row],[Tiempo Preparación (horas)]],0)</f>
        <v>4.5138888888888909E-2</v>
      </c>
      <c r="V422" s="7" t="str">
        <f>IF(Tabla5[[#This Row],[Tiempo de Permanencia sin la Espera]]&gt;Tabla5[[#This Row],[Tiempo Preparación (horas)]],"Si","No")</f>
        <v>Si</v>
      </c>
      <c r="W422" s="8">
        <v>56</v>
      </c>
      <c r="X422" s="8">
        <f>IF(Tabla5[[#This Row],[Orden Cobrada]]="Si",Tabla5[[#This Row],[Monto Total de la Cuenta]]," ")</f>
        <v>56</v>
      </c>
      <c r="Y422" s="8">
        <v>91</v>
      </c>
      <c r="Z422" s="7">
        <f>Tabla5[[#This Row],[Tiempo de Preparación]]/1440</f>
        <v>6.3194444444444442E-2</v>
      </c>
    </row>
    <row r="423" spans="1:26">
      <c r="A423">
        <v>3</v>
      </c>
      <c r="B423" t="s">
        <v>977</v>
      </c>
      <c r="C423">
        <v>3</v>
      </c>
      <c r="D423" s="3">
        <v>45021.09097222222</v>
      </c>
      <c r="E423" s="3">
        <v>45021.211111111108</v>
      </c>
      <c r="F423" t="s">
        <v>97</v>
      </c>
      <c r="G423" t="s">
        <v>82</v>
      </c>
      <c r="H423" t="s">
        <v>106</v>
      </c>
      <c r="I423" t="str">
        <f>IF(Tabla5[[#This Row],[Orden Cobrada]]="Si",Tabla13[[#This Row],[Método de Pago]],"Ninguno")</f>
        <v>Tarjeta de débito</v>
      </c>
      <c r="J423" t="s">
        <v>976</v>
      </c>
      <c r="K423" s="34" t="str">
        <f>IF(Tabla5[[#This Row],[Orden Cobrada]]="Si",Tabla13[[#This Row],[Propina]],0)</f>
        <v>21.88</v>
      </c>
      <c r="L423" t="s">
        <v>76</v>
      </c>
      <c r="M423">
        <v>411</v>
      </c>
      <c r="N423" t="s">
        <v>75</v>
      </c>
      <c r="O423" t="s">
        <v>975</v>
      </c>
      <c r="P423" s="6">
        <f>INT(Tabla13[[#This Row],[Hora de Llegada]])</f>
        <v>45021</v>
      </c>
      <c r="Q423" s="7" t="str">
        <f>TEXT(Tabla13[[#This Row],[Hora de Llegada]], "h:mm")</f>
        <v>2:11</v>
      </c>
      <c r="R423" s="7" t="str">
        <f>TEXT(Tabla13[[#This Row],[Hora de Salida]], "h:mm")</f>
        <v>5:04</v>
      </c>
      <c r="S423" s="7">
        <f>IF(Tabla13[[#This Row],[Estado de la Mesa]]="Ocupada",Tabla13[[#This Row],[Hora de Salida2]]-Tabla13[[#This Row],[Hora de Llegada2]]+(15/1440),Tabla13[[#This Row],[Hora de Salida2]]-Tabla13[[#This Row],[Hora de Llegada2]])</f>
        <v>0.13055555555555556</v>
      </c>
      <c r="T423" s="7">
        <f>Tabla13[[#This Row],[Hora de Salida2]]-Tabla13[[#This Row],[Hora de Llegada2]]</f>
        <v>0.12013888888888889</v>
      </c>
      <c r="U423" s="7">
        <f>IF(Tabla5[[#This Row],[Tiempo de Permanencia sin la Espera]]&gt;Tabla5[[#This Row],[Tiempo Preparación (horas)]],Tabla5[[#This Row],[Tiempo de Permanencia sin la Espera]]-Tabla5[[#This Row],[Tiempo Preparación (horas)]],0)</f>
        <v>6.5972222222222224E-2</v>
      </c>
      <c r="V423" s="7" t="str">
        <f>IF(Tabla5[[#This Row],[Tiempo de Permanencia sin la Espera]]&gt;Tabla5[[#This Row],[Tiempo Preparación (horas)]],"Si","No")</f>
        <v>Si</v>
      </c>
      <c r="W423" s="8">
        <v>219</v>
      </c>
      <c r="X423" s="8">
        <f>IF(Tabla5[[#This Row],[Orden Cobrada]]="Si",Tabla5[[#This Row],[Monto Total de la Cuenta]]," ")</f>
        <v>219</v>
      </c>
      <c r="Y423" s="8">
        <v>78</v>
      </c>
      <c r="Z423" s="7">
        <f>Tabla5[[#This Row],[Tiempo de Preparación]]/1440</f>
        <v>5.4166666666666669E-2</v>
      </c>
    </row>
    <row r="424" spans="1:26">
      <c r="A424">
        <v>11</v>
      </c>
      <c r="B424" t="s">
        <v>974</v>
      </c>
      <c r="C424">
        <v>4</v>
      </c>
      <c r="D424" s="3">
        <v>45021.015277777777</v>
      </c>
      <c r="E424" s="3">
        <v>45021.085416666669</v>
      </c>
      <c r="F424" t="s">
        <v>87</v>
      </c>
      <c r="G424" t="s">
        <v>66</v>
      </c>
      <c r="H424" t="s">
        <v>59</v>
      </c>
      <c r="I424" t="str">
        <f>IF(Tabla5[[#This Row],[Orden Cobrada]]="Si",Tabla13[[#This Row],[Método de Pago]],"Ninguno")</f>
        <v>Tarjeta de crédito</v>
      </c>
      <c r="J424" t="s">
        <v>973</v>
      </c>
      <c r="K424" s="34" t="str">
        <f>IF(Tabla5[[#This Row],[Orden Cobrada]]="Si",Tabla13[[#This Row],[Propina]],0)</f>
        <v>12.94</v>
      </c>
      <c r="L424" t="s">
        <v>76</v>
      </c>
      <c r="M424">
        <v>412</v>
      </c>
      <c r="N424" t="s">
        <v>100</v>
      </c>
      <c r="O424" t="s">
        <v>9</v>
      </c>
      <c r="P424" s="6">
        <f>INT(Tabla13[[#This Row],[Hora de Llegada]])</f>
        <v>45021</v>
      </c>
      <c r="Q424" s="7" t="str">
        <f>TEXT(Tabla13[[#This Row],[Hora de Llegada]], "h:mm")</f>
        <v>0:22</v>
      </c>
      <c r="R424" s="7" t="str">
        <f>TEXT(Tabla13[[#This Row],[Hora de Salida]], "h:mm")</f>
        <v>2:03</v>
      </c>
      <c r="S424" s="7">
        <f>IF(Tabla13[[#This Row],[Estado de la Mesa]]="Ocupada",Tabla13[[#This Row],[Hora de Salida2]]-Tabla13[[#This Row],[Hora de Llegada2]]+(15/1440),Tabla13[[#This Row],[Hora de Salida2]]-Tabla13[[#This Row],[Hora de Llegada2]])</f>
        <v>8.0555555555555547E-2</v>
      </c>
      <c r="T424" s="7">
        <f>Tabla13[[#This Row],[Hora de Salida2]]-Tabla13[[#This Row],[Hora de Llegada2]]</f>
        <v>7.0138888888888876E-2</v>
      </c>
      <c r="U424" s="7">
        <f>IF(Tabla5[[#This Row],[Tiempo de Permanencia sin la Espera]]&gt;Tabla5[[#This Row],[Tiempo Preparación (horas)]],Tabla5[[#This Row],[Tiempo de Permanencia sin la Espera]]-Tabla5[[#This Row],[Tiempo Preparación (horas)]],0)</f>
        <v>3.0555555555555544E-2</v>
      </c>
      <c r="V424" s="7" t="str">
        <f>IF(Tabla5[[#This Row],[Tiempo de Permanencia sin la Espera]]&gt;Tabla5[[#This Row],[Tiempo Preparación (horas)]],"Si","No")</f>
        <v>Si</v>
      </c>
      <c r="W424" s="8">
        <v>93</v>
      </c>
      <c r="X424" s="8">
        <f>IF(Tabla5[[#This Row],[Orden Cobrada]]="Si",Tabla5[[#This Row],[Monto Total de la Cuenta]]," ")</f>
        <v>93</v>
      </c>
      <c r="Y424" s="8">
        <v>57</v>
      </c>
      <c r="Z424" s="7">
        <f>Tabla5[[#This Row],[Tiempo de Preparación]]/1440</f>
        <v>3.9583333333333331E-2</v>
      </c>
    </row>
    <row r="425" spans="1:26">
      <c r="A425">
        <v>13</v>
      </c>
      <c r="B425" t="s">
        <v>121</v>
      </c>
      <c r="C425">
        <v>3</v>
      </c>
      <c r="D425" s="3">
        <v>45021.10833333333</v>
      </c>
      <c r="E425" s="3">
        <v>45021.206944444442</v>
      </c>
      <c r="F425" t="s">
        <v>78</v>
      </c>
      <c r="G425" t="s">
        <v>66</v>
      </c>
      <c r="H425" t="s">
        <v>59</v>
      </c>
      <c r="I425" t="str">
        <f>IF(Tabla5[[#This Row],[Orden Cobrada]]="Si",Tabla13[[#This Row],[Método de Pago]],"Ninguno")</f>
        <v>Tarjeta de crédito</v>
      </c>
      <c r="J425" t="s">
        <v>972</v>
      </c>
      <c r="K425" s="34" t="str">
        <f>IF(Tabla5[[#This Row],[Orden Cobrada]]="Si",Tabla13[[#This Row],[Propina]],0)</f>
        <v>23.01</v>
      </c>
      <c r="L425" t="s">
        <v>76</v>
      </c>
      <c r="M425">
        <v>413</v>
      </c>
      <c r="N425" t="s">
        <v>64</v>
      </c>
      <c r="O425" t="s">
        <v>17</v>
      </c>
      <c r="P425" s="6">
        <f>INT(Tabla13[[#This Row],[Hora de Llegada]])</f>
        <v>45021</v>
      </c>
      <c r="Q425" s="7" t="str">
        <f>TEXT(Tabla13[[#This Row],[Hora de Llegada]], "h:mm")</f>
        <v>2:36</v>
      </c>
      <c r="R425" s="7" t="str">
        <f>TEXT(Tabla13[[#This Row],[Hora de Salida]], "h:mm")</f>
        <v>4:58</v>
      </c>
      <c r="S425" s="7">
        <f>IF(Tabla13[[#This Row],[Estado de la Mesa]]="Ocupada",Tabla13[[#This Row],[Hora de Salida2]]-Tabla13[[#This Row],[Hora de Llegada2]]+(15/1440),Tabla13[[#This Row],[Hora de Salida2]]-Tabla13[[#This Row],[Hora de Llegada2]])</f>
        <v>0.10902777777777779</v>
      </c>
      <c r="T425" s="7">
        <f>Tabla13[[#This Row],[Hora de Salida2]]-Tabla13[[#This Row],[Hora de Llegada2]]</f>
        <v>9.8611111111111122E-2</v>
      </c>
      <c r="U425" s="7">
        <f>IF(Tabla5[[#This Row],[Tiempo de Permanencia sin la Espera]]&gt;Tabla5[[#This Row],[Tiempo Preparación (horas)]],Tabla5[[#This Row],[Tiempo de Permanencia sin la Espera]]-Tabla5[[#This Row],[Tiempo Preparación (horas)]],0)</f>
        <v>9.027777777777779E-2</v>
      </c>
      <c r="V425" s="7" t="str">
        <f>IF(Tabla5[[#This Row],[Tiempo de Permanencia sin la Espera]]&gt;Tabla5[[#This Row],[Tiempo Preparación (horas)]],"Si","No")</f>
        <v>Si</v>
      </c>
      <c r="W425" s="8">
        <v>35</v>
      </c>
      <c r="X425" s="8">
        <f>IF(Tabla5[[#This Row],[Orden Cobrada]]="Si",Tabla5[[#This Row],[Monto Total de la Cuenta]]," ")</f>
        <v>35</v>
      </c>
      <c r="Y425" s="8">
        <v>12</v>
      </c>
      <c r="Z425" s="7">
        <f>Tabla5[[#This Row],[Tiempo de Preparación]]/1440</f>
        <v>8.3333333333333332E-3</v>
      </c>
    </row>
    <row r="426" spans="1:26">
      <c r="A426">
        <v>14</v>
      </c>
      <c r="B426" t="s">
        <v>971</v>
      </c>
      <c r="C426">
        <v>6</v>
      </c>
      <c r="D426" s="3">
        <v>45021.154861111114</v>
      </c>
      <c r="E426" s="3">
        <v>45021.3</v>
      </c>
      <c r="F426" t="s">
        <v>87</v>
      </c>
      <c r="G426" t="s">
        <v>60</v>
      </c>
      <c r="H426" t="s">
        <v>59</v>
      </c>
      <c r="I426" t="str">
        <f>IF(Tabla5[[#This Row],[Orden Cobrada]]="Si",Tabla13[[#This Row],[Método de Pago]],"Ninguno")</f>
        <v>Tarjeta de crédito</v>
      </c>
      <c r="J426" t="s">
        <v>970</v>
      </c>
      <c r="K426" s="34" t="str">
        <f>IF(Tabla5[[#This Row],[Orden Cobrada]]="Si",Tabla13[[#This Row],[Propina]],0)</f>
        <v>13.17</v>
      </c>
      <c r="L426" t="s">
        <v>57</v>
      </c>
      <c r="M426">
        <v>414</v>
      </c>
      <c r="N426" t="s">
        <v>90</v>
      </c>
      <c r="O426" t="s">
        <v>14</v>
      </c>
      <c r="P426" s="6">
        <f>INT(Tabla13[[#This Row],[Hora de Llegada]])</f>
        <v>45021</v>
      </c>
      <c r="Q426" s="7" t="str">
        <f>TEXT(Tabla13[[#This Row],[Hora de Llegada]], "h:mm")</f>
        <v>3:43</v>
      </c>
      <c r="R426" s="7" t="str">
        <f>TEXT(Tabla13[[#This Row],[Hora de Salida]], "h:mm")</f>
        <v>7:12</v>
      </c>
      <c r="S426" s="7">
        <f>IF(Tabla13[[#This Row],[Estado de la Mesa]]="Ocupada",Tabla13[[#This Row],[Hora de Salida2]]-Tabla13[[#This Row],[Hora de Llegada2]]+(15/1440),Tabla13[[#This Row],[Hora de Salida2]]-Tabla13[[#This Row],[Hora de Llegada2]])</f>
        <v>0.14513888888888887</v>
      </c>
      <c r="T426" s="7">
        <f>Tabla13[[#This Row],[Hora de Salida2]]-Tabla13[[#This Row],[Hora de Llegada2]]</f>
        <v>0.14513888888888887</v>
      </c>
      <c r="U426" s="7">
        <f>IF(Tabla5[[#This Row],[Tiempo de Permanencia sin la Espera]]&gt;Tabla5[[#This Row],[Tiempo Preparación (horas)]],Tabla5[[#This Row],[Tiempo de Permanencia sin la Espera]]-Tabla5[[#This Row],[Tiempo Preparación (horas)]],0)</f>
        <v>0.11874999999999998</v>
      </c>
      <c r="V426" s="7" t="str">
        <f>IF(Tabla5[[#This Row],[Tiempo de Permanencia sin la Espera]]&gt;Tabla5[[#This Row],[Tiempo Preparación (horas)]],"Si","No")</f>
        <v>Si</v>
      </c>
      <c r="W426" s="8">
        <v>33</v>
      </c>
      <c r="X426" s="8">
        <f>IF(Tabla5[[#This Row],[Orden Cobrada]]="Si",Tabla5[[#This Row],[Monto Total de la Cuenta]]," ")</f>
        <v>33</v>
      </c>
      <c r="Y426" s="8">
        <v>38</v>
      </c>
      <c r="Z426" s="7">
        <f>Tabla5[[#This Row],[Tiempo de Preparación]]/1440</f>
        <v>2.6388888888888889E-2</v>
      </c>
    </row>
    <row r="427" spans="1:26">
      <c r="A427">
        <v>14</v>
      </c>
      <c r="B427" t="s">
        <v>775</v>
      </c>
      <c r="C427">
        <v>4</v>
      </c>
      <c r="D427" s="3">
        <v>45021.027083333334</v>
      </c>
      <c r="E427" s="3">
        <v>45021.190972222219</v>
      </c>
      <c r="F427" t="s">
        <v>78</v>
      </c>
      <c r="G427" t="s">
        <v>66</v>
      </c>
      <c r="H427" t="s">
        <v>59</v>
      </c>
      <c r="I427" t="str">
        <f>IF(Tabla5[[#This Row],[Orden Cobrada]]="Si",Tabla13[[#This Row],[Método de Pago]],"Ninguno")</f>
        <v>Tarjeta de crédito</v>
      </c>
      <c r="J427" t="s">
        <v>969</v>
      </c>
      <c r="K427" s="34" t="str">
        <f>IF(Tabla5[[#This Row],[Orden Cobrada]]="Si",Tabla13[[#This Row],[Propina]],0)</f>
        <v>20.51</v>
      </c>
      <c r="L427" t="s">
        <v>76</v>
      </c>
      <c r="M427">
        <v>415</v>
      </c>
      <c r="N427" t="s">
        <v>104</v>
      </c>
      <c r="O427" t="s">
        <v>968</v>
      </c>
      <c r="P427" s="6">
        <f>INT(Tabla13[[#This Row],[Hora de Llegada]])</f>
        <v>45021</v>
      </c>
      <c r="Q427" s="7" t="str">
        <f>TEXT(Tabla13[[#This Row],[Hora de Llegada]], "h:mm")</f>
        <v>0:39</v>
      </c>
      <c r="R427" s="7" t="str">
        <f>TEXT(Tabla13[[#This Row],[Hora de Salida]], "h:mm")</f>
        <v>4:35</v>
      </c>
      <c r="S427" s="7">
        <f>IF(Tabla13[[#This Row],[Estado de la Mesa]]="Ocupada",Tabla13[[#This Row],[Hora de Salida2]]-Tabla13[[#This Row],[Hora de Llegada2]]+(15/1440),Tabla13[[#This Row],[Hora de Salida2]]-Tabla13[[#This Row],[Hora de Llegada2]])</f>
        <v>0.17430555555555552</v>
      </c>
      <c r="T427" s="7">
        <f>Tabla13[[#This Row],[Hora de Salida2]]-Tabla13[[#This Row],[Hora de Llegada2]]</f>
        <v>0.16388888888888886</v>
      </c>
      <c r="U427" s="7">
        <f>IF(Tabla5[[#This Row],[Tiempo de Permanencia sin la Espera]]&gt;Tabla5[[#This Row],[Tiempo Preparación (horas)]],Tabla5[[#This Row],[Tiempo de Permanencia sin la Espera]]-Tabla5[[#This Row],[Tiempo Preparación (horas)]],0)</f>
        <v>0.10347222222222219</v>
      </c>
      <c r="V427" s="7" t="str">
        <f>IF(Tabla5[[#This Row],[Tiempo de Permanencia sin la Espera]]&gt;Tabla5[[#This Row],[Tiempo Preparación (horas)]],"Si","No")</f>
        <v>Si</v>
      </c>
      <c r="W427" s="8">
        <v>158</v>
      </c>
      <c r="X427" s="8">
        <f>IF(Tabla5[[#This Row],[Orden Cobrada]]="Si",Tabla5[[#This Row],[Monto Total de la Cuenta]]," ")</f>
        <v>158</v>
      </c>
      <c r="Y427" s="8">
        <v>87</v>
      </c>
      <c r="Z427" s="7">
        <f>Tabla5[[#This Row],[Tiempo de Preparación]]/1440</f>
        <v>6.0416666666666667E-2</v>
      </c>
    </row>
    <row r="428" spans="1:26">
      <c r="A428">
        <v>20</v>
      </c>
      <c r="B428" t="s">
        <v>967</v>
      </c>
      <c r="C428">
        <v>2</v>
      </c>
      <c r="D428" s="3">
        <v>45021.127083333333</v>
      </c>
      <c r="E428" s="3">
        <v>45021.275694444441</v>
      </c>
      <c r="F428" t="s">
        <v>97</v>
      </c>
      <c r="G428" t="s">
        <v>66</v>
      </c>
      <c r="H428" t="s">
        <v>59</v>
      </c>
      <c r="I428" t="str">
        <f>IF(Tabla5[[#This Row],[Orden Cobrada]]="Si",Tabla13[[#This Row],[Método de Pago]],"Ninguno")</f>
        <v>Tarjeta de crédito</v>
      </c>
      <c r="J428" t="s">
        <v>966</v>
      </c>
      <c r="K428" s="34" t="str">
        <f>IF(Tabla5[[#This Row],[Orden Cobrada]]="Si",Tabla13[[#This Row],[Propina]],0)</f>
        <v>12.9</v>
      </c>
      <c r="L428" t="s">
        <v>57</v>
      </c>
      <c r="M428">
        <v>416</v>
      </c>
      <c r="N428" t="s">
        <v>85</v>
      </c>
      <c r="O428" t="s">
        <v>26</v>
      </c>
      <c r="P428" s="6">
        <f>INT(Tabla13[[#This Row],[Hora de Llegada]])</f>
        <v>45021</v>
      </c>
      <c r="Q428" s="7" t="str">
        <f>TEXT(Tabla13[[#This Row],[Hora de Llegada]], "h:mm")</f>
        <v>3:03</v>
      </c>
      <c r="R428" s="7" t="str">
        <f>TEXT(Tabla13[[#This Row],[Hora de Salida]], "h:mm")</f>
        <v>6:37</v>
      </c>
      <c r="S428" s="7">
        <f>IF(Tabla13[[#This Row],[Estado de la Mesa]]="Ocupada",Tabla13[[#This Row],[Hora de Salida2]]-Tabla13[[#This Row],[Hora de Llegada2]]+(15/1440),Tabla13[[#This Row],[Hora de Salida2]]-Tabla13[[#This Row],[Hora de Llegada2]])</f>
        <v>0.14861111111111114</v>
      </c>
      <c r="T428" s="7">
        <f>Tabla13[[#This Row],[Hora de Salida2]]-Tabla13[[#This Row],[Hora de Llegada2]]</f>
        <v>0.14861111111111114</v>
      </c>
      <c r="U428" s="7">
        <f>IF(Tabla5[[#This Row],[Tiempo de Permanencia sin la Espera]]&gt;Tabla5[[#This Row],[Tiempo Preparación (horas)]],Tabla5[[#This Row],[Tiempo de Permanencia sin la Espera]]-Tabla5[[#This Row],[Tiempo Preparación (horas)]],0)</f>
        <v>0.14236111111111113</v>
      </c>
      <c r="V428" s="7" t="str">
        <f>IF(Tabla5[[#This Row],[Tiempo de Permanencia sin la Espera]]&gt;Tabla5[[#This Row],[Tiempo Preparación (horas)]],"Si","No")</f>
        <v>Si</v>
      </c>
      <c r="W428" s="8">
        <v>25</v>
      </c>
      <c r="X428" s="8">
        <f>IF(Tabla5[[#This Row],[Orden Cobrada]]="Si",Tabla5[[#This Row],[Monto Total de la Cuenta]]," ")</f>
        <v>25</v>
      </c>
      <c r="Y428" s="8">
        <v>9</v>
      </c>
      <c r="Z428" s="7">
        <f>Tabla5[[#This Row],[Tiempo de Preparación]]/1440</f>
        <v>6.2500000000000003E-3</v>
      </c>
    </row>
    <row r="429" spans="1:26">
      <c r="A429">
        <v>7</v>
      </c>
      <c r="B429" t="s">
        <v>469</v>
      </c>
      <c r="C429">
        <v>2</v>
      </c>
      <c r="D429" s="3">
        <v>45021.142361111109</v>
      </c>
      <c r="E429" s="3">
        <v>45021.189583333333</v>
      </c>
      <c r="F429" t="s">
        <v>61</v>
      </c>
      <c r="G429" t="s">
        <v>66</v>
      </c>
      <c r="H429" t="s">
        <v>59</v>
      </c>
      <c r="I429" t="str">
        <f>IF(Tabla5[[#This Row],[Orden Cobrada]]="Si",Tabla13[[#This Row],[Método de Pago]],"Ninguno")</f>
        <v>Ninguno</v>
      </c>
      <c r="J429" t="s">
        <v>965</v>
      </c>
      <c r="K429" s="34">
        <f>IF(Tabla5[[#This Row],[Orden Cobrada]]="Si",Tabla13[[#This Row],[Propina]],0)</f>
        <v>0</v>
      </c>
      <c r="L429" t="s">
        <v>70</v>
      </c>
      <c r="M429">
        <v>417</v>
      </c>
      <c r="N429" t="s">
        <v>132</v>
      </c>
      <c r="O429" t="s">
        <v>964</v>
      </c>
      <c r="P429" s="6">
        <f>INT(Tabla13[[#This Row],[Hora de Llegada]])</f>
        <v>45021</v>
      </c>
      <c r="Q429" s="7" t="str">
        <f>TEXT(Tabla13[[#This Row],[Hora de Llegada]], "h:mm")</f>
        <v>3:25</v>
      </c>
      <c r="R429" s="7" t="str">
        <f>TEXT(Tabla13[[#This Row],[Hora de Salida]], "h:mm")</f>
        <v>4:33</v>
      </c>
      <c r="S429" s="7">
        <f>IF(Tabla13[[#This Row],[Estado de la Mesa]]="Ocupada",Tabla13[[#This Row],[Hora de Salida2]]-Tabla13[[#This Row],[Hora de Llegada2]]+(15/1440),Tabla13[[#This Row],[Hora de Salida2]]-Tabla13[[#This Row],[Hora de Llegada2]])</f>
        <v>4.7222222222222221E-2</v>
      </c>
      <c r="T429" s="7">
        <f>Tabla13[[#This Row],[Hora de Salida2]]-Tabla13[[#This Row],[Hora de Llegada2]]</f>
        <v>4.7222222222222221E-2</v>
      </c>
      <c r="U429" s="7">
        <f>IF(Tabla5[[#This Row],[Tiempo de Permanencia sin la Espera]]&gt;Tabla5[[#This Row],[Tiempo Preparación (horas)]],Tabla5[[#This Row],[Tiempo de Permanencia sin la Espera]]-Tabla5[[#This Row],[Tiempo Preparación (horas)]],0)</f>
        <v>0</v>
      </c>
      <c r="V429" s="7" t="str">
        <f>IF(Tabla5[[#This Row],[Tiempo de Permanencia sin la Espera]]&gt;Tabla5[[#This Row],[Tiempo Preparación (horas)]],"Si","No")</f>
        <v>No</v>
      </c>
      <c r="W429" s="8">
        <v>142</v>
      </c>
      <c r="X429" s="8" t="str">
        <f>IF(Tabla5[[#This Row],[Orden Cobrada]]="Si",Tabla5[[#This Row],[Monto Total de la Cuenta]]," ")</f>
        <v xml:space="preserve"> </v>
      </c>
      <c r="Y429" s="8">
        <v>90</v>
      </c>
      <c r="Z429" s="7">
        <f>Tabla5[[#This Row],[Tiempo de Preparación]]/1440</f>
        <v>6.25E-2</v>
      </c>
    </row>
    <row r="430" spans="1:26">
      <c r="A430">
        <v>17</v>
      </c>
      <c r="B430" t="s">
        <v>963</v>
      </c>
      <c r="C430">
        <v>4</v>
      </c>
      <c r="D430" s="3">
        <v>45021.036111111112</v>
      </c>
      <c r="E430" s="3">
        <v>45021.146527777775</v>
      </c>
      <c r="F430" t="s">
        <v>72</v>
      </c>
      <c r="G430" t="s">
        <v>66</v>
      </c>
      <c r="H430" t="s">
        <v>59</v>
      </c>
      <c r="I430" t="str">
        <f>IF(Tabla5[[#This Row],[Orden Cobrada]]="Si",Tabla13[[#This Row],[Método de Pago]],"Ninguno")</f>
        <v>Tarjeta de crédito</v>
      </c>
      <c r="J430" t="s">
        <v>962</v>
      </c>
      <c r="K430" s="34" t="str">
        <f>IF(Tabla5[[#This Row],[Orden Cobrada]]="Si",Tabla13[[#This Row],[Propina]],0)</f>
        <v>35.51</v>
      </c>
      <c r="L430" t="s">
        <v>57</v>
      </c>
      <c r="M430">
        <v>418</v>
      </c>
      <c r="N430" t="s">
        <v>90</v>
      </c>
      <c r="O430" t="s">
        <v>961</v>
      </c>
      <c r="P430" s="6">
        <f>INT(Tabla13[[#This Row],[Hora de Llegada]])</f>
        <v>45021</v>
      </c>
      <c r="Q430" s="7" t="str">
        <f>TEXT(Tabla13[[#This Row],[Hora de Llegada]], "h:mm")</f>
        <v>0:52</v>
      </c>
      <c r="R430" s="7" t="str">
        <f>TEXT(Tabla13[[#This Row],[Hora de Salida]], "h:mm")</f>
        <v>3:31</v>
      </c>
      <c r="S430" s="7">
        <f>IF(Tabla13[[#This Row],[Estado de la Mesa]]="Ocupada",Tabla13[[#This Row],[Hora de Salida2]]-Tabla13[[#This Row],[Hora de Llegada2]]+(15/1440),Tabla13[[#This Row],[Hora de Salida2]]-Tabla13[[#This Row],[Hora de Llegada2]])</f>
        <v>0.11041666666666666</v>
      </c>
      <c r="T430" s="7">
        <f>Tabla13[[#This Row],[Hora de Salida2]]-Tabla13[[#This Row],[Hora de Llegada2]]</f>
        <v>0.11041666666666666</v>
      </c>
      <c r="U430" s="7">
        <f>IF(Tabla5[[#This Row],[Tiempo de Permanencia sin la Espera]]&gt;Tabla5[[#This Row],[Tiempo Preparación (horas)]],Tabla5[[#This Row],[Tiempo de Permanencia sin la Espera]]-Tabla5[[#This Row],[Tiempo Preparación (horas)]],0)</f>
        <v>4.0972222222222215E-2</v>
      </c>
      <c r="V430" s="7" t="str">
        <f>IF(Tabla5[[#This Row],[Tiempo de Permanencia sin la Espera]]&gt;Tabla5[[#This Row],[Tiempo Preparación (horas)]],"Si","No")</f>
        <v>Si</v>
      </c>
      <c r="W430" s="8">
        <v>118</v>
      </c>
      <c r="X430" s="8">
        <f>IF(Tabla5[[#This Row],[Orden Cobrada]]="Si",Tabla5[[#This Row],[Monto Total de la Cuenta]]," ")</f>
        <v>118</v>
      </c>
      <c r="Y430" s="8">
        <v>100</v>
      </c>
      <c r="Z430" s="7">
        <f>Tabla5[[#This Row],[Tiempo de Preparación]]/1440</f>
        <v>6.9444444444444448E-2</v>
      </c>
    </row>
    <row r="431" spans="1:26">
      <c r="A431">
        <v>11</v>
      </c>
      <c r="B431" t="s">
        <v>960</v>
      </c>
      <c r="C431">
        <v>4</v>
      </c>
      <c r="D431" s="3">
        <v>45021.134722222225</v>
      </c>
      <c r="E431" s="3">
        <v>45021.238194444442</v>
      </c>
      <c r="F431" t="s">
        <v>87</v>
      </c>
      <c r="G431" t="s">
        <v>82</v>
      </c>
      <c r="H431" t="s">
        <v>59</v>
      </c>
      <c r="I431" t="str">
        <f>IF(Tabla5[[#This Row],[Orden Cobrada]]="Si",Tabla13[[#This Row],[Método de Pago]],"Ninguno")</f>
        <v>Tarjeta de crédito</v>
      </c>
      <c r="J431" t="s">
        <v>632</v>
      </c>
      <c r="K431" s="34" t="str">
        <f>IF(Tabla5[[#This Row],[Orden Cobrada]]="Si",Tabla13[[#This Row],[Propina]],0)</f>
        <v>14.09</v>
      </c>
      <c r="L431" t="s">
        <v>76</v>
      </c>
      <c r="M431">
        <v>419</v>
      </c>
      <c r="N431" t="s">
        <v>64</v>
      </c>
      <c r="O431" t="s">
        <v>959</v>
      </c>
      <c r="P431" s="6">
        <f>INT(Tabla13[[#This Row],[Hora de Llegada]])</f>
        <v>45021</v>
      </c>
      <c r="Q431" s="7" t="str">
        <f>TEXT(Tabla13[[#This Row],[Hora de Llegada]], "h:mm")</f>
        <v>3:14</v>
      </c>
      <c r="R431" s="7" t="str">
        <f>TEXT(Tabla13[[#This Row],[Hora de Salida]], "h:mm")</f>
        <v>5:43</v>
      </c>
      <c r="S431" s="7">
        <f>IF(Tabla13[[#This Row],[Estado de la Mesa]]="Ocupada",Tabla13[[#This Row],[Hora de Salida2]]-Tabla13[[#This Row],[Hora de Llegada2]]+(15/1440),Tabla13[[#This Row],[Hora de Salida2]]-Tabla13[[#This Row],[Hora de Llegada2]])</f>
        <v>0.11388888888888891</v>
      </c>
      <c r="T431" s="7">
        <f>Tabla13[[#This Row],[Hora de Salida2]]-Tabla13[[#This Row],[Hora de Llegada2]]</f>
        <v>0.10347222222222224</v>
      </c>
      <c r="U431" s="7">
        <f>IF(Tabla5[[#This Row],[Tiempo de Permanencia sin la Espera]]&gt;Tabla5[[#This Row],[Tiempo Preparación (horas)]],Tabla5[[#This Row],[Tiempo de Permanencia sin la Espera]]-Tabla5[[#This Row],[Tiempo Preparación (horas)]],0)</f>
        <v>5.9027777777777797E-2</v>
      </c>
      <c r="V431" s="7" t="str">
        <f>IF(Tabla5[[#This Row],[Tiempo de Permanencia sin la Espera]]&gt;Tabla5[[#This Row],[Tiempo Preparación (horas)]],"Si","No")</f>
        <v>Si</v>
      </c>
      <c r="W431" s="8">
        <v>67</v>
      </c>
      <c r="X431" s="8">
        <f>IF(Tabla5[[#This Row],[Orden Cobrada]]="Si",Tabla5[[#This Row],[Monto Total de la Cuenta]]," ")</f>
        <v>67</v>
      </c>
      <c r="Y431" s="8">
        <v>64</v>
      </c>
      <c r="Z431" s="7">
        <f>Tabla5[[#This Row],[Tiempo de Preparación]]/1440</f>
        <v>4.4444444444444446E-2</v>
      </c>
    </row>
    <row r="432" spans="1:26">
      <c r="A432">
        <v>18</v>
      </c>
      <c r="B432" t="s">
        <v>958</v>
      </c>
      <c r="C432">
        <v>6</v>
      </c>
      <c r="D432" s="3">
        <v>45021.095833333333</v>
      </c>
      <c r="E432" s="3">
        <v>45021.228472222225</v>
      </c>
      <c r="F432" t="s">
        <v>61</v>
      </c>
      <c r="G432" t="s">
        <v>82</v>
      </c>
      <c r="H432" t="s">
        <v>59</v>
      </c>
      <c r="I432" t="str">
        <f>IF(Tabla5[[#This Row],[Orden Cobrada]]="Si",Tabla13[[#This Row],[Método de Pago]],"Ninguno")</f>
        <v>Tarjeta de crédito</v>
      </c>
      <c r="J432" t="s">
        <v>957</v>
      </c>
      <c r="K432" s="34" t="str">
        <f>IF(Tabla5[[#This Row],[Orden Cobrada]]="Si",Tabla13[[#This Row],[Propina]],0)</f>
        <v>31.49</v>
      </c>
      <c r="L432" t="s">
        <v>76</v>
      </c>
      <c r="M432">
        <v>420</v>
      </c>
      <c r="N432" t="s">
        <v>126</v>
      </c>
      <c r="O432" t="s">
        <v>956</v>
      </c>
      <c r="P432" s="6">
        <f>INT(Tabla13[[#This Row],[Hora de Llegada]])</f>
        <v>45021</v>
      </c>
      <c r="Q432" s="7" t="str">
        <f>TEXT(Tabla13[[#This Row],[Hora de Llegada]], "h:mm")</f>
        <v>2:18</v>
      </c>
      <c r="R432" s="7" t="str">
        <f>TEXT(Tabla13[[#This Row],[Hora de Salida]], "h:mm")</f>
        <v>5:29</v>
      </c>
      <c r="S432" s="7">
        <f>IF(Tabla13[[#This Row],[Estado de la Mesa]]="Ocupada",Tabla13[[#This Row],[Hora de Salida2]]-Tabla13[[#This Row],[Hora de Llegada2]]+(15/1440),Tabla13[[#This Row],[Hora de Salida2]]-Tabla13[[#This Row],[Hora de Llegada2]])</f>
        <v>0.14305555555555555</v>
      </c>
      <c r="T432" s="7">
        <f>Tabla13[[#This Row],[Hora de Salida2]]-Tabla13[[#This Row],[Hora de Llegada2]]</f>
        <v>0.13263888888888889</v>
      </c>
      <c r="U432" s="7">
        <f>IF(Tabla5[[#This Row],[Tiempo de Permanencia sin la Espera]]&gt;Tabla5[[#This Row],[Tiempo Preparación (horas)]],Tabla5[[#This Row],[Tiempo de Permanencia sin la Espera]]-Tabla5[[#This Row],[Tiempo Preparación (horas)]],0)</f>
        <v>5.9722222222222218E-2</v>
      </c>
      <c r="V432" s="7" t="str">
        <f>IF(Tabla5[[#This Row],[Tiempo de Permanencia sin la Espera]]&gt;Tabla5[[#This Row],[Tiempo Preparación (horas)]],"Si","No")</f>
        <v>Si</v>
      </c>
      <c r="W432" s="8">
        <v>242</v>
      </c>
      <c r="X432" s="8">
        <f>IF(Tabla5[[#This Row],[Orden Cobrada]]="Si",Tabla5[[#This Row],[Monto Total de la Cuenta]]," ")</f>
        <v>242</v>
      </c>
      <c r="Y432" s="8">
        <v>105</v>
      </c>
      <c r="Z432" s="7">
        <f>Tabla5[[#This Row],[Tiempo de Preparación]]/1440</f>
        <v>7.2916666666666671E-2</v>
      </c>
    </row>
    <row r="433" spans="1:26">
      <c r="A433">
        <v>10</v>
      </c>
      <c r="B433" t="s">
        <v>794</v>
      </c>
      <c r="C433">
        <v>1</v>
      </c>
      <c r="D433" s="3">
        <v>45021.067361111112</v>
      </c>
      <c r="E433" s="3">
        <v>45021.171527777777</v>
      </c>
      <c r="F433" t="s">
        <v>97</v>
      </c>
      <c r="G433" t="s">
        <v>82</v>
      </c>
      <c r="H433" t="s">
        <v>59</v>
      </c>
      <c r="I433" t="str">
        <f>IF(Tabla5[[#This Row],[Orden Cobrada]]="Si",Tabla13[[#This Row],[Método de Pago]],"Ninguno")</f>
        <v>Tarjeta de crédito</v>
      </c>
      <c r="J433" t="s">
        <v>955</v>
      </c>
      <c r="K433" s="34" t="str">
        <f>IF(Tabla5[[#This Row],[Orden Cobrada]]="Si",Tabla13[[#This Row],[Propina]],0)</f>
        <v>17.57</v>
      </c>
      <c r="L433" t="s">
        <v>76</v>
      </c>
      <c r="M433">
        <v>421</v>
      </c>
      <c r="N433" t="s">
        <v>69</v>
      </c>
      <c r="O433" t="s">
        <v>954</v>
      </c>
      <c r="P433" s="6">
        <f>INT(Tabla13[[#This Row],[Hora de Llegada]])</f>
        <v>45021</v>
      </c>
      <c r="Q433" s="7" t="str">
        <f>TEXT(Tabla13[[#This Row],[Hora de Llegada]], "h:mm")</f>
        <v>1:37</v>
      </c>
      <c r="R433" s="7" t="str">
        <f>TEXT(Tabla13[[#This Row],[Hora de Salida]], "h:mm")</f>
        <v>4:07</v>
      </c>
      <c r="S433" s="7">
        <f>IF(Tabla13[[#This Row],[Estado de la Mesa]]="Ocupada",Tabla13[[#This Row],[Hora de Salida2]]-Tabla13[[#This Row],[Hora de Llegada2]]+(15/1440),Tabla13[[#This Row],[Hora de Salida2]]-Tabla13[[#This Row],[Hora de Llegada2]])</f>
        <v>0.11458333333333331</v>
      </c>
      <c r="T433" s="7">
        <f>Tabla13[[#This Row],[Hora de Salida2]]-Tabla13[[#This Row],[Hora de Llegada2]]</f>
        <v>0.10416666666666664</v>
      </c>
      <c r="U433" s="7">
        <f>IF(Tabla5[[#This Row],[Tiempo de Permanencia sin la Espera]]&gt;Tabla5[[#This Row],[Tiempo Preparación (horas)]],Tabla5[[#This Row],[Tiempo de Permanencia sin la Espera]]-Tabla5[[#This Row],[Tiempo Preparación (horas)]],0)</f>
        <v>5.486111111111109E-2</v>
      </c>
      <c r="V433" s="7" t="str">
        <f>IF(Tabla5[[#This Row],[Tiempo de Permanencia sin la Espera]]&gt;Tabla5[[#This Row],[Tiempo Preparación (horas)]],"Si","No")</f>
        <v>Si</v>
      </c>
      <c r="W433" s="8">
        <v>85</v>
      </c>
      <c r="X433" s="8">
        <f>IF(Tabla5[[#This Row],[Orden Cobrada]]="Si",Tabla5[[#This Row],[Monto Total de la Cuenta]]," ")</f>
        <v>85</v>
      </c>
      <c r="Y433" s="8">
        <v>71</v>
      </c>
      <c r="Z433" s="7">
        <f>Tabla5[[#This Row],[Tiempo de Preparación]]/1440</f>
        <v>4.9305555555555554E-2</v>
      </c>
    </row>
    <row r="434" spans="1:26">
      <c r="A434">
        <v>12</v>
      </c>
      <c r="B434" t="s">
        <v>953</v>
      </c>
      <c r="C434">
        <v>6</v>
      </c>
      <c r="D434" s="3">
        <v>45021.025000000001</v>
      </c>
      <c r="E434" s="3">
        <v>45021.131249999999</v>
      </c>
      <c r="F434" t="s">
        <v>61</v>
      </c>
      <c r="G434" t="s">
        <v>82</v>
      </c>
      <c r="H434" t="s">
        <v>59</v>
      </c>
      <c r="I434" t="str">
        <f>IF(Tabla5[[#This Row],[Orden Cobrada]]="Si",Tabla13[[#This Row],[Método de Pago]],"Ninguno")</f>
        <v>Tarjeta de crédito</v>
      </c>
      <c r="J434" t="s">
        <v>952</v>
      </c>
      <c r="K434" s="34" t="str">
        <f>IF(Tabla5[[#This Row],[Orden Cobrada]]="Si",Tabla13[[#This Row],[Propina]],0)</f>
        <v>39.72</v>
      </c>
      <c r="L434" t="s">
        <v>57</v>
      </c>
      <c r="M434">
        <v>422</v>
      </c>
      <c r="N434" t="s">
        <v>90</v>
      </c>
      <c r="O434" t="s">
        <v>951</v>
      </c>
      <c r="P434" s="6">
        <f>INT(Tabla13[[#This Row],[Hora de Llegada]])</f>
        <v>45021</v>
      </c>
      <c r="Q434" s="7" t="str">
        <f>TEXT(Tabla13[[#This Row],[Hora de Llegada]], "h:mm")</f>
        <v>0:36</v>
      </c>
      <c r="R434" s="7" t="str">
        <f>TEXT(Tabla13[[#This Row],[Hora de Salida]], "h:mm")</f>
        <v>3:09</v>
      </c>
      <c r="S434" s="7">
        <f>IF(Tabla13[[#This Row],[Estado de la Mesa]]="Ocupada",Tabla13[[#This Row],[Hora de Salida2]]-Tabla13[[#This Row],[Hora de Llegada2]]+(15/1440),Tabla13[[#This Row],[Hora de Salida2]]-Tabla13[[#This Row],[Hora de Llegada2]])</f>
        <v>0.10625000000000001</v>
      </c>
      <c r="T434" s="7">
        <f>Tabla13[[#This Row],[Hora de Salida2]]-Tabla13[[#This Row],[Hora de Llegada2]]</f>
        <v>0.10625000000000001</v>
      </c>
      <c r="U434" s="7">
        <f>IF(Tabla5[[#This Row],[Tiempo de Permanencia sin la Espera]]&gt;Tabla5[[#This Row],[Tiempo Preparación (horas)]],Tabla5[[#This Row],[Tiempo de Permanencia sin la Espera]]-Tabla5[[#This Row],[Tiempo Preparación (horas)]],0)</f>
        <v>8.2638888888888901E-2</v>
      </c>
      <c r="V434" s="7" t="str">
        <f>IF(Tabla5[[#This Row],[Tiempo de Permanencia sin la Espera]]&gt;Tabla5[[#This Row],[Tiempo Preparación (horas)]],"Si","No")</f>
        <v>Si</v>
      </c>
      <c r="W434" s="8">
        <v>88</v>
      </c>
      <c r="X434" s="8">
        <f>IF(Tabla5[[#This Row],[Orden Cobrada]]="Si",Tabla5[[#This Row],[Monto Total de la Cuenta]]," ")</f>
        <v>88</v>
      </c>
      <c r="Y434" s="8">
        <v>34</v>
      </c>
      <c r="Z434" s="7">
        <f>Tabla5[[#This Row],[Tiempo de Preparación]]/1440</f>
        <v>2.361111111111111E-2</v>
      </c>
    </row>
    <row r="435" spans="1:26">
      <c r="A435">
        <v>4</v>
      </c>
      <c r="B435" t="s">
        <v>950</v>
      </c>
      <c r="C435">
        <v>2</v>
      </c>
      <c r="D435" s="3">
        <v>45021.106944444444</v>
      </c>
      <c r="E435" s="3">
        <v>45021.206250000003</v>
      </c>
      <c r="F435" t="s">
        <v>97</v>
      </c>
      <c r="G435" t="s">
        <v>82</v>
      </c>
      <c r="H435" t="s">
        <v>102</v>
      </c>
      <c r="I435" t="str">
        <f>IF(Tabla5[[#This Row],[Orden Cobrada]]="Si",Tabla13[[#This Row],[Método de Pago]],"Ninguno")</f>
        <v>Efectivo</v>
      </c>
      <c r="J435" t="s">
        <v>949</v>
      </c>
      <c r="K435" s="34" t="str">
        <f>IF(Tabla5[[#This Row],[Orden Cobrada]]="Si",Tabla13[[#This Row],[Propina]],0)</f>
        <v>34.13</v>
      </c>
      <c r="L435" t="s">
        <v>70</v>
      </c>
      <c r="M435">
        <v>423</v>
      </c>
      <c r="N435" t="s">
        <v>56</v>
      </c>
      <c r="O435" t="s">
        <v>948</v>
      </c>
      <c r="P435" s="6">
        <f>INT(Tabla13[[#This Row],[Hora de Llegada]])</f>
        <v>45021</v>
      </c>
      <c r="Q435" s="7" t="str">
        <f>TEXT(Tabla13[[#This Row],[Hora de Llegada]], "h:mm")</f>
        <v>2:34</v>
      </c>
      <c r="R435" s="7" t="str">
        <f>TEXT(Tabla13[[#This Row],[Hora de Salida]], "h:mm")</f>
        <v>4:57</v>
      </c>
      <c r="S435" s="7">
        <f>IF(Tabla13[[#This Row],[Estado de la Mesa]]="Ocupada",Tabla13[[#This Row],[Hora de Salida2]]-Tabla13[[#This Row],[Hora de Llegada2]]+(15/1440),Tabla13[[#This Row],[Hora de Salida2]]-Tabla13[[#This Row],[Hora de Llegada2]])</f>
        <v>9.9305555555555577E-2</v>
      </c>
      <c r="T435" s="7">
        <f>Tabla13[[#This Row],[Hora de Salida2]]-Tabla13[[#This Row],[Hora de Llegada2]]</f>
        <v>9.9305555555555577E-2</v>
      </c>
      <c r="U435" s="7">
        <f>IF(Tabla5[[#This Row],[Tiempo de Permanencia sin la Espera]]&gt;Tabla5[[#This Row],[Tiempo Preparación (horas)]],Tabla5[[#This Row],[Tiempo de Permanencia sin la Espera]]-Tabla5[[#This Row],[Tiempo Preparación (horas)]],0)</f>
        <v>7.7777777777777807E-2</v>
      </c>
      <c r="V435" s="7" t="str">
        <f>IF(Tabla5[[#This Row],[Tiempo de Permanencia sin la Espera]]&gt;Tabla5[[#This Row],[Tiempo Preparación (horas)]],"Si","No")</f>
        <v>Si</v>
      </c>
      <c r="W435" s="8">
        <v>152</v>
      </c>
      <c r="X435" s="8">
        <f>IF(Tabla5[[#This Row],[Orden Cobrada]]="Si",Tabla5[[#This Row],[Monto Total de la Cuenta]]," ")</f>
        <v>152</v>
      </c>
      <c r="Y435" s="8">
        <v>31</v>
      </c>
      <c r="Z435" s="7">
        <f>Tabla5[[#This Row],[Tiempo de Preparación]]/1440</f>
        <v>2.1527777777777778E-2</v>
      </c>
    </row>
    <row r="436" spans="1:26">
      <c r="A436">
        <v>13</v>
      </c>
      <c r="B436" t="s">
        <v>883</v>
      </c>
      <c r="C436">
        <v>3</v>
      </c>
      <c r="D436" s="3">
        <v>45021.047222222223</v>
      </c>
      <c r="E436" s="3">
        <v>45021.136805555558</v>
      </c>
      <c r="F436" t="s">
        <v>61</v>
      </c>
      <c r="G436" t="s">
        <v>66</v>
      </c>
      <c r="H436" t="s">
        <v>102</v>
      </c>
      <c r="I436" t="str">
        <f>IF(Tabla5[[#This Row],[Orden Cobrada]]="Si",Tabla13[[#This Row],[Método de Pago]],"Ninguno")</f>
        <v>Efectivo</v>
      </c>
      <c r="J436" t="s">
        <v>947</v>
      </c>
      <c r="K436" s="34" t="str">
        <f>IF(Tabla5[[#This Row],[Orden Cobrada]]="Si",Tabla13[[#This Row],[Propina]],0)</f>
        <v>11.02</v>
      </c>
      <c r="L436" t="s">
        <v>57</v>
      </c>
      <c r="M436">
        <v>424</v>
      </c>
      <c r="N436" t="s">
        <v>75</v>
      </c>
      <c r="O436" t="s">
        <v>711</v>
      </c>
      <c r="P436" s="6">
        <f>INT(Tabla13[[#This Row],[Hora de Llegada]])</f>
        <v>45021</v>
      </c>
      <c r="Q436" s="7" t="str">
        <f>TEXT(Tabla13[[#This Row],[Hora de Llegada]], "h:mm")</f>
        <v>1:08</v>
      </c>
      <c r="R436" s="7" t="str">
        <f>TEXT(Tabla13[[#This Row],[Hora de Salida]], "h:mm")</f>
        <v>3:17</v>
      </c>
      <c r="S436" s="7">
        <f>IF(Tabla13[[#This Row],[Estado de la Mesa]]="Ocupada",Tabla13[[#This Row],[Hora de Salida2]]-Tabla13[[#This Row],[Hora de Llegada2]]+(15/1440),Tabla13[[#This Row],[Hora de Salida2]]-Tabla13[[#This Row],[Hora de Llegada2]])</f>
        <v>8.958333333333332E-2</v>
      </c>
      <c r="T436" s="7">
        <f>Tabla13[[#This Row],[Hora de Salida2]]-Tabla13[[#This Row],[Hora de Llegada2]]</f>
        <v>8.958333333333332E-2</v>
      </c>
      <c r="U436" s="7">
        <f>IF(Tabla5[[#This Row],[Tiempo de Permanencia sin la Espera]]&gt;Tabla5[[#This Row],[Tiempo Preparación (horas)]],Tabla5[[#This Row],[Tiempo de Permanencia sin la Espera]]-Tabla5[[#This Row],[Tiempo Preparación (horas)]],0)</f>
        <v>2.8472222222222211E-2</v>
      </c>
      <c r="V436" s="7" t="str">
        <f>IF(Tabla5[[#This Row],[Tiempo de Permanencia sin la Espera]]&gt;Tabla5[[#This Row],[Tiempo Preparación (horas)]],"Si","No")</f>
        <v>Si</v>
      </c>
      <c r="W436" s="8">
        <v>147</v>
      </c>
      <c r="X436" s="8">
        <f>IF(Tabla5[[#This Row],[Orden Cobrada]]="Si",Tabla5[[#This Row],[Monto Total de la Cuenta]]," ")</f>
        <v>147</v>
      </c>
      <c r="Y436" s="8">
        <v>88</v>
      </c>
      <c r="Z436" s="7">
        <f>Tabla5[[#This Row],[Tiempo de Preparación]]/1440</f>
        <v>6.1111111111111109E-2</v>
      </c>
    </row>
    <row r="437" spans="1:26">
      <c r="A437">
        <v>18</v>
      </c>
      <c r="B437" t="s">
        <v>905</v>
      </c>
      <c r="C437">
        <v>3</v>
      </c>
      <c r="D437" s="3">
        <v>45021.058333333334</v>
      </c>
      <c r="E437" s="3">
        <v>45021.15625</v>
      </c>
      <c r="F437" t="s">
        <v>61</v>
      </c>
      <c r="G437" t="s">
        <v>82</v>
      </c>
      <c r="H437" t="s">
        <v>59</v>
      </c>
      <c r="I437" t="str">
        <f>IF(Tabla5[[#This Row],[Orden Cobrada]]="Si",Tabla13[[#This Row],[Método de Pago]],"Ninguno")</f>
        <v>Tarjeta de crédito</v>
      </c>
      <c r="J437" t="s">
        <v>946</v>
      </c>
      <c r="K437" s="34" t="str">
        <f>IF(Tabla5[[#This Row],[Orden Cobrada]]="Si",Tabla13[[#This Row],[Propina]],0)</f>
        <v>49.43</v>
      </c>
      <c r="L437" t="s">
        <v>57</v>
      </c>
      <c r="M437">
        <v>425</v>
      </c>
      <c r="N437" t="s">
        <v>100</v>
      </c>
      <c r="O437" t="s">
        <v>16</v>
      </c>
      <c r="P437" s="6">
        <f>INT(Tabla13[[#This Row],[Hora de Llegada]])</f>
        <v>45021</v>
      </c>
      <c r="Q437" s="7" t="str">
        <f>TEXT(Tabla13[[#This Row],[Hora de Llegada]], "h:mm")</f>
        <v>1:24</v>
      </c>
      <c r="R437" s="7" t="str">
        <f>TEXT(Tabla13[[#This Row],[Hora de Salida]], "h:mm")</f>
        <v>3:45</v>
      </c>
      <c r="S437" s="7">
        <f>IF(Tabla13[[#This Row],[Estado de la Mesa]]="Ocupada",Tabla13[[#This Row],[Hora de Salida2]]-Tabla13[[#This Row],[Hora de Llegada2]]+(15/1440),Tabla13[[#This Row],[Hora de Salida2]]-Tabla13[[#This Row],[Hora de Llegada2]])</f>
        <v>9.791666666666668E-2</v>
      </c>
      <c r="T437" s="7">
        <f>Tabla13[[#This Row],[Hora de Salida2]]-Tabla13[[#This Row],[Hora de Llegada2]]</f>
        <v>9.791666666666668E-2</v>
      </c>
      <c r="U437" s="7">
        <f>IF(Tabla5[[#This Row],[Tiempo de Permanencia sin la Espera]]&gt;Tabla5[[#This Row],[Tiempo Preparación (horas)]],Tabla5[[#This Row],[Tiempo de Permanencia sin la Espera]]-Tabla5[[#This Row],[Tiempo Preparación (horas)]],0)</f>
        <v>7.8472222222222235E-2</v>
      </c>
      <c r="V437" s="7" t="str">
        <f>IF(Tabla5[[#This Row],[Tiempo de Permanencia sin la Espera]]&gt;Tabla5[[#This Row],[Tiempo Preparación (horas)]],"Si","No")</f>
        <v>Si</v>
      </c>
      <c r="W437" s="8">
        <v>19</v>
      </c>
      <c r="X437" s="8">
        <f>IF(Tabla5[[#This Row],[Orden Cobrada]]="Si",Tabla5[[#This Row],[Monto Total de la Cuenta]]," ")</f>
        <v>19</v>
      </c>
      <c r="Y437" s="8">
        <v>28</v>
      </c>
      <c r="Z437" s="7">
        <f>Tabla5[[#This Row],[Tiempo de Preparación]]/1440</f>
        <v>1.9444444444444445E-2</v>
      </c>
    </row>
    <row r="438" spans="1:26">
      <c r="A438">
        <v>5</v>
      </c>
      <c r="B438" t="s">
        <v>945</v>
      </c>
      <c r="C438">
        <v>2</v>
      </c>
      <c r="D438" s="3">
        <v>45021.132638888892</v>
      </c>
      <c r="E438" s="3">
        <v>45021.209722222222</v>
      </c>
      <c r="F438" t="s">
        <v>78</v>
      </c>
      <c r="G438" t="s">
        <v>82</v>
      </c>
      <c r="H438" t="s">
        <v>59</v>
      </c>
      <c r="I438" t="str">
        <f>IF(Tabla5[[#This Row],[Orden Cobrada]]="Si",Tabla13[[#This Row],[Método de Pago]],"Ninguno")</f>
        <v>Ninguno</v>
      </c>
      <c r="J438" t="s">
        <v>944</v>
      </c>
      <c r="K438" s="34">
        <f>IF(Tabla5[[#This Row],[Orden Cobrada]]="Si",Tabla13[[#This Row],[Propina]],0)</f>
        <v>0</v>
      </c>
      <c r="L438" t="s">
        <v>57</v>
      </c>
      <c r="M438">
        <v>426</v>
      </c>
      <c r="N438" t="s">
        <v>104</v>
      </c>
      <c r="O438" t="s">
        <v>943</v>
      </c>
      <c r="P438" s="6">
        <f>INT(Tabla13[[#This Row],[Hora de Llegada]])</f>
        <v>45021</v>
      </c>
      <c r="Q438" s="7" t="str">
        <f>TEXT(Tabla13[[#This Row],[Hora de Llegada]], "h:mm")</f>
        <v>3:11</v>
      </c>
      <c r="R438" s="7" t="str">
        <f>TEXT(Tabla13[[#This Row],[Hora de Salida]], "h:mm")</f>
        <v>5:02</v>
      </c>
      <c r="S438" s="7">
        <f>IF(Tabla13[[#This Row],[Estado de la Mesa]]="Ocupada",Tabla13[[#This Row],[Hora de Salida2]]-Tabla13[[#This Row],[Hora de Llegada2]]+(15/1440),Tabla13[[#This Row],[Hora de Salida2]]-Tabla13[[#This Row],[Hora de Llegada2]])</f>
        <v>7.7083333333333337E-2</v>
      </c>
      <c r="T438" s="7">
        <f>Tabla13[[#This Row],[Hora de Salida2]]-Tabla13[[#This Row],[Hora de Llegada2]]</f>
        <v>7.7083333333333337E-2</v>
      </c>
      <c r="U438" s="7">
        <f>IF(Tabla5[[#This Row],[Tiempo de Permanencia sin la Espera]]&gt;Tabla5[[#This Row],[Tiempo Preparación (horas)]],Tabla5[[#This Row],[Tiempo de Permanencia sin la Espera]]-Tabla5[[#This Row],[Tiempo Preparación (horas)]],0)</f>
        <v>0</v>
      </c>
      <c r="V438" s="7" t="str">
        <f>IF(Tabla5[[#This Row],[Tiempo de Permanencia sin la Espera]]&gt;Tabla5[[#This Row],[Tiempo Preparación (horas)]],"Si","No")</f>
        <v>No</v>
      </c>
      <c r="W438" s="8">
        <v>247</v>
      </c>
      <c r="X438" s="8" t="str">
        <f>IF(Tabla5[[#This Row],[Orden Cobrada]]="Si",Tabla5[[#This Row],[Monto Total de la Cuenta]]," ")</f>
        <v xml:space="preserve"> </v>
      </c>
      <c r="Y438" s="8">
        <v>116</v>
      </c>
      <c r="Z438" s="7">
        <f>Tabla5[[#This Row],[Tiempo de Preparación]]/1440</f>
        <v>8.0555555555555561E-2</v>
      </c>
    </row>
    <row r="439" spans="1:26">
      <c r="A439">
        <v>2</v>
      </c>
      <c r="B439" t="s">
        <v>942</v>
      </c>
      <c r="C439">
        <v>4</v>
      </c>
      <c r="D439" s="3">
        <v>45021.106944444444</v>
      </c>
      <c r="E439" s="3">
        <v>45021.154861111114</v>
      </c>
      <c r="F439" t="s">
        <v>61</v>
      </c>
      <c r="G439" t="s">
        <v>82</v>
      </c>
      <c r="H439" t="s">
        <v>102</v>
      </c>
      <c r="I439" t="str">
        <f>IF(Tabla5[[#This Row],[Orden Cobrada]]="Si",Tabla13[[#This Row],[Método de Pago]],"Ninguno")</f>
        <v>Ninguno</v>
      </c>
      <c r="J439" t="s">
        <v>941</v>
      </c>
      <c r="K439" s="34">
        <f>IF(Tabla5[[#This Row],[Orden Cobrada]]="Si",Tabla13[[#This Row],[Propina]],0)</f>
        <v>0</v>
      </c>
      <c r="L439" t="s">
        <v>70</v>
      </c>
      <c r="M439">
        <v>427</v>
      </c>
      <c r="N439" t="s">
        <v>126</v>
      </c>
      <c r="O439" t="s">
        <v>940</v>
      </c>
      <c r="P439" s="6">
        <f>INT(Tabla13[[#This Row],[Hora de Llegada]])</f>
        <v>45021</v>
      </c>
      <c r="Q439" s="7" t="str">
        <f>TEXT(Tabla13[[#This Row],[Hora de Llegada]], "h:mm")</f>
        <v>2:34</v>
      </c>
      <c r="R439" s="7" t="str">
        <f>TEXT(Tabla13[[#This Row],[Hora de Salida]], "h:mm")</f>
        <v>3:43</v>
      </c>
      <c r="S439" s="7">
        <f>IF(Tabla13[[#This Row],[Estado de la Mesa]]="Ocupada",Tabla13[[#This Row],[Hora de Salida2]]-Tabla13[[#This Row],[Hora de Llegada2]]+(15/1440),Tabla13[[#This Row],[Hora de Salida2]]-Tabla13[[#This Row],[Hora de Llegada2]])</f>
        <v>4.7916666666666677E-2</v>
      </c>
      <c r="T439" s="7">
        <f>Tabla13[[#This Row],[Hora de Salida2]]-Tabla13[[#This Row],[Hora de Llegada2]]</f>
        <v>4.7916666666666677E-2</v>
      </c>
      <c r="U439" s="7">
        <f>IF(Tabla5[[#This Row],[Tiempo de Permanencia sin la Espera]]&gt;Tabla5[[#This Row],[Tiempo Preparación (horas)]],Tabla5[[#This Row],[Tiempo de Permanencia sin la Espera]]-Tabla5[[#This Row],[Tiempo Preparación (horas)]],0)</f>
        <v>0</v>
      </c>
      <c r="V439" s="7" t="str">
        <f>IF(Tabla5[[#This Row],[Tiempo de Permanencia sin la Espera]]&gt;Tabla5[[#This Row],[Tiempo Preparación (horas)]],"Si","No")</f>
        <v>No</v>
      </c>
      <c r="W439" s="8">
        <v>206</v>
      </c>
      <c r="X439" s="8" t="str">
        <f>IF(Tabla5[[#This Row],[Orden Cobrada]]="Si",Tabla5[[#This Row],[Monto Total de la Cuenta]]," ")</f>
        <v xml:space="preserve"> </v>
      </c>
      <c r="Y439" s="8">
        <v>166</v>
      </c>
      <c r="Z439" s="7">
        <f>Tabla5[[#This Row],[Tiempo de Preparación]]/1440</f>
        <v>0.11527777777777778</v>
      </c>
    </row>
    <row r="440" spans="1:26">
      <c r="A440">
        <v>7</v>
      </c>
      <c r="B440" t="s">
        <v>939</v>
      </c>
      <c r="C440">
        <v>5</v>
      </c>
      <c r="D440" s="3">
        <v>45021.137499999997</v>
      </c>
      <c r="E440" s="3">
        <v>45021.252083333333</v>
      </c>
      <c r="F440" t="s">
        <v>78</v>
      </c>
      <c r="G440" t="s">
        <v>60</v>
      </c>
      <c r="H440" t="s">
        <v>59</v>
      </c>
      <c r="I440" t="str">
        <f>IF(Tabla5[[#This Row],[Orden Cobrada]]="Si",Tabla13[[#This Row],[Método de Pago]],"Ninguno")</f>
        <v>Ninguno</v>
      </c>
      <c r="J440" t="s">
        <v>938</v>
      </c>
      <c r="K440" s="34">
        <f>IF(Tabla5[[#This Row],[Orden Cobrada]]="Si",Tabla13[[#This Row],[Propina]],0)</f>
        <v>0</v>
      </c>
      <c r="L440" t="s">
        <v>57</v>
      </c>
      <c r="M440">
        <v>428</v>
      </c>
      <c r="N440" t="s">
        <v>56</v>
      </c>
      <c r="O440" t="s">
        <v>937</v>
      </c>
      <c r="P440" s="6">
        <f>INT(Tabla13[[#This Row],[Hora de Llegada]])</f>
        <v>45021</v>
      </c>
      <c r="Q440" s="7" t="str">
        <f>TEXT(Tabla13[[#This Row],[Hora de Llegada]], "h:mm")</f>
        <v>3:18</v>
      </c>
      <c r="R440" s="7" t="str">
        <f>TEXT(Tabla13[[#This Row],[Hora de Salida]], "h:mm")</f>
        <v>6:03</v>
      </c>
      <c r="S440" s="7">
        <f>IF(Tabla13[[#This Row],[Estado de la Mesa]]="Ocupada",Tabla13[[#This Row],[Hora de Salida2]]-Tabla13[[#This Row],[Hora de Llegada2]]+(15/1440),Tabla13[[#This Row],[Hora de Salida2]]-Tabla13[[#This Row],[Hora de Llegada2]])</f>
        <v>0.11458333333333334</v>
      </c>
      <c r="T440" s="7">
        <f>Tabla13[[#This Row],[Hora de Salida2]]-Tabla13[[#This Row],[Hora de Llegada2]]</f>
        <v>0.11458333333333334</v>
      </c>
      <c r="U440" s="7">
        <f>IF(Tabla5[[#This Row],[Tiempo de Permanencia sin la Espera]]&gt;Tabla5[[#This Row],[Tiempo Preparación (horas)]],Tabla5[[#This Row],[Tiempo de Permanencia sin la Espera]]-Tabla5[[#This Row],[Tiempo Preparación (horas)]],0)</f>
        <v>0</v>
      </c>
      <c r="V440" s="7" t="str">
        <f>IF(Tabla5[[#This Row],[Tiempo de Permanencia sin la Espera]]&gt;Tabla5[[#This Row],[Tiempo Preparación (horas)]],"Si","No")</f>
        <v>No</v>
      </c>
      <c r="W440" s="8">
        <v>175</v>
      </c>
      <c r="X440" s="8" t="str">
        <f>IF(Tabla5[[#This Row],[Orden Cobrada]]="Si",Tabla5[[#This Row],[Monto Total de la Cuenta]]," ")</f>
        <v xml:space="preserve"> </v>
      </c>
      <c r="Y440" s="8">
        <v>179</v>
      </c>
      <c r="Z440" s="7">
        <f>Tabla5[[#This Row],[Tiempo de Preparación]]/1440</f>
        <v>0.12430555555555556</v>
      </c>
    </row>
    <row r="441" spans="1:26">
      <c r="A441">
        <v>8</v>
      </c>
      <c r="B441" t="s">
        <v>936</v>
      </c>
      <c r="C441">
        <v>1</v>
      </c>
      <c r="D441" s="3">
        <v>45021.006944444445</v>
      </c>
      <c r="E441" s="3">
        <v>45021.156944444447</v>
      </c>
      <c r="F441" t="s">
        <v>78</v>
      </c>
      <c r="G441" t="s">
        <v>82</v>
      </c>
      <c r="H441" t="s">
        <v>59</v>
      </c>
      <c r="I441" t="str">
        <f>IF(Tabla5[[#This Row],[Orden Cobrada]]="Si",Tabla13[[#This Row],[Método de Pago]],"Ninguno")</f>
        <v>Tarjeta de crédito</v>
      </c>
      <c r="J441" t="s">
        <v>935</v>
      </c>
      <c r="K441" s="34" t="str">
        <f>IF(Tabla5[[#This Row],[Orden Cobrada]]="Si",Tabla13[[#This Row],[Propina]],0)</f>
        <v>10.95</v>
      </c>
      <c r="L441" t="s">
        <v>57</v>
      </c>
      <c r="M441">
        <v>429</v>
      </c>
      <c r="N441" t="s">
        <v>104</v>
      </c>
      <c r="O441" t="s">
        <v>25</v>
      </c>
      <c r="P441" s="6">
        <f>INT(Tabla13[[#This Row],[Hora de Llegada]])</f>
        <v>45021</v>
      </c>
      <c r="Q441" s="7" t="str">
        <f>TEXT(Tabla13[[#This Row],[Hora de Llegada]], "h:mm")</f>
        <v>0:10</v>
      </c>
      <c r="R441" s="7" t="str">
        <f>TEXT(Tabla13[[#This Row],[Hora de Salida]], "h:mm")</f>
        <v>3:46</v>
      </c>
      <c r="S441" s="7">
        <f>IF(Tabla13[[#This Row],[Estado de la Mesa]]="Ocupada",Tabla13[[#This Row],[Hora de Salida2]]-Tabla13[[#This Row],[Hora de Llegada2]]+(15/1440),Tabla13[[#This Row],[Hora de Salida2]]-Tabla13[[#This Row],[Hora de Llegada2]])</f>
        <v>0.15</v>
      </c>
      <c r="T441" s="7">
        <f>Tabla13[[#This Row],[Hora de Salida2]]-Tabla13[[#This Row],[Hora de Llegada2]]</f>
        <v>0.15</v>
      </c>
      <c r="U441" s="7">
        <f>IF(Tabla5[[#This Row],[Tiempo de Permanencia sin la Espera]]&gt;Tabla5[[#This Row],[Tiempo Preparación (horas)]],Tabla5[[#This Row],[Tiempo de Permanencia sin la Espera]]-Tabla5[[#This Row],[Tiempo Preparación (horas)]],0)</f>
        <v>0.13125000000000001</v>
      </c>
      <c r="V441" s="7" t="str">
        <f>IF(Tabla5[[#This Row],[Tiempo de Permanencia sin la Espera]]&gt;Tabla5[[#This Row],[Tiempo Preparación (horas)]],"Si","No")</f>
        <v>Si</v>
      </c>
      <c r="W441" s="8">
        <v>78</v>
      </c>
      <c r="X441" s="8">
        <f>IF(Tabla5[[#This Row],[Orden Cobrada]]="Si",Tabla5[[#This Row],[Monto Total de la Cuenta]]," ")</f>
        <v>78</v>
      </c>
      <c r="Y441" s="8">
        <v>27</v>
      </c>
      <c r="Z441" s="7">
        <f>Tabla5[[#This Row],[Tiempo de Preparación]]/1440</f>
        <v>1.8749999999999999E-2</v>
      </c>
    </row>
    <row r="442" spans="1:26">
      <c r="A442">
        <v>7</v>
      </c>
      <c r="B442" t="s">
        <v>777</v>
      </c>
      <c r="C442">
        <v>3</v>
      </c>
      <c r="D442" s="3">
        <v>45021.097916666666</v>
      </c>
      <c r="E442" s="3">
        <v>45021.165972222225</v>
      </c>
      <c r="F442" t="s">
        <v>78</v>
      </c>
      <c r="G442" t="s">
        <v>82</v>
      </c>
      <c r="H442" t="s">
        <v>106</v>
      </c>
      <c r="I442" t="str">
        <f>IF(Tabla5[[#This Row],[Orden Cobrada]]="Si",Tabla13[[#This Row],[Método de Pago]],"Ninguno")</f>
        <v>Tarjeta de débito</v>
      </c>
      <c r="J442" t="s">
        <v>934</v>
      </c>
      <c r="K442" s="34" t="str">
        <f>IF(Tabla5[[#This Row],[Orden Cobrada]]="Si",Tabla13[[#This Row],[Propina]],0)</f>
        <v>42.09</v>
      </c>
      <c r="L442" t="s">
        <v>57</v>
      </c>
      <c r="M442">
        <v>430</v>
      </c>
      <c r="N442" t="s">
        <v>132</v>
      </c>
      <c r="O442" t="s">
        <v>26</v>
      </c>
      <c r="P442" s="6">
        <f>INT(Tabla13[[#This Row],[Hora de Llegada]])</f>
        <v>45021</v>
      </c>
      <c r="Q442" s="7" t="str">
        <f>TEXT(Tabla13[[#This Row],[Hora de Llegada]], "h:mm")</f>
        <v>2:21</v>
      </c>
      <c r="R442" s="7" t="str">
        <f>TEXT(Tabla13[[#This Row],[Hora de Salida]], "h:mm")</f>
        <v>3:59</v>
      </c>
      <c r="S442" s="7">
        <f>IF(Tabla13[[#This Row],[Estado de la Mesa]]="Ocupada",Tabla13[[#This Row],[Hora de Salida2]]-Tabla13[[#This Row],[Hora de Llegada2]]+(15/1440),Tabla13[[#This Row],[Hora de Salida2]]-Tabla13[[#This Row],[Hora de Llegada2]])</f>
        <v>6.805555555555555E-2</v>
      </c>
      <c r="T442" s="7">
        <f>Tabla13[[#This Row],[Hora de Salida2]]-Tabla13[[#This Row],[Hora de Llegada2]]</f>
        <v>6.805555555555555E-2</v>
      </c>
      <c r="U442" s="7">
        <f>IF(Tabla5[[#This Row],[Tiempo de Permanencia sin la Espera]]&gt;Tabla5[[#This Row],[Tiempo Preparación (horas)]],Tabla5[[#This Row],[Tiempo de Permanencia sin la Espera]]-Tabla5[[#This Row],[Tiempo Preparación (horas)]],0)</f>
        <v>3.4027777777777775E-2</v>
      </c>
      <c r="V442" s="7" t="str">
        <f>IF(Tabla5[[#This Row],[Tiempo de Permanencia sin la Espera]]&gt;Tabla5[[#This Row],[Tiempo Preparación (horas)]],"Si","No")</f>
        <v>Si</v>
      </c>
      <c r="W442" s="8">
        <v>25</v>
      </c>
      <c r="X442" s="8">
        <f>IF(Tabla5[[#This Row],[Orden Cobrada]]="Si",Tabla5[[#This Row],[Monto Total de la Cuenta]]," ")</f>
        <v>25</v>
      </c>
      <c r="Y442" s="8">
        <v>49</v>
      </c>
      <c r="Z442" s="7">
        <f>Tabla5[[#This Row],[Tiempo de Preparación]]/1440</f>
        <v>3.4027777777777775E-2</v>
      </c>
    </row>
    <row r="443" spans="1:26">
      <c r="A443">
        <v>15</v>
      </c>
      <c r="B443" t="s">
        <v>933</v>
      </c>
      <c r="C443">
        <v>5</v>
      </c>
      <c r="D443" s="3">
        <v>45021.147916666669</v>
      </c>
      <c r="E443" s="3">
        <v>45021.309027777781</v>
      </c>
      <c r="F443" t="s">
        <v>87</v>
      </c>
      <c r="G443" t="s">
        <v>82</v>
      </c>
      <c r="H443" t="s">
        <v>59</v>
      </c>
      <c r="I443" t="str">
        <f>IF(Tabla5[[#This Row],[Orden Cobrada]]="Si",Tabla13[[#This Row],[Método de Pago]],"Ninguno")</f>
        <v>Tarjeta de crédito</v>
      </c>
      <c r="J443" t="s">
        <v>932</v>
      </c>
      <c r="K443" s="34" t="str">
        <f>IF(Tabla5[[#This Row],[Orden Cobrada]]="Si",Tabla13[[#This Row],[Propina]],0)</f>
        <v>39.82</v>
      </c>
      <c r="L443" t="s">
        <v>70</v>
      </c>
      <c r="M443">
        <v>431</v>
      </c>
      <c r="N443" t="s">
        <v>64</v>
      </c>
      <c r="O443" t="s">
        <v>7</v>
      </c>
      <c r="P443" s="6">
        <f>INT(Tabla13[[#This Row],[Hora de Llegada]])</f>
        <v>45021</v>
      </c>
      <c r="Q443" s="7" t="str">
        <f>TEXT(Tabla13[[#This Row],[Hora de Llegada]], "h:mm")</f>
        <v>3:33</v>
      </c>
      <c r="R443" s="7" t="str">
        <f>TEXT(Tabla13[[#This Row],[Hora de Salida]], "h:mm")</f>
        <v>7:25</v>
      </c>
      <c r="S443" s="7">
        <f>IF(Tabla13[[#This Row],[Estado de la Mesa]]="Ocupada",Tabla13[[#This Row],[Hora de Salida2]]-Tabla13[[#This Row],[Hora de Llegada2]]+(15/1440),Tabla13[[#This Row],[Hora de Salida2]]-Tabla13[[#This Row],[Hora de Llegada2]])</f>
        <v>0.16111111111111112</v>
      </c>
      <c r="T443" s="7">
        <f>Tabla13[[#This Row],[Hora de Salida2]]-Tabla13[[#This Row],[Hora de Llegada2]]</f>
        <v>0.16111111111111112</v>
      </c>
      <c r="U443" s="7">
        <f>IF(Tabla5[[#This Row],[Tiempo de Permanencia sin la Espera]]&gt;Tabla5[[#This Row],[Tiempo Preparación (horas)]],Tabla5[[#This Row],[Tiempo de Permanencia sin la Espera]]-Tabla5[[#This Row],[Tiempo Preparación (horas)]],0)</f>
        <v>0.14722222222222223</v>
      </c>
      <c r="V443" s="7" t="str">
        <f>IF(Tabla5[[#This Row],[Tiempo de Permanencia sin la Espera]]&gt;Tabla5[[#This Row],[Tiempo Preparación (horas)]],"Si","No")</f>
        <v>Si</v>
      </c>
      <c r="W443" s="8">
        <v>60</v>
      </c>
      <c r="X443" s="8">
        <f>IF(Tabla5[[#This Row],[Orden Cobrada]]="Si",Tabla5[[#This Row],[Monto Total de la Cuenta]]," ")</f>
        <v>60</v>
      </c>
      <c r="Y443" s="8">
        <v>20</v>
      </c>
      <c r="Z443" s="7">
        <f>Tabla5[[#This Row],[Tiempo de Preparación]]/1440</f>
        <v>1.3888888888888888E-2</v>
      </c>
    </row>
    <row r="444" spans="1:26">
      <c r="A444">
        <v>10</v>
      </c>
      <c r="B444" t="s">
        <v>931</v>
      </c>
      <c r="C444">
        <v>2</v>
      </c>
      <c r="D444" s="3">
        <v>45021.146527777775</v>
      </c>
      <c r="E444" s="3">
        <v>45021.245833333334</v>
      </c>
      <c r="F444" t="s">
        <v>78</v>
      </c>
      <c r="G444" t="s">
        <v>66</v>
      </c>
      <c r="H444" t="s">
        <v>59</v>
      </c>
      <c r="I444" t="str">
        <f>IF(Tabla5[[#This Row],[Orden Cobrada]]="Si",Tabla13[[#This Row],[Método de Pago]],"Ninguno")</f>
        <v>Tarjeta de crédito</v>
      </c>
      <c r="J444" t="s">
        <v>930</v>
      </c>
      <c r="K444" s="34" t="str">
        <f>IF(Tabla5[[#This Row],[Orden Cobrada]]="Si",Tabla13[[#This Row],[Propina]],0)</f>
        <v>18.71</v>
      </c>
      <c r="L444" t="s">
        <v>70</v>
      </c>
      <c r="M444">
        <v>432</v>
      </c>
      <c r="N444" t="s">
        <v>75</v>
      </c>
      <c r="O444" t="s">
        <v>929</v>
      </c>
      <c r="P444" s="6">
        <f>INT(Tabla13[[#This Row],[Hora de Llegada]])</f>
        <v>45021</v>
      </c>
      <c r="Q444" s="7" t="str">
        <f>TEXT(Tabla13[[#This Row],[Hora de Llegada]], "h:mm")</f>
        <v>3:31</v>
      </c>
      <c r="R444" s="7" t="str">
        <f>TEXT(Tabla13[[#This Row],[Hora de Salida]], "h:mm")</f>
        <v>5:54</v>
      </c>
      <c r="S444" s="7">
        <f>IF(Tabla13[[#This Row],[Estado de la Mesa]]="Ocupada",Tabla13[[#This Row],[Hora de Salida2]]-Tabla13[[#This Row],[Hora de Llegada2]]+(15/1440),Tabla13[[#This Row],[Hora de Salida2]]-Tabla13[[#This Row],[Hora de Llegada2]])</f>
        <v>9.9305555555555564E-2</v>
      </c>
      <c r="T444" s="7">
        <f>Tabla13[[#This Row],[Hora de Salida2]]-Tabla13[[#This Row],[Hora de Llegada2]]</f>
        <v>9.9305555555555564E-2</v>
      </c>
      <c r="U444" s="7">
        <f>IF(Tabla5[[#This Row],[Tiempo de Permanencia sin la Espera]]&gt;Tabla5[[#This Row],[Tiempo Preparación (horas)]],Tabla5[[#This Row],[Tiempo de Permanencia sin la Espera]]-Tabla5[[#This Row],[Tiempo Preparación (horas)]],0)</f>
        <v>4.7916666666666677E-2</v>
      </c>
      <c r="V444" s="7" t="str">
        <f>IF(Tabla5[[#This Row],[Tiempo de Permanencia sin la Espera]]&gt;Tabla5[[#This Row],[Tiempo Preparación (horas)]],"Si","No")</f>
        <v>Si</v>
      </c>
      <c r="W444" s="8">
        <v>109</v>
      </c>
      <c r="X444" s="8">
        <f>IF(Tabla5[[#This Row],[Orden Cobrada]]="Si",Tabla5[[#This Row],[Monto Total de la Cuenta]]," ")</f>
        <v>109</v>
      </c>
      <c r="Y444" s="8">
        <v>74</v>
      </c>
      <c r="Z444" s="7">
        <f>Tabla5[[#This Row],[Tiempo de Preparación]]/1440</f>
        <v>5.1388888888888887E-2</v>
      </c>
    </row>
    <row r="445" spans="1:26">
      <c r="A445">
        <v>10</v>
      </c>
      <c r="B445" t="s">
        <v>928</v>
      </c>
      <c r="C445">
        <v>4</v>
      </c>
      <c r="D445" s="3">
        <v>45021.051388888889</v>
      </c>
      <c r="E445" s="3">
        <v>45021.131249999999</v>
      </c>
      <c r="F445" t="s">
        <v>78</v>
      </c>
      <c r="G445" t="s">
        <v>82</v>
      </c>
      <c r="H445" t="s">
        <v>59</v>
      </c>
      <c r="I445" t="str">
        <f>IF(Tabla5[[#This Row],[Orden Cobrada]]="Si",Tabla13[[#This Row],[Método de Pago]],"Ninguno")</f>
        <v>Tarjeta de crédito</v>
      </c>
      <c r="J445" t="s">
        <v>927</v>
      </c>
      <c r="K445" s="34" t="str">
        <f>IF(Tabla5[[#This Row],[Orden Cobrada]]="Si",Tabla13[[#This Row],[Propina]],0)</f>
        <v>45.77</v>
      </c>
      <c r="L445" t="s">
        <v>57</v>
      </c>
      <c r="M445">
        <v>433</v>
      </c>
      <c r="N445" t="s">
        <v>126</v>
      </c>
      <c r="O445" t="s">
        <v>183</v>
      </c>
      <c r="P445" s="6">
        <f>INT(Tabla13[[#This Row],[Hora de Llegada]])</f>
        <v>45021</v>
      </c>
      <c r="Q445" s="7" t="str">
        <f>TEXT(Tabla13[[#This Row],[Hora de Llegada]], "h:mm")</f>
        <v>1:14</v>
      </c>
      <c r="R445" s="7" t="str">
        <f>TEXT(Tabla13[[#This Row],[Hora de Salida]], "h:mm")</f>
        <v>3:09</v>
      </c>
      <c r="S445" s="7">
        <f>IF(Tabla13[[#This Row],[Estado de la Mesa]]="Ocupada",Tabla13[[#This Row],[Hora de Salida2]]-Tabla13[[#This Row],[Hora de Llegada2]]+(15/1440),Tabla13[[#This Row],[Hora de Salida2]]-Tabla13[[#This Row],[Hora de Llegada2]])</f>
        <v>7.9861111111111105E-2</v>
      </c>
      <c r="T445" s="7">
        <f>Tabla13[[#This Row],[Hora de Salida2]]-Tabla13[[#This Row],[Hora de Llegada2]]</f>
        <v>7.9861111111111105E-2</v>
      </c>
      <c r="U445" s="7">
        <f>IF(Tabla5[[#This Row],[Tiempo de Permanencia sin la Espera]]&gt;Tabla5[[#This Row],[Tiempo Preparación (horas)]],Tabla5[[#This Row],[Tiempo de Permanencia sin la Espera]]-Tabla5[[#This Row],[Tiempo Preparación (horas)]],0)</f>
        <v>2.8472222222222218E-2</v>
      </c>
      <c r="V445" s="7" t="str">
        <f>IF(Tabla5[[#This Row],[Tiempo de Permanencia sin la Espera]]&gt;Tabla5[[#This Row],[Tiempo Preparación (horas)]],"Si","No")</f>
        <v>Si</v>
      </c>
      <c r="W445" s="8">
        <v>102</v>
      </c>
      <c r="X445" s="8">
        <f>IF(Tabla5[[#This Row],[Orden Cobrada]]="Si",Tabla5[[#This Row],[Monto Total de la Cuenta]]," ")</f>
        <v>102</v>
      </c>
      <c r="Y445" s="8">
        <v>74</v>
      </c>
      <c r="Z445" s="7">
        <f>Tabla5[[#This Row],[Tiempo de Preparación]]/1440</f>
        <v>5.1388888888888887E-2</v>
      </c>
    </row>
    <row r="446" spans="1:26">
      <c r="A446">
        <v>15</v>
      </c>
      <c r="B446" t="s">
        <v>926</v>
      </c>
      <c r="C446">
        <v>4</v>
      </c>
      <c r="D446" s="3">
        <v>45021.010416666664</v>
      </c>
      <c r="E446" s="3">
        <v>45021.163194444445</v>
      </c>
      <c r="F446" t="s">
        <v>78</v>
      </c>
      <c r="G446" t="s">
        <v>82</v>
      </c>
      <c r="H446" t="s">
        <v>59</v>
      </c>
      <c r="I446" t="str">
        <f>IF(Tabla5[[#This Row],[Orden Cobrada]]="Si",Tabla13[[#This Row],[Método de Pago]],"Ninguno")</f>
        <v>Tarjeta de crédito</v>
      </c>
      <c r="J446" t="s">
        <v>925</v>
      </c>
      <c r="K446" s="34" t="str">
        <f>IF(Tabla5[[#This Row],[Orden Cobrada]]="Si",Tabla13[[#This Row],[Propina]],0)</f>
        <v>37.15</v>
      </c>
      <c r="L446" t="s">
        <v>57</v>
      </c>
      <c r="M446">
        <v>434</v>
      </c>
      <c r="N446" t="s">
        <v>126</v>
      </c>
      <c r="O446" t="s">
        <v>924</v>
      </c>
      <c r="P446" s="6">
        <f>INT(Tabla13[[#This Row],[Hora de Llegada]])</f>
        <v>45021</v>
      </c>
      <c r="Q446" s="7" t="str">
        <f>TEXT(Tabla13[[#This Row],[Hora de Llegada]], "h:mm")</f>
        <v>0:15</v>
      </c>
      <c r="R446" s="7" t="str">
        <f>TEXT(Tabla13[[#This Row],[Hora de Salida]], "h:mm")</f>
        <v>3:55</v>
      </c>
      <c r="S446" s="7">
        <f>IF(Tabla13[[#This Row],[Estado de la Mesa]]="Ocupada",Tabla13[[#This Row],[Hora de Salida2]]-Tabla13[[#This Row],[Hora de Llegada2]]+(15/1440),Tabla13[[#This Row],[Hora de Salida2]]-Tabla13[[#This Row],[Hora de Llegada2]])</f>
        <v>0.15277777777777779</v>
      </c>
      <c r="T446" s="7">
        <f>Tabla13[[#This Row],[Hora de Salida2]]-Tabla13[[#This Row],[Hora de Llegada2]]</f>
        <v>0.15277777777777779</v>
      </c>
      <c r="U446" s="7">
        <f>IF(Tabla5[[#This Row],[Tiempo de Permanencia sin la Espera]]&gt;Tabla5[[#This Row],[Tiempo Preparación (horas)]],Tabla5[[#This Row],[Tiempo de Permanencia sin la Espera]]-Tabla5[[#This Row],[Tiempo Preparación (horas)]],0)</f>
        <v>0.11250000000000002</v>
      </c>
      <c r="V446" s="7" t="str">
        <f>IF(Tabla5[[#This Row],[Tiempo de Permanencia sin la Espera]]&gt;Tabla5[[#This Row],[Tiempo Preparación (horas)]],"Si","No")</f>
        <v>Si</v>
      </c>
      <c r="W446" s="8">
        <v>96</v>
      </c>
      <c r="X446" s="8">
        <f>IF(Tabla5[[#This Row],[Orden Cobrada]]="Si",Tabla5[[#This Row],[Monto Total de la Cuenta]]," ")</f>
        <v>96</v>
      </c>
      <c r="Y446" s="8">
        <v>58</v>
      </c>
      <c r="Z446" s="7">
        <f>Tabla5[[#This Row],[Tiempo de Preparación]]/1440</f>
        <v>4.027777777777778E-2</v>
      </c>
    </row>
    <row r="447" spans="1:26">
      <c r="A447">
        <v>17</v>
      </c>
      <c r="B447" t="s">
        <v>923</v>
      </c>
      <c r="C447">
        <v>6</v>
      </c>
      <c r="D447" s="3">
        <v>45021.161805555559</v>
      </c>
      <c r="E447" s="3">
        <v>45021.250694444447</v>
      </c>
      <c r="F447" t="s">
        <v>87</v>
      </c>
      <c r="G447" t="s">
        <v>82</v>
      </c>
      <c r="H447" t="s">
        <v>59</v>
      </c>
      <c r="I447" t="str">
        <f>IF(Tabla5[[#This Row],[Orden Cobrada]]="Si",Tabla13[[#This Row],[Método de Pago]],"Ninguno")</f>
        <v>Tarjeta de crédito</v>
      </c>
      <c r="J447" t="s">
        <v>922</v>
      </c>
      <c r="K447" s="34" t="str">
        <f>IF(Tabla5[[#This Row],[Orden Cobrada]]="Si",Tabla13[[#This Row],[Propina]],0)</f>
        <v>30.48</v>
      </c>
      <c r="L447" t="s">
        <v>76</v>
      </c>
      <c r="M447">
        <v>435</v>
      </c>
      <c r="N447" t="s">
        <v>90</v>
      </c>
      <c r="O447" t="s">
        <v>921</v>
      </c>
      <c r="P447" s="6">
        <f>INT(Tabla13[[#This Row],[Hora de Llegada]])</f>
        <v>45021</v>
      </c>
      <c r="Q447" s="7" t="str">
        <f>TEXT(Tabla13[[#This Row],[Hora de Llegada]], "h:mm")</f>
        <v>3:53</v>
      </c>
      <c r="R447" s="7" t="str">
        <f>TEXT(Tabla13[[#This Row],[Hora de Salida]], "h:mm")</f>
        <v>6:01</v>
      </c>
      <c r="S447" s="7">
        <f>IF(Tabla13[[#This Row],[Estado de la Mesa]]="Ocupada",Tabla13[[#This Row],[Hora de Salida2]]-Tabla13[[#This Row],[Hora de Llegada2]]+(15/1440),Tabla13[[#This Row],[Hora de Salida2]]-Tabla13[[#This Row],[Hora de Llegada2]])</f>
        <v>9.930555555555555E-2</v>
      </c>
      <c r="T447" s="7">
        <f>Tabla13[[#This Row],[Hora de Salida2]]-Tabla13[[#This Row],[Hora de Llegada2]]</f>
        <v>8.8888888888888878E-2</v>
      </c>
      <c r="U447" s="7">
        <f>IF(Tabla5[[#This Row],[Tiempo de Permanencia sin la Espera]]&gt;Tabla5[[#This Row],[Tiempo Preparación (horas)]],Tabla5[[#This Row],[Tiempo de Permanencia sin la Espera]]-Tabla5[[#This Row],[Tiempo Preparación (horas)]],0)</f>
        <v>1.1805555555555541E-2</v>
      </c>
      <c r="V447" s="7" t="str">
        <f>IF(Tabla5[[#This Row],[Tiempo de Permanencia sin la Espera]]&gt;Tabla5[[#This Row],[Tiempo Preparación (horas)]],"Si","No")</f>
        <v>Si</v>
      </c>
      <c r="W447" s="8">
        <v>154</v>
      </c>
      <c r="X447" s="8">
        <f>IF(Tabla5[[#This Row],[Orden Cobrada]]="Si",Tabla5[[#This Row],[Monto Total de la Cuenta]]," ")</f>
        <v>154</v>
      </c>
      <c r="Y447" s="8">
        <v>111</v>
      </c>
      <c r="Z447" s="7">
        <f>Tabla5[[#This Row],[Tiempo de Preparación]]/1440</f>
        <v>7.7083333333333337E-2</v>
      </c>
    </row>
    <row r="448" spans="1:26">
      <c r="A448">
        <v>10</v>
      </c>
      <c r="B448" t="s">
        <v>920</v>
      </c>
      <c r="C448">
        <v>3</v>
      </c>
      <c r="D448" s="3">
        <v>45021.008333333331</v>
      </c>
      <c r="E448" s="3">
        <v>45021.169444444444</v>
      </c>
      <c r="F448" t="s">
        <v>87</v>
      </c>
      <c r="G448" t="s">
        <v>82</v>
      </c>
      <c r="H448" t="s">
        <v>59</v>
      </c>
      <c r="I448" t="str">
        <f>IF(Tabla5[[#This Row],[Orden Cobrada]]="Si",Tabla13[[#This Row],[Método de Pago]],"Ninguno")</f>
        <v>Tarjeta de crédito</v>
      </c>
      <c r="J448" t="s">
        <v>919</v>
      </c>
      <c r="K448" s="34" t="str">
        <f>IF(Tabla5[[#This Row],[Orden Cobrada]]="Si",Tabla13[[#This Row],[Propina]],0)</f>
        <v>10.14</v>
      </c>
      <c r="L448" t="s">
        <v>76</v>
      </c>
      <c r="M448">
        <v>436</v>
      </c>
      <c r="N448" t="s">
        <v>104</v>
      </c>
      <c r="O448" t="s">
        <v>15</v>
      </c>
      <c r="P448" s="6">
        <f>INT(Tabla13[[#This Row],[Hora de Llegada]])</f>
        <v>45021</v>
      </c>
      <c r="Q448" s="7" t="str">
        <f>TEXT(Tabla13[[#This Row],[Hora de Llegada]], "h:mm")</f>
        <v>0:12</v>
      </c>
      <c r="R448" s="7" t="str">
        <f>TEXT(Tabla13[[#This Row],[Hora de Salida]], "h:mm")</f>
        <v>4:04</v>
      </c>
      <c r="S448" s="7">
        <f>IF(Tabla13[[#This Row],[Estado de la Mesa]]="Ocupada",Tabla13[[#This Row],[Hora de Salida2]]-Tabla13[[#This Row],[Hora de Llegada2]]+(15/1440),Tabla13[[#This Row],[Hora de Salida2]]-Tabla13[[#This Row],[Hora de Llegada2]])</f>
        <v>0.17152777777777775</v>
      </c>
      <c r="T448" s="7">
        <f>Tabla13[[#This Row],[Hora de Salida2]]-Tabla13[[#This Row],[Hora de Llegada2]]</f>
        <v>0.16111111111111109</v>
      </c>
      <c r="U448" s="7">
        <f>IF(Tabla5[[#This Row],[Tiempo de Permanencia sin la Espera]]&gt;Tabla5[[#This Row],[Tiempo Preparación (horas)]],Tabla5[[#This Row],[Tiempo de Permanencia sin la Espera]]-Tabla5[[#This Row],[Tiempo Preparación (horas)]],0)</f>
        <v>0.12986111111111109</v>
      </c>
      <c r="V448" s="7" t="str">
        <f>IF(Tabla5[[#This Row],[Tiempo de Permanencia sin la Espera]]&gt;Tabla5[[#This Row],[Tiempo Preparación (horas)]],"Si","No")</f>
        <v>Si</v>
      </c>
      <c r="W448" s="8">
        <v>56</v>
      </c>
      <c r="X448" s="8">
        <f>IF(Tabla5[[#This Row],[Orden Cobrada]]="Si",Tabla5[[#This Row],[Monto Total de la Cuenta]]," ")</f>
        <v>56</v>
      </c>
      <c r="Y448" s="8">
        <v>45</v>
      </c>
      <c r="Z448" s="7">
        <f>Tabla5[[#This Row],[Tiempo de Preparación]]/1440</f>
        <v>3.125E-2</v>
      </c>
    </row>
    <row r="449" spans="1:26">
      <c r="A449">
        <v>16</v>
      </c>
      <c r="B449" t="s">
        <v>918</v>
      </c>
      <c r="C449">
        <v>6</v>
      </c>
      <c r="D449" s="3">
        <v>45021.126388888886</v>
      </c>
      <c r="E449" s="3">
        <v>45021.225694444445</v>
      </c>
      <c r="F449" t="s">
        <v>72</v>
      </c>
      <c r="G449" t="s">
        <v>82</v>
      </c>
      <c r="H449" t="s">
        <v>59</v>
      </c>
      <c r="I449" t="str">
        <f>IF(Tabla5[[#This Row],[Orden Cobrada]]="Si",Tabla13[[#This Row],[Método de Pago]],"Ninguno")</f>
        <v>Tarjeta de crédito</v>
      </c>
      <c r="J449" t="s">
        <v>917</v>
      </c>
      <c r="K449" s="34" t="str">
        <f>IF(Tabla5[[#This Row],[Orden Cobrada]]="Si",Tabla13[[#This Row],[Propina]],0)</f>
        <v>12.56</v>
      </c>
      <c r="L449" t="s">
        <v>57</v>
      </c>
      <c r="M449">
        <v>437</v>
      </c>
      <c r="N449" t="s">
        <v>163</v>
      </c>
      <c r="O449" t="s">
        <v>17</v>
      </c>
      <c r="P449" s="6">
        <f>INT(Tabla13[[#This Row],[Hora de Llegada]])</f>
        <v>45021</v>
      </c>
      <c r="Q449" s="7" t="str">
        <f>TEXT(Tabla13[[#This Row],[Hora de Llegada]], "h:mm")</f>
        <v>3:02</v>
      </c>
      <c r="R449" s="7" t="str">
        <f>TEXT(Tabla13[[#This Row],[Hora de Salida]], "h:mm")</f>
        <v>5:25</v>
      </c>
      <c r="S449" s="7">
        <f>IF(Tabla13[[#This Row],[Estado de la Mesa]]="Ocupada",Tabla13[[#This Row],[Hora de Salida2]]-Tabla13[[#This Row],[Hora de Llegada2]]+(15/1440),Tabla13[[#This Row],[Hora de Salida2]]-Tabla13[[#This Row],[Hora de Llegada2]])</f>
        <v>9.9305555555555564E-2</v>
      </c>
      <c r="T449" s="7">
        <f>Tabla13[[#This Row],[Hora de Salida2]]-Tabla13[[#This Row],[Hora de Llegada2]]</f>
        <v>9.9305555555555564E-2</v>
      </c>
      <c r="U449" s="7">
        <f>IF(Tabla5[[#This Row],[Tiempo de Permanencia sin la Espera]]&gt;Tabla5[[#This Row],[Tiempo Preparación (horas)]],Tabla5[[#This Row],[Tiempo de Permanencia sin la Espera]]-Tabla5[[#This Row],[Tiempo Preparación (horas)]],0)</f>
        <v>6.3888888888888898E-2</v>
      </c>
      <c r="V449" s="7" t="str">
        <f>IF(Tabla5[[#This Row],[Tiempo de Permanencia sin la Espera]]&gt;Tabla5[[#This Row],[Tiempo Preparación (horas)]],"Si","No")</f>
        <v>Si</v>
      </c>
      <c r="W449" s="8">
        <v>70</v>
      </c>
      <c r="X449" s="8">
        <f>IF(Tabla5[[#This Row],[Orden Cobrada]]="Si",Tabla5[[#This Row],[Monto Total de la Cuenta]]," ")</f>
        <v>70</v>
      </c>
      <c r="Y449" s="8">
        <v>51</v>
      </c>
      <c r="Z449" s="7">
        <f>Tabla5[[#This Row],[Tiempo de Preparación]]/1440</f>
        <v>3.5416666666666666E-2</v>
      </c>
    </row>
    <row r="450" spans="1:26">
      <c r="A450">
        <v>2</v>
      </c>
      <c r="B450" t="s">
        <v>916</v>
      </c>
      <c r="C450">
        <v>1</v>
      </c>
      <c r="D450" s="3">
        <v>45021.165277777778</v>
      </c>
      <c r="E450" s="3">
        <v>45021.314583333333</v>
      </c>
      <c r="F450" t="s">
        <v>97</v>
      </c>
      <c r="G450" t="s">
        <v>82</v>
      </c>
      <c r="H450" t="s">
        <v>59</v>
      </c>
      <c r="I450" t="str">
        <f>IF(Tabla5[[#This Row],[Orden Cobrada]]="Si",Tabla13[[#This Row],[Método de Pago]],"Ninguno")</f>
        <v>Tarjeta de crédito</v>
      </c>
      <c r="J450" t="s">
        <v>915</v>
      </c>
      <c r="K450" s="34" t="str">
        <f>IF(Tabla5[[#This Row],[Orden Cobrada]]="Si",Tabla13[[#This Row],[Propina]],0)</f>
        <v>19.3</v>
      </c>
      <c r="L450" t="s">
        <v>70</v>
      </c>
      <c r="M450">
        <v>438</v>
      </c>
      <c r="N450" t="s">
        <v>64</v>
      </c>
      <c r="O450" t="s">
        <v>14</v>
      </c>
      <c r="P450" s="6">
        <f>INT(Tabla13[[#This Row],[Hora de Llegada]])</f>
        <v>45021</v>
      </c>
      <c r="Q450" s="7" t="str">
        <f>TEXT(Tabla13[[#This Row],[Hora de Llegada]], "h:mm")</f>
        <v>3:58</v>
      </c>
      <c r="R450" s="7" t="str">
        <f>TEXT(Tabla13[[#This Row],[Hora de Salida]], "h:mm")</f>
        <v>7:33</v>
      </c>
      <c r="S450" s="7">
        <f>IF(Tabla13[[#This Row],[Estado de la Mesa]]="Ocupada",Tabla13[[#This Row],[Hora de Salida2]]-Tabla13[[#This Row],[Hora de Llegada2]]+(15/1440),Tabla13[[#This Row],[Hora de Salida2]]-Tabla13[[#This Row],[Hora de Llegada2]])</f>
        <v>0.14930555555555555</v>
      </c>
      <c r="T450" s="7">
        <f>Tabla13[[#This Row],[Hora de Salida2]]-Tabla13[[#This Row],[Hora de Llegada2]]</f>
        <v>0.14930555555555555</v>
      </c>
      <c r="U450" s="7">
        <f>IF(Tabla5[[#This Row],[Tiempo de Permanencia sin la Espera]]&gt;Tabla5[[#This Row],[Tiempo Preparación (horas)]],Tabla5[[#This Row],[Tiempo de Permanencia sin la Espera]]-Tabla5[[#This Row],[Tiempo Preparación (horas)]],0)</f>
        <v>0.11388888888888889</v>
      </c>
      <c r="V450" s="7" t="str">
        <f>IF(Tabla5[[#This Row],[Tiempo de Permanencia sin la Espera]]&gt;Tabla5[[#This Row],[Tiempo Preparación (horas)]],"Si","No")</f>
        <v>Si</v>
      </c>
      <c r="W450" s="8">
        <v>33</v>
      </c>
      <c r="X450" s="8">
        <f>IF(Tabla5[[#This Row],[Orden Cobrada]]="Si",Tabla5[[#This Row],[Monto Total de la Cuenta]]," ")</f>
        <v>33</v>
      </c>
      <c r="Y450" s="8">
        <v>51</v>
      </c>
      <c r="Z450" s="7">
        <f>Tabla5[[#This Row],[Tiempo de Preparación]]/1440</f>
        <v>3.5416666666666666E-2</v>
      </c>
    </row>
    <row r="451" spans="1:26">
      <c r="A451">
        <v>15</v>
      </c>
      <c r="B451" t="s">
        <v>914</v>
      </c>
      <c r="C451">
        <v>1</v>
      </c>
      <c r="D451" s="3">
        <v>45021</v>
      </c>
      <c r="E451" s="3">
        <v>45021.057638888888</v>
      </c>
      <c r="F451" t="s">
        <v>72</v>
      </c>
      <c r="G451" t="s">
        <v>66</v>
      </c>
      <c r="H451" t="s">
        <v>59</v>
      </c>
      <c r="I451" t="str">
        <f>IF(Tabla5[[#This Row],[Orden Cobrada]]="Si",Tabla13[[#This Row],[Método de Pago]],"Ninguno")</f>
        <v>Tarjeta de crédito</v>
      </c>
      <c r="J451" t="s">
        <v>913</v>
      </c>
      <c r="K451" s="34" t="str">
        <f>IF(Tabla5[[#This Row],[Orden Cobrada]]="Si",Tabla13[[#This Row],[Propina]],0)</f>
        <v>25.56</v>
      </c>
      <c r="L451" t="s">
        <v>70</v>
      </c>
      <c r="M451">
        <v>439</v>
      </c>
      <c r="N451" t="s">
        <v>126</v>
      </c>
      <c r="O451" t="s">
        <v>596</v>
      </c>
      <c r="P451" s="6">
        <f>INT(Tabla13[[#This Row],[Hora de Llegada]])</f>
        <v>45021</v>
      </c>
      <c r="Q451" s="7" t="str">
        <f>TEXT(Tabla13[[#This Row],[Hora de Llegada]], "h:mm")</f>
        <v>0:00</v>
      </c>
      <c r="R451" s="7" t="str">
        <f>TEXT(Tabla13[[#This Row],[Hora de Salida]], "h:mm")</f>
        <v>1:23</v>
      </c>
      <c r="S451" s="7">
        <f>IF(Tabla13[[#This Row],[Estado de la Mesa]]="Ocupada",Tabla13[[#This Row],[Hora de Salida2]]-Tabla13[[#This Row],[Hora de Llegada2]]+(15/1440),Tabla13[[#This Row],[Hora de Salida2]]-Tabla13[[#This Row],[Hora de Llegada2]])</f>
        <v>5.7638888888888885E-2</v>
      </c>
      <c r="T451" s="7">
        <f>Tabla13[[#This Row],[Hora de Salida2]]-Tabla13[[#This Row],[Hora de Llegada2]]</f>
        <v>5.7638888888888885E-2</v>
      </c>
      <c r="U451" s="7">
        <f>IF(Tabla5[[#This Row],[Tiempo de Permanencia sin la Espera]]&gt;Tabla5[[#This Row],[Tiempo Preparación (horas)]],Tabla5[[#This Row],[Tiempo de Permanencia sin la Espera]]-Tabla5[[#This Row],[Tiempo Preparación (horas)]],0)</f>
        <v>1.3194444444444439E-2</v>
      </c>
      <c r="V451" s="7" t="str">
        <f>IF(Tabla5[[#This Row],[Tiempo de Permanencia sin la Espera]]&gt;Tabla5[[#This Row],[Tiempo Preparación (horas)]],"Si","No")</f>
        <v>Si</v>
      </c>
      <c r="W451" s="8">
        <v>177</v>
      </c>
      <c r="X451" s="8">
        <f>IF(Tabla5[[#This Row],[Orden Cobrada]]="Si",Tabla5[[#This Row],[Monto Total de la Cuenta]]," ")</f>
        <v>177</v>
      </c>
      <c r="Y451" s="8">
        <v>64</v>
      </c>
      <c r="Z451" s="7">
        <f>Tabla5[[#This Row],[Tiempo de Preparación]]/1440</f>
        <v>4.4444444444444446E-2</v>
      </c>
    </row>
    <row r="452" spans="1:26">
      <c r="A452">
        <v>13</v>
      </c>
      <c r="B452" t="s">
        <v>649</v>
      </c>
      <c r="C452">
        <v>1</v>
      </c>
      <c r="D452" s="3">
        <v>45021.082638888889</v>
      </c>
      <c r="E452" s="3">
        <v>45021.241666666669</v>
      </c>
      <c r="F452" t="s">
        <v>61</v>
      </c>
      <c r="G452" t="s">
        <v>82</v>
      </c>
      <c r="H452" t="s">
        <v>59</v>
      </c>
      <c r="I452" t="str">
        <f>IF(Tabla5[[#This Row],[Orden Cobrada]]="Si",Tabla13[[#This Row],[Método de Pago]],"Ninguno")</f>
        <v>Tarjeta de crédito</v>
      </c>
      <c r="J452" t="s">
        <v>912</v>
      </c>
      <c r="K452" s="34" t="str">
        <f>IF(Tabla5[[#This Row],[Orden Cobrada]]="Si",Tabla13[[#This Row],[Propina]],0)</f>
        <v>38.85</v>
      </c>
      <c r="L452" t="s">
        <v>76</v>
      </c>
      <c r="M452">
        <v>440</v>
      </c>
      <c r="N452" t="s">
        <v>64</v>
      </c>
      <c r="O452" t="s">
        <v>911</v>
      </c>
      <c r="P452" s="6">
        <f>INT(Tabla13[[#This Row],[Hora de Llegada]])</f>
        <v>45021</v>
      </c>
      <c r="Q452" s="7" t="str">
        <f>TEXT(Tabla13[[#This Row],[Hora de Llegada]], "h:mm")</f>
        <v>1:59</v>
      </c>
      <c r="R452" s="7" t="str">
        <f>TEXT(Tabla13[[#This Row],[Hora de Salida]], "h:mm")</f>
        <v>5:48</v>
      </c>
      <c r="S452" s="7">
        <f>IF(Tabla13[[#This Row],[Estado de la Mesa]]="Ocupada",Tabla13[[#This Row],[Hora de Salida2]]-Tabla13[[#This Row],[Hora de Llegada2]]+(15/1440),Tabla13[[#This Row],[Hora de Salida2]]-Tabla13[[#This Row],[Hora de Llegada2]])</f>
        <v>0.16944444444444443</v>
      </c>
      <c r="T452" s="7">
        <f>Tabla13[[#This Row],[Hora de Salida2]]-Tabla13[[#This Row],[Hora de Llegada2]]</f>
        <v>0.15902777777777777</v>
      </c>
      <c r="U452" s="7">
        <f>IF(Tabla5[[#This Row],[Tiempo de Permanencia sin la Espera]]&gt;Tabla5[[#This Row],[Tiempo Preparación (horas)]],Tabla5[[#This Row],[Tiempo de Permanencia sin la Espera]]-Tabla5[[#This Row],[Tiempo Preparación (horas)]],0)</f>
        <v>0.12777777777777777</v>
      </c>
      <c r="V452" s="7" t="str">
        <f>IF(Tabla5[[#This Row],[Tiempo de Permanencia sin la Espera]]&gt;Tabla5[[#This Row],[Tiempo Preparación (horas)]],"Si","No")</f>
        <v>Si</v>
      </c>
      <c r="W452" s="8">
        <v>84</v>
      </c>
      <c r="X452" s="8">
        <f>IF(Tabla5[[#This Row],[Orden Cobrada]]="Si",Tabla5[[#This Row],[Monto Total de la Cuenta]]," ")</f>
        <v>84</v>
      </c>
      <c r="Y452" s="8">
        <v>45</v>
      </c>
      <c r="Z452" s="7">
        <f>Tabla5[[#This Row],[Tiempo de Preparación]]/1440</f>
        <v>3.125E-2</v>
      </c>
    </row>
    <row r="453" spans="1:26">
      <c r="A453">
        <v>13</v>
      </c>
      <c r="B453" t="s">
        <v>268</v>
      </c>
      <c r="C453">
        <v>6</v>
      </c>
      <c r="D453" s="3">
        <v>45021.044444444444</v>
      </c>
      <c r="E453" s="3">
        <v>45021.140972222223</v>
      </c>
      <c r="F453" t="s">
        <v>61</v>
      </c>
      <c r="G453" t="s">
        <v>82</v>
      </c>
      <c r="H453" t="s">
        <v>102</v>
      </c>
      <c r="I453" t="str">
        <f>IF(Tabla5[[#This Row],[Orden Cobrada]]="Si",Tabla13[[#This Row],[Método de Pago]],"Ninguno")</f>
        <v>Efectivo</v>
      </c>
      <c r="J453" t="s">
        <v>910</v>
      </c>
      <c r="K453" s="34" t="str">
        <f>IF(Tabla5[[#This Row],[Orden Cobrada]]="Si",Tabla13[[#This Row],[Propina]],0)</f>
        <v>23.31</v>
      </c>
      <c r="L453" t="s">
        <v>76</v>
      </c>
      <c r="M453">
        <v>441</v>
      </c>
      <c r="N453" t="s">
        <v>90</v>
      </c>
      <c r="O453" t="s">
        <v>909</v>
      </c>
      <c r="P453" s="6">
        <f>INT(Tabla13[[#This Row],[Hora de Llegada]])</f>
        <v>45021</v>
      </c>
      <c r="Q453" s="7" t="str">
        <f>TEXT(Tabla13[[#This Row],[Hora de Llegada]], "h:mm")</f>
        <v>1:04</v>
      </c>
      <c r="R453" s="7" t="str">
        <f>TEXT(Tabla13[[#This Row],[Hora de Salida]], "h:mm")</f>
        <v>3:23</v>
      </c>
      <c r="S453" s="7">
        <f>IF(Tabla13[[#This Row],[Estado de la Mesa]]="Ocupada",Tabla13[[#This Row],[Hora de Salida2]]-Tabla13[[#This Row],[Hora de Llegada2]]+(15/1440),Tabla13[[#This Row],[Hora de Salida2]]-Tabla13[[#This Row],[Hora de Llegada2]])</f>
        <v>0.10694444444444444</v>
      </c>
      <c r="T453" s="7">
        <f>Tabla13[[#This Row],[Hora de Salida2]]-Tabla13[[#This Row],[Hora de Llegada2]]</f>
        <v>9.6527777777777768E-2</v>
      </c>
      <c r="U453" s="7">
        <f>IF(Tabla5[[#This Row],[Tiempo de Permanencia sin la Espera]]&gt;Tabla5[[#This Row],[Tiempo Preparación (horas)]],Tabla5[[#This Row],[Tiempo de Permanencia sin la Espera]]-Tabla5[[#This Row],[Tiempo Preparación (horas)]],0)</f>
        <v>3.4027777777777768E-2</v>
      </c>
      <c r="V453" s="7" t="str">
        <f>IF(Tabla5[[#This Row],[Tiempo de Permanencia sin la Espera]]&gt;Tabla5[[#This Row],[Tiempo Preparación (horas)]],"Si","No")</f>
        <v>Si</v>
      </c>
      <c r="W453" s="8">
        <v>183</v>
      </c>
      <c r="X453" s="8">
        <f>IF(Tabla5[[#This Row],[Orden Cobrada]]="Si",Tabla5[[#This Row],[Monto Total de la Cuenta]]," ")</f>
        <v>183</v>
      </c>
      <c r="Y453" s="8">
        <v>90</v>
      </c>
      <c r="Z453" s="7">
        <f>Tabla5[[#This Row],[Tiempo de Preparación]]/1440</f>
        <v>6.25E-2</v>
      </c>
    </row>
    <row r="454" spans="1:26">
      <c r="A454">
        <v>15</v>
      </c>
      <c r="B454" t="s">
        <v>908</v>
      </c>
      <c r="C454">
        <v>3</v>
      </c>
      <c r="D454" s="3">
        <v>45021.086111111108</v>
      </c>
      <c r="E454" s="3">
        <v>45021.137499999997</v>
      </c>
      <c r="F454" t="s">
        <v>78</v>
      </c>
      <c r="G454" t="s">
        <v>66</v>
      </c>
      <c r="H454" t="s">
        <v>59</v>
      </c>
      <c r="I454" t="str">
        <f>IF(Tabla5[[#This Row],[Orden Cobrada]]="Si",Tabla13[[#This Row],[Método de Pago]],"Ninguno")</f>
        <v>Ninguno</v>
      </c>
      <c r="J454" t="s">
        <v>907</v>
      </c>
      <c r="K454" s="34">
        <f>IF(Tabla5[[#This Row],[Orden Cobrada]]="Si",Tabla13[[#This Row],[Propina]],0)</f>
        <v>0</v>
      </c>
      <c r="L454" t="s">
        <v>76</v>
      </c>
      <c r="M454">
        <v>442</v>
      </c>
      <c r="N454" t="s">
        <v>85</v>
      </c>
      <c r="O454" t="s">
        <v>906</v>
      </c>
      <c r="P454" s="6">
        <f>INT(Tabla13[[#This Row],[Hora de Llegada]])</f>
        <v>45021</v>
      </c>
      <c r="Q454" s="7" t="str">
        <f>TEXT(Tabla13[[#This Row],[Hora de Llegada]], "h:mm")</f>
        <v>2:04</v>
      </c>
      <c r="R454" s="7" t="str">
        <f>TEXT(Tabla13[[#This Row],[Hora de Salida]], "h:mm")</f>
        <v>3:18</v>
      </c>
      <c r="S454" s="7">
        <f>IF(Tabla13[[#This Row],[Estado de la Mesa]]="Ocupada",Tabla13[[#This Row],[Hora de Salida2]]-Tabla13[[#This Row],[Hora de Llegada2]]+(15/1440),Tabla13[[#This Row],[Hora de Salida2]]-Tabla13[[#This Row],[Hora de Llegada2]])</f>
        <v>6.1805555555555523E-2</v>
      </c>
      <c r="T454" s="7">
        <f>Tabla13[[#This Row],[Hora de Salida2]]-Tabla13[[#This Row],[Hora de Llegada2]]</f>
        <v>5.1388888888888859E-2</v>
      </c>
      <c r="U454" s="7">
        <f>IF(Tabla5[[#This Row],[Tiempo de Permanencia sin la Espera]]&gt;Tabla5[[#This Row],[Tiempo Preparación (horas)]],Tabla5[[#This Row],[Tiempo de Permanencia sin la Espera]]-Tabla5[[#This Row],[Tiempo Preparación (horas)]],0)</f>
        <v>0</v>
      </c>
      <c r="V454" s="7" t="str">
        <f>IF(Tabla5[[#This Row],[Tiempo de Permanencia sin la Espera]]&gt;Tabla5[[#This Row],[Tiempo Preparación (horas)]],"Si","No")</f>
        <v>No</v>
      </c>
      <c r="W454" s="8">
        <v>235</v>
      </c>
      <c r="X454" s="8" t="str">
        <f>IF(Tabla5[[#This Row],[Orden Cobrada]]="Si",Tabla5[[#This Row],[Monto Total de la Cuenta]]," ")</f>
        <v xml:space="preserve"> </v>
      </c>
      <c r="Y454" s="8">
        <v>131</v>
      </c>
      <c r="Z454" s="7">
        <f>Tabla5[[#This Row],[Tiempo de Preparación]]/1440</f>
        <v>9.0972222222222218E-2</v>
      </c>
    </row>
    <row r="455" spans="1:26">
      <c r="A455">
        <v>4</v>
      </c>
      <c r="B455" t="s">
        <v>905</v>
      </c>
      <c r="C455">
        <v>2</v>
      </c>
      <c r="D455" s="3">
        <v>45021.052083333336</v>
      </c>
      <c r="E455" s="3">
        <v>45021.134722222225</v>
      </c>
      <c r="F455" t="s">
        <v>61</v>
      </c>
      <c r="G455" t="s">
        <v>82</v>
      </c>
      <c r="H455" t="s">
        <v>106</v>
      </c>
      <c r="I455" t="str">
        <f>IF(Tabla5[[#This Row],[Orden Cobrada]]="Si",Tabla13[[#This Row],[Método de Pago]],"Ninguno")</f>
        <v>Ninguno</v>
      </c>
      <c r="J455" t="s">
        <v>904</v>
      </c>
      <c r="K455" s="34">
        <f>IF(Tabla5[[#This Row],[Orden Cobrada]]="Si",Tabla13[[#This Row],[Propina]],0)</f>
        <v>0</v>
      </c>
      <c r="L455" t="s">
        <v>70</v>
      </c>
      <c r="M455">
        <v>443</v>
      </c>
      <c r="N455" t="s">
        <v>132</v>
      </c>
      <c r="O455" t="s">
        <v>903</v>
      </c>
      <c r="P455" s="6">
        <f>INT(Tabla13[[#This Row],[Hora de Llegada]])</f>
        <v>45021</v>
      </c>
      <c r="Q455" s="7" t="str">
        <f>TEXT(Tabla13[[#This Row],[Hora de Llegada]], "h:mm")</f>
        <v>1:15</v>
      </c>
      <c r="R455" s="7" t="str">
        <f>TEXT(Tabla13[[#This Row],[Hora de Salida]], "h:mm")</f>
        <v>3:14</v>
      </c>
      <c r="S455" s="7">
        <f>IF(Tabla13[[#This Row],[Estado de la Mesa]]="Ocupada",Tabla13[[#This Row],[Hora de Salida2]]-Tabla13[[#This Row],[Hora de Llegada2]]+(15/1440),Tabla13[[#This Row],[Hora de Salida2]]-Tabla13[[#This Row],[Hora de Llegada2]])</f>
        <v>8.2638888888888873E-2</v>
      </c>
      <c r="T455" s="7">
        <f>Tabla13[[#This Row],[Hora de Salida2]]-Tabla13[[#This Row],[Hora de Llegada2]]</f>
        <v>8.2638888888888873E-2</v>
      </c>
      <c r="U455" s="7">
        <f>IF(Tabla5[[#This Row],[Tiempo de Permanencia sin la Espera]]&gt;Tabla5[[#This Row],[Tiempo Preparación (horas)]],Tabla5[[#This Row],[Tiempo de Permanencia sin la Espera]]-Tabla5[[#This Row],[Tiempo Preparación (horas)]],0)</f>
        <v>0</v>
      </c>
      <c r="V455" s="7" t="str">
        <f>IF(Tabla5[[#This Row],[Tiempo de Permanencia sin la Espera]]&gt;Tabla5[[#This Row],[Tiempo Preparación (horas)]],"Si","No")</f>
        <v>No</v>
      </c>
      <c r="W455" s="8">
        <v>217</v>
      </c>
      <c r="X455" s="8" t="str">
        <f>IF(Tabla5[[#This Row],[Orden Cobrada]]="Si",Tabla5[[#This Row],[Monto Total de la Cuenta]]," ")</f>
        <v xml:space="preserve"> </v>
      </c>
      <c r="Y455" s="8">
        <v>155</v>
      </c>
      <c r="Z455" s="7">
        <f>Tabla5[[#This Row],[Tiempo de Preparación]]/1440</f>
        <v>0.1076388888888889</v>
      </c>
    </row>
    <row r="456" spans="1:26">
      <c r="A456">
        <v>8</v>
      </c>
      <c r="B456" t="s">
        <v>902</v>
      </c>
      <c r="C456">
        <v>5</v>
      </c>
      <c r="D456" s="3">
        <v>45021.140972222223</v>
      </c>
      <c r="E456" s="3">
        <v>45021.255555555559</v>
      </c>
      <c r="F456" t="s">
        <v>97</v>
      </c>
      <c r="G456" t="s">
        <v>82</v>
      </c>
      <c r="H456" t="s">
        <v>59</v>
      </c>
      <c r="I456" t="str">
        <f>IF(Tabla5[[#This Row],[Orden Cobrada]]="Si",Tabla13[[#This Row],[Método de Pago]],"Ninguno")</f>
        <v>Tarjeta de crédito</v>
      </c>
      <c r="J456" t="s">
        <v>848</v>
      </c>
      <c r="K456" s="34" t="str">
        <f>IF(Tabla5[[#This Row],[Orden Cobrada]]="Si",Tabla13[[#This Row],[Propina]],0)</f>
        <v>25.26</v>
      </c>
      <c r="L456" t="s">
        <v>70</v>
      </c>
      <c r="M456">
        <v>444</v>
      </c>
      <c r="N456" t="s">
        <v>64</v>
      </c>
      <c r="O456" t="s">
        <v>901</v>
      </c>
      <c r="P456" s="6">
        <f>INT(Tabla13[[#This Row],[Hora de Llegada]])</f>
        <v>45021</v>
      </c>
      <c r="Q456" s="7" t="str">
        <f>TEXT(Tabla13[[#This Row],[Hora de Llegada]], "h:mm")</f>
        <v>3:23</v>
      </c>
      <c r="R456" s="7" t="str">
        <f>TEXT(Tabla13[[#This Row],[Hora de Salida]], "h:mm")</f>
        <v>6:08</v>
      </c>
      <c r="S456" s="7">
        <f>IF(Tabla13[[#This Row],[Estado de la Mesa]]="Ocupada",Tabla13[[#This Row],[Hora de Salida2]]-Tabla13[[#This Row],[Hora de Llegada2]]+(15/1440),Tabla13[[#This Row],[Hora de Salida2]]-Tabla13[[#This Row],[Hora de Llegada2]])</f>
        <v>0.11458333333333337</v>
      </c>
      <c r="T456" s="7">
        <f>Tabla13[[#This Row],[Hora de Salida2]]-Tabla13[[#This Row],[Hora de Llegada2]]</f>
        <v>0.11458333333333337</v>
      </c>
      <c r="U456" s="7">
        <f>IF(Tabla5[[#This Row],[Tiempo de Permanencia sin la Espera]]&gt;Tabla5[[#This Row],[Tiempo Preparación (horas)]],Tabla5[[#This Row],[Tiempo de Permanencia sin la Espera]]-Tabla5[[#This Row],[Tiempo Preparación (horas)]],0)</f>
        <v>5.8333333333333369E-2</v>
      </c>
      <c r="V456" s="7" t="str">
        <f>IF(Tabla5[[#This Row],[Tiempo de Permanencia sin la Espera]]&gt;Tabla5[[#This Row],[Tiempo Preparación (horas)]],"Si","No")</f>
        <v>Si</v>
      </c>
      <c r="W456" s="8">
        <v>95</v>
      </c>
      <c r="X456" s="8">
        <f>IF(Tabla5[[#This Row],[Orden Cobrada]]="Si",Tabla5[[#This Row],[Monto Total de la Cuenta]]," ")</f>
        <v>95</v>
      </c>
      <c r="Y456" s="8">
        <v>81</v>
      </c>
      <c r="Z456" s="7">
        <f>Tabla5[[#This Row],[Tiempo de Preparación]]/1440</f>
        <v>5.6250000000000001E-2</v>
      </c>
    </row>
    <row r="457" spans="1:26">
      <c r="A457">
        <v>6</v>
      </c>
      <c r="B457" t="s">
        <v>900</v>
      </c>
      <c r="C457">
        <v>5</v>
      </c>
      <c r="D457" s="3">
        <v>45021.042361111111</v>
      </c>
      <c r="E457" s="3">
        <v>45021.131249999999</v>
      </c>
      <c r="F457" t="s">
        <v>97</v>
      </c>
      <c r="G457" t="s">
        <v>60</v>
      </c>
      <c r="H457" t="s">
        <v>59</v>
      </c>
      <c r="I457" t="str">
        <f>IF(Tabla5[[#This Row],[Orden Cobrada]]="Si",Tabla13[[#This Row],[Método de Pago]],"Ninguno")</f>
        <v>Tarjeta de crédito</v>
      </c>
      <c r="J457" t="s">
        <v>851</v>
      </c>
      <c r="K457" s="34" t="str">
        <f>IF(Tabla5[[#This Row],[Orden Cobrada]]="Si",Tabla13[[#This Row],[Propina]],0)</f>
        <v>14.28</v>
      </c>
      <c r="L457" t="s">
        <v>70</v>
      </c>
      <c r="M457">
        <v>445</v>
      </c>
      <c r="N457" t="s">
        <v>163</v>
      </c>
      <c r="O457" t="s">
        <v>10</v>
      </c>
      <c r="P457" s="6">
        <f>INT(Tabla13[[#This Row],[Hora de Llegada]])</f>
        <v>45021</v>
      </c>
      <c r="Q457" s="7" t="str">
        <f>TEXT(Tabla13[[#This Row],[Hora de Llegada]], "h:mm")</f>
        <v>1:01</v>
      </c>
      <c r="R457" s="7" t="str">
        <f>TEXT(Tabla13[[#This Row],[Hora de Salida]], "h:mm")</f>
        <v>3:09</v>
      </c>
      <c r="S457" s="7">
        <f>IF(Tabla13[[#This Row],[Estado de la Mesa]]="Ocupada",Tabla13[[#This Row],[Hora de Salida2]]-Tabla13[[#This Row],[Hora de Llegada2]]+(15/1440),Tabla13[[#This Row],[Hora de Salida2]]-Tabla13[[#This Row],[Hora de Llegada2]])</f>
        <v>8.8888888888888906E-2</v>
      </c>
      <c r="T457" s="7">
        <f>Tabla13[[#This Row],[Hora de Salida2]]-Tabla13[[#This Row],[Hora de Llegada2]]</f>
        <v>8.8888888888888906E-2</v>
      </c>
      <c r="U457" s="7">
        <f>IF(Tabla5[[#This Row],[Tiempo de Permanencia sin la Espera]]&gt;Tabla5[[#This Row],[Tiempo Preparación (horas)]],Tabla5[[#This Row],[Tiempo de Permanencia sin la Espera]]-Tabla5[[#This Row],[Tiempo Preparación (horas)]],0)</f>
        <v>7.0833333333333359E-2</v>
      </c>
      <c r="V457" s="7" t="str">
        <f>IF(Tabla5[[#This Row],[Tiempo de Permanencia sin la Espera]]&gt;Tabla5[[#This Row],[Tiempo Preparación (horas)]],"Si","No")</f>
        <v>Si</v>
      </c>
      <c r="W457" s="8">
        <v>81</v>
      </c>
      <c r="X457" s="8">
        <f>IF(Tabla5[[#This Row],[Orden Cobrada]]="Si",Tabla5[[#This Row],[Monto Total de la Cuenta]]," ")</f>
        <v>81</v>
      </c>
      <c r="Y457" s="8">
        <v>26</v>
      </c>
      <c r="Z457" s="7">
        <f>Tabla5[[#This Row],[Tiempo de Preparación]]/1440</f>
        <v>1.8055555555555554E-2</v>
      </c>
    </row>
    <row r="458" spans="1:26">
      <c r="A458">
        <v>12</v>
      </c>
      <c r="B458" t="s">
        <v>574</v>
      </c>
      <c r="C458">
        <v>2</v>
      </c>
      <c r="D458" s="3">
        <v>45021.116666666669</v>
      </c>
      <c r="E458" s="3">
        <v>45021.259027777778</v>
      </c>
      <c r="F458" t="s">
        <v>97</v>
      </c>
      <c r="G458" t="s">
        <v>82</v>
      </c>
      <c r="H458" t="s">
        <v>59</v>
      </c>
      <c r="I458" t="str">
        <f>IF(Tabla5[[#This Row],[Orden Cobrada]]="Si",Tabla13[[#This Row],[Método de Pago]],"Ninguno")</f>
        <v>Tarjeta de crédito</v>
      </c>
      <c r="J458" t="s">
        <v>373</v>
      </c>
      <c r="K458" s="34" t="str">
        <f>IF(Tabla5[[#This Row],[Orden Cobrada]]="Si",Tabla13[[#This Row],[Propina]],0)</f>
        <v>35.24</v>
      </c>
      <c r="L458" t="s">
        <v>70</v>
      </c>
      <c r="M458">
        <v>446</v>
      </c>
      <c r="N458" t="s">
        <v>56</v>
      </c>
      <c r="O458" t="s">
        <v>23</v>
      </c>
      <c r="P458" s="6">
        <f>INT(Tabla13[[#This Row],[Hora de Llegada]])</f>
        <v>45021</v>
      </c>
      <c r="Q458" s="7" t="str">
        <f>TEXT(Tabla13[[#This Row],[Hora de Llegada]], "h:mm")</f>
        <v>2:48</v>
      </c>
      <c r="R458" s="7" t="str">
        <f>TEXT(Tabla13[[#This Row],[Hora de Salida]], "h:mm")</f>
        <v>6:13</v>
      </c>
      <c r="S458" s="7">
        <f>IF(Tabla13[[#This Row],[Estado de la Mesa]]="Ocupada",Tabla13[[#This Row],[Hora de Salida2]]-Tabla13[[#This Row],[Hora de Llegada2]]+(15/1440),Tabla13[[#This Row],[Hora de Salida2]]-Tabla13[[#This Row],[Hora de Llegada2]])</f>
        <v>0.14236111111111116</v>
      </c>
      <c r="T458" s="7">
        <f>Tabla13[[#This Row],[Hora de Salida2]]-Tabla13[[#This Row],[Hora de Llegada2]]</f>
        <v>0.14236111111111116</v>
      </c>
      <c r="U458" s="7">
        <f>IF(Tabla5[[#This Row],[Tiempo de Permanencia sin la Espera]]&gt;Tabla5[[#This Row],[Tiempo Preparación (horas)]],Tabla5[[#This Row],[Tiempo de Permanencia sin la Espera]]-Tabla5[[#This Row],[Tiempo Preparación (horas)]],0)</f>
        <v>0.1368055555555556</v>
      </c>
      <c r="V458" s="7" t="str">
        <f>IF(Tabla5[[#This Row],[Tiempo de Permanencia sin la Espera]]&gt;Tabla5[[#This Row],[Tiempo Preparación (horas)]],"Si","No")</f>
        <v>Si</v>
      </c>
      <c r="W458" s="8">
        <v>21</v>
      </c>
      <c r="X458" s="8">
        <f>IF(Tabla5[[#This Row],[Orden Cobrada]]="Si",Tabla5[[#This Row],[Monto Total de la Cuenta]]," ")</f>
        <v>21</v>
      </c>
      <c r="Y458" s="8">
        <v>8</v>
      </c>
      <c r="Z458" s="7">
        <f>Tabla5[[#This Row],[Tiempo de Preparación]]/1440</f>
        <v>5.5555555555555558E-3</v>
      </c>
    </row>
    <row r="459" spans="1:26">
      <c r="A459">
        <v>8</v>
      </c>
      <c r="B459" t="s">
        <v>899</v>
      </c>
      <c r="C459">
        <v>2</v>
      </c>
      <c r="D459" s="3">
        <v>45021.161805555559</v>
      </c>
      <c r="E459" s="3">
        <v>45021.308333333334</v>
      </c>
      <c r="F459" t="s">
        <v>78</v>
      </c>
      <c r="G459" t="s">
        <v>66</v>
      </c>
      <c r="H459" t="s">
        <v>59</v>
      </c>
      <c r="I459" t="str">
        <f>IF(Tabla5[[#This Row],[Orden Cobrada]]="Si",Tabla13[[#This Row],[Método de Pago]],"Ninguno")</f>
        <v>Tarjeta de crédito</v>
      </c>
      <c r="J459" t="s">
        <v>680</v>
      </c>
      <c r="K459" s="34" t="str">
        <f>IF(Tabla5[[#This Row],[Orden Cobrada]]="Si",Tabla13[[#This Row],[Propina]],0)</f>
        <v>28.68</v>
      </c>
      <c r="L459" t="s">
        <v>70</v>
      </c>
      <c r="M459">
        <v>447</v>
      </c>
      <c r="N459" t="s">
        <v>90</v>
      </c>
      <c r="O459" t="s">
        <v>898</v>
      </c>
      <c r="P459" s="6">
        <f>INT(Tabla13[[#This Row],[Hora de Llegada]])</f>
        <v>45021</v>
      </c>
      <c r="Q459" s="7" t="str">
        <f>TEXT(Tabla13[[#This Row],[Hora de Llegada]], "h:mm")</f>
        <v>3:53</v>
      </c>
      <c r="R459" s="7" t="str">
        <f>TEXT(Tabla13[[#This Row],[Hora de Salida]], "h:mm")</f>
        <v>7:24</v>
      </c>
      <c r="S459" s="7">
        <f>IF(Tabla13[[#This Row],[Estado de la Mesa]]="Ocupada",Tabla13[[#This Row],[Hora de Salida2]]-Tabla13[[#This Row],[Hora de Llegada2]]+(15/1440),Tabla13[[#This Row],[Hora de Salida2]]-Tabla13[[#This Row],[Hora de Llegada2]])</f>
        <v>0.14652777777777778</v>
      </c>
      <c r="T459" s="7">
        <f>Tabla13[[#This Row],[Hora de Salida2]]-Tabla13[[#This Row],[Hora de Llegada2]]</f>
        <v>0.14652777777777778</v>
      </c>
      <c r="U459" s="7">
        <f>IF(Tabla5[[#This Row],[Tiempo de Permanencia sin la Espera]]&gt;Tabla5[[#This Row],[Tiempo Preparación (horas)]],Tabla5[[#This Row],[Tiempo de Permanencia sin la Espera]]-Tabla5[[#This Row],[Tiempo Preparación (horas)]],0)</f>
        <v>8.6805555555555552E-2</v>
      </c>
      <c r="V459" s="7" t="str">
        <f>IF(Tabla5[[#This Row],[Tiempo de Permanencia sin la Espera]]&gt;Tabla5[[#This Row],[Tiempo Preparación (horas)]],"Si","No")</f>
        <v>Si</v>
      </c>
      <c r="W459" s="8">
        <v>181</v>
      </c>
      <c r="X459" s="8">
        <f>IF(Tabla5[[#This Row],[Orden Cobrada]]="Si",Tabla5[[#This Row],[Monto Total de la Cuenta]]," ")</f>
        <v>181</v>
      </c>
      <c r="Y459" s="8">
        <v>86</v>
      </c>
      <c r="Z459" s="7">
        <f>Tabla5[[#This Row],[Tiempo de Preparación]]/1440</f>
        <v>5.9722222222222225E-2</v>
      </c>
    </row>
    <row r="460" spans="1:26">
      <c r="A460">
        <v>4</v>
      </c>
      <c r="B460" t="s">
        <v>897</v>
      </c>
      <c r="C460">
        <v>5</v>
      </c>
      <c r="D460" s="3">
        <v>45021.004861111112</v>
      </c>
      <c r="E460" s="3">
        <v>45021.149305555555</v>
      </c>
      <c r="F460" t="s">
        <v>78</v>
      </c>
      <c r="G460" t="s">
        <v>66</v>
      </c>
      <c r="H460" t="s">
        <v>59</v>
      </c>
      <c r="I460" t="str">
        <f>IF(Tabla5[[#This Row],[Orden Cobrada]]="Si",Tabla13[[#This Row],[Método de Pago]],"Ninguno")</f>
        <v>Tarjeta de crédito</v>
      </c>
      <c r="J460" t="s">
        <v>896</v>
      </c>
      <c r="K460" s="34" t="str">
        <f>IF(Tabla5[[#This Row],[Orden Cobrada]]="Si",Tabla13[[#This Row],[Propina]],0)</f>
        <v>35.68</v>
      </c>
      <c r="L460" t="s">
        <v>76</v>
      </c>
      <c r="M460">
        <v>448</v>
      </c>
      <c r="N460" t="s">
        <v>132</v>
      </c>
      <c r="O460" t="s">
        <v>895</v>
      </c>
      <c r="P460" s="6">
        <f>INT(Tabla13[[#This Row],[Hora de Llegada]])</f>
        <v>45021</v>
      </c>
      <c r="Q460" s="7" t="str">
        <f>TEXT(Tabla13[[#This Row],[Hora de Llegada]], "h:mm")</f>
        <v>0:07</v>
      </c>
      <c r="R460" s="7" t="str">
        <f>TEXT(Tabla13[[#This Row],[Hora de Salida]], "h:mm")</f>
        <v>3:35</v>
      </c>
      <c r="S460" s="7">
        <f>IF(Tabla13[[#This Row],[Estado de la Mesa]]="Ocupada",Tabla13[[#This Row],[Hora de Salida2]]-Tabla13[[#This Row],[Hora de Llegada2]]+(15/1440),Tabla13[[#This Row],[Hora de Salida2]]-Tabla13[[#This Row],[Hora de Llegada2]])</f>
        <v>0.15486111111111109</v>
      </c>
      <c r="T460" s="7">
        <f>Tabla13[[#This Row],[Hora de Salida2]]-Tabla13[[#This Row],[Hora de Llegada2]]</f>
        <v>0.14444444444444443</v>
      </c>
      <c r="U460" s="7">
        <f>IF(Tabla5[[#This Row],[Tiempo de Permanencia sin la Espera]]&gt;Tabla5[[#This Row],[Tiempo Preparación (horas)]],Tabla5[[#This Row],[Tiempo de Permanencia sin la Espera]]-Tabla5[[#This Row],[Tiempo Preparación (horas)]],0)</f>
        <v>9.8611111111111094E-2</v>
      </c>
      <c r="V460" s="7" t="str">
        <f>IF(Tabla5[[#This Row],[Tiempo de Permanencia sin la Espera]]&gt;Tabla5[[#This Row],[Tiempo Preparación (horas)]],"Si","No")</f>
        <v>Si</v>
      </c>
      <c r="W460" s="8">
        <v>137</v>
      </c>
      <c r="X460" s="8">
        <f>IF(Tabla5[[#This Row],[Orden Cobrada]]="Si",Tabla5[[#This Row],[Monto Total de la Cuenta]]," ")</f>
        <v>137</v>
      </c>
      <c r="Y460" s="8">
        <v>66</v>
      </c>
      <c r="Z460" s="7">
        <f>Tabla5[[#This Row],[Tiempo de Preparación]]/1440</f>
        <v>4.583333333333333E-2</v>
      </c>
    </row>
    <row r="461" spans="1:26">
      <c r="A461">
        <v>3</v>
      </c>
      <c r="B461" t="s">
        <v>894</v>
      </c>
      <c r="C461">
        <v>3</v>
      </c>
      <c r="D461" s="3">
        <v>45021.142361111109</v>
      </c>
      <c r="E461" s="3">
        <v>45021.209722222222</v>
      </c>
      <c r="F461" t="s">
        <v>72</v>
      </c>
      <c r="G461" t="s">
        <v>82</v>
      </c>
      <c r="H461" t="s">
        <v>102</v>
      </c>
      <c r="I461" t="str">
        <f>IF(Tabla5[[#This Row],[Orden Cobrada]]="Si",Tabla13[[#This Row],[Método de Pago]],"Ninguno")</f>
        <v>Efectivo</v>
      </c>
      <c r="J461" t="s">
        <v>893</v>
      </c>
      <c r="K461" s="34" t="str">
        <f>IF(Tabla5[[#This Row],[Orden Cobrada]]="Si",Tabla13[[#This Row],[Propina]],0)</f>
        <v>42.25</v>
      </c>
      <c r="L461" t="s">
        <v>76</v>
      </c>
      <c r="M461">
        <v>449</v>
      </c>
      <c r="N461" t="s">
        <v>104</v>
      </c>
      <c r="O461" t="s">
        <v>18</v>
      </c>
      <c r="P461" s="6">
        <f>INT(Tabla13[[#This Row],[Hora de Llegada]])</f>
        <v>45021</v>
      </c>
      <c r="Q461" s="7" t="str">
        <f>TEXT(Tabla13[[#This Row],[Hora de Llegada]], "h:mm")</f>
        <v>3:25</v>
      </c>
      <c r="R461" s="7" t="str">
        <f>TEXT(Tabla13[[#This Row],[Hora de Salida]], "h:mm")</f>
        <v>5:02</v>
      </c>
      <c r="S461" s="7">
        <f>IF(Tabla13[[#This Row],[Estado de la Mesa]]="Ocupada",Tabla13[[#This Row],[Hora de Salida2]]-Tabla13[[#This Row],[Hora de Llegada2]]+(15/1440),Tabla13[[#This Row],[Hora de Salida2]]-Tabla13[[#This Row],[Hora de Llegada2]])</f>
        <v>7.7777777777777793E-2</v>
      </c>
      <c r="T461" s="7">
        <f>Tabla13[[#This Row],[Hora de Salida2]]-Tabla13[[#This Row],[Hora de Llegada2]]</f>
        <v>6.7361111111111122E-2</v>
      </c>
      <c r="U461" s="7">
        <f>IF(Tabla5[[#This Row],[Tiempo de Permanencia sin la Espera]]&gt;Tabla5[[#This Row],[Tiempo Preparación (horas)]],Tabla5[[#This Row],[Tiempo de Permanencia sin la Espera]]-Tabla5[[#This Row],[Tiempo Preparación (horas)]],0)</f>
        <v>4.4444444444444453E-2</v>
      </c>
      <c r="V461" s="7" t="str">
        <f>IF(Tabla5[[#This Row],[Tiempo de Permanencia sin la Espera]]&gt;Tabla5[[#This Row],[Tiempo Preparación (horas)]],"Si","No")</f>
        <v>Si</v>
      </c>
      <c r="W461" s="8">
        <v>64</v>
      </c>
      <c r="X461" s="8">
        <f>IF(Tabla5[[#This Row],[Orden Cobrada]]="Si",Tabla5[[#This Row],[Monto Total de la Cuenta]]," ")</f>
        <v>64</v>
      </c>
      <c r="Y461" s="8">
        <v>33</v>
      </c>
      <c r="Z461" s="7">
        <f>Tabla5[[#This Row],[Tiempo de Preparación]]/1440</f>
        <v>2.2916666666666665E-2</v>
      </c>
    </row>
    <row r="462" spans="1:26">
      <c r="A462">
        <v>9</v>
      </c>
      <c r="B462" t="s">
        <v>892</v>
      </c>
      <c r="C462">
        <v>6</v>
      </c>
      <c r="D462" s="3">
        <v>45021.160416666666</v>
      </c>
      <c r="E462" s="3">
        <v>45021.209027777775</v>
      </c>
      <c r="F462" t="s">
        <v>72</v>
      </c>
      <c r="G462" t="s">
        <v>82</v>
      </c>
      <c r="H462" t="s">
        <v>59</v>
      </c>
      <c r="I462" t="str">
        <f>IF(Tabla5[[#This Row],[Orden Cobrada]]="Si",Tabla13[[#This Row],[Método de Pago]],"Ninguno")</f>
        <v>Tarjeta de crédito</v>
      </c>
      <c r="J462" t="s">
        <v>891</v>
      </c>
      <c r="K462" s="34" t="str">
        <f>IF(Tabla5[[#This Row],[Orden Cobrada]]="Si",Tabla13[[#This Row],[Propina]],0)</f>
        <v>48.9</v>
      </c>
      <c r="L462" t="s">
        <v>76</v>
      </c>
      <c r="M462">
        <v>450</v>
      </c>
      <c r="N462" t="s">
        <v>126</v>
      </c>
      <c r="O462" t="s">
        <v>890</v>
      </c>
      <c r="P462" s="6">
        <f>INT(Tabla13[[#This Row],[Hora de Llegada]])</f>
        <v>45021</v>
      </c>
      <c r="Q462" s="7" t="str">
        <f>TEXT(Tabla13[[#This Row],[Hora de Llegada]], "h:mm")</f>
        <v>3:51</v>
      </c>
      <c r="R462" s="7" t="str">
        <f>TEXT(Tabla13[[#This Row],[Hora de Salida]], "h:mm")</f>
        <v>5:01</v>
      </c>
      <c r="S462" s="7">
        <f>IF(Tabla13[[#This Row],[Estado de la Mesa]]="Ocupada",Tabla13[[#This Row],[Hora de Salida2]]-Tabla13[[#This Row],[Hora de Llegada2]]+(15/1440),Tabla13[[#This Row],[Hora de Salida2]]-Tabla13[[#This Row],[Hora de Llegada2]])</f>
        <v>5.9027777777777769E-2</v>
      </c>
      <c r="T462" s="7">
        <f>Tabla13[[#This Row],[Hora de Salida2]]-Tabla13[[#This Row],[Hora de Llegada2]]</f>
        <v>4.8611111111111105E-2</v>
      </c>
      <c r="U462" s="7">
        <f>IF(Tabla5[[#This Row],[Tiempo de Permanencia sin la Espera]]&gt;Tabla5[[#This Row],[Tiempo Preparación (horas)]],Tabla5[[#This Row],[Tiempo de Permanencia sin la Espera]]-Tabla5[[#This Row],[Tiempo Preparación (horas)]],0)</f>
        <v>2.4999999999999994E-2</v>
      </c>
      <c r="V462" s="7" t="str">
        <f>IF(Tabla5[[#This Row],[Tiempo de Permanencia sin la Espera]]&gt;Tabla5[[#This Row],[Tiempo Preparación (horas)]],"Si","No")</f>
        <v>Si</v>
      </c>
      <c r="W462" s="8">
        <v>72</v>
      </c>
      <c r="X462" s="8">
        <f>IF(Tabla5[[#This Row],[Orden Cobrada]]="Si",Tabla5[[#This Row],[Monto Total de la Cuenta]]," ")</f>
        <v>72</v>
      </c>
      <c r="Y462" s="8">
        <v>34</v>
      </c>
      <c r="Z462" s="7">
        <f>Tabla5[[#This Row],[Tiempo de Preparación]]/1440</f>
        <v>2.361111111111111E-2</v>
      </c>
    </row>
    <row r="463" spans="1:26">
      <c r="A463">
        <v>3</v>
      </c>
      <c r="B463" t="s">
        <v>550</v>
      </c>
      <c r="C463">
        <v>1</v>
      </c>
      <c r="D463" s="3">
        <v>45021.053472222222</v>
      </c>
      <c r="E463" s="3">
        <v>45021.101388888892</v>
      </c>
      <c r="F463" t="s">
        <v>87</v>
      </c>
      <c r="G463" t="s">
        <v>60</v>
      </c>
      <c r="H463" t="s">
        <v>59</v>
      </c>
      <c r="I463" t="str">
        <f>IF(Tabla5[[#This Row],[Orden Cobrada]]="Si",Tabla13[[#This Row],[Método de Pago]],"Ninguno")</f>
        <v>Ninguno</v>
      </c>
      <c r="J463" t="s">
        <v>889</v>
      </c>
      <c r="K463" s="34">
        <f>IF(Tabla5[[#This Row],[Orden Cobrada]]="Si",Tabla13[[#This Row],[Propina]],0)</f>
        <v>0</v>
      </c>
      <c r="L463" t="s">
        <v>70</v>
      </c>
      <c r="M463">
        <v>451</v>
      </c>
      <c r="N463" t="s">
        <v>126</v>
      </c>
      <c r="O463" t="s">
        <v>888</v>
      </c>
      <c r="P463" s="6">
        <f>INT(Tabla13[[#This Row],[Hora de Llegada]])</f>
        <v>45021</v>
      </c>
      <c r="Q463" s="7" t="str">
        <f>TEXT(Tabla13[[#This Row],[Hora de Llegada]], "h:mm")</f>
        <v>1:17</v>
      </c>
      <c r="R463" s="7" t="str">
        <f>TEXT(Tabla13[[#This Row],[Hora de Salida]], "h:mm")</f>
        <v>2:26</v>
      </c>
      <c r="S463" s="7">
        <f>IF(Tabla13[[#This Row],[Estado de la Mesa]]="Ocupada",Tabla13[[#This Row],[Hora de Salida2]]-Tabla13[[#This Row],[Hora de Llegada2]]+(15/1440),Tabla13[[#This Row],[Hora de Salida2]]-Tabla13[[#This Row],[Hora de Llegada2]])</f>
        <v>4.7916666666666684E-2</v>
      </c>
      <c r="T463" s="7">
        <f>Tabla13[[#This Row],[Hora de Salida2]]-Tabla13[[#This Row],[Hora de Llegada2]]</f>
        <v>4.7916666666666684E-2</v>
      </c>
      <c r="U463" s="7">
        <f>IF(Tabla5[[#This Row],[Tiempo de Permanencia sin la Espera]]&gt;Tabla5[[#This Row],[Tiempo Preparación (horas)]],Tabla5[[#This Row],[Tiempo de Permanencia sin la Espera]]-Tabla5[[#This Row],[Tiempo Preparación (horas)]],0)</f>
        <v>0</v>
      </c>
      <c r="V463" s="7" t="str">
        <f>IF(Tabla5[[#This Row],[Tiempo de Permanencia sin la Espera]]&gt;Tabla5[[#This Row],[Tiempo Preparación (horas)]],"Si","No")</f>
        <v>No</v>
      </c>
      <c r="W463" s="8">
        <v>92</v>
      </c>
      <c r="X463" s="8" t="str">
        <f>IF(Tabla5[[#This Row],[Orden Cobrada]]="Si",Tabla5[[#This Row],[Monto Total de la Cuenta]]," ")</f>
        <v xml:space="preserve"> </v>
      </c>
      <c r="Y463" s="8">
        <v>103</v>
      </c>
      <c r="Z463" s="7">
        <f>Tabla5[[#This Row],[Tiempo de Preparación]]/1440</f>
        <v>7.1527777777777773E-2</v>
      </c>
    </row>
    <row r="464" spans="1:26">
      <c r="A464">
        <v>9</v>
      </c>
      <c r="B464" t="s">
        <v>887</v>
      </c>
      <c r="C464">
        <v>1</v>
      </c>
      <c r="D464" s="3">
        <v>45021.120138888888</v>
      </c>
      <c r="E464" s="3">
        <v>45021.22152777778</v>
      </c>
      <c r="F464" t="s">
        <v>78</v>
      </c>
      <c r="G464" t="s">
        <v>82</v>
      </c>
      <c r="H464" t="s">
        <v>59</v>
      </c>
      <c r="I464" t="str">
        <f>IF(Tabla5[[#This Row],[Orden Cobrada]]="Si",Tabla13[[#This Row],[Método de Pago]],"Ninguno")</f>
        <v>Tarjeta de crédito</v>
      </c>
      <c r="J464" t="s">
        <v>886</v>
      </c>
      <c r="K464" s="34" t="str">
        <f>IF(Tabla5[[#This Row],[Orden Cobrada]]="Si",Tabla13[[#This Row],[Propina]],0)</f>
        <v>43.48</v>
      </c>
      <c r="L464" t="s">
        <v>57</v>
      </c>
      <c r="M464">
        <v>452</v>
      </c>
      <c r="N464" t="s">
        <v>85</v>
      </c>
      <c r="O464" t="s">
        <v>885</v>
      </c>
      <c r="P464" s="6">
        <f>INT(Tabla13[[#This Row],[Hora de Llegada]])</f>
        <v>45021</v>
      </c>
      <c r="Q464" s="7" t="str">
        <f>TEXT(Tabla13[[#This Row],[Hora de Llegada]], "h:mm")</f>
        <v>2:53</v>
      </c>
      <c r="R464" s="7" t="str">
        <f>TEXT(Tabla13[[#This Row],[Hora de Salida]], "h:mm")</f>
        <v>5:19</v>
      </c>
      <c r="S464" s="7">
        <f>IF(Tabla13[[#This Row],[Estado de la Mesa]]="Ocupada",Tabla13[[#This Row],[Hora de Salida2]]-Tabla13[[#This Row],[Hora de Llegada2]]+(15/1440),Tabla13[[#This Row],[Hora de Salida2]]-Tabla13[[#This Row],[Hora de Llegada2]])</f>
        <v>0.10138888888888888</v>
      </c>
      <c r="T464" s="7">
        <f>Tabla13[[#This Row],[Hora de Salida2]]-Tabla13[[#This Row],[Hora de Llegada2]]</f>
        <v>0.10138888888888888</v>
      </c>
      <c r="U464" s="7">
        <f>IF(Tabla5[[#This Row],[Tiempo de Permanencia sin la Espera]]&gt;Tabla5[[#This Row],[Tiempo Preparación (horas)]],Tabla5[[#This Row],[Tiempo de Permanencia sin la Espera]]-Tabla5[[#This Row],[Tiempo Preparación (horas)]],0)</f>
        <v>1.5972222222222207E-2</v>
      </c>
      <c r="V464" s="7" t="str">
        <f>IF(Tabla5[[#This Row],[Tiempo de Permanencia sin la Espera]]&gt;Tabla5[[#This Row],[Tiempo Preparación (horas)]],"Si","No")</f>
        <v>Si</v>
      </c>
      <c r="W464" s="8">
        <v>158</v>
      </c>
      <c r="X464" s="8">
        <f>IF(Tabla5[[#This Row],[Orden Cobrada]]="Si",Tabla5[[#This Row],[Monto Total de la Cuenta]]," ")</f>
        <v>158</v>
      </c>
      <c r="Y464" s="8">
        <v>123</v>
      </c>
      <c r="Z464" s="7">
        <f>Tabla5[[#This Row],[Tiempo de Preparación]]/1440</f>
        <v>8.5416666666666669E-2</v>
      </c>
    </row>
    <row r="465" spans="1:26">
      <c r="A465">
        <v>6</v>
      </c>
      <c r="B465" t="s">
        <v>627</v>
      </c>
      <c r="C465">
        <v>1</v>
      </c>
      <c r="D465" s="3">
        <v>45021.154166666667</v>
      </c>
      <c r="E465" s="3">
        <v>45021.213194444441</v>
      </c>
      <c r="F465" t="s">
        <v>61</v>
      </c>
      <c r="G465" t="s">
        <v>60</v>
      </c>
      <c r="H465" t="s">
        <v>59</v>
      </c>
      <c r="I465" t="str">
        <f>IF(Tabla5[[#This Row],[Orden Cobrada]]="Si",Tabla13[[#This Row],[Método de Pago]],"Ninguno")</f>
        <v>Ninguno</v>
      </c>
      <c r="J465" t="s">
        <v>884</v>
      </c>
      <c r="K465" s="34">
        <f>IF(Tabla5[[#This Row],[Orden Cobrada]]="Si",Tabla13[[#This Row],[Propina]],0)</f>
        <v>0</v>
      </c>
      <c r="L465" t="s">
        <v>70</v>
      </c>
      <c r="M465">
        <v>453</v>
      </c>
      <c r="N465" t="s">
        <v>69</v>
      </c>
      <c r="O465" t="s">
        <v>236</v>
      </c>
      <c r="P465" s="6">
        <f>INT(Tabla13[[#This Row],[Hora de Llegada]])</f>
        <v>45021</v>
      </c>
      <c r="Q465" s="7" t="str">
        <f>TEXT(Tabla13[[#This Row],[Hora de Llegada]], "h:mm")</f>
        <v>3:42</v>
      </c>
      <c r="R465" s="7" t="str">
        <f>TEXT(Tabla13[[#This Row],[Hora de Salida]], "h:mm")</f>
        <v>5:07</v>
      </c>
      <c r="S465" s="7">
        <f>IF(Tabla13[[#This Row],[Estado de la Mesa]]="Ocupada",Tabla13[[#This Row],[Hora de Salida2]]-Tabla13[[#This Row],[Hora de Llegada2]]+(15/1440),Tabla13[[#This Row],[Hora de Salida2]]-Tabla13[[#This Row],[Hora de Llegada2]])</f>
        <v>5.9027777777777762E-2</v>
      </c>
      <c r="T465" s="7">
        <f>Tabla13[[#This Row],[Hora de Salida2]]-Tabla13[[#This Row],[Hora de Llegada2]]</f>
        <v>5.9027777777777762E-2</v>
      </c>
      <c r="U465" s="7">
        <f>IF(Tabla5[[#This Row],[Tiempo de Permanencia sin la Espera]]&gt;Tabla5[[#This Row],[Tiempo Preparación (horas)]],Tabla5[[#This Row],[Tiempo de Permanencia sin la Espera]]-Tabla5[[#This Row],[Tiempo Preparación (horas)]],0)</f>
        <v>0</v>
      </c>
      <c r="V465" s="7" t="str">
        <f>IF(Tabla5[[#This Row],[Tiempo de Permanencia sin la Espera]]&gt;Tabla5[[#This Row],[Tiempo Preparación (horas)]],"Si","No")</f>
        <v>No</v>
      </c>
      <c r="W465" s="8">
        <v>130</v>
      </c>
      <c r="X465" s="8" t="str">
        <f>IF(Tabla5[[#This Row],[Orden Cobrada]]="Si",Tabla5[[#This Row],[Monto Total de la Cuenta]]," ")</f>
        <v xml:space="preserve"> </v>
      </c>
      <c r="Y465" s="8">
        <v>100</v>
      </c>
      <c r="Z465" s="7">
        <f>Tabla5[[#This Row],[Tiempo de Preparación]]/1440</f>
        <v>6.9444444444444448E-2</v>
      </c>
    </row>
    <row r="466" spans="1:26">
      <c r="A466">
        <v>1</v>
      </c>
      <c r="B466" t="s">
        <v>883</v>
      </c>
      <c r="C466">
        <v>3</v>
      </c>
      <c r="D466" s="3">
        <v>45021.143055555556</v>
      </c>
      <c r="E466" s="3">
        <v>45021.203472222223</v>
      </c>
      <c r="F466" t="s">
        <v>97</v>
      </c>
      <c r="G466" t="s">
        <v>82</v>
      </c>
      <c r="H466" t="s">
        <v>59</v>
      </c>
      <c r="I466" t="str">
        <f>IF(Tabla5[[#This Row],[Orden Cobrada]]="Si",Tabla13[[#This Row],[Método de Pago]],"Ninguno")</f>
        <v>Ninguno</v>
      </c>
      <c r="J466" t="s">
        <v>882</v>
      </c>
      <c r="K466" s="34">
        <f>IF(Tabla5[[#This Row],[Orden Cobrada]]="Si",Tabla13[[#This Row],[Propina]],0)</f>
        <v>0</v>
      </c>
      <c r="L466" t="s">
        <v>70</v>
      </c>
      <c r="M466">
        <v>454</v>
      </c>
      <c r="N466" t="s">
        <v>75</v>
      </c>
      <c r="O466" t="s">
        <v>881</v>
      </c>
      <c r="P466" s="6">
        <f>INT(Tabla13[[#This Row],[Hora de Llegada]])</f>
        <v>45021</v>
      </c>
      <c r="Q466" s="7" t="str">
        <f>TEXT(Tabla13[[#This Row],[Hora de Llegada]], "h:mm")</f>
        <v>3:26</v>
      </c>
      <c r="R466" s="7" t="str">
        <f>TEXT(Tabla13[[#This Row],[Hora de Salida]], "h:mm")</f>
        <v>4:53</v>
      </c>
      <c r="S466" s="7">
        <f>IF(Tabla13[[#This Row],[Estado de la Mesa]]="Ocupada",Tabla13[[#This Row],[Hora de Salida2]]-Tabla13[[#This Row],[Hora de Llegada2]]+(15/1440),Tabla13[[#This Row],[Hora de Salida2]]-Tabla13[[#This Row],[Hora de Llegada2]])</f>
        <v>6.0416666666666619E-2</v>
      </c>
      <c r="T466" s="7">
        <f>Tabla13[[#This Row],[Hora de Salida2]]-Tabla13[[#This Row],[Hora de Llegada2]]</f>
        <v>6.0416666666666619E-2</v>
      </c>
      <c r="U466" s="7">
        <f>IF(Tabla5[[#This Row],[Tiempo de Permanencia sin la Espera]]&gt;Tabla5[[#This Row],[Tiempo Preparación (horas)]],Tabla5[[#This Row],[Tiempo de Permanencia sin la Espera]]-Tabla5[[#This Row],[Tiempo Preparación (horas)]],0)</f>
        <v>0</v>
      </c>
      <c r="V466" s="7" t="str">
        <f>IF(Tabla5[[#This Row],[Tiempo de Permanencia sin la Espera]]&gt;Tabla5[[#This Row],[Tiempo Preparación (horas)]],"Si","No")</f>
        <v>No</v>
      </c>
      <c r="W466" s="8">
        <v>233</v>
      </c>
      <c r="X466" s="8" t="str">
        <f>IF(Tabla5[[#This Row],[Orden Cobrada]]="Si",Tabla5[[#This Row],[Monto Total de la Cuenta]]," ")</f>
        <v xml:space="preserve"> </v>
      </c>
      <c r="Y466" s="8">
        <v>153</v>
      </c>
      <c r="Z466" s="7">
        <f>Tabla5[[#This Row],[Tiempo de Preparación]]/1440</f>
        <v>0.10625</v>
      </c>
    </row>
    <row r="467" spans="1:26">
      <c r="A467">
        <v>12</v>
      </c>
      <c r="B467" t="s">
        <v>880</v>
      </c>
      <c r="C467">
        <v>6</v>
      </c>
      <c r="D467" s="3">
        <v>45021.165277777778</v>
      </c>
      <c r="E467" s="3">
        <v>45021.245833333334</v>
      </c>
      <c r="F467" t="s">
        <v>87</v>
      </c>
      <c r="G467" t="s">
        <v>60</v>
      </c>
      <c r="H467" t="s">
        <v>106</v>
      </c>
      <c r="I467" t="str">
        <f>IF(Tabla5[[#This Row],[Orden Cobrada]]="Si",Tabla13[[#This Row],[Método de Pago]],"Ninguno")</f>
        <v>Tarjeta de débito</v>
      </c>
      <c r="J467" t="s">
        <v>879</v>
      </c>
      <c r="K467" s="34" t="str">
        <f>IF(Tabla5[[#This Row],[Orden Cobrada]]="Si",Tabla13[[#This Row],[Propina]],0)</f>
        <v>19.7</v>
      </c>
      <c r="L467" t="s">
        <v>57</v>
      </c>
      <c r="M467">
        <v>455</v>
      </c>
      <c r="N467" t="s">
        <v>75</v>
      </c>
      <c r="O467" t="s">
        <v>5</v>
      </c>
      <c r="P467" s="6">
        <f>INT(Tabla13[[#This Row],[Hora de Llegada]])</f>
        <v>45021</v>
      </c>
      <c r="Q467" s="7" t="str">
        <f>TEXT(Tabla13[[#This Row],[Hora de Llegada]], "h:mm")</f>
        <v>3:58</v>
      </c>
      <c r="R467" s="7" t="str">
        <f>TEXT(Tabla13[[#This Row],[Hora de Salida]], "h:mm")</f>
        <v>5:54</v>
      </c>
      <c r="S467" s="7">
        <f>IF(Tabla13[[#This Row],[Estado de la Mesa]]="Ocupada",Tabla13[[#This Row],[Hora de Salida2]]-Tabla13[[#This Row],[Hora de Llegada2]]+(15/1440),Tabla13[[#This Row],[Hora de Salida2]]-Tabla13[[#This Row],[Hora de Llegada2]])</f>
        <v>8.0555555555555575E-2</v>
      </c>
      <c r="T467" s="7">
        <f>Tabla13[[#This Row],[Hora de Salida2]]-Tabla13[[#This Row],[Hora de Llegada2]]</f>
        <v>8.0555555555555575E-2</v>
      </c>
      <c r="U467" s="7">
        <f>IF(Tabla5[[#This Row],[Tiempo de Permanencia sin la Espera]]&gt;Tabla5[[#This Row],[Tiempo Preparación (horas)]],Tabla5[[#This Row],[Tiempo de Permanencia sin la Espera]]-Tabla5[[#This Row],[Tiempo Preparación (horas)]],0)</f>
        <v>7.2916666666666685E-2</v>
      </c>
      <c r="V467" s="7" t="str">
        <f>IF(Tabla5[[#This Row],[Tiempo de Permanencia sin la Espera]]&gt;Tabla5[[#This Row],[Tiempo Preparación (horas)]],"Si","No")</f>
        <v>Si</v>
      </c>
      <c r="W467" s="8">
        <v>48</v>
      </c>
      <c r="X467" s="8">
        <f>IF(Tabla5[[#This Row],[Orden Cobrada]]="Si",Tabla5[[#This Row],[Monto Total de la Cuenta]]," ")</f>
        <v>48</v>
      </c>
      <c r="Y467" s="8">
        <v>11</v>
      </c>
      <c r="Z467" s="7">
        <f>Tabla5[[#This Row],[Tiempo de Preparación]]/1440</f>
        <v>7.6388888888888886E-3</v>
      </c>
    </row>
    <row r="468" spans="1:26">
      <c r="A468">
        <v>13</v>
      </c>
      <c r="B468" t="s">
        <v>878</v>
      </c>
      <c r="C468">
        <v>6</v>
      </c>
      <c r="D468" s="3">
        <v>45021.091666666667</v>
      </c>
      <c r="E468" s="3">
        <v>45021.21875</v>
      </c>
      <c r="F468" t="s">
        <v>78</v>
      </c>
      <c r="G468" t="s">
        <v>82</v>
      </c>
      <c r="H468" t="s">
        <v>59</v>
      </c>
      <c r="I468" t="str">
        <f>IF(Tabla5[[#This Row],[Orden Cobrada]]="Si",Tabla13[[#This Row],[Método de Pago]],"Ninguno")</f>
        <v>Tarjeta de crédito</v>
      </c>
      <c r="J468" t="s">
        <v>877</v>
      </c>
      <c r="K468" s="34" t="str">
        <f>IF(Tabla5[[#This Row],[Orden Cobrada]]="Si",Tabla13[[#This Row],[Propina]],0)</f>
        <v>21.94</v>
      </c>
      <c r="L468" t="s">
        <v>70</v>
      </c>
      <c r="M468">
        <v>456</v>
      </c>
      <c r="N468" t="s">
        <v>64</v>
      </c>
      <c r="O468" t="s">
        <v>876</v>
      </c>
      <c r="P468" s="6">
        <f>INT(Tabla13[[#This Row],[Hora de Llegada]])</f>
        <v>45021</v>
      </c>
      <c r="Q468" s="7" t="str">
        <f>TEXT(Tabla13[[#This Row],[Hora de Llegada]], "h:mm")</f>
        <v>2:12</v>
      </c>
      <c r="R468" s="7" t="str">
        <f>TEXT(Tabla13[[#This Row],[Hora de Salida]], "h:mm")</f>
        <v>5:15</v>
      </c>
      <c r="S468" s="7">
        <f>IF(Tabla13[[#This Row],[Estado de la Mesa]]="Ocupada",Tabla13[[#This Row],[Hora de Salida2]]-Tabla13[[#This Row],[Hora de Llegada2]]+(15/1440),Tabla13[[#This Row],[Hora de Salida2]]-Tabla13[[#This Row],[Hora de Llegada2]])</f>
        <v>0.12708333333333333</v>
      </c>
      <c r="T468" s="7">
        <f>Tabla13[[#This Row],[Hora de Salida2]]-Tabla13[[#This Row],[Hora de Llegada2]]</f>
        <v>0.12708333333333333</v>
      </c>
      <c r="U468" s="7">
        <f>IF(Tabla5[[#This Row],[Tiempo de Permanencia sin la Espera]]&gt;Tabla5[[#This Row],[Tiempo Preparación (horas)]],Tabla5[[#This Row],[Tiempo de Permanencia sin la Espera]]-Tabla5[[#This Row],[Tiempo Preparación (horas)]],0)</f>
        <v>7.7777777777777779E-2</v>
      </c>
      <c r="V468" s="7" t="str">
        <f>IF(Tabla5[[#This Row],[Tiempo de Permanencia sin la Espera]]&gt;Tabla5[[#This Row],[Tiempo Preparación (horas)]],"Si","No")</f>
        <v>Si</v>
      </c>
      <c r="W468" s="8">
        <v>148</v>
      </c>
      <c r="X468" s="8">
        <f>IF(Tabla5[[#This Row],[Orden Cobrada]]="Si",Tabla5[[#This Row],[Monto Total de la Cuenta]]," ")</f>
        <v>148</v>
      </c>
      <c r="Y468" s="8">
        <v>71</v>
      </c>
      <c r="Z468" s="7">
        <f>Tabla5[[#This Row],[Tiempo de Preparación]]/1440</f>
        <v>4.9305555555555554E-2</v>
      </c>
    </row>
    <row r="469" spans="1:26">
      <c r="A469">
        <v>18</v>
      </c>
      <c r="B469" t="s">
        <v>875</v>
      </c>
      <c r="C469">
        <v>6</v>
      </c>
      <c r="D469" s="3">
        <v>45021.158333333333</v>
      </c>
      <c r="E469" s="3">
        <v>45021.313888888886</v>
      </c>
      <c r="F469" t="s">
        <v>61</v>
      </c>
      <c r="G469" t="s">
        <v>82</v>
      </c>
      <c r="H469" t="s">
        <v>102</v>
      </c>
      <c r="I469" t="str">
        <f>IF(Tabla5[[#This Row],[Orden Cobrada]]="Si",Tabla13[[#This Row],[Método de Pago]],"Ninguno")</f>
        <v>Efectivo</v>
      </c>
      <c r="J469" t="s">
        <v>874</v>
      </c>
      <c r="K469" s="34" t="str">
        <f>IF(Tabla5[[#This Row],[Orden Cobrada]]="Si",Tabla13[[#This Row],[Propina]],0)</f>
        <v>17.26</v>
      </c>
      <c r="L469" t="s">
        <v>57</v>
      </c>
      <c r="M469">
        <v>457</v>
      </c>
      <c r="N469" t="s">
        <v>126</v>
      </c>
      <c r="O469" t="s">
        <v>80</v>
      </c>
      <c r="P469" s="6">
        <f>INT(Tabla13[[#This Row],[Hora de Llegada]])</f>
        <v>45021</v>
      </c>
      <c r="Q469" s="7" t="str">
        <f>TEXT(Tabla13[[#This Row],[Hora de Llegada]], "h:mm")</f>
        <v>3:48</v>
      </c>
      <c r="R469" s="7" t="str">
        <f>TEXT(Tabla13[[#This Row],[Hora de Salida]], "h:mm")</f>
        <v>7:32</v>
      </c>
      <c r="S469" s="7">
        <f>IF(Tabla13[[#This Row],[Estado de la Mesa]]="Ocupada",Tabla13[[#This Row],[Hora de Salida2]]-Tabla13[[#This Row],[Hora de Llegada2]]+(15/1440),Tabla13[[#This Row],[Hora de Salida2]]-Tabla13[[#This Row],[Hora de Llegada2]])</f>
        <v>0.15555555555555556</v>
      </c>
      <c r="T469" s="7">
        <f>Tabla13[[#This Row],[Hora de Salida2]]-Tabla13[[#This Row],[Hora de Llegada2]]</f>
        <v>0.15555555555555556</v>
      </c>
      <c r="U469" s="7">
        <f>IF(Tabla5[[#This Row],[Tiempo de Permanencia sin la Espera]]&gt;Tabla5[[#This Row],[Tiempo Preparación (horas)]],Tabla5[[#This Row],[Tiempo de Permanencia sin la Espera]]-Tabla5[[#This Row],[Tiempo Preparación (horas)]],0)</f>
        <v>0.11527777777777778</v>
      </c>
      <c r="V469" s="7" t="str">
        <f>IF(Tabla5[[#This Row],[Tiempo de Permanencia sin la Espera]]&gt;Tabla5[[#This Row],[Tiempo Preparación (horas)]],"Si","No")</f>
        <v>Si</v>
      </c>
      <c r="W469" s="8">
        <v>137</v>
      </c>
      <c r="X469" s="8">
        <f>IF(Tabla5[[#This Row],[Orden Cobrada]]="Si",Tabla5[[#This Row],[Monto Total de la Cuenta]]," ")</f>
        <v>137</v>
      </c>
      <c r="Y469" s="8">
        <v>58</v>
      </c>
      <c r="Z469" s="7">
        <f>Tabla5[[#This Row],[Tiempo de Preparación]]/1440</f>
        <v>4.027777777777778E-2</v>
      </c>
    </row>
    <row r="470" spans="1:26">
      <c r="A470">
        <v>4</v>
      </c>
      <c r="B470" t="s">
        <v>873</v>
      </c>
      <c r="C470">
        <v>3</v>
      </c>
      <c r="D470" s="3">
        <v>45021.111805555556</v>
      </c>
      <c r="E470" s="3">
        <v>45021.181250000001</v>
      </c>
      <c r="F470" t="s">
        <v>78</v>
      </c>
      <c r="G470" t="s">
        <v>82</v>
      </c>
      <c r="H470" t="s">
        <v>59</v>
      </c>
      <c r="I470" t="str">
        <f>IF(Tabla5[[#This Row],[Orden Cobrada]]="Si",Tabla13[[#This Row],[Método de Pago]],"Ninguno")</f>
        <v>Tarjeta de crédito</v>
      </c>
      <c r="J470" t="s">
        <v>872</v>
      </c>
      <c r="K470" s="34" t="str">
        <f>IF(Tabla5[[#This Row],[Orden Cobrada]]="Si",Tabla13[[#This Row],[Propina]],0)</f>
        <v>15.21</v>
      </c>
      <c r="L470" t="s">
        <v>76</v>
      </c>
      <c r="M470">
        <v>458</v>
      </c>
      <c r="N470" t="s">
        <v>126</v>
      </c>
      <c r="O470" t="s">
        <v>871</v>
      </c>
      <c r="P470" s="6">
        <f>INT(Tabla13[[#This Row],[Hora de Llegada]])</f>
        <v>45021</v>
      </c>
      <c r="Q470" s="7" t="str">
        <f>TEXT(Tabla13[[#This Row],[Hora de Llegada]], "h:mm")</f>
        <v>2:41</v>
      </c>
      <c r="R470" s="7" t="str">
        <f>TEXT(Tabla13[[#This Row],[Hora de Salida]], "h:mm")</f>
        <v>4:21</v>
      </c>
      <c r="S470" s="7">
        <f>IF(Tabla13[[#This Row],[Estado de la Mesa]]="Ocupada",Tabla13[[#This Row],[Hora de Salida2]]-Tabla13[[#This Row],[Hora de Llegada2]]+(15/1440),Tabla13[[#This Row],[Hora de Salida2]]-Tabla13[[#This Row],[Hora de Llegada2]])</f>
        <v>7.9861111111111105E-2</v>
      </c>
      <c r="T470" s="7">
        <f>Tabla13[[#This Row],[Hora de Salida2]]-Tabla13[[#This Row],[Hora de Llegada2]]</f>
        <v>6.9444444444444434E-2</v>
      </c>
      <c r="U470" s="7">
        <f>IF(Tabla5[[#This Row],[Tiempo de Permanencia sin la Espera]]&gt;Tabla5[[#This Row],[Tiempo Preparación (horas)]],Tabla5[[#This Row],[Tiempo de Permanencia sin la Espera]]-Tabla5[[#This Row],[Tiempo Preparación (horas)]],0)</f>
        <v>7.6388888888888756E-3</v>
      </c>
      <c r="V470" s="7" t="str">
        <f>IF(Tabla5[[#This Row],[Tiempo de Permanencia sin la Espera]]&gt;Tabla5[[#This Row],[Tiempo Preparación (horas)]],"Si","No")</f>
        <v>Si</v>
      </c>
      <c r="W470" s="8">
        <v>268</v>
      </c>
      <c r="X470" s="8">
        <f>IF(Tabla5[[#This Row],[Orden Cobrada]]="Si",Tabla5[[#This Row],[Monto Total de la Cuenta]]," ")</f>
        <v>268</v>
      </c>
      <c r="Y470" s="8">
        <v>89</v>
      </c>
      <c r="Z470" s="7">
        <f>Tabla5[[#This Row],[Tiempo de Preparación]]/1440</f>
        <v>6.1805555555555558E-2</v>
      </c>
    </row>
    <row r="471" spans="1:26">
      <c r="A471">
        <v>20</v>
      </c>
      <c r="B471" t="s">
        <v>756</v>
      </c>
      <c r="C471">
        <v>1</v>
      </c>
      <c r="D471" s="3">
        <v>45021.01666666667</v>
      </c>
      <c r="E471" s="3">
        <v>45021.091666666667</v>
      </c>
      <c r="F471" t="s">
        <v>97</v>
      </c>
      <c r="G471" t="s">
        <v>82</v>
      </c>
      <c r="H471" t="s">
        <v>59</v>
      </c>
      <c r="I471" t="str">
        <f>IF(Tabla5[[#This Row],[Orden Cobrada]]="Si",Tabla13[[#This Row],[Método de Pago]],"Ninguno")</f>
        <v>Tarjeta de crédito</v>
      </c>
      <c r="J471" t="s">
        <v>870</v>
      </c>
      <c r="K471" s="34" t="str">
        <f>IF(Tabla5[[#This Row],[Orden Cobrada]]="Si",Tabla13[[#This Row],[Propina]],0)</f>
        <v>32.77</v>
      </c>
      <c r="L471" t="s">
        <v>76</v>
      </c>
      <c r="M471">
        <v>459</v>
      </c>
      <c r="N471" t="s">
        <v>64</v>
      </c>
      <c r="O471" t="s">
        <v>15</v>
      </c>
      <c r="P471" s="6">
        <f>INT(Tabla13[[#This Row],[Hora de Llegada]])</f>
        <v>45021</v>
      </c>
      <c r="Q471" s="7" t="str">
        <f>TEXT(Tabla13[[#This Row],[Hora de Llegada]], "h:mm")</f>
        <v>0:24</v>
      </c>
      <c r="R471" s="7" t="str">
        <f>TEXT(Tabla13[[#This Row],[Hora de Salida]], "h:mm")</f>
        <v>2:12</v>
      </c>
      <c r="S471" s="7">
        <f>IF(Tabla13[[#This Row],[Estado de la Mesa]]="Ocupada",Tabla13[[#This Row],[Hora de Salida2]]-Tabla13[[#This Row],[Hora de Llegada2]]+(15/1440),Tabla13[[#This Row],[Hora de Salida2]]-Tabla13[[#This Row],[Hora de Llegada2]])</f>
        <v>8.5416666666666682E-2</v>
      </c>
      <c r="T471" s="7">
        <f>Tabla13[[#This Row],[Hora de Salida2]]-Tabla13[[#This Row],[Hora de Llegada2]]</f>
        <v>7.5000000000000011E-2</v>
      </c>
      <c r="U471" s="7">
        <f>IF(Tabla5[[#This Row],[Tiempo de Permanencia sin la Espera]]&gt;Tabla5[[#This Row],[Tiempo Preparación (horas)]],Tabla5[[#This Row],[Tiempo de Permanencia sin la Espera]]-Tabla5[[#This Row],[Tiempo Preparación (horas)]],0)</f>
        <v>5.4166666666666682E-2</v>
      </c>
      <c r="V471" s="7" t="str">
        <f>IF(Tabla5[[#This Row],[Tiempo de Permanencia sin la Espera]]&gt;Tabla5[[#This Row],[Tiempo Preparación (horas)]],"Si","No")</f>
        <v>Si</v>
      </c>
      <c r="W471" s="8">
        <v>84</v>
      </c>
      <c r="X471" s="8">
        <f>IF(Tabla5[[#This Row],[Orden Cobrada]]="Si",Tabla5[[#This Row],[Monto Total de la Cuenta]]," ")</f>
        <v>84</v>
      </c>
      <c r="Y471" s="8">
        <v>30</v>
      </c>
      <c r="Z471" s="7">
        <f>Tabla5[[#This Row],[Tiempo de Preparación]]/1440</f>
        <v>2.0833333333333332E-2</v>
      </c>
    </row>
    <row r="472" spans="1:26">
      <c r="A472">
        <v>19</v>
      </c>
      <c r="B472" t="s">
        <v>869</v>
      </c>
      <c r="C472">
        <v>6</v>
      </c>
      <c r="D472" s="3">
        <v>45021.143750000003</v>
      </c>
      <c r="E472" s="3">
        <v>45021.288888888892</v>
      </c>
      <c r="F472" t="s">
        <v>78</v>
      </c>
      <c r="G472" t="s">
        <v>66</v>
      </c>
      <c r="H472" t="s">
        <v>59</v>
      </c>
      <c r="I472" t="str">
        <f>IF(Tabla5[[#This Row],[Orden Cobrada]]="Si",Tabla13[[#This Row],[Método de Pago]],"Ninguno")</f>
        <v>Tarjeta de crédito</v>
      </c>
      <c r="J472" t="s">
        <v>868</v>
      </c>
      <c r="K472" s="34" t="str">
        <f>IF(Tabla5[[#This Row],[Orden Cobrada]]="Si",Tabla13[[#This Row],[Propina]],0)</f>
        <v>49.6</v>
      </c>
      <c r="L472" t="s">
        <v>70</v>
      </c>
      <c r="M472">
        <v>460</v>
      </c>
      <c r="N472" t="s">
        <v>56</v>
      </c>
      <c r="O472" t="s">
        <v>867</v>
      </c>
      <c r="P472" s="6">
        <f>INT(Tabla13[[#This Row],[Hora de Llegada]])</f>
        <v>45021</v>
      </c>
      <c r="Q472" s="7" t="str">
        <f>TEXT(Tabla13[[#This Row],[Hora de Llegada]], "h:mm")</f>
        <v>3:27</v>
      </c>
      <c r="R472" s="7" t="str">
        <f>TEXT(Tabla13[[#This Row],[Hora de Salida]], "h:mm")</f>
        <v>6:56</v>
      </c>
      <c r="S472" s="7">
        <f>IF(Tabla13[[#This Row],[Estado de la Mesa]]="Ocupada",Tabla13[[#This Row],[Hora de Salida2]]-Tabla13[[#This Row],[Hora de Llegada2]]+(15/1440),Tabla13[[#This Row],[Hora de Salida2]]-Tabla13[[#This Row],[Hora de Llegada2]])</f>
        <v>0.1451388888888889</v>
      </c>
      <c r="T472" s="7">
        <f>Tabla13[[#This Row],[Hora de Salida2]]-Tabla13[[#This Row],[Hora de Llegada2]]</f>
        <v>0.1451388888888889</v>
      </c>
      <c r="U472" s="7">
        <f>IF(Tabla5[[#This Row],[Tiempo de Permanencia sin la Espera]]&gt;Tabla5[[#This Row],[Tiempo Preparación (horas)]],Tabla5[[#This Row],[Tiempo de Permanencia sin la Espera]]-Tabla5[[#This Row],[Tiempo Preparación (horas)]],0)</f>
        <v>5.902777777777779E-2</v>
      </c>
      <c r="V472" s="7" t="str">
        <f>IF(Tabla5[[#This Row],[Tiempo de Permanencia sin la Espera]]&gt;Tabla5[[#This Row],[Tiempo Preparación (horas)]],"Si","No")</f>
        <v>Si</v>
      </c>
      <c r="W472" s="8">
        <v>176</v>
      </c>
      <c r="X472" s="8">
        <f>IF(Tabla5[[#This Row],[Orden Cobrada]]="Si",Tabla5[[#This Row],[Monto Total de la Cuenta]]," ")</f>
        <v>176</v>
      </c>
      <c r="Y472" s="8">
        <v>124</v>
      </c>
      <c r="Z472" s="7">
        <f>Tabla5[[#This Row],[Tiempo de Preparación]]/1440</f>
        <v>8.611111111111111E-2</v>
      </c>
    </row>
    <row r="473" spans="1:26">
      <c r="A473">
        <v>4</v>
      </c>
      <c r="B473" t="s">
        <v>866</v>
      </c>
      <c r="C473">
        <v>3</v>
      </c>
      <c r="D473" s="3">
        <v>45021.113194444442</v>
      </c>
      <c r="E473" s="3">
        <v>45021.246527777781</v>
      </c>
      <c r="F473" t="s">
        <v>87</v>
      </c>
      <c r="G473" t="s">
        <v>66</v>
      </c>
      <c r="H473" t="s">
        <v>102</v>
      </c>
      <c r="I473" t="str">
        <f>IF(Tabla5[[#This Row],[Orden Cobrada]]="Si",Tabla13[[#This Row],[Método de Pago]],"Ninguno")</f>
        <v>Efectivo</v>
      </c>
      <c r="J473" t="s">
        <v>865</v>
      </c>
      <c r="K473" s="34" t="str">
        <f>IF(Tabla5[[#This Row],[Orden Cobrada]]="Si",Tabla13[[#This Row],[Propina]],0)</f>
        <v>21.51</v>
      </c>
      <c r="L473" t="s">
        <v>70</v>
      </c>
      <c r="M473">
        <v>461</v>
      </c>
      <c r="N473" t="s">
        <v>100</v>
      </c>
      <c r="O473" t="s">
        <v>864</v>
      </c>
      <c r="P473" s="6">
        <f>INT(Tabla13[[#This Row],[Hora de Llegada]])</f>
        <v>45021</v>
      </c>
      <c r="Q473" s="7" t="str">
        <f>TEXT(Tabla13[[#This Row],[Hora de Llegada]], "h:mm")</f>
        <v>2:43</v>
      </c>
      <c r="R473" s="7" t="str">
        <f>TEXT(Tabla13[[#This Row],[Hora de Salida]], "h:mm")</f>
        <v>5:55</v>
      </c>
      <c r="S473" s="7">
        <f>IF(Tabla13[[#This Row],[Estado de la Mesa]]="Ocupada",Tabla13[[#This Row],[Hora de Salida2]]-Tabla13[[#This Row],[Hora de Llegada2]]+(15/1440),Tabla13[[#This Row],[Hora de Salida2]]-Tabla13[[#This Row],[Hora de Llegada2]])</f>
        <v>0.13333333333333336</v>
      </c>
      <c r="T473" s="7">
        <f>Tabla13[[#This Row],[Hora de Salida2]]-Tabla13[[#This Row],[Hora de Llegada2]]</f>
        <v>0.13333333333333336</v>
      </c>
      <c r="U473" s="7">
        <f>IF(Tabla5[[#This Row],[Tiempo de Permanencia sin la Espera]]&gt;Tabla5[[#This Row],[Tiempo Preparación (horas)]],Tabla5[[#This Row],[Tiempo de Permanencia sin la Espera]]-Tabla5[[#This Row],[Tiempo Preparación (horas)]],0)</f>
        <v>8.7500000000000022E-2</v>
      </c>
      <c r="V473" s="7" t="str">
        <f>IF(Tabla5[[#This Row],[Tiempo de Permanencia sin la Espera]]&gt;Tabla5[[#This Row],[Tiempo Preparación (horas)]],"Si","No")</f>
        <v>Si</v>
      </c>
      <c r="W473" s="8">
        <v>99</v>
      </c>
      <c r="X473" s="8">
        <f>IF(Tabla5[[#This Row],[Orden Cobrada]]="Si",Tabla5[[#This Row],[Monto Total de la Cuenta]]," ")</f>
        <v>99</v>
      </c>
      <c r="Y473" s="8">
        <v>66</v>
      </c>
      <c r="Z473" s="7">
        <f>Tabla5[[#This Row],[Tiempo de Preparación]]/1440</f>
        <v>4.583333333333333E-2</v>
      </c>
    </row>
    <row r="474" spans="1:26">
      <c r="A474">
        <v>9</v>
      </c>
      <c r="B474" t="s">
        <v>238</v>
      </c>
      <c r="C474">
        <v>2</v>
      </c>
      <c r="D474" s="3">
        <v>45021.091666666667</v>
      </c>
      <c r="E474" s="3">
        <v>45021.185416666667</v>
      </c>
      <c r="F474" t="s">
        <v>61</v>
      </c>
      <c r="G474" t="s">
        <v>82</v>
      </c>
      <c r="H474" t="s">
        <v>59</v>
      </c>
      <c r="I474" t="str">
        <f>IF(Tabla5[[#This Row],[Orden Cobrada]]="Si",Tabla13[[#This Row],[Método de Pago]],"Ninguno")</f>
        <v>Tarjeta de crédito</v>
      </c>
      <c r="J474" t="s">
        <v>863</v>
      </c>
      <c r="K474" s="34" t="str">
        <f>IF(Tabla5[[#This Row],[Orden Cobrada]]="Si",Tabla13[[#This Row],[Propina]],0)</f>
        <v>21.17</v>
      </c>
      <c r="L474" t="s">
        <v>57</v>
      </c>
      <c r="M474">
        <v>462</v>
      </c>
      <c r="N474" t="s">
        <v>90</v>
      </c>
      <c r="O474" t="s">
        <v>14</v>
      </c>
      <c r="P474" s="6">
        <f>INT(Tabla13[[#This Row],[Hora de Llegada]])</f>
        <v>45021</v>
      </c>
      <c r="Q474" s="7" t="str">
        <f>TEXT(Tabla13[[#This Row],[Hora de Llegada]], "h:mm")</f>
        <v>2:12</v>
      </c>
      <c r="R474" s="7" t="str">
        <f>TEXT(Tabla13[[#This Row],[Hora de Salida]], "h:mm")</f>
        <v>4:27</v>
      </c>
      <c r="S474" s="7">
        <f>IF(Tabla13[[#This Row],[Estado de la Mesa]]="Ocupada",Tabla13[[#This Row],[Hora de Salida2]]-Tabla13[[#This Row],[Hora de Llegada2]]+(15/1440),Tabla13[[#This Row],[Hora de Salida2]]-Tabla13[[#This Row],[Hora de Llegada2]])</f>
        <v>9.375E-2</v>
      </c>
      <c r="T474" s="7">
        <f>Tabla13[[#This Row],[Hora de Salida2]]-Tabla13[[#This Row],[Hora de Llegada2]]</f>
        <v>9.375E-2</v>
      </c>
      <c r="U474" s="7">
        <f>IF(Tabla5[[#This Row],[Tiempo de Permanencia sin la Espera]]&gt;Tabla5[[#This Row],[Tiempo Preparación (horas)]],Tabla5[[#This Row],[Tiempo de Permanencia sin la Espera]]-Tabla5[[#This Row],[Tiempo Preparación (horas)]],0)</f>
        <v>8.611111111111111E-2</v>
      </c>
      <c r="V474" s="7" t="str">
        <f>IF(Tabla5[[#This Row],[Tiempo de Permanencia sin la Espera]]&gt;Tabla5[[#This Row],[Tiempo Preparación (horas)]],"Si","No")</f>
        <v>Si</v>
      </c>
      <c r="W474" s="8">
        <v>99</v>
      </c>
      <c r="X474" s="8">
        <f>IF(Tabla5[[#This Row],[Orden Cobrada]]="Si",Tabla5[[#This Row],[Monto Total de la Cuenta]]," ")</f>
        <v>99</v>
      </c>
      <c r="Y474" s="8">
        <v>11</v>
      </c>
      <c r="Z474" s="7">
        <f>Tabla5[[#This Row],[Tiempo de Preparación]]/1440</f>
        <v>7.6388888888888886E-3</v>
      </c>
    </row>
    <row r="475" spans="1:26">
      <c r="A475">
        <v>7</v>
      </c>
      <c r="B475" t="s">
        <v>797</v>
      </c>
      <c r="C475">
        <v>2</v>
      </c>
      <c r="D475" s="3">
        <v>45021.036805555559</v>
      </c>
      <c r="E475" s="3">
        <v>45021.134027777778</v>
      </c>
      <c r="F475" t="s">
        <v>61</v>
      </c>
      <c r="G475" t="s">
        <v>82</v>
      </c>
      <c r="H475" t="s">
        <v>106</v>
      </c>
      <c r="I475" t="str">
        <f>IF(Tabla5[[#This Row],[Orden Cobrada]]="Si",Tabla13[[#This Row],[Método de Pago]],"Ninguno")</f>
        <v>Tarjeta de débito</v>
      </c>
      <c r="J475" t="s">
        <v>862</v>
      </c>
      <c r="K475" s="34" t="str">
        <f>IF(Tabla5[[#This Row],[Orden Cobrada]]="Si",Tabla13[[#This Row],[Propina]],0)</f>
        <v>17.07</v>
      </c>
      <c r="L475" t="s">
        <v>76</v>
      </c>
      <c r="M475">
        <v>463</v>
      </c>
      <c r="N475" t="s">
        <v>163</v>
      </c>
      <c r="O475" t="s">
        <v>9</v>
      </c>
      <c r="P475" s="6">
        <f>INT(Tabla13[[#This Row],[Hora de Llegada]])</f>
        <v>45021</v>
      </c>
      <c r="Q475" s="7" t="str">
        <f>TEXT(Tabla13[[#This Row],[Hora de Llegada]], "h:mm")</f>
        <v>0:53</v>
      </c>
      <c r="R475" s="7" t="str">
        <f>TEXT(Tabla13[[#This Row],[Hora de Salida]], "h:mm")</f>
        <v>3:13</v>
      </c>
      <c r="S475" s="7">
        <f>IF(Tabla13[[#This Row],[Estado de la Mesa]]="Ocupada",Tabla13[[#This Row],[Hora de Salida2]]-Tabla13[[#This Row],[Hora de Llegada2]]+(15/1440),Tabla13[[#This Row],[Hora de Salida2]]-Tabla13[[#This Row],[Hora de Llegada2]])</f>
        <v>0.10763888888888888</v>
      </c>
      <c r="T475" s="7">
        <f>Tabla13[[#This Row],[Hora de Salida2]]-Tabla13[[#This Row],[Hora de Llegada2]]</f>
        <v>9.722222222222221E-2</v>
      </c>
      <c r="U475" s="7">
        <f>IF(Tabla5[[#This Row],[Tiempo de Permanencia sin la Espera]]&gt;Tabla5[[#This Row],[Tiempo Preparación (horas)]],Tabla5[[#This Row],[Tiempo de Permanencia sin la Espera]]-Tabla5[[#This Row],[Tiempo Preparación (horas)]],0)</f>
        <v>8.7499999999999994E-2</v>
      </c>
      <c r="V475" s="7" t="str">
        <f>IF(Tabla5[[#This Row],[Tiempo de Permanencia sin la Espera]]&gt;Tabla5[[#This Row],[Tiempo Preparación (horas)]],"Si","No")</f>
        <v>Si</v>
      </c>
      <c r="W475" s="8">
        <v>93</v>
      </c>
      <c r="X475" s="8">
        <f>IF(Tabla5[[#This Row],[Orden Cobrada]]="Si",Tabla5[[#This Row],[Monto Total de la Cuenta]]," ")</f>
        <v>93</v>
      </c>
      <c r="Y475" s="8">
        <v>14</v>
      </c>
      <c r="Z475" s="7">
        <f>Tabla5[[#This Row],[Tiempo de Preparación]]/1440</f>
        <v>9.7222222222222224E-3</v>
      </c>
    </row>
    <row r="476" spans="1:26">
      <c r="A476">
        <v>16</v>
      </c>
      <c r="B476" t="s">
        <v>861</v>
      </c>
      <c r="C476">
        <v>1</v>
      </c>
      <c r="D476" s="3">
        <v>45021.056250000001</v>
      </c>
      <c r="E476" s="3">
        <v>45021.193749999999</v>
      </c>
      <c r="F476" t="s">
        <v>78</v>
      </c>
      <c r="G476" t="s">
        <v>82</v>
      </c>
      <c r="H476" t="s">
        <v>59</v>
      </c>
      <c r="I476" t="str">
        <f>IF(Tabla5[[#This Row],[Orden Cobrada]]="Si",Tabla13[[#This Row],[Método de Pago]],"Ninguno")</f>
        <v>Tarjeta de crédito</v>
      </c>
      <c r="J476" t="s">
        <v>860</v>
      </c>
      <c r="K476" s="34" t="str">
        <f>IF(Tabla5[[#This Row],[Orden Cobrada]]="Si",Tabla13[[#This Row],[Propina]],0)</f>
        <v>48.5</v>
      </c>
      <c r="L476" t="s">
        <v>57</v>
      </c>
      <c r="M476">
        <v>464</v>
      </c>
      <c r="N476" t="s">
        <v>69</v>
      </c>
      <c r="O476" t="s">
        <v>859</v>
      </c>
      <c r="P476" s="6">
        <f>INT(Tabla13[[#This Row],[Hora de Llegada]])</f>
        <v>45021</v>
      </c>
      <c r="Q476" s="7" t="str">
        <f>TEXT(Tabla13[[#This Row],[Hora de Llegada]], "h:mm")</f>
        <v>1:21</v>
      </c>
      <c r="R476" s="7" t="str">
        <f>TEXT(Tabla13[[#This Row],[Hora de Salida]], "h:mm")</f>
        <v>4:39</v>
      </c>
      <c r="S476" s="7">
        <f>IF(Tabla13[[#This Row],[Estado de la Mesa]]="Ocupada",Tabla13[[#This Row],[Hora de Salida2]]-Tabla13[[#This Row],[Hora de Llegada2]]+(15/1440),Tabla13[[#This Row],[Hora de Salida2]]-Tabla13[[#This Row],[Hora de Llegada2]])</f>
        <v>0.13750000000000001</v>
      </c>
      <c r="T476" s="7">
        <f>Tabla13[[#This Row],[Hora de Salida2]]-Tabla13[[#This Row],[Hora de Llegada2]]</f>
        <v>0.13750000000000001</v>
      </c>
      <c r="U476" s="7">
        <f>IF(Tabla5[[#This Row],[Tiempo de Permanencia sin la Espera]]&gt;Tabla5[[#This Row],[Tiempo Preparación (horas)]],Tabla5[[#This Row],[Tiempo de Permanencia sin la Espera]]-Tabla5[[#This Row],[Tiempo Preparación (horas)]],0)</f>
        <v>7.9166666666666677E-2</v>
      </c>
      <c r="V476" s="7" t="str">
        <f>IF(Tabla5[[#This Row],[Tiempo de Permanencia sin la Espera]]&gt;Tabla5[[#This Row],[Tiempo Preparación (horas)]],"Si","No")</f>
        <v>Si</v>
      </c>
      <c r="W476" s="8">
        <v>154</v>
      </c>
      <c r="X476" s="8">
        <f>IF(Tabla5[[#This Row],[Orden Cobrada]]="Si",Tabla5[[#This Row],[Monto Total de la Cuenta]]," ")</f>
        <v>154</v>
      </c>
      <c r="Y476" s="8">
        <v>84</v>
      </c>
      <c r="Z476" s="7">
        <f>Tabla5[[#This Row],[Tiempo de Preparación]]/1440</f>
        <v>5.8333333333333334E-2</v>
      </c>
    </row>
    <row r="477" spans="1:26">
      <c r="A477">
        <v>4</v>
      </c>
      <c r="B477" t="s">
        <v>562</v>
      </c>
      <c r="C477">
        <v>2</v>
      </c>
      <c r="D477" s="3">
        <v>45021.049305555556</v>
      </c>
      <c r="E477" s="3">
        <v>45021.151388888888</v>
      </c>
      <c r="F477" t="s">
        <v>97</v>
      </c>
      <c r="G477" t="s">
        <v>82</v>
      </c>
      <c r="H477" t="s">
        <v>59</v>
      </c>
      <c r="I477" t="str">
        <f>IF(Tabla5[[#This Row],[Orden Cobrada]]="Si",Tabla13[[#This Row],[Método de Pago]],"Ninguno")</f>
        <v>Tarjeta de crédito</v>
      </c>
      <c r="J477" t="s">
        <v>137</v>
      </c>
      <c r="K477" s="34" t="str">
        <f>IF(Tabla5[[#This Row],[Orden Cobrada]]="Si",Tabla13[[#This Row],[Propina]],0)</f>
        <v>44.9</v>
      </c>
      <c r="L477" t="s">
        <v>76</v>
      </c>
      <c r="M477">
        <v>465</v>
      </c>
      <c r="N477" t="s">
        <v>85</v>
      </c>
      <c r="O477" t="s">
        <v>858</v>
      </c>
      <c r="P477" s="6">
        <f>INT(Tabla13[[#This Row],[Hora de Llegada]])</f>
        <v>45021</v>
      </c>
      <c r="Q477" s="7" t="str">
        <f>TEXT(Tabla13[[#This Row],[Hora de Llegada]], "h:mm")</f>
        <v>1:11</v>
      </c>
      <c r="R477" s="7" t="str">
        <f>TEXT(Tabla13[[#This Row],[Hora de Salida]], "h:mm")</f>
        <v>3:38</v>
      </c>
      <c r="S477" s="7">
        <f>IF(Tabla13[[#This Row],[Estado de la Mesa]]="Ocupada",Tabla13[[#This Row],[Hora de Salida2]]-Tabla13[[#This Row],[Hora de Llegada2]]+(15/1440),Tabla13[[#This Row],[Hora de Salida2]]-Tabla13[[#This Row],[Hora de Llegada2]])</f>
        <v>0.1125</v>
      </c>
      <c r="T477" s="7">
        <f>Tabla13[[#This Row],[Hora de Salida2]]-Tabla13[[#This Row],[Hora de Llegada2]]</f>
        <v>0.10208333333333333</v>
      </c>
      <c r="U477" s="7">
        <f>IF(Tabla5[[#This Row],[Tiempo de Permanencia sin la Espera]]&gt;Tabla5[[#This Row],[Tiempo Preparación (horas)]],Tabla5[[#This Row],[Tiempo de Permanencia sin la Espera]]-Tabla5[[#This Row],[Tiempo Preparación (horas)]],0)</f>
        <v>6.0416666666666667E-2</v>
      </c>
      <c r="V477" s="7" t="str">
        <f>IF(Tabla5[[#This Row],[Tiempo de Permanencia sin la Espera]]&gt;Tabla5[[#This Row],[Tiempo Preparación (horas)]],"Si","No")</f>
        <v>Si</v>
      </c>
      <c r="W477" s="8">
        <v>121</v>
      </c>
      <c r="X477" s="8">
        <f>IF(Tabla5[[#This Row],[Orden Cobrada]]="Si",Tabla5[[#This Row],[Monto Total de la Cuenta]]," ")</f>
        <v>121</v>
      </c>
      <c r="Y477" s="8">
        <v>60</v>
      </c>
      <c r="Z477" s="7">
        <f>Tabla5[[#This Row],[Tiempo de Preparación]]/1440</f>
        <v>4.1666666666666664E-2</v>
      </c>
    </row>
    <row r="478" spans="1:26">
      <c r="A478">
        <v>4</v>
      </c>
      <c r="B478" t="s">
        <v>857</v>
      </c>
      <c r="C478">
        <v>1</v>
      </c>
      <c r="D478" s="3">
        <v>45021.07916666667</v>
      </c>
      <c r="E478" s="3">
        <v>45021.180555555555</v>
      </c>
      <c r="F478" t="s">
        <v>97</v>
      </c>
      <c r="G478" t="s">
        <v>82</v>
      </c>
      <c r="H478" t="s">
        <v>59</v>
      </c>
      <c r="I478" t="str">
        <f>IF(Tabla5[[#This Row],[Orden Cobrada]]="Si",Tabla13[[#This Row],[Método de Pago]],"Ninguno")</f>
        <v>Tarjeta de crédito</v>
      </c>
      <c r="J478" t="s">
        <v>856</v>
      </c>
      <c r="K478" s="34" t="str">
        <f>IF(Tabla5[[#This Row],[Orden Cobrada]]="Si",Tabla13[[#This Row],[Propina]],0)</f>
        <v>26.63</v>
      </c>
      <c r="L478" t="s">
        <v>70</v>
      </c>
      <c r="M478">
        <v>466</v>
      </c>
      <c r="N478" t="s">
        <v>126</v>
      </c>
      <c r="O478" t="s">
        <v>855</v>
      </c>
      <c r="P478" s="6">
        <f>INT(Tabla13[[#This Row],[Hora de Llegada]])</f>
        <v>45021</v>
      </c>
      <c r="Q478" s="7" t="str">
        <f>TEXT(Tabla13[[#This Row],[Hora de Llegada]], "h:mm")</f>
        <v>1:54</v>
      </c>
      <c r="R478" s="7" t="str">
        <f>TEXT(Tabla13[[#This Row],[Hora de Salida]], "h:mm")</f>
        <v>4:20</v>
      </c>
      <c r="S478" s="7">
        <f>IF(Tabla13[[#This Row],[Estado de la Mesa]]="Ocupada",Tabla13[[#This Row],[Hora de Salida2]]-Tabla13[[#This Row],[Hora de Llegada2]]+(15/1440),Tabla13[[#This Row],[Hora de Salida2]]-Tabla13[[#This Row],[Hora de Llegada2]])</f>
        <v>0.10138888888888889</v>
      </c>
      <c r="T478" s="7">
        <f>Tabla13[[#This Row],[Hora de Salida2]]-Tabla13[[#This Row],[Hora de Llegada2]]</f>
        <v>0.10138888888888889</v>
      </c>
      <c r="U478" s="7">
        <f>IF(Tabla5[[#This Row],[Tiempo de Permanencia sin la Espera]]&gt;Tabla5[[#This Row],[Tiempo Preparación (horas)]],Tabla5[[#This Row],[Tiempo de Permanencia sin la Espera]]-Tabla5[[#This Row],[Tiempo Preparación (horas)]],0)</f>
        <v>6.9444444444444198E-4</v>
      </c>
      <c r="V478" s="7" t="str">
        <f>IF(Tabla5[[#This Row],[Tiempo de Permanencia sin la Espera]]&gt;Tabla5[[#This Row],[Tiempo Preparación (horas)]],"Si","No")</f>
        <v>Si</v>
      </c>
      <c r="W478" s="8">
        <v>140</v>
      </c>
      <c r="X478" s="8">
        <f>IF(Tabla5[[#This Row],[Orden Cobrada]]="Si",Tabla5[[#This Row],[Monto Total de la Cuenta]]," ")</f>
        <v>140</v>
      </c>
      <c r="Y478" s="8">
        <v>145</v>
      </c>
      <c r="Z478" s="7">
        <f>Tabla5[[#This Row],[Tiempo de Preparación]]/1440</f>
        <v>0.10069444444444445</v>
      </c>
    </row>
    <row r="479" spans="1:26">
      <c r="A479">
        <v>15</v>
      </c>
      <c r="B479" t="s">
        <v>854</v>
      </c>
      <c r="C479">
        <v>3</v>
      </c>
      <c r="D479" s="3">
        <v>45021.112500000003</v>
      </c>
      <c r="E479" s="3">
        <v>45021.176388888889</v>
      </c>
      <c r="F479" t="s">
        <v>97</v>
      </c>
      <c r="G479" t="s">
        <v>82</v>
      </c>
      <c r="H479" t="s">
        <v>106</v>
      </c>
      <c r="I479" t="str">
        <f>IF(Tabla5[[#This Row],[Orden Cobrada]]="Si",Tabla13[[#This Row],[Método de Pago]],"Ninguno")</f>
        <v>Tarjeta de débito</v>
      </c>
      <c r="J479" t="s">
        <v>853</v>
      </c>
      <c r="K479" s="34" t="str">
        <f>IF(Tabla5[[#This Row],[Orden Cobrada]]="Si",Tabla13[[#This Row],[Propina]],0)</f>
        <v>42.31</v>
      </c>
      <c r="L479" t="s">
        <v>57</v>
      </c>
      <c r="M479">
        <v>467</v>
      </c>
      <c r="N479" t="s">
        <v>100</v>
      </c>
      <c r="O479" t="s">
        <v>727</v>
      </c>
      <c r="P479" s="6">
        <f>INT(Tabla13[[#This Row],[Hora de Llegada]])</f>
        <v>45021</v>
      </c>
      <c r="Q479" s="7" t="str">
        <f>TEXT(Tabla13[[#This Row],[Hora de Llegada]], "h:mm")</f>
        <v>2:42</v>
      </c>
      <c r="R479" s="7" t="str">
        <f>TEXT(Tabla13[[#This Row],[Hora de Salida]], "h:mm")</f>
        <v>4:14</v>
      </c>
      <c r="S479" s="7">
        <f>IF(Tabla13[[#This Row],[Estado de la Mesa]]="Ocupada",Tabla13[[#This Row],[Hora de Salida2]]-Tabla13[[#This Row],[Hora de Llegada2]]+(15/1440),Tabla13[[#This Row],[Hora de Salida2]]-Tabla13[[#This Row],[Hora de Llegada2]])</f>
        <v>6.3888888888888898E-2</v>
      </c>
      <c r="T479" s="7">
        <f>Tabla13[[#This Row],[Hora de Salida2]]-Tabla13[[#This Row],[Hora de Llegada2]]</f>
        <v>6.3888888888888898E-2</v>
      </c>
      <c r="U479" s="7">
        <f>IF(Tabla5[[#This Row],[Tiempo de Permanencia sin la Espera]]&gt;Tabla5[[#This Row],[Tiempo Preparación (horas)]],Tabla5[[#This Row],[Tiempo de Permanencia sin la Espera]]-Tabla5[[#This Row],[Tiempo Preparación (horas)]],0)</f>
        <v>1.3888888888888895E-2</v>
      </c>
      <c r="V479" s="7" t="str">
        <f>IF(Tabla5[[#This Row],[Tiempo de Permanencia sin la Espera]]&gt;Tabla5[[#This Row],[Tiempo Preparación (horas)]],"Si","No")</f>
        <v>Si</v>
      </c>
      <c r="W479" s="8">
        <v>143</v>
      </c>
      <c r="X479" s="8">
        <f>IF(Tabla5[[#This Row],[Orden Cobrada]]="Si",Tabla5[[#This Row],[Monto Total de la Cuenta]]," ")</f>
        <v>143</v>
      </c>
      <c r="Y479" s="8">
        <v>72</v>
      </c>
      <c r="Z479" s="7">
        <f>Tabla5[[#This Row],[Tiempo de Preparación]]/1440</f>
        <v>0.05</v>
      </c>
    </row>
    <row r="480" spans="1:26">
      <c r="A480">
        <v>14</v>
      </c>
      <c r="B480" t="s">
        <v>852</v>
      </c>
      <c r="C480">
        <v>6</v>
      </c>
      <c r="D480" s="3">
        <v>45021.124305555553</v>
      </c>
      <c r="E480" s="3">
        <v>45021.239583333336</v>
      </c>
      <c r="F480" t="s">
        <v>61</v>
      </c>
      <c r="G480" t="s">
        <v>60</v>
      </c>
      <c r="H480" t="s">
        <v>59</v>
      </c>
      <c r="I480" t="str">
        <f>IF(Tabla5[[#This Row],[Orden Cobrada]]="Si",Tabla13[[#This Row],[Método de Pago]],"Ninguno")</f>
        <v>Tarjeta de crédito</v>
      </c>
      <c r="J480" t="s">
        <v>851</v>
      </c>
      <c r="K480" s="34" t="str">
        <f>IF(Tabla5[[#This Row],[Orden Cobrada]]="Si",Tabla13[[#This Row],[Propina]],0)</f>
        <v>14.28</v>
      </c>
      <c r="L480" t="s">
        <v>57</v>
      </c>
      <c r="M480">
        <v>468</v>
      </c>
      <c r="N480" t="s">
        <v>64</v>
      </c>
      <c r="O480" t="s">
        <v>850</v>
      </c>
      <c r="P480" s="6">
        <f>INT(Tabla13[[#This Row],[Hora de Llegada]])</f>
        <v>45021</v>
      </c>
      <c r="Q480" s="7" t="str">
        <f>TEXT(Tabla13[[#This Row],[Hora de Llegada]], "h:mm")</f>
        <v>2:59</v>
      </c>
      <c r="R480" s="7" t="str">
        <f>TEXT(Tabla13[[#This Row],[Hora de Salida]], "h:mm")</f>
        <v>5:45</v>
      </c>
      <c r="S480" s="7">
        <f>IF(Tabla13[[#This Row],[Estado de la Mesa]]="Ocupada",Tabla13[[#This Row],[Hora de Salida2]]-Tabla13[[#This Row],[Hora de Llegada2]]+(15/1440),Tabla13[[#This Row],[Hora de Salida2]]-Tabla13[[#This Row],[Hora de Llegada2]])</f>
        <v>0.11527777777777778</v>
      </c>
      <c r="T480" s="7">
        <f>Tabla13[[#This Row],[Hora de Salida2]]-Tabla13[[#This Row],[Hora de Llegada2]]</f>
        <v>0.11527777777777778</v>
      </c>
      <c r="U480" s="7">
        <f>IF(Tabla5[[#This Row],[Tiempo de Permanencia sin la Espera]]&gt;Tabla5[[#This Row],[Tiempo Preparación (horas)]],Tabla5[[#This Row],[Tiempo de Permanencia sin la Espera]]-Tabla5[[#This Row],[Tiempo Preparación (horas)]],0)</f>
        <v>7.1527777777777787E-2</v>
      </c>
      <c r="V480" s="7" t="str">
        <f>IF(Tabla5[[#This Row],[Tiempo de Permanencia sin la Espera]]&gt;Tabla5[[#This Row],[Tiempo Preparación (horas)]],"Si","No")</f>
        <v>Si</v>
      </c>
      <c r="W480" s="8">
        <v>106</v>
      </c>
      <c r="X480" s="8">
        <f>IF(Tabla5[[#This Row],[Orden Cobrada]]="Si",Tabla5[[#This Row],[Monto Total de la Cuenta]]," ")</f>
        <v>106</v>
      </c>
      <c r="Y480" s="8">
        <v>63</v>
      </c>
      <c r="Z480" s="7">
        <f>Tabla5[[#This Row],[Tiempo de Preparación]]/1440</f>
        <v>4.3749999999999997E-2</v>
      </c>
    </row>
    <row r="481" spans="1:26">
      <c r="A481">
        <v>1</v>
      </c>
      <c r="B481" t="s">
        <v>849</v>
      </c>
      <c r="C481">
        <v>2</v>
      </c>
      <c r="D481" s="3">
        <v>45021.122916666667</v>
      </c>
      <c r="E481" s="3">
        <v>45021.223611111112</v>
      </c>
      <c r="F481" t="s">
        <v>97</v>
      </c>
      <c r="G481" t="s">
        <v>66</v>
      </c>
      <c r="H481" t="s">
        <v>59</v>
      </c>
      <c r="I481" t="str">
        <f>IF(Tabla5[[#This Row],[Orden Cobrada]]="Si",Tabla13[[#This Row],[Método de Pago]],"Ninguno")</f>
        <v>Tarjeta de crédito</v>
      </c>
      <c r="J481" t="s">
        <v>848</v>
      </c>
      <c r="K481" s="34" t="str">
        <f>IF(Tabla5[[#This Row],[Orden Cobrada]]="Si",Tabla13[[#This Row],[Propina]],0)</f>
        <v>25.26</v>
      </c>
      <c r="L481" t="s">
        <v>57</v>
      </c>
      <c r="M481">
        <v>469</v>
      </c>
      <c r="N481" t="s">
        <v>75</v>
      </c>
      <c r="O481" t="s">
        <v>136</v>
      </c>
      <c r="P481" s="6">
        <f>INT(Tabla13[[#This Row],[Hora de Llegada]])</f>
        <v>45021</v>
      </c>
      <c r="Q481" s="7" t="str">
        <f>TEXT(Tabla13[[#This Row],[Hora de Llegada]], "h:mm")</f>
        <v>2:57</v>
      </c>
      <c r="R481" s="7" t="str">
        <f>TEXT(Tabla13[[#This Row],[Hora de Salida]], "h:mm")</f>
        <v>5:22</v>
      </c>
      <c r="S481" s="7">
        <f>IF(Tabla13[[#This Row],[Estado de la Mesa]]="Ocupada",Tabla13[[#This Row],[Hora de Salida2]]-Tabla13[[#This Row],[Hora de Llegada2]]+(15/1440),Tabla13[[#This Row],[Hora de Salida2]]-Tabla13[[#This Row],[Hora de Llegada2]])</f>
        <v>0.10069444444444442</v>
      </c>
      <c r="T481" s="7">
        <f>Tabla13[[#This Row],[Hora de Salida2]]-Tabla13[[#This Row],[Hora de Llegada2]]</f>
        <v>0.10069444444444442</v>
      </c>
      <c r="U481" s="7">
        <f>IF(Tabla5[[#This Row],[Tiempo de Permanencia sin la Espera]]&gt;Tabla5[[#This Row],[Tiempo Preparación (horas)]],Tabla5[[#This Row],[Tiempo de Permanencia sin la Espera]]-Tabla5[[#This Row],[Tiempo Preparación (horas)]],0)</f>
        <v>5.486111111111109E-2</v>
      </c>
      <c r="V481" s="7" t="str">
        <f>IF(Tabla5[[#This Row],[Tiempo de Permanencia sin la Espera]]&gt;Tabla5[[#This Row],[Tiempo Preparación (horas)]],"Si","No")</f>
        <v>Si</v>
      </c>
      <c r="W481" s="8">
        <v>137</v>
      </c>
      <c r="X481" s="8">
        <f>IF(Tabla5[[#This Row],[Orden Cobrada]]="Si",Tabla5[[#This Row],[Monto Total de la Cuenta]]," ")</f>
        <v>137</v>
      </c>
      <c r="Y481" s="8">
        <v>66</v>
      </c>
      <c r="Z481" s="7">
        <f>Tabla5[[#This Row],[Tiempo de Preparación]]/1440</f>
        <v>4.583333333333333E-2</v>
      </c>
    </row>
    <row r="482" spans="1:26">
      <c r="A482">
        <v>17</v>
      </c>
      <c r="B482" t="s">
        <v>847</v>
      </c>
      <c r="C482">
        <v>3</v>
      </c>
      <c r="D482" s="3">
        <v>45021.070138888892</v>
      </c>
      <c r="E482" s="3">
        <v>45021.178472222222</v>
      </c>
      <c r="F482" t="s">
        <v>78</v>
      </c>
      <c r="G482" t="s">
        <v>82</v>
      </c>
      <c r="H482" t="s">
        <v>59</v>
      </c>
      <c r="I482" t="str">
        <f>IF(Tabla5[[#This Row],[Orden Cobrada]]="Si",Tabla13[[#This Row],[Método de Pago]],"Ninguno")</f>
        <v>Tarjeta de crédito</v>
      </c>
      <c r="J482" t="s">
        <v>846</v>
      </c>
      <c r="K482" s="34" t="str">
        <f>IF(Tabla5[[#This Row],[Orden Cobrada]]="Si",Tabla13[[#This Row],[Propina]],0)</f>
        <v>47.46</v>
      </c>
      <c r="L482" t="s">
        <v>76</v>
      </c>
      <c r="M482">
        <v>470</v>
      </c>
      <c r="N482" t="s">
        <v>85</v>
      </c>
      <c r="O482" t="s">
        <v>845</v>
      </c>
      <c r="P482" s="6">
        <f>INT(Tabla13[[#This Row],[Hora de Llegada]])</f>
        <v>45021</v>
      </c>
      <c r="Q482" s="7" t="str">
        <f>TEXT(Tabla13[[#This Row],[Hora de Llegada]], "h:mm")</f>
        <v>1:41</v>
      </c>
      <c r="R482" s="7" t="str">
        <f>TEXT(Tabla13[[#This Row],[Hora de Salida]], "h:mm")</f>
        <v>4:17</v>
      </c>
      <c r="S482" s="7">
        <f>IF(Tabla13[[#This Row],[Estado de la Mesa]]="Ocupada",Tabla13[[#This Row],[Hora de Salida2]]-Tabla13[[#This Row],[Hora de Llegada2]]+(15/1440),Tabla13[[#This Row],[Hora de Salida2]]-Tabla13[[#This Row],[Hora de Llegada2]])</f>
        <v>0.11875000000000001</v>
      </c>
      <c r="T482" s="7">
        <f>Tabla13[[#This Row],[Hora de Salida2]]-Tabla13[[#This Row],[Hora de Llegada2]]</f>
        <v>0.10833333333333334</v>
      </c>
      <c r="U482" s="7">
        <f>IF(Tabla5[[#This Row],[Tiempo de Permanencia sin la Espera]]&gt;Tabla5[[#This Row],[Tiempo Preparación (horas)]],Tabla5[[#This Row],[Tiempo de Permanencia sin la Espera]]-Tabla5[[#This Row],[Tiempo Preparación (horas)]],0)</f>
        <v>5.8333333333333334E-2</v>
      </c>
      <c r="V482" s="7" t="str">
        <f>IF(Tabla5[[#This Row],[Tiempo de Permanencia sin la Espera]]&gt;Tabla5[[#This Row],[Tiempo Preparación (horas)]],"Si","No")</f>
        <v>Si</v>
      </c>
      <c r="W482" s="8">
        <v>78</v>
      </c>
      <c r="X482" s="8">
        <f>IF(Tabla5[[#This Row],[Orden Cobrada]]="Si",Tabla5[[#This Row],[Monto Total de la Cuenta]]," ")</f>
        <v>78</v>
      </c>
      <c r="Y482" s="8">
        <v>72</v>
      </c>
      <c r="Z482" s="7">
        <f>Tabla5[[#This Row],[Tiempo de Preparación]]/1440</f>
        <v>0.05</v>
      </c>
    </row>
    <row r="483" spans="1:26">
      <c r="A483">
        <v>7</v>
      </c>
      <c r="B483" t="s">
        <v>844</v>
      </c>
      <c r="C483">
        <v>6</v>
      </c>
      <c r="D483" s="3">
        <v>45021.15</v>
      </c>
      <c r="E483" s="3">
        <v>45021.234722222223</v>
      </c>
      <c r="F483" t="s">
        <v>78</v>
      </c>
      <c r="G483" t="s">
        <v>60</v>
      </c>
      <c r="H483" t="s">
        <v>106</v>
      </c>
      <c r="I483" t="str">
        <f>IF(Tabla5[[#This Row],[Orden Cobrada]]="Si",Tabla13[[#This Row],[Método de Pago]],"Ninguno")</f>
        <v>Tarjeta de débito</v>
      </c>
      <c r="J483" t="s">
        <v>843</v>
      </c>
      <c r="K483" s="34" t="str">
        <f>IF(Tabla5[[#This Row],[Orden Cobrada]]="Si",Tabla13[[#This Row],[Propina]],0)</f>
        <v>28.49</v>
      </c>
      <c r="L483" t="s">
        <v>57</v>
      </c>
      <c r="M483">
        <v>471</v>
      </c>
      <c r="N483" t="s">
        <v>100</v>
      </c>
      <c r="O483" t="s">
        <v>17</v>
      </c>
      <c r="P483" s="6">
        <f>INT(Tabla13[[#This Row],[Hora de Llegada]])</f>
        <v>45021</v>
      </c>
      <c r="Q483" s="7" t="str">
        <f>TEXT(Tabla13[[#This Row],[Hora de Llegada]], "h:mm")</f>
        <v>3:36</v>
      </c>
      <c r="R483" s="7" t="str">
        <f>TEXT(Tabla13[[#This Row],[Hora de Salida]], "h:mm")</f>
        <v>5:38</v>
      </c>
      <c r="S483" s="7">
        <f>IF(Tabla13[[#This Row],[Estado de la Mesa]]="Ocupada",Tabla13[[#This Row],[Hora de Salida2]]-Tabla13[[#This Row],[Hora de Llegada2]]+(15/1440),Tabla13[[#This Row],[Hora de Salida2]]-Tabla13[[#This Row],[Hora de Llegada2]])</f>
        <v>8.4722222222222199E-2</v>
      </c>
      <c r="T483" s="7">
        <f>Tabla13[[#This Row],[Hora de Salida2]]-Tabla13[[#This Row],[Hora de Llegada2]]</f>
        <v>8.4722222222222199E-2</v>
      </c>
      <c r="U483" s="7">
        <f>IF(Tabla5[[#This Row],[Tiempo de Permanencia sin la Espera]]&gt;Tabla5[[#This Row],[Tiempo Preparación (horas)]],Tabla5[[#This Row],[Tiempo de Permanencia sin la Espera]]-Tabla5[[#This Row],[Tiempo Preparación (horas)]],0)</f>
        <v>4.5138888888888867E-2</v>
      </c>
      <c r="V483" s="7" t="str">
        <f>IF(Tabla5[[#This Row],[Tiempo de Permanencia sin la Espera]]&gt;Tabla5[[#This Row],[Tiempo Preparación (horas)]],"Si","No")</f>
        <v>Si</v>
      </c>
      <c r="W483" s="8">
        <v>105</v>
      </c>
      <c r="X483" s="8">
        <f>IF(Tabla5[[#This Row],[Orden Cobrada]]="Si",Tabla5[[#This Row],[Monto Total de la Cuenta]]," ")</f>
        <v>105</v>
      </c>
      <c r="Y483" s="8">
        <v>57</v>
      </c>
      <c r="Z483" s="7">
        <f>Tabla5[[#This Row],[Tiempo de Preparación]]/1440</f>
        <v>3.9583333333333331E-2</v>
      </c>
    </row>
    <row r="484" spans="1:26">
      <c r="A484">
        <v>20</v>
      </c>
      <c r="B484" t="s">
        <v>842</v>
      </c>
      <c r="C484">
        <v>2</v>
      </c>
      <c r="D484" s="3">
        <v>45021.164583333331</v>
      </c>
      <c r="E484" s="3">
        <v>45021.286111111112</v>
      </c>
      <c r="F484" t="s">
        <v>61</v>
      </c>
      <c r="G484" t="s">
        <v>82</v>
      </c>
      <c r="H484" t="s">
        <v>102</v>
      </c>
      <c r="I484" t="str">
        <f>IF(Tabla5[[#This Row],[Orden Cobrada]]="Si",Tabla13[[#This Row],[Método de Pago]],"Ninguno")</f>
        <v>Efectivo</v>
      </c>
      <c r="J484" t="s">
        <v>841</v>
      </c>
      <c r="K484" s="34" t="str">
        <f>IF(Tabla5[[#This Row],[Orden Cobrada]]="Si",Tabla13[[#This Row],[Propina]],0)</f>
        <v>36.79</v>
      </c>
      <c r="L484" t="s">
        <v>76</v>
      </c>
      <c r="M484">
        <v>472</v>
      </c>
      <c r="N484" t="s">
        <v>85</v>
      </c>
      <c r="O484" t="s">
        <v>840</v>
      </c>
      <c r="P484" s="6">
        <f>INT(Tabla13[[#This Row],[Hora de Llegada]])</f>
        <v>45021</v>
      </c>
      <c r="Q484" s="7" t="str">
        <f>TEXT(Tabla13[[#This Row],[Hora de Llegada]], "h:mm")</f>
        <v>3:57</v>
      </c>
      <c r="R484" s="7" t="str">
        <f>TEXT(Tabla13[[#This Row],[Hora de Salida]], "h:mm")</f>
        <v>6:52</v>
      </c>
      <c r="S484" s="7">
        <f>IF(Tabla13[[#This Row],[Estado de la Mesa]]="Ocupada",Tabla13[[#This Row],[Hora de Salida2]]-Tabla13[[#This Row],[Hora de Llegada2]]+(15/1440),Tabla13[[#This Row],[Hora de Salida2]]-Tabla13[[#This Row],[Hora de Llegada2]])</f>
        <v>0.13194444444444448</v>
      </c>
      <c r="T484" s="7">
        <f>Tabla13[[#This Row],[Hora de Salida2]]-Tabla13[[#This Row],[Hora de Llegada2]]</f>
        <v>0.12152777777777782</v>
      </c>
      <c r="U484" s="7">
        <f>IF(Tabla5[[#This Row],[Tiempo de Permanencia sin la Espera]]&gt;Tabla5[[#This Row],[Tiempo Preparación (horas)]],Tabla5[[#This Row],[Tiempo de Permanencia sin la Espera]]-Tabla5[[#This Row],[Tiempo Preparación (horas)]],0)</f>
        <v>7.0833333333333373E-2</v>
      </c>
      <c r="V484" s="7" t="str">
        <f>IF(Tabla5[[#This Row],[Tiempo de Permanencia sin la Espera]]&gt;Tabla5[[#This Row],[Tiempo Preparación (horas)]],"Si","No")</f>
        <v>Si</v>
      </c>
      <c r="W484" s="8">
        <v>114</v>
      </c>
      <c r="X484" s="8">
        <f>IF(Tabla5[[#This Row],[Orden Cobrada]]="Si",Tabla5[[#This Row],[Monto Total de la Cuenta]]," ")</f>
        <v>114</v>
      </c>
      <c r="Y484" s="8">
        <v>73</v>
      </c>
      <c r="Z484" s="7">
        <f>Tabla5[[#This Row],[Tiempo de Preparación]]/1440</f>
        <v>5.0694444444444445E-2</v>
      </c>
    </row>
    <row r="485" spans="1:26">
      <c r="A485">
        <v>13</v>
      </c>
      <c r="B485" t="s">
        <v>839</v>
      </c>
      <c r="C485">
        <v>4</v>
      </c>
      <c r="D485" s="3">
        <v>45022.15</v>
      </c>
      <c r="E485" s="3">
        <v>45022.294444444444</v>
      </c>
      <c r="F485" t="s">
        <v>61</v>
      </c>
      <c r="G485" t="s">
        <v>82</v>
      </c>
      <c r="H485" t="s">
        <v>106</v>
      </c>
      <c r="I485" t="str">
        <f>IF(Tabla5[[#This Row],[Orden Cobrada]]="Si",Tabla13[[#This Row],[Método de Pago]],"Ninguno")</f>
        <v>Tarjeta de débito</v>
      </c>
      <c r="J485" t="s">
        <v>838</v>
      </c>
      <c r="K485" s="34" t="str">
        <f>IF(Tabla5[[#This Row],[Orden Cobrada]]="Si",Tabla13[[#This Row],[Propina]],0)</f>
        <v>15.63</v>
      </c>
      <c r="L485" t="s">
        <v>76</v>
      </c>
      <c r="M485">
        <v>473</v>
      </c>
      <c r="N485" t="s">
        <v>163</v>
      </c>
      <c r="O485" t="s">
        <v>837</v>
      </c>
      <c r="P485" s="6">
        <f>INT(Tabla13[[#This Row],[Hora de Llegada]])</f>
        <v>45022</v>
      </c>
      <c r="Q485" s="7" t="str">
        <f>TEXT(Tabla13[[#This Row],[Hora de Llegada]], "h:mm")</f>
        <v>3:36</v>
      </c>
      <c r="R485" s="7" t="str">
        <f>TEXT(Tabla13[[#This Row],[Hora de Salida]], "h:mm")</f>
        <v>7:04</v>
      </c>
      <c r="S485" s="7">
        <f>IF(Tabla13[[#This Row],[Estado de la Mesa]]="Ocupada",Tabla13[[#This Row],[Hora de Salida2]]-Tabla13[[#This Row],[Hora de Llegada2]]+(15/1440),Tabla13[[#This Row],[Hora de Salida2]]-Tabla13[[#This Row],[Hora de Llegada2]])</f>
        <v>0.15486111111111112</v>
      </c>
      <c r="T485" s="7">
        <f>Tabla13[[#This Row],[Hora de Salida2]]-Tabla13[[#This Row],[Hora de Llegada2]]</f>
        <v>0.14444444444444446</v>
      </c>
      <c r="U485" s="7">
        <f>IF(Tabla5[[#This Row],[Tiempo de Permanencia sin la Espera]]&gt;Tabla5[[#This Row],[Tiempo Preparación (horas)]],Tabla5[[#This Row],[Tiempo de Permanencia sin la Espera]]-Tabla5[[#This Row],[Tiempo Preparación (horas)]],0)</f>
        <v>0.10208333333333335</v>
      </c>
      <c r="V485" s="7" t="str">
        <f>IF(Tabla5[[#This Row],[Tiempo de Permanencia sin la Espera]]&gt;Tabla5[[#This Row],[Tiempo Preparación (horas)]],"Si","No")</f>
        <v>Si</v>
      </c>
      <c r="W485" s="8">
        <v>79</v>
      </c>
      <c r="X485" s="8">
        <f>IF(Tabla5[[#This Row],[Orden Cobrada]]="Si",Tabla5[[#This Row],[Monto Total de la Cuenta]]," ")</f>
        <v>79</v>
      </c>
      <c r="Y485" s="8">
        <v>61</v>
      </c>
      <c r="Z485" s="7">
        <f>Tabla5[[#This Row],[Tiempo de Preparación]]/1440</f>
        <v>4.2361111111111113E-2</v>
      </c>
    </row>
    <row r="486" spans="1:26">
      <c r="A486">
        <v>2</v>
      </c>
      <c r="B486" t="s">
        <v>836</v>
      </c>
      <c r="C486">
        <v>6</v>
      </c>
      <c r="D486" s="3">
        <v>45022.077777777777</v>
      </c>
      <c r="E486" s="3">
        <v>45022.147222222222</v>
      </c>
      <c r="F486" t="s">
        <v>78</v>
      </c>
      <c r="G486" t="s">
        <v>82</v>
      </c>
      <c r="H486" t="s">
        <v>59</v>
      </c>
      <c r="I486" t="str">
        <f>IF(Tabla5[[#This Row],[Orden Cobrada]]="Si",Tabla13[[#This Row],[Método de Pago]],"Ninguno")</f>
        <v>Ninguno</v>
      </c>
      <c r="J486" t="s">
        <v>265</v>
      </c>
      <c r="K486" s="34">
        <f>IF(Tabla5[[#This Row],[Orden Cobrada]]="Si",Tabla13[[#This Row],[Propina]],0)</f>
        <v>0</v>
      </c>
      <c r="L486" t="s">
        <v>70</v>
      </c>
      <c r="M486">
        <v>474</v>
      </c>
      <c r="N486" t="s">
        <v>100</v>
      </c>
      <c r="O486" t="s">
        <v>835</v>
      </c>
      <c r="P486" s="6">
        <f>INT(Tabla13[[#This Row],[Hora de Llegada]])</f>
        <v>45022</v>
      </c>
      <c r="Q486" s="7" t="str">
        <f>TEXT(Tabla13[[#This Row],[Hora de Llegada]], "h:mm")</f>
        <v>1:52</v>
      </c>
      <c r="R486" s="7" t="str">
        <f>TEXT(Tabla13[[#This Row],[Hora de Salida]], "h:mm")</f>
        <v>3:32</v>
      </c>
      <c r="S486" s="7">
        <f>IF(Tabla13[[#This Row],[Estado de la Mesa]]="Ocupada",Tabla13[[#This Row],[Hora de Salida2]]-Tabla13[[#This Row],[Hora de Llegada2]]+(15/1440),Tabla13[[#This Row],[Hora de Salida2]]-Tabla13[[#This Row],[Hora de Llegada2]])</f>
        <v>6.9444444444444448E-2</v>
      </c>
      <c r="T486" s="7">
        <f>Tabla13[[#This Row],[Hora de Salida2]]-Tabla13[[#This Row],[Hora de Llegada2]]</f>
        <v>6.9444444444444448E-2</v>
      </c>
      <c r="U486" s="7">
        <f>IF(Tabla5[[#This Row],[Tiempo de Permanencia sin la Espera]]&gt;Tabla5[[#This Row],[Tiempo Preparación (horas)]],Tabla5[[#This Row],[Tiempo de Permanencia sin la Espera]]-Tabla5[[#This Row],[Tiempo Preparación (horas)]],0)</f>
        <v>0</v>
      </c>
      <c r="V486" s="7" t="str">
        <f>IF(Tabla5[[#This Row],[Tiempo de Permanencia sin la Espera]]&gt;Tabla5[[#This Row],[Tiempo Preparación (horas)]],"Si","No")</f>
        <v>No</v>
      </c>
      <c r="W486" s="8">
        <v>178</v>
      </c>
      <c r="X486" s="8" t="str">
        <f>IF(Tabla5[[#This Row],[Orden Cobrada]]="Si",Tabla5[[#This Row],[Monto Total de la Cuenta]]," ")</f>
        <v xml:space="preserve"> </v>
      </c>
      <c r="Y486" s="8">
        <v>161</v>
      </c>
      <c r="Z486" s="7">
        <f>Tabla5[[#This Row],[Tiempo de Preparación]]/1440</f>
        <v>0.11180555555555556</v>
      </c>
    </row>
    <row r="487" spans="1:26">
      <c r="A487">
        <v>18</v>
      </c>
      <c r="B487" t="s">
        <v>834</v>
      </c>
      <c r="C487">
        <v>4</v>
      </c>
      <c r="D487" s="3">
        <v>45022.136805555558</v>
      </c>
      <c r="E487" s="3">
        <v>45022.243055555555</v>
      </c>
      <c r="F487" t="s">
        <v>87</v>
      </c>
      <c r="G487" t="s">
        <v>66</v>
      </c>
      <c r="H487" t="s">
        <v>106</v>
      </c>
      <c r="I487" t="str">
        <f>IF(Tabla5[[#This Row],[Orden Cobrada]]="Si",Tabla13[[#This Row],[Método de Pago]],"Ninguno")</f>
        <v>Tarjeta de débito</v>
      </c>
      <c r="J487" t="s">
        <v>833</v>
      </c>
      <c r="K487" s="34" t="str">
        <f>IF(Tabla5[[#This Row],[Orden Cobrada]]="Si",Tabla13[[#This Row],[Propina]],0)</f>
        <v>19.55</v>
      </c>
      <c r="L487" t="s">
        <v>76</v>
      </c>
      <c r="M487">
        <v>475</v>
      </c>
      <c r="N487" t="s">
        <v>163</v>
      </c>
      <c r="O487" t="s">
        <v>832</v>
      </c>
      <c r="P487" s="6">
        <f>INT(Tabla13[[#This Row],[Hora de Llegada]])</f>
        <v>45022</v>
      </c>
      <c r="Q487" s="7" t="str">
        <f>TEXT(Tabla13[[#This Row],[Hora de Llegada]], "h:mm")</f>
        <v>3:17</v>
      </c>
      <c r="R487" s="7" t="str">
        <f>TEXT(Tabla13[[#This Row],[Hora de Salida]], "h:mm")</f>
        <v>5:50</v>
      </c>
      <c r="S487" s="7">
        <f>IF(Tabla13[[#This Row],[Estado de la Mesa]]="Ocupada",Tabla13[[#This Row],[Hora de Salida2]]-Tabla13[[#This Row],[Hora de Llegada2]]+(15/1440),Tabla13[[#This Row],[Hora de Salida2]]-Tabla13[[#This Row],[Hora de Llegada2]])</f>
        <v>0.11666666666666668</v>
      </c>
      <c r="T487" s="7">
        <f>Tabla13[[#This Row],[Hora de Salida2]]-Tabla13[[#This Row],[Hora de Llegada2]]</f>
        <v>0.10625000000000001</v>
      </c>
      <c r="U487" s="7">
        <f>IF(Tabla5[[#This Row],[Tiempo de Permanencia sin la Espera]]&gt;Tabla5[[#This Row],[Tiempo Preparación (horas)]],Tabla5[[#This Row],[Tiempo de Permanencia sin la Espera]]-Tabla5[[#This Row],[Tiempo Preparación (horas)]],0)</f>
        <v>8.1944444444444459E-2</v>
      </c>
      <c r="V487" s="7" t="str">
        <f>IF(Tabla5[[#This Row],[Tiempo de Permanencia sin la Espera]]&gt;Tabla5[[#This Row],[Tiempo Preparación (horas)]],"Si","No")</f>
        <v>Si</v>
      </c>
      <c r="W487" s="8">
        <v>174</v>
      </c>
      <c r="X487" s="8">
        <f>IF(Tabla5[[#This Row],[Orden Cobrada]]="Si",Tabla5[[#This Row],[Monto Total de la Cuenta]]," ")</f>
        <v>174</v>
      </c>
      <c r="Y487" s="8">
        <v>35</v>
      </c>
      <c r="Z487" s="7">
        <f>Tabla5[[#This Row],[Tiempo de Preparación]]/1440</f>
        <v>2.4305555555555556E-2</v>
      </c>
    </row>
    <row r="488" spans="1:26">
      <c r="A488">
        <v>13</v>
      </c>
      <c r="B488" t="s">
        <v>512</v>
      </c>
      <c r="C488">
        <v>2</v>
      </c>
      <c r="D488" s="3">
        <v>45022.002083333333</v>
      </c>
      <c r="E488" s="3">
        <v>45022.074305555558</v>
      </c>
      <c r="F488" t="s">
        <v>72</v>
      </c>
      <c r="G488" t="s">
        <v>60</v>
      </c>
      <c r="H488" t="s">
        <v>106</v>
      </c>
      <c r="I488" t="str">
        <f>IF(Tabla5[[#This Row],[Orden Cobrada]]="Si",Tabla13[[#This Row],[Método de Pago]],"Ninguno")</f>
        <v>Ninguno</v>
      </c>
      <c r="J488" t="s">
        <v>831</v>
      </c>
      <c r="K488" s="34">
        <f>IF(Tabla5[[#This Row],[Orden Cobrada]]="Si",Tabla13[[#This Row],[Propina]],0)</f>
        <v>0</v>
      </c>
      <c r="L488" t="s">
        <v>76</v>
      </c>
      <c r="M488">
        <v>476</v>
      </c>
      <c r="N488" t="s">
        <v>163</v>
      </c>
      <c r="O488" t="s">
        <v>830</v>
      </c>
      <c r="P488" s="6">
        <f>INT(Tabla13[[#This Row],[Hora de Llegada]])</f>
        <v>45022</v>
      </c>
      <c r="Q488" s="7" t="str">
        <f>TEXT(Tabla13[[#This Row],[Hora de Llegada]], "h:mm")</f>
        <v>0:03</v>
      </c>
      <c r="R488" s="7" t="str">
        <f>TEXT(Tabla13[[#This Row],[Hora de Salida]], "h:mm")</f>
        <v>1:47</v>
      </c>
      <c r="S488" s="7">
        <f>IF(Tabla13[[#This Row],[Estado de la Mesa]]="Ocupada",Tabla13[[#This Row],[Hora de Salida2]]-Tabla13[[#This Row],[Hora de Llegada2]]+(15/1440),Tabla13[[#This Row],[Hora de Salida2]]-Tabla13[[#This Row],[Hora de Llegada2]])</f>
        <v>8.2638888888888887E-2</v>
      </c>
      <c r="T488" s="7">
        <f>Tabla13[[#This Row],[Hora de Salida2]]-Tabla13[[#This Row],[Hora de Llegada2]]</f>
        <v>7.2222222222222215E-2</v>
      </c>
      <c r="U488" s="7">
        <f>IF(Tabla5[[#This Row],[Tiempo de Permanencia sin la Espera]]&gt;Tabla5[[#This Row],[Tiempo Preparación (horas)]],Tabla5[[#This Row],[Tiempo de Permanencia sin la Espera]]-Tabla5[[#This Row],[Tiempo Preparación (horas)]],0)</f>
        <v>0</v>
      </c>
      <c r="V488" s="7" t="str">
        <f>IF(Tabla5[[#This Row],[Tiempo de Permanencia sin la Espera]]&gt;Tabla5[[#This Row],[Tiempo Preparación (horas)]],"Si","No")</f>
        <v>No</v>
      </c>
      <c r="W488" s="8">
        <v>218</v>
      </c>
      <c r="X488" s="8" t="str">
        <f>IF(Tabla5[[#This Row],[Orden Cobrada]]="Si",Tabla5[[#This Row],[Monto Total de la Cuenta]]," ")</f>
        <v xml:space="preserve"> </v>
      </c>
      <c r="Y488" s="8">
        <v>115</v>
      </c>
      <c r="Z488" s="7">
        <f>Tabla5[[#This Row],[Tiempo de Preparación]]/1440</f>
        <v>7.9861111111111105E-2</v>
      </c>
    </row>
    <row r="489" spans="1:26">
      <c r="A489">
        <v>8</v>
      </c>
      <c r="B489" t="s">
        <v>829</v>
      </c>
      <c r="C489">
        <v>6</v>
      </c>
      <c r="D489" s="3">
        <v>45022.068749999999</v>
      </c>
      <c r="E489" s="3">
        <v>45022.123611111114</v>
      </c>
      <c r="F489" t="s">
        <v>78</v>
      </c>
      <c r="G489" t="s">
        <v>60</v>
      </c>
      <c r="H489" t="s">
        <v>59</v>
      </c>
      <c r="I489" t="str">
        <f>IF(Tabla5[[#This Row],[Orden Cobrada]]="Si",Tabla13[[#This Row],[Método de Pago]],"Ninguno")</f>
        <v>Ninguno</v>
      </c>
      <c r="J489" t="s">
        <v>828</v>
      </c>
      <c r="K489" s="34">
        <f>IF(Tabla5[[#This Row],[Orden Cobrada]]="Si",Tabla13[[#This Row],[Propina]],0)</f>
        <v>0</v>
      </c>
      <c r="L489" t="s">
        <v>57</v>
      </c>
      <c r="M489">
        <v>477</v>
      </c>
      <c r="N489" t="s">
        <v>75</v>
      </c>
      <c r="O489" t="s">
        <v>827</v>
      </c>
      <c r="P489" s="6">
        <f>INT(Tabla13[[#This Row],[Hora de Llegada]])</f>
        <v>45022</v>
      </c>
      <c r="Q489" s="7" t="str">
        <f>TEXT(Tabla13[[#This Row],[Hora de Llegada]], "h:mm")</f>
        <v>1:39</v>
      </c>
      <c r="R489" s="7" t="str">
        <f>TEXT(Tabla13[[#This Row],[Hora de Salida]], "h:mm")</f>
        <v>2:58</v>
      </c>
      <c r="S489" s="7">
        <f>IF(Tabla13[[#This Row],[Estado de la Mesa]]="Ocupada",Tabla13[[#This Row],[Hora de Salida2]]-Tabla13[[#This Row],[Hora de Llegada2]]+(15/1440),Tabla13[[#This Row],[Hora de Salida2]]-Tabla13[[#This Row],[Hora de Llegada2]])</f>
        <v>5.4861111111111124E-2</v>
      </c>
      <c r="T489" s="7">
        <f>Tabla13[[#This Row],[Hora de Salida2]]-Tabla13[[#This Row],[Hora de Llegada2]]</f>
        <v>5.4861111111111124E-2</v>
      </c>
      <c r="U489" s="7">
        <f>IF(Tabla5[[#This Row],[Tiempo de Permanencia sin la Espera]]&gt;Tabla5[[#This Row],[Tiempo Preparación (horas)]],Tabla5[[#This Row],[Tiempo de Permanencia sin la Espera]]-Tabla5[[#This Row],[Tiempo Preparación (horas)]],0)</f>
        <v>0</v>
      </c>
      <c r="V489" s="7" t="str">
        <f>IF(Tabla5[[#This Row],[Tiempo de Permanencia sin la Espera]]&gt;Tabla5[[#This Row],[Tiempo Preparación (horas)]],"Si","No")</f>
        <v>No</v>
      </c>
      <c r="W489" s="8">
        <v>204</v>
      </c>
      <c r="X489" s="8" t="str">
        <f>IF(Tabla5[[#This Row],[Orden Cobrada]]="Si",Tabla5[[#This Row],[Monto Total de la Cuenta]]," ")</f>
        <v xml:space="preserve"> </v>
      </c>
      <c r="Y489" s="8">
        <v>115</v>
      </c>
      <c r="Z489" s="7">
        <f>Tabla5[[#This Row],[Tiempo de Preparación]]/1440</f>
        <v>7.9861111111111105E-2</v>
      </c>
    </row>
    <row r="490" spans="1:26">
      <c r="A490">
        <v>7</v>
      </c>
      <c r="B490" t="s">
        <v>826</v>
      </c>
      <c r="C490">
        <v>5</v>
      </c>
      <c r="D490" s="3">
        <v>45022.000694444447</v>
      </c>
      <c r="E490" s="3">
        <v>45022.144444444442</v>
      </c>
      <c r="F490" t="s">
        <v>97</v>
      </c>
      <c r="G490" t="s">
        <v>82</v>
      </c>
      <c r="H490" t="s">
        <v>102</v>
      </c>
      <c r="I490" t="str">
        <f>IF(Tabla5[[#This Row],[Orden Cobrada]]="Si",Tabla13[[#This Row],[Método de Pago]],"Ninguno")</f>
        <v>Efectivo</v>
      </c>
      <c r="J490" t="s">
        <v>825</v>
      </c>
      <c r="K490" s="34" t="str">
        <f>IF(Tabla5[[#This Row],[Orden Cobrada]]="Si",Tabla13[[#This Row],[Propina]],0)</f>
        <v>32.78</v>
      </c>
      <c r="L490" t="s">
        <v>76</v>
      </c>
      <c r="M490">
        <v>478</v>
      </c>
      <c r="N490" t="s">
        <v>126</v>
      </c>
      <c r="O490" t="s">
        <v>824</v>
      </c>
      <c r="P490" s="6">
        <f>INT(Tabla13[[#This Row],[Hora de Llegada]])</f>
        <v>45022</v>
      </c>
      <c r="Q490" s="7" t="str">
        <f>TEXT(Tabla13[[#This Row],[Hora de Llegada]], "h:mm")</f>
        <v>0:01</v>
      </c>
      <c r="R490" s="7" t="str">
        <f>TEXT(Tabla13[[#This Row],[Hora de Salida]], "h:mm")</f>
        <v>3:28</v>
      </c>
      <c r="S490" s="7">
        <f>IF(Tabla13[[#This Row],[Estado de la Mesa]]="Ocupada",Tabla13[[#This Row],[Hora de Salida2]]-Tabla13[[#This Row],[Hora de Llegada2]]+(15/1440),Tabla13[[#This Row],[Hora de Salida2]]-Tabla13[[#This Row],[Hora de Llegada2]])</f>
        <v>0.15416666666666667</v>
      </c>
      <c r="T490" s="7">
        <f>Tabla13[[#This Row],[Hora de Salida2]]-Tabla13[[#This Row],[Hora de Llegada2]]</f>
        <v>0.14375000000000002</v>
      </c>
      <c r="U490" s="7">
        <f>IF(Tabla5[[#This Row],[Tiempo de Permanencia sin la Espera]]&gt;Tabla5[[#This Row],[Tiempo Preparación (horas)]],Tabla5[[#This Row],[Tiempo de Permanencia sin la Espera]]-Tabla5[[#This Row],[Tiempo Preparación (horas)]],0)</f>
        <v>8.1250000000000017E-2</v>
      </c>
      <c r="V490" s="7" t="str">
        <f>IF(Tabla5[[#This Row],[Tiempo de Permanencia sin la Espera]]&gt;Tabla5[[#This Row],[Tiempo Preparación (horas)]],"Si","No")</f>
        <v>Si</v>
      </c>
      <c r="W490" s="8">
        <v>118</v>
      </c>
      <c r="X490" s="8">
        <f>IF(Tabla5[[#This Row],[Orden Cobrada]]="Si",Tabla5[[#This Row],[Monto Total de la Cuenta]]," ")</f>
        <v>118</v>
      </c>
      <c r="Y490" s="8">
        <v>90</v>
      </c>
      <c r="Z490" s="7">
        <f>Tabla5[[#This Row],[Tiempo de Preparación]]/1440</f>
        <v>6.25E-2</v>
      </c>
    </row>
    <row r="491" spans="1:26">
      <c r="A491">
        <v>1</v>
      </c>
      <c r="B491" t="s">
        <v>823</v>
      </c>
      <c r="C491">
        <v>3</v>
      </c>
      <c r="D491" s="3">
        <v>45022.029166666667</v>
      </c>
      <c r="E491" s="3">
        <v>45022.1875</v>
      </c>
      <c r="F491" t="s">
        <v>72</v>
      </c>
      <c r="G491" t="s">
        <v>82</v>
      </c>
      <c r="H491" t="s">
        <v>106</v>
      </c>
      <c r="I491" t="str">
        <f>IF(Tabla5[[#This Row],[Orden Cobrada]]="Si",Tabla13[[#This Row],[Método de Pago]],"Ninguno")</f>
        <v>Tarjeta de débito</v>
      </c>
      <c r="J491" t="s">
        <v>822</v>
      </c>
      <c r="K491" s="34" t="str">
        <f>IF(Tabla5[[#This Row],[Orden Cobrada]]="Si",Tabla13[[#This Row],[Propina]],0)</f>
        <v>39.58</v>
      </c>
      <c r="L491" t="s">
        <v>57</v>
      </c>
      <c r="M491">
        <v>479</v>
      </c>
      <c r="N491" t="s">
        <v>64</v>
      </c>
      <c r="O491" t="s">
        <v>821</v>
      </c>
      <c r="P491" s="6">
        <f>INT(Tabla13[[#This Row],[Hora de Llegada]])</f>
        <v>45022</v>
      </c>
      <c r="Q491" s="7" t="str">
        <f>TEXT(Tabla13[[#This Row],[Hora de Llegada]], "h:mm")</f>
        <v>0:42</v>
      </c>
      <c r="R491" s="7" t="str">
        <f>TEXT(Tabla13[[#This Row],[Hora de Salida]], "h:mm")</f>
        <v>4:30</v>
      </c>
      <c r="S491" s="7">
        <f>IF(Tabla13[[#This Row],[Estado de la Mesa]]="Ocupada",Tabla13[[#This Row],[Hora de Salida2]]-Tabla13[[#This Row],[Hora de Llegada2]]+(15/1440),Tabla13[[#This Row],[Hora de Salida2]]-Tabla13[[#This Row],[Hora de Llegada2]])</f>
        <v>0.15833333333333333</v>
      </c>
      <c r="T491" s="7">
        <f>Tabla13[[#This Row],[Hora de Salida2]]-Tabla13[[#This Row],[Hora de Llegada2]]</f>
        <v>0.15833333333333333</v>
      </c>
      <c r="U491" s="7">
        <f>IF(Tabla5[[#This Row],[Tiempo de Permanencia sin la Espera]]&gt;Tabla5[[#This Row],[Tiempo Preparación (horas)]],Tabla5[[#This Row],[Tiempo de Permanencia sin la Espera]]-Tabla5[[#This Row],[Tiempo Preparación (horas)]],0)</f>
        <v>0.10069444444444443</v>
      </c>
      <c r="V491" s="7" t="str">
        <f>IF(Tabla5[[#This Row],[Tiempo de Permanencia sin la Espera]]&gt;Tabla5[[#This Row],[Tiempo Preparación (horas)]],"Si","No")</f>
        <v>Si</v>
      </c>
      <c r="W491" s="8">
        <v>52</v>
      </c>
      <c r="X491" s="8">
        <f>IF(Tabla5[[#This Row],[Orden Cobrada]]="Si",Tabla5[[#This Row],[Monto Total de la Cuenta]]," ")</f>
        <v>52</v>
      </c>
      <c r="Y491" s="8">
        <v>83</v>
      </c>
      <c r="Z491" s="7">
        <f>Tabla5[[#This Row],[Tiempo de Preparación]]/1440</f>
        <v>5.7638888888888892E-2</v>
      </c>
    </row>
    <row r="492" spans="1:26">
      <c r="A492">
        <v>1</v>
      </c>
      <c r="B492" t="s">
        <v>820</v>
      </c>
      <c r="C492">
        <v>5</v>
      </c>
      <c r="D492" s="3">
        <v>45022.143055555556</v>
      </c>
      <c r="E492" s="3">
        <v>45022.304861111108</v>
      </c>
      <c r="F492" t="s">
        <v>87</v>
      </c>
      <c r="G492" t="s">
        <v>60</v>
      </c>
      <c r="H492" t="s">
        <v>102</v>
      </c>
      <c r="I492" t="str">
        <f>IF(Tabla5[[#This Row],[Orden Cobrada]]="Si",Tabla13[[#This Row],[Método de Pago]],"Ninguno")</f>
        <v>Efectivo</v>
      </c>
      <c r="J492" t="s">
        <v>819</v>
      </c>
      <c r="K492" s="34" t="str">
        <f>IF(Tabla5[[#This Row],[Orden Cobrada]]="Si",Tabla13[[#This Row],[Propina]],0)</f>
        <v>18.63</v>
      </c>
      <c r="L492" t="s">
        <v>57</v>
      </c>
      <c r="M492">
        <v>480</v>
      </c>
      <c r="N492" t="s">
        <v>85</v>
      </c>
      <c r="O492" t="s">
        <v>818</v>
      </c>
      <c r="P492" s="6">
        <f>INT(Tabla13[[#This Row],[Hora de Llegada]])</f>
        <v>45022</v>
      </c>
      <c r="Q492" s="7" t="str">
        <f>TEXT(Tabla13[[#This Row],[Hora de Llegada]], "h:mm")</f>
        <v>3:26</v>
      </c>
      <c r="R492" s="7" t="str">
        <f>TEXT(Tabla13[[#This Row],[Hora de Salida]], "h:mm")</f>
        <v>7:19</v>
      </c>
      <c r="S492" s="7">
        <f>IF(Tabla13[[#This Row],[Estado de la Mesa]]="Ocupada",Tabla13[[#This Row],[Hora de Salida2]]-Tabla13[[#This Row],[Hora de Llegada2]]+(15/1440),Tabla13[[#This Row],[Hora de Salida2]]-Tabla13[[#This Row],[Hora de Llegada2]])</f>
        <v>0.16180555555555551</v>
      </c>
      <c r="T492" s="7">
        <f>Tabla13[[#This Row],[Hora de Salida2]]-Tabla13[[#This Row],[Hora de Llegada2]]</f>
        <v>0.16180555555555551</v>
      </c>
      <c r="U492" s="7">
        <f>IF(Tabla5[[#This Row],[Tiempo de Permanencia sin la Espera]]&gt;Tabla5[[#This Row],[Tiempo Preparación (horas)]],Tabla5[[#This Row],[Tiempo de Permanencia sin la Espera]]-Tabla5[[#This Row],[Tiempo Preparación (horas)]],0)</f>
        <v>0.11666666666666661</v>
      </c>
      <c r="V492" s="7" t="str">
        <f>IF(Tabla5[[#This Row],[Tiempo de Permanencia sin la Espera]]&gt;Tabla5[[#This Row],[Tiempo Preparación (horas)]],"Si","No")</f>
        <v>Si</v>
      </c>
      <c r="W492" s="8">
        <v>159</v>
      </c>
      <c r="X492" s="8">
        <f>IF(Tabla5[[#This Row],[Orden Cobrada]]="Si",Tabla5[[#This Row],[Monto Total de la Cuenta]]," ")</f>
        <v>159</v>
      </c>
      <c r="Y492" s="8">
        <v>65</v>
      </c>
      <c r="Z492" s="7">
        <f>Tabla5[[#This Row],[Tiempo de Preparación]]/1440</f>
        <v>4.5138888888888888E-2</v>
      </c>
    </row>
    <row r="493" spans="1:26">
      <c r="A493">
        <v>9</v>
      </c>
      <c r="B493" t="s">
        <v>817</v>
      </c>
      <c r="C493">
        <v>4</v>
      </c>
      <c r="D493" s="3">
        <v>45022.081250000003</v>
      </c>
      <c r="E493" s="3">
        <v>45022.196527777778</v>
      </c>
      <c r="F493" t="s">
        <v>97</v>
      </c>
      <c r="G493" t="s">
        <v>82</v>
      </c>
      <c r="H493" t="s">
        <v>59</v>
      </c>
      <c r="I493" t="str">
        <f>IF(Tabla5[[#This Row],[Orden Cobrada]]="Si",Tabla13[[#This Row],[Método de Pago]],"Ninguno")</f>
        <v>Tarjeta de crédito</v>
      </c>
      <c r="J493" t="s">
        <v>816</v>
      </c>
      <c r="K493" s="34" t="str">
        <f>IF(Tabla5[[#This Row],[Orden Cobrada]]="Si",Tabla13[[#This Row],[Propina]],0)</f>
        <v>42.02</v>
      </c>
      <c r="L493" t="s">
        <v>57</v>
      </c>
      <c r="M493">
        <v>481</v>
      </c>
      <c r="N493" t="s">
        <v>100</v>
      </c>
      <c r="O493" t="s">
        <v>25</v>
      </c>
      <c r="P493" s="6">
        <f>INT(Tabla13[[#This Row],[Hora de Llegada]])</f>
        <v>45022</v>
      </c>
      <c r="Q493" s="7" t="str">
        <f>TEXT(Tabla13[[#This Row],[Hora de Llegada]], "h:mm")</f>
        <v>1:57</v>
      </c>
      <c r="R493" s="7" t="str">
        <f>TEXT(Tabla13[[#This Row],[Hora de Salida]], "h:mm")</f>
        <v>4:43</v>
      </c>
      <c r="S493" s="7">
        <f>IF(Tabla13[[#This Row],[Estado de la Mesa]]="Ocupada",Tabla13[[#This Row],[Hora de Salida2]]-Tabla13[[#This Row],[Hora de Llegada2]]+(15/1440),Tabla13[[#This Row],[Hora de Salida2]]-Tabla13[[#This Row],[Hora de Llegada2]])</f>
        <v>0.11527777777777777</v>
      </c>
      <c r="T493" s="7">
        <f>Tabla13[[#This Row],[Hora de Salida2]]-Tabla13[[#This Row],[Hora de Llegada2]]</f>
        <v>0.11527777777777777</v>
      </c>
      <c r="U493" s="7">
        <f>IF(Tabla5[[#This Row],[Tiempo de Permanencia sin la Espera]]&gt;Tabla5[[#This Row],[Tiempo Preparación (horas)]],Tabla5[[#This Row],[Tiempo de Permanencia sin la Espera]]-Tabla5[[#This Row],[Tiempo Preparación (horas)]],0)</f>
        <v>7.4999999999999983E-2</v>
      </c>
      <c r="V493" s="7" t="str">
        <f>IF(Tabla5[[#This Row],[Tiempo de Permanencia sin la Espera]]&gt;Tabla5[[#This Row],[Tiempo Preparación (horas)]],"Si","No")</f>
        <v>Si</v>
      </c>
      <c r="W493" s="8">
        <v>52</v>
      </c>
      <c r="X493" s="8">
        <f>IF(Tabla5[[#This Row],[Orden Cobrada]]="Si",Tabla5[[#This Row],[Monto Total de la Cuenta]]," ")</f>
        <v>52</v>
      </c>
      <c r="Y493" s="8">
        <v>58</v>
      </c>
      <c r="Z493" s="7">
        <f>Tabla5[[#This Row],[Tiempo de Preparación]]/1440</f>
        <v>4.027777777777778E-2</v>
      </c>
    </row>
    <row r="494" spans="1:26">
      <c r="A494">
        <v>9</v>
      </c>
      <c r="B494" t="s">
        <v>271</v>
      </c>
      <c r="C494">
        <v>4</v>
      </c>
      <c r="D494" s="3">
        <v>45022.02847222222</v>
      </c>
      <c r="E494" s="3">
        <v>45022.124305555553</v>
      </c>
      <c r="F494" t="s">
        <v>72</v>
      </c>
      <c r="G494" t="s">
        <v>60</v>
      </c>
      <c r="H494" t="s">
        <v>59</v>
      </c>
      <c r="I494" t="str">
        <f>IF(Tabla5[[#This Row],[Orden Cobrada]]="Si",Tabla13[[#This Row],[Método de Pago]],"Ninguno")</f>
        <v>Tarjeta de crédito</v>
      </c>
      <c r="J494" t="s">
        <v>815</v>
      </c>
      <c r="K494" s="34" t="str">
        <f>IF(Tabla5[[#This Row],[Orden Cobrada]]="Si",Tabla13[[#This Row],[Propina]],0)</f>
        <v>18.84</v>
      </c>
      <c r="L494" t="s">
        <v>70</v>
      </c>
      <c r="M494">
        <v>482</v>
      </c>
      <c r="N494" t="s">
        <v>75</v>
      </c>
      <c r="O494" t="s">
        <v>23</v>
      </c>
      <c r="P494" s="6">
        <f>INT(Tabla13[[#This Row],[Hora de Llegada]])</f>
        <v>45022</v>
      </c>
      <c r="Q494" s="7" t="str">
        <f>TEXT(Tabla13[[#This Row],[Hora de Llegada]], "h:mm")</f>
        <v>0:41</v>
      </c>
      <c r="R494" s="7" t="str">
        <f>TEXT(Tabla13[[#This Row],[Hora de Salida]], "h:mm")</f>
        <v>2:59</v>
      </c>
      <c r="S494" s="7">
        <f>IF(Tabla13[[#This Row],[Estado de la Mesa]]="Ocupada",Tabla13[[#This Row],[Hora de Salida2]]-Tabla13[[#This Row],[Hora de Llegada2]]+(15/1440),Tabla13[[#This Row],[Hora de Salida2]]-Tabla13[[#This Row],[Hora de Llegada2]])</f>
        <v>9.583333333333334E-2</v>
      </c>
      <c r="T494" s="7">
        <f>Tabla13[[#This Row],[Hora de Salida2]]-Tabla13[[#This Row],[Hora de Llegada2]]</f>
        <v>9.583333333333334E-2</v>
      </c>
      <c r="U494" s="7">
        <f>IF(Tabla5[[#This Row],[Tiempo de Permanencia sin la Espera]]&gt;Tabla5[[#This Row],[Tiempo Preparación (horas)]],Tabla5[[#This Row],[Tiempo de Permanencia sin la Espera]]-Tabla5[[#This Row],[Tiempo Preparación (horas)]],0)</f>
        <v>8.1250000000000003E-2</v>
      </c>
      <c r="V494" s="7" t="str">
        <f>IF(Tabla5[[#This Row],[Tiempo de Permanencia sin la Espera]]&gt;Tabla5[[#This Row],[Tiempo Preparación (horas)]],"Si","No")</f>
        <v>Si</v>
      </c>
      <c r="W494" s="8">
        <v>63</v>
      </c>
      <c r="X494" s="8">
        <f>IF(Tabla5[[#This Row],[Orden Cobrada]]="Si",Tabla5[[#This Row],[Monto Total de la Cuenta]]," ")</f>
        <v>63</v>
      </c>
      <c r="Y494" s="8">
        <v>21</v>
      </c>
      <c r="Z494" s="7">
        <f>Tabla5[[#This Row],[Tiempo de Preparación]]/1440</f>
        <v>1.4583333333333334E-2</v>
      </c>
    </row>
    <row r="495" spans="1:26">
      <c r="A495">
        <v>2</v>
      </c>
      <c r="B495" t="s">
        <v>814</v>
      </c>
      <c r="C495">
        <v>4</v>
      </c>
      <c r="D495" s="3">
        <v>45022.159722222219</v>
      </c>
      <c r="E495" s="3">
        <v>45022.292361111111</v>
      </c>
      <c r="F495" t="s">
        <v>97</v>
      </c>
      <c r="G495" t="s">
        <v>82</v>
      </c>
      <c r="H495" t="s">
        <v>59</v>
      </c>
      <c r="I495" t="str">
        <f>IF(Tabla5[[#This Row],[Orden Cobrada]]="Si",Tabla13[[#This Row],[Método de Pago]],"Ninguno")</f>
        <v>Tarjeta de crédito</v>
      </c>
      <c r="J495" t="s">
        <v>813</v>
      </c>
      <c r="K495" s="34" t="str">
        <f>IF(Tabla5[[#This Row],[Orden Cobrada]]="Si",Tabla13[[#This Row],[Propina]],0)</f>
        <v>12.74</v>
      </c>
      <c r="L495" t="s">
        <v>57</v>
      </c>
      <c r="M495">
        <v>483</v>
      </c>
      <c r="N495" t="s">
        <v>56</v>
      </c>
      <c r="O495" t="s">
        <v>10</v>
      </c>
      <c r="P495" s="6">
        <f>INT(Tabla13[[#This Row],[Hora de Llegada]])</f>
        <v>45022</v>
      </c>
      <c r="Q495" s="7" t="str">
        <f>TEXT(Tabla13[[#This Row],[Hora de Llegada]], "h:mm")</f>
        <v>3:50</v>
      </c>
      <c r="R495" s="7" t="str">
        <f>TEXT(Tabla13[[#This Row],[Hora de Salida]], "h:mm")</f>
        <v>7:01</v>
      </c>
      <c r="S495" s="7">
        <f>IF(Tabla13[[#This Row],[Estado de la Mesa]]="Ocupada",Tabla13[[#This Row],[Hora de Salida2]]-Tabla13[[#This Row],[Hora de Llegada2]]+(15/1440),Tabla13[[#This Row],[Hora de Salida2]]-Tabla13[[#This Row],[Hora de Llegada2]])</f>
        <v>0.13263888888888889</v>
      </c>
      <c r="T495" s="7">
        <f>Tabla13[[#This Row],[Hora de Salida2]]-Tabla13[[#This Row],[Hora de Llegada2]]</f>
        <v>0.13263888888888889</v>
      </c>
      <c r="U495" s="7">
        <f>IF(Tabla5[[#This Row],[Tiempo de Permanencia sin la Espera]]&gt;Tabla5[[#This Row],[Tiempo Preparación (horas)]],Tabla5[[#This Row],[Tiempo de Permanencia sin la Espera]]-Tabla5[[#This Row],[Tiempo Preparación (horas)]],0)</f>
        <v>9.5833333333333326E-2</v>
      </c>
      <c r="V495" s="7" t="str">
        <f>IF(Tabla5[[#This Row],[Tiempo de Permanencia sin la Espera]]&gt;Tabla5[[#This Row],[Tiempo Preparación (horas)]],"Si","No")</f>
        <v>Si</v>
      </c>
      <c r="W495" s="8">
        <v>81</v>
      </c>
      <c r="X495" s="8">
        <f>IF(Tabla5[[#This Row],[Orden Cobrada]]="Si",Tabla5[[#This Row],[Monto Total de la Cuenta]]," ")</f>
        <v>81</v>
      </c>
      <c r="Y495" s="8">
        <v>53</v>
      </c>
      <c r="Z495" s="7">
        <f>Tabla5[[#This Row],[Tiempo de Preparación]]/1440</f>
        <v>3.6805555555555557E-2</v>
      </c>
    </row>
    <row r="496" spans="1:26">
      <c r="A496">
        <v>18</v>
      </c>
      <c r="B496" t="s">
        <v>812</v>
      </c>
      <c r="C496">
        <v>2</v>
      </c>
      <c r="D496" s="3">
        <v>45022.064583333333</v>
      </c>
      <c r="E496" s="3">
        <v>45022.188194444447</v>
      </c>
      <c r="F496" t="s">
        <v>78</v>
      </c>
      <c r="G496" t="s">
        <v>82</v>
      </c>
      <c r="H496" t="s">
        <v>59</v>
      </c>
      <c r="I496" t="str">
        <f>IF(Tabla5[[#This Row],[Orden Cobrada]]="Si",Tabla13[[#This Row],[Método de Pago]],"Ninguno")</f>
        <v>Tarjeta de crédito</v>
      </c>
      <c r="J496" t="s">
        <v>811</v>
      </c>
      <c r="K496" s="34" t="str">
        <f>IF(Tabla5[[#This Row],[Orden Cobrada]]="Si",Tabla13[[#This Row],[Propina]],0)</f>
        <v>22.76</v>
      </c>
      <c r="L496" t="s">
        <v>70</v>
      </c>
      <c r="M496">
        <v>484</v>
      </c>
      <c r="N496" t="s">
        <v>69</v>
      </c>
      <c r="O496" t="s">
        <v>26</v>
      </c>
      <c r="P496" s="6">
        <f>INT(Tabla13[[#This Row],[Hora de Llegada]])</f>
        <v>45022</v>
      </c>
      <c r="Q496" s="7" t="str">
        <f>TEXT(Tabla13[[#This Row],[Hora de Llegada]], "h:mm")</f>
        <v>1:33</v>
      </c>
      <c r="R496" s="7" t="str">
        <f>TEXT(Tabla13[[#This Row],[Hora de Salida]], "h:mm")</f>
        <v>4:31</v>
      </c>
      <c r="S496" s="7">
        <f>IF(Tabla13[[#This Row],[Estado de la Mesa]]="Ocupada",Tabla13[[#This Row],[Hora de Salida2]]-Tabla13[[#This Row],[Hora de Llegada2]]+(15/1440),Tabla13[[#This Row],[Hora de Salida2]]-Tabla13[[#This Row],[Hora de Llegada2]])</f>
        <v>0.1236111111111111</v>
      </c>
      <c r="T496" s="7">
        <f>Tabla13[[#This Row],[Hora de Salida2]]-Tabla13[[#This Row],[Hora de Llegada2]]</f>
        <v>0.1236111111111111</v>
      </c>
      <c r="U496" s="7">
        <f>IF(Tabla5[[#This Row],[Tiempo de Permanencia sin la Espera]]&gt;Tabla5[[#This Row],[Tiempo Preparación (horas)]],Tabla5[[#This Row],[Tiempo de Permanencia sin la Espera]]-Tabla5[[#This Row],[Tiempo Preparación (horas)]],0)</f>
        <v>9.9999999999999992E-2</v>
      </c>
      <c r="V496" s="7" t="str">
        <f>IF(Tabla5[[#This Row],[Tiempo de Permanencia sin la Espera]]&gt;Tabla5[[#This Row],[Tiempo Preparación (horas)]],"Si","No")</f>
        <v>Si</v>
      </c>
      <c r="W496" s="8">
        <v>75</v>
      </c>
      <c r="X496" s="8">
        <f>IF(Tabla5[[#This Row],[Orden Cobrada]]="Si",Tabla5[[#This Row],[Monto Total de la Cuenta]]," ")</f>
        <v>75</v>
      </c>
      <c r="Y496" s="8">
        <v>34</v>
      </c>
      <c r="Z496" s="7">
        <f>Tabla5[[#This Row],[Tiempo de Preparación]]/1440</f>
        <v>2.361111111111111E-2</v>
      </c>
    </row>
    <row r="497" spans="1:26">
      <c r="A497">
        <v>6</v>
      </c>
      <c r="B497" t="s">
        <v>810</v>
      </c>
      <c r="C497">
        <v>5</v>
      </c>
      <c r="D497" s="3">
        <v>45022.041666666664</v>
      </c>
      <c r="E497" s="3">
        <v>45022.119444444441</v>
      </c>
      <c r="F497" t="s">
        <v>87</v>
      </c>
      <c r="G497" t="s">
        <v>66</v>
      </c>
      <c r="H497" t="s">
        <v>59</v>
      </c>
      <c r="I497" t="str">
        <f>IF(Tabla5[[#This Row],[Orden Cobrada]]="Si",Tabla13[[#This Row],[Método de Pago]],"Ninguno")</f>
        <v>Tarjeta de crédito</v>
      </c>
      <c r="J497" t="s">
        <v>809</v>
      </c>
      <c r="K497" s="34" t="str">
        <f>IF(Tabla5[[#This Row],[Orden Cobrada]]="Si",Tabla13[[#This Row],[Propina]],0)</f>
        <v>39.07</v>
      </c>
      <c r="L497" t="s">
        <v>57</v>
      </c>
      <c r="M497">
        <v>485</v>
      </c>
      <c r="N497" t="s">
        <v>126</v>
      </c>
      <c r="O497" t="s">
        <v>808</v>
      </c>
      <c r="P497" s="6">
        <f>INT(Tabla13[[#This Row],[Hora de Llegada]])</f>
        <v>45022</v>
      </c>
      <c r="Q497" s="7" t="str">
        <f>TEXT(Tabla13[[#This Row],[Hora de Llegada]], "h:mm")</f>
        <v>1:00</v>
      </c>
      <c r="R497" s="7" t="str">
        <f>TEXT(Tabla13[[#This Row],[Hora de Salida]], "h:mm")</f>
        <v>2:52</v>
      </c>
      <c r="S497" s="7">
        <f>IF(Tabla13[[#This Row],[Estado de la Mesa]]="Ocupada",Tabla13[[#This Row],[Hora de Salida2]]-Tabla13[[#This Row],[Hora de Llegada2]]+(15/1440),Tabla13[[#This Row],[Hora de Salida2]]-Tabla13[[#This Row],[Hora de Llegada2]])</f>
        <v>7.7777777777777779E-2</v>
      </c>
      <c r="T497" s="7">
        <f>Tabla13[[#This Row],[Hora de Salida2]]-Tabla13[[#This Row],[Hora de Llegada2]]</f>
        <v>7.7777777777777779E-2</v>
      </c>
      <c r="U497" s="7">
        <f>IF(Tabla5[[#This Row],[Tiempo de Permanencia sin la Espera]]&gt;Tabla5[[#This Row],[Tiempo Preparación (horas)]],Tabla5[[#This Row],[Tiempo de Permanencia sin la Espera]]-Tabla5[[#This Row],[Tiempo Preparación (horas)]],0)</f>
        <v>2.2916666666666669E-2</v>
      </c>
      <c r="V497" s="7" t="str">
        <f>IF(Tabla5[[#This Row],[Tiempo de Permanencia sin la Espera]]&gt;Tabla5[[#This Row],[Tiempo Preparación (horas)]],"Si","No")</f>
        <v>Si</v>
      </c>
      <c r="W497" s="8">
        <v>144</v>
      </c>
      <c r="X497" s="8">
        <f>IF(Tabla5[[#This Row],[Orden Cobrada]]="Si",Tabla5[[#This Row],[Monto Total de la Cuenta]]," ")</f>
        <v>144</v>
      </c>
      <c r="Y497" s="8">
        <v>79</v>
      </c>
      <c r="Z497" s="7">
        <f>Tabla5[[#This Row],[Tiempo de Preparación]]/1440</f>
        <v>5.486111111111111E-2</v>
      </c>
    </row>
    <row r="498" spans="1:26">
      <c r="A498">
        <v>15</v>
      </c>
      <c r="B498" t="s">
        <v>807</v>
      </c>
      <c r="C498">
        <v>3</v>
      </c>
      <c r="D498" s="3">
        <v>45022.115972222222</v>
      </c>
      <c r="E498" s="3">
        <v>45022.258333333331</v>
      </c>
      <c r="F498" t="s">
        <v>97</v>
      </c>
      <c r="G498" t="s">
        <v>60</v>
      </c>
      <c r="H498" t="s">
        <v>106</v>
      </c>
      <c r="I498" t="str">
        <f>IF(Tabla5[[#This Row],[Orden Cobrada]]="Si",Tabla13[[#This Row],[Método de Pago]],"Ninguno")</f>
        <v>Tarjeta de débito</v>
      </c>
      <c r="J498" t="s">
        <v>806</v>
      </c>
      <c r="K498" s="34" t="str">
        <f>IF(Tabla5[[#This Row],[Orden Cobrada]]="Si",Tabla13[[#This Row],[Propina]],0)</f>
        <v>12.66</v>
      </c>
      <c r="L498" t="s">
        <v>76</v>
      </c>
      <c r="M498">
        <v>486</v>
      </c>
      <c r="N498" t="s">
        <v>75</v>
      </c>
      <c r="O498" t="s">
        <v>805</v>
      </c>
      <c r="P498" s="6">
        <f>INT(Tabla13[[#This Row],[Hora de Llegada]])</f>
        <v>45022</v>
      </c>
      <c r="Q498" s="7" t="str">
        <f>TEXT(Tabla13[[#This Row],[Hora de Llegada]], "h:mm")</f>
        <v>2:47</v>
      </c>
      <c r="R498" s="7" t="str">
        <f>TEXT(Tabla13[[#This Row],[Hora de Salida]], "h:mm")</f>
        <v>6:12</v>
      </c>
      <c r="S498" s="7">
        <f>IF(Tabla13[[#This Row],[Estado de la Mesa]]="Ocupada",Tabla13[[#This Row],[Hora de Salida2]]-Tabla13[[#This Row],[Hora de Llegada2]]+(15/1440),Tabla13[[#This Row],[Hora de Salida2]]-Tabla13[[#This Row],[Hora de Llegada2]])</f>
        <v>0.15277777777777782</v>
      </c>
      <c r="T498" s="7">
        <f>Tabla13[[#This Row],[Hora de Salida2]]-Tabla13[[#This Row],[Hora de Llegada2]]</f>
        <v>0.14236111111111116</v>
      </c>
      <c r="U498" s="7">
        <f>IF(Tabla5[[#This Row],[Tiempo de Permanencia sin la Espera]]&gt;Tabla5[[#This Row],[Tiempo Preparación (horas)]],Tabla5[[#This Row],[Tiempo de Permanencia sin la Espera]]-Tabla5[[#This Row],[Tiempo Preparación (horas)]],0)</f>
        <v>0.10138888888888895</v>
      </c>
      <c r="V498" s="7" t="str">
        <f>IF(Tabla5[[#This Row],[Tiempo de Permanencia sin la Espera]]&gt;Tabla5[[#This Row],[Tiempo Preparación (horas)]],"Si","No")</f>
        <v>Si</v>
      </c>
      <c r="W498" s="8">
        <v>150</v>
      </c>
      <c r="X498" s="8">
        <f>IF(Tabla5[[#This Row],[Orden Cobrada]]="Si",Tabla5[[#This Row],[Monto Total de la Cuenta]]," ")</f>
        <v>150</v>
      </c>
      <c r="Y498" s="8">
        <v>59</v>
      </c>
      <c r="Z498" s="7">
        <f>Tabla5[[#This Row],[Tiempo de Preparación]]/1440</f>
        <v>4.0972222222222222E-2</v>
      </c>
    </row>
    <row r="499" spans="1:26">
      <c r="A499">
        <v>17</v>
      </c>
      <c r="B499" t="s">
        <v>403</v>
      </c>
      <c r="C499">
        <v>1</v>
      </c>
      <c r="D499" s="3">
        <v>45022.06527777778</v>
      </c>
      <c r="E499" s="3">
        <v>45022.159722222219</v>
      </c>
      <c r="F499" t="s">
        <v>97</v>
      </c>
      <c r="G499" t="s">
        <v>82</v>
      </c>
      <c r="H499" t="s">
        <v>59</v>
      </c>
      <c r="I499" t="str">
        <f>IF(Tabla5[[#This Row],[Orden Cobrada]]="Si",Tabla13[[#This Row],[Método de Pago]],"Ninguno")</f>
        <v>Tarjeta de crédito</v>
      </c>
      <c r="J499" t="s">
        <v>804</v>
      </c>
      <c r="K499" s="34" t="str">
        <f>IF(Tabla5[[#This Row],[Orden Cobrada]]="Si",Tabla13[[#This Row],[Propina]],0)</f>
        <v>45.76</v>
      </c>
      <c r="L499" t="s">
        <v>76</v>
      </c>
      <c r="M499">
        <v>487</v>
      </c>
      <c r="N499" t="s">
        <v>163</v>
      </c>
      <c r="O499" t="s">
        <v>803</v>
      </c>
      <c r="P499" s="6">
        <f>INT(Tabla13[[#This Row],[Hora de Llegada]])</f>
        <v>45022</v>
      </c>
      <c r="Q499" s="7" t="str">
        <f>TEXT(Tabla13[[#This Row],[Hora de Llegada]], "h:mm")</f>
        <v>1:34</v>
      </c>
      <c r="R499" s="7" t="str">
        <f>TEXT(Tabla13[[#This Row],[Hora de Salida]], "h:mm")</f>
        <v>3:50</v>
      </c>
      <c r="S499" s="7">
        <f>IF(Tabla13[[#This Row],[Estado de la Mesa]]="Ocupada",Tabla13[[#This Row],[Hora de Salida2]]-Tabla13[[#This Row],[Hora de Llegada2]]+(15/1440),Tabla13[[#This Row],[Hora de Salida2]]-Tabla13[[#This Row],[Hora de Llegada2]])</f>
        <v>0.10486111111111113</v>
      </c>
      <c r="T499" s="7">
        <f>Tabla13[[#This Row],[Hora de Salida2]]-Tabla13[[#This Row],[Hora de Llegada2]]</f>
        <v>9.4444444444444456E-2</v>
      </c>
      <c r="U499" s="7">
        <f>IF(Tabla5[[#This Row],[Tiempo de Permanencia sin la Espera]]&gt;Tabla5[[#This Row],[Tiempo Preparación (horas)]],Tabla5[[#This Row],[Tiempo de Permanencia sin la Espera]]-Tabla5[[#This Row],[Tiempo Preparación (horas)]],0)</f>
        <v>3.0555555555555572E-2</v>
      </c>
      <c r="V499" s="7" t="str">
        <f>IF(Tabla5[[#This Row],[Tiempo de Permanencia sin la Espera]]&gt;Tabla5[[#This Row],[Tiempo Preparación (horas)]],"Si","No")</f>
        <v>Si</v>
      </c>
      <c r="W499" s="8">
        <v>152</v>
      </c>
      <c r="X499" s="8">
        <f>IF(Tabla5[[#This Row],[Orden Cobrada]]="Si",Tabla5[[#This Row],[Monto Total de la Cuenta]]," ")</f>
        <v>152</v>
      </c>
      <c r="Y499" s="8">
        <v>92</v>
      </c>
      <c r="Z499" s="7">
        <f>Tabla5[[#This Row],[Tiempo de Preparación]]/1440</f>
        <v>6.3888888888888884E-2</v>
      </c>
    </row>
    <row r="500" spans="1:26">
      <c r="A500">
        <v>10</v>
      </c>
      <c r="B500" t="s">
        <v>802</v>
      </c>
      <c r="C500">
        <v>4</v>
      </c>
      <c r="D500" s="3">
        <v>45022</v>
      </c>
      <c r="E500" s="3">
        <v>45022.081944444442</v>
      </c>
      <c r="F500" t="s">
        <v>72</v>
      </c>
      <c r="G500" t="s">
        <v>82</v>
      </c>
      <c r="H500" t="s">
        <v>106</v>
      </c>
      <c r="I500" t="str">
        <f>IF(Tabla5[[#This Row],[Orden Cobrada]]="Si",Tabla13[[#This Row],[Método de Pago]],"Ninguno")</f>
        <v>Ninguno</v>
      </c>
      <c r="J500" t="s">
        <v>801</v>
      </c>
      <c r="K500" s="34">
        <f>IF(Tabla5[[#This Row],[Orden Cobrada]]="Si",Tabla13[[#This Row],[Propina]],0)</f>
        <v>0</v>
      </c>
      <c r="L500" t="s">
        <v>70</v>
      </c>
      <c r="M500">
        <v>488</v>
      </c>
      <c r="N500" t="s">
        <v>64</v>
      </c>
      <c r="O500" t="s">
        <v>800</v>
      </c>
      <c r="P500" s="6">
        <f>INT(Tabla13[[#This Row],[Hora de Llegada]])</f>
        <v>45022</v>
      </c>
      <c r="Q500" s="7" t="str">
        <f>TEXT(Tabla13[[#This Row],[Hora de Llegada]], "h:mm")</f>
        <v>0:00</v>
      </c>
      <c r="R500" s="7" t="str">
        <f>TEXT(Tabla13[[#This Row],[Hora de Salida]], "h:mm")</f>
        <v>1:58</v>
      </c>
      <c r="S500" s="7">
        <f>IF(Tabla13[[#This Row],[Estado de la Mesa]]="Ocupada",Tabla13[[#This Row],[Hora de Salida2]]-Tabla13[[#This Row],[Hora de Llegada2]]+(15/1440),Tabla13[[#This Row],[Hora de Salida2]]-Tabla13[[#This Row],[Hora de Llegada2]])</f>
        <v>8.1944444444444445E-2</v>
      </c>
      <c r="T500" s="7">
        <f>Tabla13[[#This Row],[Hora de Salida2]]-Tabla13[[#This Row],[Hora de Llegada2]]</f>
        <v>8.1944444444444445E-2</v>
      </c>
      <c r="U500" s="7">
        <f>IF(Tabla5[[#This Row],[Tiempo de Permanencia sin la Espera]]&gt;Tabla5[[#This Row],[Tiempo Preparación (horas)]],Tabla5[[#This Row],[Tiempo de Permanencia sin la Espera]]-Tabla5[[#This Row],[Tiempo Preparación (horas)]],0)</f>
        <v>0</v>
      </c>
      <c r="V500" s="7" t="str">
        <f>IF(Tabla5[[#This Row],[Tiempo de Permanencia sin la Espera]]&gt;Tabla5[[#This Row],[Tiempo Preparación (horas)]],"Si","No")</f>
        <v>No</v>
      </c>
      <c r="W500" s="8">
        <v>185</v>
      </c>
      <c r="X500" s="8" t="str">
        <f>IF(Tabla5[[#This Row],[Orden Cobrada]]="Si",Tabla5[[#This Row],[Monto Total de la Cuenta]]," ")</f>
        <v xml:space="preserve"> </v>
      </c>
      <c r="Y500" s="8">
        <v>124</v>
      </c>
      <c r="Z500" s="7">
        <f>Tabla5[[#This Row],[Tiempo de Preparación]]/1440</f>
        <v>8.611111111111111E-2</v>
      </c>
    </row>
    <row r="501" spans="1:26">
      <c r="A501">
        <v>3</v>
      </c>
      <c r="B501" t="s">
        <v>533</v>
      </c>
      <c r="C501">
        <v>1</v>
      </c>
      <c r="D501" s="3">
        <v>45022.122916666667</v>
      </c>
      <c r="E501" s="3">
        <v>45022.227083333331</v>
      </c>
      <c r="F501" t="s">
        <v>72</v>
      </c>
      <c r="G501" t="s">
        <v>60</v>
      </c>
      <c r="H501" t="s">
        <v>59</v>
      </c>
      <c r="I501" t="str">
        <f>IF(Tabla5[[#This Row],[Orden Cobrada]]="Si",Tabla13[[#This Row],[Método de Pago]],"Ninguno")</f>
        <v>Tarjeta de crédito</v>
      </c>
      <c r="J501" t="s">
        <v>799</v>
      </c>
      <c r="K501" s="34" t="str">
        <f>IF(Tabla5[[#This Row],[Orden Cobrada]]="Si",Tabla13[[#This Row],[Propina]],0)</f>
        <v>22.27</v>
      </c>
      <c r="L501" t="s">
        <v>76</v>
      </c>
      <c r="M501">
        <v>489</v>
      </c>
      <c r="N501" t="s">
        <v>64</v>
      </c>
      <c r="O501" t="s">
        <v>798</v>
      </c>
      <c r="P501" s="6">
        <f>INT(Tabla13[[#This Row],[Hora de Llegada]])</f>
        <v>45022</v>
      </c>
      <c r="Q501" s="7" t="str">
        <f>TEXT(Tabla13[[#This Row],[Hora de Llegada]], "h:mm")</f>
        <v>2:57</v>
      </c>
      <c r="R501" s="7" t="str">
        <f>TEXT(Tabla13[[#This Row],[Hora de Salida]], "h:mm")</f>
        <v>5:27</v>
      </c>
      <c r="S501" s="7">
        <f>IF(Tabla13[[#This Row],[Estado de la Mesa]]="Ocupada",Tabla13[[#This Row],[Hora de Salida2]]-Tabla13[[#This Row],[Hora de Llegada2]]+(15/1440),Tabla13[[#This Row],[Hora de Salida2]]-Tabla13[[#This Row],[Hora de Llegada2]])</f>
        <v>0.11458333333333333</v>
      </c>
      <c r="T501" s="7">
        <f>Tabla13[[#This Row],[Hora de Salida2]]-Tabla13[[#This Row],[Hora de Llegada2]]</f>
        <v>0.10416666666666666</v>
      </c>
      <c r="U501" s="7">
        <f>IF(Tabla5[[#This Row],[Tiempo de Permanencia sin la Espera]]&gt;Tabla5[[#This Row],[Tiempo Preparación (horas)]],Tabla5[[#This Row],[Tiempo de Permanencia sin la Espera]]-Tabla5[[#This Row],[Tiempo Preparación (horas)]],0)</f>
        <v>8.0555555555555547E-2</v>
      </c>
      <c r="V501" s="7" t="str">
        <f>IF(Tabla5[[#This Row],[Tiempo de Permanencia sin la Espera]]&gt;Tabla5[[#This Row],[Tiempo Preparación (horas)]],"Si","No")</f>
        <v>Si</v>
      </c>
      <c r="W501" s="8">
        <v>149</v>
      </c>
      <c r="X501" s="8">
        <f>IF(Tabla5[[#This Row],[Orden Cobrada]]="Si",Tabla5[[#This Row],[Monto Total de la Cuenta]]," ")</f>
        <v>149</v>
      </c>
      <c r="Y501" s="8">
        <v>34</v>
      </c>
      <c r="Z501" s="7">
        <f>Tabla5[[#This Row],[Tiempo de Preparación]]/1440</f>
        <v>2.361111111111111E-2</v>
      </c>
    </row>
    <row r="502" spans="1:26">
      <c r="A502">
        <v>1</v>
      </c>
      <c r="B502" t="s">
        <v>797</v>
      </c>
      <c r="C502">
        <v>2</v>
      </c>
      <c r="D502" s="3">
        <v>45022.138888888891</v>
      </c>
      <c r="E502" s="3">
        <v>45022.206250000003</v>
      </c>
      <c r="F502" t="s">
        <v>87</v>
      </c>
      <c r="G502" t="s">
        <v>82</v>
      </c>
      <c r="H502" t="s">
        <v>59</v>
      </c>
      <c r="I502" t="str">
        <f>IF(Tabla5[[#This Row],[Orden Cobrada]]="Si",Tabla13[[#This Row],[Método de Pago]],"Ninguno")</f>
        <v>Ninguno</v>
      </c>
      <c r="J502" t="s">
        <v>796</v>
      </c>
      <c r="K502" s="34">
        <f>IF(Tabla5[[#This Row],[Orden Cobrada]]="Si",Tabla13[[#This Row],[Propina]],0)</f>
        <v>0</v>
      </c>
      <c r="L502" t="s">
        <v>70</v>
      </c>
      <c r="M502">
        <v>490</v>
      </c>
      <c r="N502" t="s">
        <v>75</v>
      </c>
      <c r="O502" t="s">
        <v>795</v>
      </c>
      <c r="P502" s="6">
        <f>INT(Tabla13[[#This Row],[Hora de Llegada]])</f>
        <v>45022</v>
      </c>
      <c r="Q502" s="7" t="str">
        <f>TEXT(Tabla13[[#This Row],[Hora de Llegada]], "h:mm")</f>
        <v>3:20</v>
      </c>
      <c r="R502" s="7" t="str">
        <f>TEXT(Tabla13[[#This Row],[Hora de Salida]], "h:mm")</f>
        <v>4:57</v>
      </c>
      <c r="S502" s="7">
        <f>IF(Tabla13[[#This Row],[Estado de la Mesa]]="Ocupada",Tabla13[[#This Row],[Hora de Salida2]]-Tabla13[[#This Row],[Hora de Llegada2]]+(15/1440),Tabla13[[#This Row],[Hora de Salida2]]-Tabla13[[#This Row],[Hora de Llegada2]])</f>
        <v>6.7361111111111122E-2</v>
      </c>
      <c r="T502" s="7">
        <f>Tabla13[[#This Row],[Hora de Salida2]]-Tabla13[[#This Row],[Hora de Llegada2]]</f>
        <v>6.7361111111111122E-2</v>
      </c>
      <c r="U502" s="7">
        <f>IF(Tabla5[[#This Row],[Tiempo de Permanencia sin la Espera]]&gt;Tabla5[[#This Row],[Tiempo Preparación (horas)]],Tabla5[[#This Row],[Tiempo de Permanencia sin la Espera]]-Tabla5[[#This Row],[Tiempo Preparación (horas)]],0)</f>
        <v>0</v>
      </c>
      <c r="V502" s="7" t="str">
        <f>IF(Tabla5[[#This Row],[Tiempo de Permanencia sin la Espera]]&gt;Tabla5[[#This Row],[Tiempo Preparación (horas)]],"Si","No")</f>
        <v>No</v>
      </c>
      <c r="W502" s="8">
        <v>212</v>
      </c>
      <c r="X502" s="8" t="str">
        <f>IF(Tabla5[[#This Row],[Orden Cobrada]]="Si",Tabla5[[#This Row],[Monto Total de la Cuenta]]," ")</f>
        <v xml:space="preserve"> </v>
      </c>
      <c r="Y502" s="8">
        <v>131</v>
      </c>
      <c r="Z502" s="7">
        <f>Tabla5[[#This Row],[Tiempo de Preparación]]/1440</f>
        <v>9.0972222222222218E-2</v>
      </c>
    </row>
    <row r="503" spans="1:26">
      <c r="A503">
        <v>7</v>
      </c>
      <c r="B503" t="s">
        <v>794</v>
      </c>
      <c r="C503">
        <v>4</v>
      </c>
      <c r="D503" s="3">
        <v>45022.004861111112</v>
      </c>
      <c r="E503" s="3">
        <v>45022.109027777777</v>
      </c>
      <c r="F503" t="s">
        <v>78</v>
      </c>
      <c r="G503" t="s">
        <v>60</v>
      </c>
      <c r="H503" t="s">
        <v>59</v>
      </c>
      <c r="I503" t="str">
        <f>IF(Tabla5[[#This Row],[Orden Cobrada]]="Si",Tabla13[[#This Row],[Método de Pago]],"Ninguno")</f>
        <v>Tarjeta de crédito</v>
      </c>
      <c r="J503" t="s">
        <v>793</v>
      </c>
      <c r="K503" s="34" t="str">
        <f>IF(Tabla5[[#This Row],[Orden Cobrada]]="Si",Tabla13[[#This Row],[Propina]],0)</f>
        <v>34.68</v>
      </c>
      <c r="L503" t="s">
        <v>76</v>
      </c>
      <c r="M503">
        <v>491</v>
      </c>
      <c r="N503" t="s">
        <v>90</v>
      </c>
      <c r="O503" t="s">
        <v>162</v>
      </c>
      <c r="P503" s="6">
        <f>INT(Tabla13[[#This Row],[Hora de Llegada]])</f>
        <v>45022</v>
      </c>
      <c r="Q503" s="7" t="str">
        <f>TEXT(Tabla13[[#This Row],[Hora de Llegada]], "h:mm")</f>
        <v>0:07</v>
      </c>
      <c r="R503" s="7" t="str">
        <f>TEXT(Tabla13[[#This Row],[Hora de Salida]], "h:mm")</f>
        <v>2:37</v>
      </c>
      <c r="S503" s="7">
        <f>IF(Tabla13[[#This Row],[Estado de la Mesa]]="Ocupada",Tabla13[[#This Row],[Hora de Salida2]]-Tabla13[[#This Row],[Hora de Llegada2]]+(15/1440),Tabla13[[#This Row],[Hora de Salida2]]-Tabla13[[#This Row],[Hora de Llegada2]])</f>
        <v>0.11458333333333334</v>
      </c>
      <c r="T503" s="7">
        <f>Tabla13[[#This Row],[Hora de Salida2]]-Tabla13[[#This Row],[Hora de Llegada2]]</f>
        <v>0.10416666666666667</v>
      </c>
      <c r="U503" s="7">
        <f>IF(Tabla5[[#This Row],[Tiempo de Permanencia sin la Espera]]&gt;Tabla5[[#This Row],[Tiempo Preparación (horas)]],Tabla5[[#This Row],[Tiempo de Permanencia sin la Espera]]-Tabla5[[#This Row],[Tiempo Preparación (horas)]],0)</f>
        <v>7.5694444444444453E-2</v>
      </c>
      <c r="V503" s="7" t="str">
        <f>IF(Tabla5[[#This Row],[Tiempo de Permanencia sin la Espera]]&gt;Tabla5[[#This Row],[Tiempo Preparación (horas)]],"Si","No")</f>
        <v>Si</v>
      </c>
      <c r="W503" s="8">
        <v>118</v>
      </c>
      <c r="X503" s="8">
        <f>IF(Tabla5[[#This Row],[Orden Cobrada]]="Si",Tabla5[[#This Row],[Monto Total de la Cuenta]]," ")</f>
        <v>118</v>
      </c>
      <c r="Y503" s="8">
        <v>41</v>
      </c>
      <c r="Z503" s="7">
        <f>Tabla5[[#This Row],[Tiempo de Preparación]]/1440</f>
        <v>2.8472222222222222E-2</v>
      </c>
    </row>
    <row r="504" spans="1:26">
      <c r="A504">
        <v>4</v>
      </c>
      <c r="B504" t="s">
        <v>792</v>
      </c>
      <c r="C504">
        <v>4</v>
      </c>
      <c r="D504" s="3">
        <v>45022.043749999997</v>
      </c>
      <c r="E504" s="3">
        <v>45022.191666666666</v>
      </c>
      <c r="F504" t="s">
        <v>97</v>
      </c>
      <c r="G504" t="s">
        <v>82</v>
      </c>
      <c r="H504" t="s">
        <v>59</v>
      </c>
      <c r="I504" t="str">
        <f>IF(Tabla5[[#This Row],[Orden Cobrada]]="Si",Tabla13[[#This Row],[Método de Pago]],"Ninguno")</f>
        <v>Tarjeta de crédito</v>
      </c>
      <c r="J504" t="s">
        <v>791</v>
      </c>
      <c r="K504" s="34" t="str">
        <f>IF(Tabla5[[#This Row],[Orden Cobrada]]="Si",Tabla13[[#This Row],[Propina]],0)</f>
        <v>16.62</v>
      </c>
      <c r="L504" t="s">
        <v>57</v>
      </c>
      <c r="M504">
        <v>492</v>
      </c>
      <c r="N504" t="s">
        <v>75</v>
      </c>
      <c r="O504" t="s">
        <v>790</v>
      </c>
      <c r="P504" s="6">
        <f>INT(Tabla13[[#This Row],[Hora de Llegada]])</f>
        <v>45022</v>
      </c>
      <c r="Q504" s="7" t="str">
        <f>TEXT(Tabla13[[#This Row],[Hora de Llegada]], "h:mm")</f>
        <v>1:03</v>
      </c>
      <c r="R504" s="7" t="str">
        <f>TEXT(Tabla13[[#This Row],[Hora de Salida]], "h:mm")</f>
        <v>4:36</v>
      </c>
      <c r="S504" s="7">
        <f>IF(Tabla13[[#This Row],[Estado de la Mesa]]="Ocupada",Tabla13[[#This Row],[Hora de Salida2]]-Tabla13[[#This Row],[Hora de Llegada2]]+(15/1440),Tabla13[[#This Row],[Hora de Salida2]]-Tabla13[[#This Row],[Hora de Llegada2]])</f>
        <v>0.14791666666666664</v>
      </c>
      <c r="T504" s="7">
        <f>Tabla13[[#This Row],[Hora de Salida2]]-Tabla13[[#This Row],[Hora de Llegada2]]</f>
        <v>0.14791666666666664</v>
      </c>
      <c r="U504" s="7">
        <f>IF(Tabla5[[#This Row],[Tiempo de Permanencia sin la Espera]]&gt;Tabla5[[#This Row],[Tiempo Preparación (horas)]],Tabla5[[#This Row],[Tiempo de Permanencia sin la Espera]]-Tabla5[[#This Row],[Tiempo Preparación (horas)]],0)</f>
        <v>0.11388888888888887</v>
      </c>
      <c r="V504" s="7" t="str">
        <f>IF(Tabla5[[#This Row],[Tiempo de Permanencia sin la Espera]]&gt;Tabla5[[#This Row],[Tiempo Preparación (horas)]],"Si","No")</f>
        <v>Si</v>
      </c>
      <c r="W504" s="8">
        <v>210</v>
      </c>
      <c r="X504" s="8">
        <f>IF(Tabla5[[#This Row],[Orden Cobrada]]="Si",Tabla5[[#This Row],[Monto Total de la Cuenta]]," ")</f>
        <v>210</v>
      </c>
      <c r="Y504" s="8">
        <v>49</v>
      </c>
      <c r="Z504" s="7">
        <f>Tabla5[[#This Row],[Tiempo de Preparación]]/1440</f>
        <v>3.4027777777777775E-2</v>
      </c>
    </row>
    <row r="505" spans="1:26">
      <c r="A505">
        <v>2</v>
      </c>
      <c r="B505" t="s">
        <v>789</v>
      </c>
      <c r="C505">
        <v>2</v>
      </c>
      <c r="D505" s="3">
        <v>45022.021527777775</v>
      </c>
      <c r="E505" s="3">
        <v>45022.073611111111</v>
      </c>
      <c r="F505" t="s">
        <v>87</v>
      </c>
      <c r="G505" t="s">
        <v>82</v>
      </c>
      <c r="H505" t="s">
        <v>59</v>
      </c>
      <c r="I505" t="str">
        <f>IF(Tabla5[[#This Row],[Orden Cobrada]]="Si",Tabla13[[#This Row],[Método de Pago]],"Ninguno")</f>
        <v>Tarjeta de crédito</v>
      </c>
      <c r="J505" t="s">
        <v>788</v>
      </c>
      <c r="K505" s="34" t="str">
        <f>IF(Tabla5[[#This Row],[Orden Cobrada]]="Si",Tabla13[[#This Row],[Propina]],0)</f>
        <v>32.67</v>
      </c>
      <c r="L505" t="s">
        <v>76</v>
      </c>
      <c r="M505">
        <v>493</v>
      </c>
      <c r="N505" t="s">
        <v>100</v>
      </c>
      <c r="O505" t="s">
        <v>24</v>
      </c>
      <c r="P505" s="6">
        <f>INT(Tabla13[[#This Row],[Hora de Llegada]])</f>
        <v>45022</v>
      </c>
      <c r="Q505" s="7" t="str">
        <f>TEXT(Tabla13[[#This Row],[Hora de Llegada]], "h:mm")</f>
        <v>0:31</v>
      </c>
      <c r="R505" s="7" t="str">
        <f>TEXT(Tabla13[[#This Row],[Hora de Salida]], "h:mm")</f>
        <v>1:46</v>
      </c>
      <c r="S505" s="7">
        <f>IF(Tabla13[[#This Row],[Estado de la Mesa]]="Ocupada",Tabla13[[#This Row],[Hora de Salida2]]-Tabla13[[#This Row],[Hora de Llegada2]]+(15/1440),Tabla13[[#This Row],[Hora de Salida2]]-Tabla13[[#This Row],[Hora de Llegada2]])</f>
        <v>6.2499999999999993E-2</v>
      </c>
      <c r="T505" s="7">
        <f>Tabla13[[#This Row],[Hora de Salida2]]-Tabla13[[#This Row],[Hora de Llegada2]]</f>
        <v>5.2083333333333329E-2</v>
      </c>
      <c r="U505" s="7">
        <f>IF(Tabla5[[#This Row],[Tiempo de Permanencia sin la Espera]]&gt;Tabla5[[#This Row],[Tiempo Preparación (horas)]],Tabla5[[#This Row],[Tiempo de Permanencia sin la Espera]]-Tabla5[[#This Row],[Tiempo Preparación (horas)]],0)</f>
        <v>4.6527777777777772E-2</v>
      </c>
      <c r="V505" s="7" t="str">
        <f>IF(Tabla5[[#This Row],[Tiempo de Permanencia sin la Espera]]&gt;Tabla5[[#This Row],[Tiempo Preparación (horas)]],"Si","No")</f>
        <v>Si</v>
      </c>
      <c r="W505" s="8">
        <v>54</v>
      </c>
      <c r="X505" s="8">
        <f>IF(Tabla5[[#This Row],[Orden Cobrada]]="Si",Tabla5[[#This Row],[Monto Total de la Cuenta]]," ")</f>
        <v>54</v>
      </c>
      <c r="Y505" s="8">
        <v>8</v>
      </c>
      <c r="Z505" s="7">
        <f>Tabla5[[#This Row],[Tiempo de Preparación]]/1440</f>
        <v>5.5555555555555558E-3</v>
      </c>
    </row>
    <row r="506" spans="1:26">
      <c r="A506">
        <v>20</v>
      </c>
      <c r="B506" t="s">
        <v>787</v>
      </c>
      <c r="C506">
        <v>5</v>
      </c>
      <c r="D506" s="3">
        <v>45022.061111111114</v>
      </c>
      <c r="E506" s="3">
        <v>45022.200694444444</v>
      </c>
      <c r="F506" t="s">
        <v>97</v>
      </c>
      <c r="G506" t="s">
        <v>60</v>
      </c>
      <c r="H506" t="s">
        <v>59</v>
      </c>
      <c r="I506" t="str">
        <f>IF(Tabla5[[#This Row],[Orden Cobrada]]="Si",Tabla13[[#This Row],[Método de Pago]],"Ninguno")</f>
        <v>Tarjeta de crédito</v>
      </c>
      <c r="J506" t="s">
        <v>786</v>
      </c>
      <c r="K506" s="34" t="str">
        <f>IF(Tabla5[[#This Row],[Orden Cobrada]]="Si",Tabla13[[#This Row],[Propina]],0)</f>
        <v>11.85</v>
      </c>
      <c r="L506" t="s">
        <v>57</v>
      </c>
      <c r="M506">
        <v>494</v>
      </c>
      <c r="N506" t="s">
        <v>163</v>
      </c>
      <c r="O506" t="s">
        <v>785</v>
      </c>
      <c r="P506" s="6">
        <f>INT(Tabla13[[#This Row],[Hora de Llegada]])</f>
        <v>45022</v>
      </c>
      <c r="Q506" s="7" t="str">
        <f>TEXT(Tabla13[[#This Row],[Hora de Llegada]], "h:mm")</f>
        <v>1:28</v>
      </c>
      <c r="R506" s="7" t="str">
        <f>TEXT(Tabla13[[#This Row],[Hora de Salida]], "h:mm")</f>
        <v>4:49</v>
      </c>
      <c r="S506" s="7">
        <f>IF(Tabla13[[#This Row],[Estado de la Mesa]]="Ocupada",Tabla13[[#This Row],[Hora de Salida2]]-Tabla13[[#This Row],[Hora de Llegada2]]+(15/1440),Tabla13[[#This Row],[Hora de Salida2]]-Tabla13[[#This Row],[Hora de Llegada2]])</f>
        <v>0.13958333333333331</v>
      </c>
      <c r="T506" s="7">
        <f>Tabla13[[#This Row],[Hora de Salida2]]-Tabla13[[#This Row],[Hora de Llegada2]]</f>
        <v>0.13958333333333331</v>
      </c>
      <c r="U506" s="7">
        <f>IF(Tabla5[[#This Row],[Tiempo de Permanencia sin la Espera]]&gt;Tabla5[[#This Row],[Tiempo Preparación (horas)]],Tabla5[[#This Row],[Tiempo de Permanencia sin la Espera]]-Tabla5[[#This Row],[Tiempo Preparación (horas)]],0)</f>
        <v>0.11805555555555552</v>
      </c>
      <c r="V506" s="7" t="str">
        <f>IF(Tabla5[[#This Row],[Tiempo de Permanencia sin la Espera]]&gt;Tabla5[[#This Row],[Tiempo Preparación (horas)]],"Si","No")</f>
        <v>Si</v>
      </c>
      <c r="W506" s="8">
        <v>172</v>
      </c>
      <c r="X506" s="8">
        <f>IF(Tabla5[[#This Row],[Orden Cobrada]]="Si",Tabla5[[#This Row],[Monto Total de la Cuenta]]," ")</f>
        <v>172</v>
      </c>
      <c r="Y506" s="8">
        <v>31</v>
      </c>
      <c r="Z506" s="7">
        <f>Tabla5[[#This Row],[Tiempo de Preparación]]/1440</f>
        <v>2.1527777777777778E-2</v>
      </c>
    </row>
    <row r="507" spans="1:26">
      <c r="A507">
        <v>11</v>
      </c>
      <c r="B507" t="s">
        <v>299</v>
      </c>
      <c r="C507">
        <v>6</v>
      </c>
      <c r="D507" s="3">
        <v>45022.125694444447</v>
      </c>
      <c r="E507" s="3">
        <v>45022.284722222219</v>
      </c>
      <c r="F507" t="s">
        <v>61</v>
      </c>
      <c r="G507" t="s">
        <v>60</v>
      </c>
      <c r="H507" t="s">
        <v>59</v>
      </c>
      <c r="I507" t="str">
        <f>IF(Tabla5[[#This Row],[Orden Cobrada]]="Si",Tabla13[[#This Row],[Método de Pago]],"Ninguno")</f>
        <v>Tarjeta de crédito</v>
      </c>
      <c r="J507" t="s">
        <v>784</v>
      </c>
      <c r="K507" s="34" t="str">
        <f>IF(Tabla5[[#This Row],[Orden Cobrada]]="Si",Tabla13[[#This Row],[Propina]],0)</f>
        <v>33.96</v>
      </c>
      <c r="L507" t="s">
        <v>70</v>
      </c>
      <c r="M507">
        <v>495</v>
      </c>
      <c r="N507" t="s">
        <v>132</v>
      </c>
      <c r="O507" t="s">
        <v>783</v>
      </c>
      <c r="P507" s="6">
        <f>INT(Tabla13[[#This Row],[Hora de Llegada]])</f>
        <v>45022</v>
      </c>
      <c r="Q507" s="7" t="str">
        <f>TEXT(Tabla13[[#This Row],[Hora de Llegada]], "h:mm")</f>
        <v>3:01</v>
      </c>
      <c r="R507" s="7" t="str">
        <f>TEXT(Tabla13[[#This Row],[Hora de Salida]], "h:mm")</f>
        <v>6:50</v>
      </c>
      <c r="S507" s="7">
        <f>IF(Tabla13[[#This Row],[Estado de la Mesa]]="Ocupada",Tabla13[[#This Row],[Hora de Salida2]]-Tabla13[[#This Row],[Hora de Llegada2]]+(15/1440),Tabla13[[#This Row],[Hora de Salida2]]-Tabla13[[#This Row],[Hora de Llegada2]])</f>
        <v>0.15902777777777777</v>
      </c>
      <c r="T507" s="7">
        <f>Tabla13[[#This Row],[Hora de Salida2]]-Tabla13[[#This Row],[Hora de Llegada2]]</f>
        <v>0.15902777777777777</v>
      </c>
      <c r="U507" s="7">
        <f>IF(Tabla5[[#This Row],[Tiempo de Permanencia sin la Espera]]&gt;Tabla5[[#This Row],[Tiempo Preparación (horas)]],Tabla5[[#This Row],[Tiempo de Permanencia sin la Espera]]-Tabla5[[#This Row],[Tiempo Preparación (horas)]],0)</f>
        <v>8.8194444444444436E-2</v>
      </c>
      <c r="V507" s="7" t="str">
        <f>IF(Tabla5[[#This Row],[Tiempo de Permanencia sin la Espera]]&gt;Tabla5[[#This Row],[Tiempo Preparación (horas)]],"Si","No")</f>
        <v>Si</v>
      </c>
      <c r="W507" s="8">
        <v>263</v>
      </c>
      <c r="X507" s="8">
        <f>IF(Tabla5[[#This Row],[Orden Cobrada]]="Si",Tabla5[[#This Row],[Monto Total de la Cuenta]]," ")</f>
        <v>263</v>
      </c>
      <c r="Y507" s="8">
        <v>102</v>
      </c>
      <c r="Z507" s="7">
        <f>Tabla5[[#This Row],[Tiempo de Preparación]]/1440</f>
        <v>7.0833333333333331E-2</v>
      </c>
    </row>
    <row r="508" spans="1:26">
      <c r="A508">
        <v>1</v>
      </c>
      <c r="B508" t="s">
        <v>782</v>
      </c>
      <c r="C508">
        <v>3</v>
      </c>
      <c r="D508" s="3">
        <v>45022.106944444444</v>
      </c>
      <c r="E508" s="3">
        <v>45022.265277777777</v>
      </c>
      <c r="F508" t="s">
        <v>97</v>
      </c>
      <c r="G508" t="s">
        <v>82</v>
      </c>
      <c r="H508" t="s">
        <v>59</v>
      </c>
      <c r="I508" t="str">
        <f>IF(Tabla5[[#This Row],[Orden Cobrada]]="Si",Tabla13[[#This Row],[Método de Pago]],"Ninguno")</f>
        <v>Tarjeta de crédito</v>
      </c>
      <c r="J508" t="s">
        <v>93</v>
      </c>
      <c r="K508" s="34" t="str">
        <f>IF(Tabla5[[#This Row],[Orden Cobrada]]="Si",Tabla13[[#This Row],[Propina]],0)</f>
        <v>39.42</v>
      </c>
      <c r="L508" t="s">
        <v>57</v>
      </c>
      <c r="M508">
        <v>496</v>
      </c>
      <c r="N508" t="s">
        <v>64</v>
      </c>
      <c r="O508" t="s">
        <v>781</v>
      </c>
      <c r="P508" s="6">
        <f>INT(Tabla13[[#This Row],[Hora de Llegada]])</f>
        <v>45022</v>
      </c>
      <c r="Q508" s="7" t="str">
        <f>TEXT(Tabla13[[#This Row],[Hora de Llegada]], "h:mm")</f>
        <v>2:34</v>
      </c>
      <c r="R508" s="7" t="str">
        <f>TEXT(Tabla13[[#This Row],[Hora de Salida]], "h:mm")</f>
        <v>6:22</v>
      </c>
      <c r="S508" s="7">
        <f>IF(Tabla13[[#This Row],[Estado de la Mesa]]="Ocupada",Tabla13[[#This Row],[Hora de Salida2]]-Tabla13[[#This Row],[Hora de Llegada2]]+(15/1440),Tabla13[[#This Row],[Hora de Salida2]]-Tabla13[[#This Row],[Hora de Llegada2]])</f>
        <v>0.15833333333333333</v>
      </c>
      <c r="T508" s="7">
        <f>Tabla13[[#This Row],[Hora de Salida2]]-Tabla13[[#This Row],[Hora de Llegada2]]</f>
        <v>0.15833333333333333</v>
      </c>
      <c r="U508" s="7">
        <f>IF(Tabla5[[#This Row],[Tiempo de Permanencia sin la Espera]]&gt;Tabla5[[#This Row],[Tiempo Preparación (horas)]],Tabla5[[#This Row],[Tiempo de Permanencia sin la Espera]]-Tabla5[[#This Row],[Tiempo Preparación (horas)]],0)</f>
        <v>6.597222222222221E-2</v>
      </c>
      <c r="V508" s="7" t="str">
        <f>IF(Tabla5[[#This Row],[Tiempo de Permanencia sin la Espera]]&gt;Tabla5[[#This Row],[Tiempo Preparación (horas)]],"Si","No")</f>
        <v>Si</v>
      </c>
      <c r="W508" s="8">
        <v>223</v>
      </c>
      <c r="X508" s="8">
        <f>IF(Tabla5[[#This Row],[Orden Cobrada]]="Si",Tabla5[[#This Row],[Monto Total de la Cuenta]]," ")</f>
        <v>223</v>
      </c>
      <c r="Y508" s="8">
        <v>133</v>
      </c>
      <c r="Z508" s="7">
        <f>Tabla5[[#This Row],[Tiempo de Preparación]]/1440</f>
        <v>9.2361111111111116E-2</v>
      </c>
    </row>
    <row r="509" spans="1:26">
      <c r="A509">
        <v>13</v>
      </c>
      <c r="B509" t="s">
        <v>780</v>
      </c>
      <c r="C509">
        <v>6</v>
      </c>
      <c r="D509" s="3">
        <v>45022.145833333336</v>
      </c>
      <c r="E509" s="3">
        <v>45022.290277777778</v>
      </c>
      <c r="F509" t="s">
        <v>72</v>
      </c>
      <c r="G509" t="s">
        <v>82</v>
      </c>
      <c r="H509" t="s">
        <v>106</v>
      </c>
      <c r="I509" t="str">
        <f>IF(Tabla5[[#This Row],[Orden Cobrada]]="Si",Tabla13[[#This Row],[Método de Pago]],"Ninguno")</f>
        <v>Tarjeta de débito</v>
      </c>
      <c r="J509" t="s">
        <v>779</v>
      </c>
      <c r="K509" s="34" t="str">
        <f>IF(Tabla5[[#This Row],[Orden Cobrada]]="Si",Tabla13[[#This Row],[Propina]],0)</f>
        <v>29.93</v>
      </c>
      <c r="L509" t="s">
        <v>57</v>
      </c>
      <c r="M509">
        <v>497</v>
      </c>
      <c r="N509" t="s">
        <v>64</v>
      </c>
      <c r="O509" t="s">
        <v>778</v>
      </c>
      <c r="P509" s="6">
        <f>INT(Tabla13[[#This Row],[Hora de Llegada]])</f>
        <v>45022</v>
      </c>
      <c r="Q509" s="7" t="str">
        <f>TEXT(Tabla13[[#This Row],[Hora de Llegada]], "h:mm")</f>
        <v>3:30</v>
      </c>
      <c r="R509" s="7" t="str">
        <f>TEXT(Tabla13[[#This Row],[Hora de Salida]], "h:mm")</f>
        <v>6:58</v>
      </c>
      <c r="S509" s="7">
        <f>IF(Tabla13[[#This Row],[Estado de la Mesa]]="Ocupada",Tabla13[[#This Row],[Hora de Salida2]]-Tabla13[[#This Row],[Hora de Llegada2]]+(15/1440),Tabla13[[#This Row],[Hora de Salida2]]-Tabla13[[#This Row],[Hora de Llegada2]])</f>
        <v>0.14444444444444446</v>
      </c>
      <c r="T509" s="7">
        <f>Tabla13[[#This Row],[Hora de Salida2]]-Tabla13[[#This Row],[Hora de Llegada2]]</f>
        <v>0.14444444444444446</v>
      </c>
      <c r="U509" s="7">
        <f>IF(Tabla5[[#This Row],[Tiempo de Permanencia sin la Espera]]&gt;Tabla5[[#This Row],[Tiempo Preparación (horas)]],Tabla5[[#This Row],[Tiempo de Permanencia sin la Espera]]-Tabla5[[#This Row],[Tiempo Preparación (horas)]],0)</f>
        <v>0.11805555555555557</v>
      </c>
      <c r="V509" s="7" t="str">
        <f>IF(Tabla5[[#This Row],[Tiempo de Permanencia sin la Espera]]&gt;Tabla5[[#This Row],[Tiempo Preparación (horas)]],"Si","No")</f>
        <v>Si</v>
      </c>
      <c r="W509" s="8">
        <v>150</v>
      </c>
      <c r="X509" s="8">
        <f>IF(Tabla5[[#This Row],[Orden Cobrada]]="Si",Tabla5[[#This Row],[Monto Total de la Cuenta]]," ")</f>
        <v>150</v>
      </c>
      <c r="Y509" s="8">
        <v>38</v>
      </c>
      <c r="Z509" s="7">
        <f>Tabla5[[#This Row],[Tiempo de Preparación]]/1440</f>
        <v>2.6388888888888889E-2</v>
      </c>
    </row>
    <row r="510" spans="1:26">
      <c r="A510">
        <v>20</v>
      </c>
      <c r="B510" t="s">
        <v>777</v>
      </c>
      <c r="C510">
        <v>3</v>
      </c>
      <c r="D510" s="3">
        <v>45022.011805555558</v>
      </c>
      <c r="E510" s="3">
        <v>45022.156944444447</v>
      </c>
      <c r="F510" t="s">
        <v>72</v>
      </c>
      <c r="G510" t="s">
        <v>82</v>
      </c>
      <c r="H510" t="s">
        <v>59</v>
      </c>
      <c r="I510" t="str">
        <f>IF(Tabla5[[#This Row],[Orden Cobrada]]="Si",Tabla13[[#This Row],[Método de Pago]],"Ninguno")</f>
        <v>Tarjeta de crédito</v>
      </c>
      <c r="J510" t="s">
        <v>776</v>
      </c>
      <c r="K510" s="34" t="str">
        <f>IF(Tabla5[[#This Row],[Orden Cobrada]]="Si",Tabla13[[#This Row],[Propina]],0)</f>
        <v>21.99</v>
      </c>
      <c r="L510" t="s">
        <v>70</v>
      </c>
      <c r="M510">
        <v>498</v>
      </c>
      <c r="N510" t="s">
        <v>90</v>
      </c>
      <c r="O510" t="s">
        <v>16</v>
      </c>
      <c r="P510" s="6">
        <f>INT(Tabla13[[#This Row],[Hora de Llegada]])</f>
        <v>45022</v>
      </c>
      <c r="Q510" s="7" t="str">
        <f>TEXT(Tabla13[[#This Row],[Hora de Llegada]], "h:mm")</f>
        <v>0:17</v>
      </c>
      <c r="R510" s="7" t="str">
        <f>TEXT(Tabla13[[#This Row],[Hora de Salida]], "h:mm")</f>
        <v>3:46</v>
      </c>
      <c r="S510" s="7">
        <f>IF(Tabla13[[#This Row],[Estado de la Mesa]]="Ocupada",Tabla13[[#This Row],[Hora de Salida2]]-Tabla13[[#This Row],[Hora de Llegada2]]+(15/1440),Tabla13[[#This Row],[Hora de Salida2]]-Tabla13[[#This Row],[Hora de Llegada2]])</f>
        <v>0.14513888888888887</v>
      </c>
      <c r="T510" s="7">
        <f>Tabla13[[#This Row],[Hora de Salida2]]-Tabla13[[#This Row],[Hora de Llegada2]]</f>
        <v>0.14513888888888887</v>
      </c>
      <c r="U510" s="7">
        <f>IF(Tabla5[[#This Row],[Tiempo de Permanencia sin la Espera]]&gt;Tabla5[[#This Row],[Tiempo Preparación (horas)]],Tabla5[[#This Row],[Tiempo de Permanencia sin la Espera]]-Tabla5[[#This Row],[Tiempo Preparación (horas)]],0)</f>
        <v>0.12291666666666665</v>
      </c>
      <c r="V510" s="7" t="str">
        <f>IF(Tabla5[[#This Row],[Tiempo de Permanencia sin la Espera]]&gt;Tabla5[[#This Row],[Tiempo Preparación (horas)]],"Si","No")</f>
        <v>Si</v>
      </c>
      <c r="W510" s="8">
        <v>19</v>
      </c>
      <c r="X510" s="8">
        <f>IF(Tabla5[[#This Row],[Orden Cobrada]]="Si",Tabla5[[#This Row],[Monto Total de la Cuenta]]," ")</f>
        <v>19</v>
      </c>
      <c r="Y510" s="8">
        <v>32</v>
      </c>
      <c r="Z510" s="7">
        <f>Tabla5[[#This Row],[Tiempo de Preparación]]/1440</f>
        <v>2.2222222222222223E-2</v>
      </c>
    </row>
    <row r="511" spans="1:26">
      <c r="A511">
        <v>5</v>
      </c>
      <c r="B511" t="s">
        <v>775</v>
      </c>
      <c r="C511">
        <v>5</v>
      </c>
      <c r="D511" s="3">
        <v>45022.056250000001</v>
      </c>
      <c r="E511" s="3">
        <v>45022.186111111114</v>
      </c>
      <c r="F511" t="s">
        <v>61</v>
      </c>
      <c r="G511" t="s">
        <v>66</v>
      </c>
      <c r="H511" t="s">
        <v>106</v>
      </c>
      <c r="I511" t="str">
        <f>IF(Tabla5[[#This Row],[Orden Cobrada]]="Si",Tabla13[[#This Row],[Método de Pago]],"Ninguno")</f>
        <v>Tarjeta de débito</v>
      </c>
      <c r="J511" t="s">
        <v>774</v>
      </c>
      <c r="K511" s="34" t="str">
        <f>IF(Tabla5[[#This Row],[Orden Cobrada]]="Si",Tabla13[[#This Row],[Propina]],0)</f>
        <v>22.69</v>
      </c>
      <c r="L511" t="s">
        <v>57</v>
      </c>
      <c r="M511">
        <v>499</v>
      </c>
      <c r="N511" t="s">
        <v>104</v>
      </c>
      <c r="O511" t="s">
        <v>773</v>
      </c>
      <c r="P511" s="6">
        <f>INT(Tabla13[[#This Row],[Hora de Llegada]])</f>
        <v>45022</v>
      </c>
      <c r="Q511" s="7" t="str">
        <f>TEXT(Tabla13[[#This Row],[Hora de Llegada]], "h:mm")</f>
        <v>1:21</v>
      </c>
      <c r="R511" s="7" t="str">
        <f>TEXT(Tabla13[[#This Row],[Hora de Salida]], "h:mm")</f>
        <v>4:28</v>
      </c>
      <c r="S511" s="7">
        <f>IF(Tabla13[[#This Row],[Estado de la Mesa]]="Ocupada",Tabla13[[#This Row],[Hora de Salida2]]-Tabla13[[#This Row],[Hora de Llegada2]]+(15/1440),Tabla13[[#This Row],[Hora de Salida2]]-Tabla13[[#This Row],[Hora de Llegada2]])</f>
        <v>0.12986111111111112</v>
      </c>
      <c r="T511" s="7">
        <f>Tabla13[[#This Row],[Hora de Salida2]]-Tabla13[[#This Row],[Hora de Llegada2]]</f>
        <v>0.12986111111111112</v>
      </c>
      <c r="U511" s="7">
        <f>IF(Tabla5[[#This Row],[Tiempo de Permanencia sin la Espera]]&gt;Tabla5[[#This Row],[Tiempo Preparación (horas)]],Tabla5[[#This Row],[Tiempo de Permanencia sin la Espera]]-Tabla5[[#This Row],[Tiempo Preparación (horas)]],0)</f>
        <v>3.9583333333333345E-2</v>
      </c>
      <c r="V511" s="7" t="str">
        <f>IF(Tabla5[[#This Row],[Tiempo de Permanencia sin la Espera]]&gt;Tabla5[[#This Row],[Tiempo Preparación (horas)]],"Si","No")</f>
        <v>Si</v>
      </c>
      <c r="W511" s="8">
        <v>158</v>
      </c>
      <c r="X511" s="8">
        <f>IF(Tabla5[[#This Row],[Orden Cobrada]]="Si",Tabla5[[#This Row],[Monto Total de la Cuenta]]," ")</f>
        <v>158</v>
      </c>
      <c r="Y511" s="8">
        <v>130</v>
      </c>
      <c r="Z511" s="7">
        <f>Tabla5[[#This Row],[Tiempo de Preparación]]/1440</f>
        <v>9.0277777777777776E-2</v>
      </c>
    </row>
    <row r="512" spans="1:26">
      <c r="A512">
        <v>4</v>
      </c>
      <c r="B512" t="s">
        <v>533</v>
      </c>
      <c r="C512">
        <v>5</v>
      </c>
      <c r="D512" s="3">
        <v>45022.053472222222</v>
      </c>
      <c r="E512" s="3">
        <v>45022.21875</v>
      </c>
      <c r="F512" t="s">
        <v>78</v>
      </c>
      <c r="G512" t="s">
        <v>60</v>
      </c>
      <c r="H512" t="s">
        <v>106</v>
      </c>
      <c r="I512" t="str">
        <f>IF(Tabla5[[#This Row],[Orden Cobrada]]="Si",Tabla13[[#This Row],[Método de Pago]],"Ninguno")</f>
        <v>Tarjeta de débito</v>
      </c>
      <c r="J512" t="s">
        <v>772</v>
      </c>
      <c r="K512" s="34" t="str">
        <f>IF(Tabla5[[#This Row],[Orden Cobrada]]="Si",Tabla13[[#This Row],[Propina]],0)</f>
        <v>37.62</v>
      </c>
      <c r="L512" t="s">
        <v>76</v>
      </c>
      <c r="M512">
        <v>500</v>
      </c>
      <c r="N512" t="s">
        <v>64</v>
      </c>
      <c r="O512" t="s">
        <v>771</v>
      </c>
      <c r="P512" s="6">
        <f>INT(Tabla13[[#This Row],[Hora de Llegada]])</f>
        <v>45022</v>
      </c>
      <c r="Q512" s="7" t="str">
        <f>TEXT(Tabla13[[#This Row],[Hora de Llegada]], "h:mm")</f>
        <v>1:17</v>
      </c>
      <c r="R512" s="7" t="str">
        <f>TEXT(Tabla13[[#This Row],[Hora de Salida]], "h:mm")</f>
        <v>5:15</v>
      </c>
      <c r="S512" s="7">
        <f>IF(Tabla13[[#This Row],[Estado de la Mesa]]="Ocupada",Tabla13[[#This Row],[Hora de Salida2]]-Tabla13[[#This Row],[Hora de Llegada2]]+(15/1440),Tabla13[[#This Row],[Hora de Salida2]]-Tabla13[[#This Row],[Hora de Llegada2]])</f>
        <v>0.17569444444444443</v>
      </c>
      <c r="T512" s="7">
        <f>Tabla13[[#This Row],[Hora de Salida2]]-Tabla13[[#This Row],[Hora de Llegada2]]</f>
        <v>0.16527777777777777</v>
      </c>
      <c r="U512" s="7">
        <f>IF(Tabla5[[#This Row],[Tiempo de Permanencia sin la Espera]]&gt;Tabla5[[#This Row],[Tiempo Preparación (horas)]],Tabla5[[#This Row],[Tiempo de Permanencia sin la Espera]]-Tabla5[[#This Row],[Tiempo Preparación (horas)]],0)</f>
        <v>0.1361111111111111</v>
      </c>
      <c r="V512" s="7" t="str">
        <f>IF(Tabla5[[#This Row],[Tiempo de Permanencia sin la Espera]]&gt;Tabla5[[#This Row],[Tiempo Preparación (horas)]],"Si","No")</f>
        <v>Si</v>
      </c>
      <c r="W512" s="8">
        <v>93</v>
      </c>
      <c r="X512" s="8">
        <f>IF(Tabla5[[#This Row],[Orden Cobrada]]="Si",Tabla5[[#This Row],[Monto Total de la Cuenta]]," ")</f>
        <v>93</v>
      </c>
      <c r="Y512" s="8">
        <v>42</v>
      </c>
      <c r="Z512" s="7">
        <f>Tabla5[[#This Row],[Tiempo de Preparación]]/1440</f>
        <v>2.9166666666666667E-2</v>
      </c>
    </row>
    <row r="513" spans="1:26">
      <c r="A513">
        <v>7</v>
      </c>
      <c r="B513" t="s">
        <v>770</v>
      </c>
      <c r="C513">
        <v>1</v>
      </c>
      <c r="D513" s="3">
        <v>45022.155555555553</v>
      </c>
      <c r="E513" s="3">
        <v>45022.271527777775</v>
      </c>
      <c r="F513" t="s">
        <v>97</v>
      </c>
      <c r="G513" t="s">
        <v>66</v>
      </c>
      <c r="H513" t="s">
        <v>59</v>
      </c>
      <c r="I513" t="str">
        <f>IF(Tabla5[[#This Row],[Orden Cobrada]]="Si",Tabla13[[#This Row],[Método de Pago]],"Ninguno")</f>
        <v>Tarjeta de crédito</v>
      </c>
      <c r="J513" t="s">
        <v>769</v>
      </c>
      <c r="K513" s="34" t="str">
        <f>IF(Tabla5[[#This Row],[Orden Cobrada]]="Si",Tabla13[[#This Row],[Propina]],0)</f>
        <v>28.38</v>
      </c>
      <c r="L513" t="s">
        <v>76</v>
      </c>
      <c r="M513">
        <v>501</v>
      </c>
      <c r="N513" t="s">
        <v>132</v>
      </c>
      <c r="O513" t="s">
        <v>768</v>
      </c>
      <c r="P513" s="6">
        <f>INT(Tabla13[[#This Row],[Hora de Llegada]])</f>
        <v>45022</v>
      </c>
      <c r="Q513" s="7" t="str">
        <f>TEXT(Tabla13[[#This Row],[Hora de Llegada]], "h:mm")</f>
        <v>3:44</v>
      </c>
      <c r="R513" s="7" t="str">
        <f>TEXT(Tabla13[[#This Row],[Hora de Salida]], "h:mm")</f>
        <v>6:31</v>
      </c>
      <c r="S513" s="7">
        <f>IF(Tabla13[[#This Row],[Estado de la Mesa]]="Ocupada",Tabla13[[#This Row],[Hora de Salida2]]-Tabla13[[#This Row],[Hora de Llegada2]]+(15/1440),Tabla13[[#This Row],[Hora de Salida2]]-Tabla13[[#This Row],[Hora de Llegada2]])</f>
        <v>0.12638888888888886</v>
      </c>
      <c r="T513" s="7">
        <f>Tabla13[[#This Row],[Hora de Salida2]]-Tabla13[[#This Row],[Hora de Llegada2]]</f>
        <v>0.1159722222222222</v>
      </c>
      <c r="U513" s="7">
        <f>IF(Tabla5[[#This Row],[Tiempo de Permanencia sin la Espera]]&gt;Tabla5[[#This Row],[Tiempo Preparación (horas)]],Tabla5[[#This Row],[Tiempo de Permanencia sin la Espera]]-Tabla5[[#This Row],[Tiempo Preparación (horas)]],0)</f>
        <v>8.8888888888888865E-2</v>
      </c>
      <c r="V513" s="7" t="str">
        <f>IF(Tabla5[[#This Row],[Tiempo de Permanencia sin la Espera]]&gt;Tabla5[[#This Row],[Tiempo Preparación (horas)]],"Si","No")</f>
        <v>Si</v>
      </c>
      <c r="W513" s="8">
        <v>138</v>
      </c>
      <c r="X513" s="8">
        <f>IF(Tabla5[[#This Row],[Orden Cobrada]]="Si",Tabla5[[#This Row],[Monto Total de la Cuenta]]," ")</f>
        <v>138</v>
      </c>
      <c r="Y513" s="8">
        <v>39</v>
      </c>
      <c r="Z513" s="7">
        <f>Tabla5[[#This Row],[Tiempo de Preparación]]/1440</f>
        <v>2.7083333333333334E-2</v>
      </c>
    </row>
    <row r="514" spans="1:26">
      <c r="A514">
        <v>5</v>
      </c>
      <c r="B514" t="s">
        <v>343</v>
      </c>
      <c r="C514">
        <v>2</v>
      </c>
      <c r="D514" s="3">
        <v>45022.03125</v>
      </c>
      <c r="E514" s="3">
        <v>45022.081250000003</v>
      </c>
      <c r="F514" t="s">
        <v>87</v>
      </c>
      <c r="G514" t="s">
        <v>82</v>
      </c>
      <c r="H514" t="s">
        <v>59</v>
      </c>
      <c r="I514" t="str">
        <f>IF(Tabla5[[#This Row],[Orden Cobrada]]="Si",Tabla13[[#This Row],[Método de Pago]],"Ninguno")</f>
        <v>Ninguno</v>
      </c>
      <c r="J514" t="s">
        <v>767</v>
      </c>
      <c r="K514" s="34">
        <f>IF(Tabla5[[#This Row],[Orden Cobrada]]="Si",Tabla13[[#This Row],[Propina]],0)</f>
        <v>0</v>
      </c>
      <c r="L514" t="s">
        <v>57</v>
      </c>
      <c r="M514">
        <v>502</v>
      </c>
      <c r="N514" t="s">
        <v>126</v>
      </c>
      <c r="O514" t="s">
        <v>766</v>
      </c>
      <c r="P514" s="6">
        <f>INT(Tabla13[[#This Row],[Hora de Llegada]])</f>
        <v>45022</v>
      </c>
      <c r="Q514" s="7" t="str">
        <f>TEXT(Tabla13[[#This Row],[Hora de Llegada]], "h:mm")</f>
        <v>0:45</v>
      </c>
      <c r="R514" s="7" t="str">
        <f>TEXT(Tabla13[[#This Row],[Hora de Salida]], "h:mm")</f>
        <v>1:57</v>
      </c>
      <c r="S514" s="7">
        <f>IF(Tabla13[[#This Row],[Estado de la Mesa]]="Ocupada",Tabla13[[#This Row],[Hora de Salida2]]-Tabla13[[#This Row],[Hora de Llegada2]]+(15/1440),Tabla13[[#This Row],[Hora de Salida2]]-Tabla13[[#This Row],[Hora de Llegada2]])</f>
        <v>0.05</v>
      </c>
      <c r="T514" s="7">
        <f>Tabla13[[#This Row],[Hora de Salida2]]-Tabla13[[#This Row],[Hora de Llegada2]]</f>
        <v>0.05</v>
      </c>
      <c r="U514" s="7">
        <f>IF(Tabla5[[#This Row],[Tiempo de Permanencia sin la Espera]]&gt;Tabla5[[#This Row],[Tiempo Preparación (horas)]],Tabla5[[#This Row],[Tiempo de Permanencia sin la Espera]]-Tabla5[[#This Row],[Tiempo Preparación (horas)]],0)</f>
        <v>0</v>
      </c>
      <c r="V514" s="7" t="str">
        <f>IF(Tabla5[[#This Row],[Tiempo de Permanencia sin la Espera]]&gt;Tabla5[[#This Row],[Tiempo Preparación (horas)]],"Si","No")</f>
        <v>No</v>
      </c>
      <c r="W514" s="8">
        <v>139</v>
      </c>
      <c r="X514" s="8" t="str">
        <f>IF(Tabla5[[#This Row],[Orden Cobrada]]="Si",Tabla5[[#This Row],[Monto Total de la Cuenta]]," ")</f>
        <v xml:space="preserve"> </v>
      </c>
      <c r="Y514" s="8">
        <v>73</v>
      </c>
      <c r="Z514" s="7">
        <f>Tabla5[[#This Row],[Tiempo de Preparación]]/1440</f>
        <v>5.0694444444444445E-2</v>
      </c>
    </row>
    <row r="515" spans="1:26">
      <c r="A515">
        <v>3</v>
      </c>
      <c r="B515" t="s">
        <v>765</v>
      </c>
      <c r="C515">
        <v>1</v>
      </c>
      <c r="D515" s="3">
        <v>45022.097222222219</v>
      </c>
      <c r="E515" s="3">
        <v>45022.168055555558</v>
      </c>
      <c r="F515" t="s">
        <v>72</v>
      </c>
      <c r="G515" t="s">
        <v>82</v>
      </c>
      <c r="H515" t="s">
        <v>59</v>
      </c>
      <c r="I515" t="str">
        <f>IF(Tabla5[[#This Row],[Orden Cobrada]]="Si",Tabla13[[#This Row],[Método de Pago]],"Ninguno")</f>
        <v>Tarjeta de crédito</v>
      </c>
      <c r="J515" t="s">
        <v>764</v>
      </c>
      <c r="K515" s="34" t="str">
        <f>IF(Tabla5[[#This Row],[Orden Cobrada]]="Si",Tabla13[[#This Row],[Propina]],0)</f>
        <v>35.84</v>
      </c>
      <c r="L515" t="s">
        <v>57</v>
      </c>
      <c r="M515">
        <v>503</v>
      </c>
      <c r="N515" t="s">
        <v>90</v>
      </c>
      <c r="O515" t="s">
        <v>763</v>
      </c>
      <c r="P515" s="6">
        <f>INT(Tabla13[[#This Row],[Hora de Llegada]])</f>
        <v>45022</v>
      </c>
      <c r="Q515" s="7" t="str">
        <f>TEXT(Tabla13[[#This Row],[Hora de Llegada]], "h:mm")</f>
        <v>2:20</v>
      </c>
      <c r="R515" s="7" t="str">
        <f>TEXT(Tabla13[[#This Row],[Hora de Salida]], "h:mm")</f>
        <v>4:02</v>
      </c>
      <c r="S515" s="7">
        <f>IF(Tabla13[[#This Row],[Estado de la Mesa]]="Ocupada",Tabla13[[#This Row],[Hora de Salida2]]-Tabla13[[#This Row],[Hora de Llegada2]]+(15/1440),Tabla13[[#This Row],[Hora de Salida2]]-Tabla13[[#This Row],[Hora de Llegada2]])</f>
        <v>7.0833333333333318E-2</v>
      </c>
      <c r="T515" s="7">
        <f>Tabla13[[#This Row],[Hora de Salida2]]-Tabla13[[#This Row],[Hora de Llegada2]]</f>
        <v>7.0833333333333318E-2</v>
      </c>
      <c r="U515" s="7">
        <f>IF(Tabla5[[#This Row],[Tiempo de Permanencia sin la Espera]]&gt;Tabla5[[#This Row],[Tiempo Preparación (horas)]],Tabla5[[#This Row],[Tiempo de Permanencia sin la Espera]]-Tabla5[[#This Row],[Tiempo Preparación (horas)]],0)</f>
        <v>1.1805555555555541E-2</v>
      </c>
      <c r="V515" s="7" t="str">
        <f>IF(Tabla5[[#This Row],[Tiempo de Permanencia sin la Espera]]&gt;Tabla5[[#This Row],[Tiempo Preparación (horas)]],"Si","No")</f>
        <v>Si</v>
      </c>
      <c r="W515" s="8">
        <v>137</v>
      </c>
      <c r="X515" s="8">
        <f>IF(Tabla5[[#This Row],[Orden Cobrada]]="Si",Tabla5[[#This Row],[Monto Total de la Cuenta]]," ")</f>
        <v>137</v>
      </c>
      <c r="Y515" s="8">
        <v>85</v>
      </c>
      <c r="Z515" s="7">
        <f>Tabla5[[#This Row],[Tiempo de Preparación]]/1440</f>
        <v>5.9027777777777776E-2</v>
      </c>
    </row>
    <row r="516" spans="1:26">
      <c r="A516">
        <v>2</v>
      </c>
      <c r="B516" t="s">
        <v>762</v>
      </c>
      <c r="C516">
        <v>5</v>
      </c>
      <c r="D516" s="3">
        <v>45022.090277777781</v>
      </c>
      <c r="E516" s="3">
        <v>45022.2</v>
      </c>
      <c r="F516" t="s">
        <v>87</v>
      </c>
      <c r="G516" t="s">
        <v>66</v>
      </c>
      <c r="H516" t="s">
        <v>102</v>
      </c>
      <c r="I516" t="str">
        <f>IF(Tabla5[[#This Row],[Orden Cobrada]]="Si",Tabla13[[#This Row],[Método de Pago]],"Ninguno")</f>
        <v>Efectivo</v>
      </c>
      <c r="J516" t="s">
        <v>761</v>
      </c>
      <c r="K516" s="34" t="str">
        <f>IF(Tabla5[[#This Row],[Orden Cobrada]]="Si",Tabla13[[#This Row],[Propina]],0)</f>
        <v>31.31</v>
      </c>
      <c r="L516" t="s">
        <v>57</v>
      </c>
      <c r="M516">
        <v>504</v>
      </c>
      <c r="N516" t="s">
        <v>104</v>
      </c>
      <c r="O516" t="s">
        <v>10</v>
      </c>
      <c r="P516" s="6">
        <f>INT(Tabla13[[#This Row],[Hora de Llegada]])</f>
        <v>45022</v>
      </c>
      <c r="Q516" s="7" t="str">
        <f>TEXT(Tabla13[[#This Row],[Hora de Llegada]], "h:mm")</f>
        <v>2:10</v>
      </c>
      <c r="R516" s="7" t="str">
        <f>TEXT(Tabla13[[#This Row],[Hora de Salida]], "h:mm")</f>
        <v>4:48</v>
      </c>
      <c r="S516" s="7">
        <f>IF(Tabla13[[#This Row],[Estado de la Mesa]]="Ocupada",Tabla13[[#This Row],[Hora de Salida2]]-Tabla13[[#This Row],[Hora de Llegada2]]+(15/1440),Tabla13[[#This Row],[Hora de Salida2]]-Tabla13[[#This Row],[Hora de Llegada2]])</f>
        <v>0.10972222222222221</v>
      </c>
      <c r="T516" s="7">
        <f>Tabla13[[#This Row],[Hora de Salida2]]-Tabla13[[#This Row],[Hora de Llegada2]]</f>
        <v>0.10972222222222221</v>
      </c>
      <c r="U516" s="7">
        <f>IF(Tabla5[[#This Row],[Tiempo de Permanencia sin la Espera]]&gt;Tabla5[[#This Row],[Tiempo Preparación (horas)]],Tabla5[[#This Row],[Tiempo de Permanencia sin la Espera]]-Tabla5[[#This Row],[Tiempo Preparación (horas)]],0)</f>
        <v>9.6527777777777768E-2</v>
      </c>
      <c r="V516" s="7" t="str">
        <f>IF(Tabla5[[#This Row],[Tiempo de Permanencia sin la Espera]]&gt;Tabla5[[#This Row],[Tiempo Preparación (horas)]],"Si","No")</f>
        <v>Si</v>
      </c>
      <c r="W516" s="8">
        <v>54</v>
      </c>
      <c r="X516" s="8">
        <f>IF(Tabla5[[#This Row],[Orden Cobrada]]="Si",Tabla5[[#This Row],[Monto Total de la Cuenta]]," ")</f>
        <v>54</v>
      </c>
      <c r="Y516" s="8">
        <v>19</v>
      </c>
      <c r="Z516" s="7">
        <f>Tabla5[[#This Row],[Tiempo de Preparación]]/1440</f>
        <v>1.3194444444444444E-2</v>
      </c>
    </row>
    <row r="517" spans="1:26">
      <c r="A517">
        <v>5</v>
      </c>
      <c r="B517" t="s">
        <v>161</v>
      </c>
      <c r="C517">
        <v>1</v>
      </c>
      <c r="D517" s="3">
        <v>45022.109722222223</v>
      </c>
      <c r="E517" s="3">
        <v>45022.254861111112</v>
      </c>
      <c r="F517" t="s">
        <v>61</v>
      </c>
      <c r="G517" t="s">
        <v>66</v>
      </c>
      <c r="H517" t="s">
        <v>59</v>
      </c>
      <c r="I517" t="str">
        <f>IF(Tabla5[[#This Row],[Orden Cobrada]]="Si",Tabla13[[#This Row],[Método de Pago]],"Ninguno")</f>
        <v>Tarjeta de crédito</v>
      </c>
      <c r="J517" t="s">
        <v>760</v>
      </c>
      <c r="K517" s="34" t="str">
        <f>IF(Tabla5[[#This Row],[Orden Cobrada]]="Si",Tabla13[[#This Row],[Propina]],0)</f>
        <v>25.76</v>
      </c>
      <c r="L517" t="s">
        <v>57</v>
      </c>
      <c r="M517">
        <v>505</v>
      </c>
      <c r="N517" t="s">
        <v>75</v>
      </c>
      <c r="O517" t="s">
        <v>759</v>
      </c>
      <c r="P517" s="6">
        <f>INT(Tabla13[[#This Row],[Hora de Llegada]])</f>
        <v>45022</v>
      </c>
      <c r="Q517" s="7" t="str">
        <f>TEXT(Tabla13[[#This Row],[Hora de Llegada]], "h:mm")</f>
        <v>2:38</v>
      </c>
      <c r="R517" s="7" t="str">
        <f>TEXT(Tabla13[[#This Row],[Hora de Salida]], "h:mm")</f>
        <v>6:07</v>
      </c>
      <c r="S517" s="7">
        <f>IF(Tabla13[[#This Row],[Estado de la Mesa]]="Ocupada",Tabla13[[#This Row],[Hora de Salida2]]-Tabla13[[#This Row],[Hora de Llegada2]]+(15/1440),Tabla13[[#This Row],[Hora de Salida2]]-Tabla13[[#This Row],[Hora de Llegada2]])</f>
        <v>0.14513888888888887</v>
      </c>
      <c r="T517" s="7">
        <f>Tabla13[[#This Row],[Hora de Salida2]]-Tabla13[[#This Row],[Hora de Llegada2]]</f>
        <v>0.14513888888888887</v>
      </c>
      <c r="U517" s="7">
        <f>IF(Tabla5[[#This Row],[Tiempo de Permanencia sin la Espera]]&gt;Tabla5[[#This Row],[Tiempo Preparación (horas)]],Tabla5[[#This Row],[Tiempo de Permanencia sin la Espera]]-Tabla5[[#This Row],[Tiempo Preparación (horas)]],0)</f>
        <v>6.5277777777777768E-2</v>
      </c>
      <c r="V517" s="7" t="str">
        <f>IF(Tabla5[[#This Row],[Tiempo de Permanencia sin la Espera]]&gt;Tabla5[[#This Row],[Tiempo Preparación (horas)]],"Si","No")</f>
        <v>Si</v>
      </c>
      <c r="W517" s="8">
        <v>155</v>
      </c>
      <c r="X517" s="8">
        <f>IF(Tabla5[[#This Row],[Orden Cobrada]]="Si",Tabla5[[#This Row],[Monto Total de la Cuenta]]," ")</f>
        <v>155</v>
      </c>
      <c r="Y517" s="8">
        <v>115</v>
      </c>
      <c r="Z517" s="7">
        <f>Tabla5[[#This Row],[Tiempo de Preparación]]/1440</f>
        <v>7.9861111111111105E-2</v>
      </c>
    </row>
    <row r="518" spans="1:26">
      <c r="A518">
        <v>18</v>
      </c>
      <c r="B518" t="s">
        <v>758</v>
      </c>
      <c r="C518">
        <v>2</v>
      </c>
      <c r="D518" s="3">
        <v>45022.084027777775</v>
      </c>
      <c r="E518" s="3">
        <v>45022.168055555558</v>
      </c>
      <c r="F518" t="s">
        <v>72</v>
      </c>
      <c r="G518" t="s">
        <v>66</v>
      </c>
      <c r="H518" t="s">
        <v>59</v>
      </c>
      <c r="I518" t="str">
        <f>IF(Tabla5[[#This Row],[Orden Cobrada]]="Si",Tabla13[[#This Row],[Método de Pago]],"Ninguno")</f>
        <v>Tarjeta de crédito</v>
      </c>
      <c r="J518" t="s">
        <v>757</v>
      </c>
      <c r="K518" s="34" t="str">
        <f>IF(Tabla5[[#This Row],[Orden Cobrada]]="Si",Tabla13[[#This Row],[Propina]],0)</f>
        <v>11.65</v>
      </c>
      <c r="L518" t="s">
        <v>76</v>
      </c>
      <c r="M518">
        <v>506</v>
      </c>
      <c r="N518" t="s">
        <v>163</v>
      </c>
      <c r="O518" t="s">
        <v>17</v>
      </c>
      <c r="P518" s="6">
        <f>INT(Tabla13[[#This Row],[Hora de Llegada]])</f>
        <v>45022</v>
      </c>
      <c r="Q518" s="7" t="str">
        <f>TEXT(Tabla13[[#This Row],[Hora de Llegada]], "h:mm")</f>
        <v>2:01</v>
      </c>
      <c r="R518" s="7" t="str">
        <f>TEXT(Tabla13[[#This Row],[Hora de Salida]], "h:mm")</f>
        <v>4:02</v>
      </c>
      <c r="S518" s="7">
        <f>IF(Tabla13[[#This Row],[Estado de la Mesa]]="Ocupada",Tabla13[[#This Row],[Hora de Salida2]]-Tabla13[[#This Row],[Hora de Llegada2]]+(15/1440),Tabla13[[#This Row],[Hora de Salida2]]-Tabla13[[#This Row],[Hora de Llegada2]])</f>
        <v>9.4444444444444442E-2</v>
      </c>
      <c r="T518" s="7">
        <f>Tabla13[[#This Row],[Hora de Salida2]]-Tabla13[[#This Row],[Hora de Llegada2]]</f>
        <v>8.4027777777777771E-2</v>
      </c>
      <c r="U518" s="7">
        <f>IF(Tabla5[[#This Row],[Tiempo de Permanencia sin la Espera]]&gt;Tabla5[[#This Row],[Tiempo Preparación (horas)]],Tabla5[[#This Row],[Tiempo de Permanencia sin la Espera]]-Tabla5[[#This Row],[Tiempo Preparación (horas)]],0)</f>
        <v>8.0555555555555547E-2</v>
      </c>
      <c r="V518" s="7" t="str">
        <f>IF(Tabla5[[#This Row],[Tiempo de Permanencia sin la Espera]]&gt;Tabla5[[#This Row],[Tiempo Preparación (horas)]],"Si","No")</f>
        <v>Si</v>
      </c>
      <c r="W518" s="8">
        <v>70</v>
      </c>
      <c r="X518" s="8">
        <f>IF(Tabla5[[#This Row],[Orden Cobrada]]="Si",Tabla5[[#This Row],[Monto Total de la Cuenta]]," ")</f>
        <v>70</v>
      </c>
      <c r="Y518" s="8">
        <v>5</v>
      </c>
      <c r="Z518" s="7">
        <f>Tabla5[[#This Row],[Tiempo de Preparación]]/1440</f>
        <v>3.472222222222222E-3</v>
      </c>
    </row>
    <row r="519" spans="1:26">
      <c r="A519">
        <v>18</v>
      </c>
      <c r="B519" t="s">
        <v>756</v>
      </c>
      <c r="C519">
        <v>4</v>
      </c>
      <c r="D519" s="3">
        <v>45022.143055555556</v>
      </c>
      <c r="E519" s="3">
        <v>45022.1875</v>
      </c>
      <c r="F519" t="s">
        <v>61</v>
      </c>
      <c r="G519" t="s">
        <v>60</v>
      </c>
      <c r="H519" t="s">
        <v>59</v>
      </c>
      <c r="I519" t="str">
        <f>IF(Tabla5[[#This Row],[Orden Cobrada]]="Si",Tabla13[[#This Row],[Método de Pago]],"Ninguno")</f>
        <v>Ninguno</v>
      </c>
      <c r="J519" t="s">
        <v>755</v>
      </c>
      <c r="K519" s="34">
        <f>IF(Tabla5[[#This Row],[Orden Cobrada]]="Si",Tabla13[[#This Row],[Propina]],0)</f>
        <v>0</v>
      </c>
      <c r="L519" t="s">
        <v>70</v>
      </c>
      <c r="M519">
        <v>507</v>
      </c>
      <c r="N519" t="s">
        <v>126</v>
      </c>
      <c r="O519" t="s">
        <v>754</v>
      </c>
      <c r="P519" s="6">
        <f>INT(Tabla13[[#This Row],[Hora de Llegada]])</f>
        <v>45022</v>
      </c>
      <c r="Q519" s="7" t="str">
        <f>TEXT(Tabla13[[#This Row],[Hora de Llegada]], "h:mm")</f>
        <v>3:26</v>
      </c>
      <c r="R519" s="7" t="str">
        <f>TEXT(Tabla13[[#This Row],[Hora de Salida]], "h:mm")</f>
        <v>4:30</v>
      </c>
      <c r="S519" s="7">
        <f>IF(Tabla13[[#This Row],[Estado de la Mesa]]="Ocupada",Tabla13[[#This Row],[Hora de Salida2]]-Tabla13[[#This Row],[Hora de Llegada2]]+(15/1440),Tabla13[[#This Row],[Hora de Salida2]]-Tabla13[[#This Row],[Hora de Llegada2]])</f>
        <v>4.4444444444444425E-2</v>
      </c>
      <c r="T519" s="7">
        <f>Tabla13[[#This Row],[Hora de Salida2]]-Tabla13[[#This Row],[Hora de Llegada2]]</f>
        <v>4.4444444444444425E-2</v>
      </c>
      <c r="U519" s="7">
        <f>IF(Tabla5[[#This Row],[Tiempo de Permanencia sin la Espera]]&gt;Tabla5[[#This Row],[Tiempo Preparación (horas)]],Tabla5[[#This Row],[Tiempo de Permanencia sin la Espera]]-Tabla5[[#This Row],[Tiempo Preparación (horas)]],0)</f>
        <v>0</v>
      </c>
      <c r="V519" s="7" t="str">
        <f>IF(Tabla5[[#This Row],[Tiempo de Permanencia sin la Espera]]&gt;Tabla5[[#This Row],[Tiempo Preparación (horas)]],"Si","No")</f>
        <v>No</v>
      </c>
      <c r="W519" s="8">
        <v>210</v>
      </c>
      <c r="X519" s="8" t="str">
        <f>IF(Tabla5[[#This Row],[Orden Cobrada]]="Si",Tabla5[[#This Row],[Monto Total de la Cuenta]]," ")</f>
        <v xml:space="preserve"> </v>
      </c>
      <c r="Y519" s="8">
        <v>69</v>
      </c>
      <c r="Z519" s="7">
        <f>Tabla5[[#This Row],[Tiempo de Preparación]]/1440</f>
        <v>4.791666666666667E-2</v>
      </c>
    </row>
    <row r="520" spans="1:26">
      <c r="A520">
        <v>6</v>
      </c>
      <c r="B520" t="s">
        <v>753</v>
      </c>
      <c r="C520">
        <v>1</v>
      </c>
      <c r="D520" s="3">
        <v>45022.118055555555</v>
      </c>
      <c r="E520" s="3">
        <v>45022.274305555555</v>
      </c>
      <c r="F520" t="s">
        <v>87</v>
      </c>
      <c r="G520" t="s">
        <v>82</v>
      </c>
      <c r="H520" t="s">
        <v>59</v>
      </c>
      <c r="I520" t="str">
        <f>IF(Tabla5[[#This Row],[Orden Cobrada]]="Si",Tabla13[[#This Row],[Método de Pago]],"Ninguno")</f>
        <v>Tarjeta de crédito</v>
      </c>
      <c r="J520" t="s">
        <v>752</v>
      </c>
      <c r="K520" s="34" t="str">
        <f>IF(Tabla5[[#This Row],[Orden Cobrada]]="Si",Tabla13[[#This Row],[Propina]],0)</f>
        <v>42.8</v>
      </c>
      <c r="L520" t="s">
        <v>57</v>
      </c>
      <c r="M520">
        <v>508</v>
      </c>
      <c r="N520" t="s">
        <v>104</v>
      </c>
      <c r="O520" t="s">
        <v>18</v>
      </c>
      <c r="P520" s="6">
        <f>INT(Tabla13[[#This Row],[Hora de Llegada]])</f>
        <v>45022</v>
      </c>
      <c r="Q520" s="7" t="str">
        <f>TEXT(Tabla13[[#This Row],[Hora de Llegada]], "h:mm")</f>
        <v>2:50</v>
      </c>
      <c r="R520" s="7" t="str">
        <f>TEXT(Tabla13[[#This Row],[Hora de Salida]], "h:mm")</f>
        <v>6:35</v>
      </c>
      <c r="S520" s="7">
        <f>IF(Tabla13[[#This Row],[Estado de la Mesa]]="Ocupada",Tabla13[[#This Row],[Hora de Salida2]]-Tabla13[[#This Row],[Hora de Llegada2]]+(15/1440),Tabla13[[#This Row],[Hora de Salida2]]-Tabla13[[#This Row],[Hora de Llegada2]])</f>
        <v>0.15624999999999994</v>
      </c>
      <c r="T520" s="7">
        <f>Tabla13[[#This Row],[Hora de Salida2]]-Tabla13[[#This Row],[Hora de Llegada2]]</f>
        <v>0.15624999999999994</v>
      </c>
      <c r="U520" s="7">
        <f>IF(Tabla5[[#This Row],[Tiempo de Permanencia sin la Espera]]&gt;Tabla5[[#This Row],[Tiempo Preparación (horas)]],Tabla5[[#This Row],[Tiempo de Permanencia sin la Espera]]-Tabla5[[#This Row],[Tiempo Preparación (horas)]],0)</f>
        <v>0.13263888888888883</v>
      </c>
      <c r="V520" s="7" t="str">
        <f>IF(Tabla5[[#This Row],[Tiempo de Permanencia sin la Espera]]&gt;Tabla5[[#This Row],[Tiempo Preparación (horas)]],"Si","No")</f>
        <v>Si</v>
      </c>
      <c r="W520" s="8">
        <v>32</v>
      </c>
      <c r="X520" s="8">
        <f>IF(Tabla5[[#This Row],[Orden Cobrada]]="Si",Tabla5[[#This Row],[Monto Total de la Cuenta]]," ")</f>
        <v>32</v>
      </c>
      <c r="Y520" s="8">
        <v>34</v>
      </c>
      <c r="Z520" s="7">
        <f>Tabla5[[#This Row],[Tiempo de Preparación]]/1440</f>
        <v>2.361111111111111E-2</v>
      </c>
    </row>
    <row r="521" spans="1:26">
      <c r="A521">
        <v>5</v>
      </c>
      <c r="B521" t="s">
        <v>751</v>
      </c>
      <c r="C521">
        <v>3</v>
      </c>
      <c r="D521" s="3">
        <v>45022.133333333331</v>
      </c>
      <c r="E521" s="3">
        <v>45022.251388888886</v>
      </c>
      <c r="F521" t="s">
        <v>97</v>
      </c>
      <c r="G521" t="s">
        <v>60</v>
      </c>
      <c r="H521" t="s">
        <v>59</v>
      </c>
      <c r="I521" t="str">
        <f>IF(Tabla5[[#This Row],[Orden Cobrada]]="Si",Tabla13[[#This Row],[Método de Pago]],"Ninguno")</f>
        <v>Tarjeta de crédito</v>
      </c>
      <c r="J521" t="s">
        <v>750</v>
      </c>
      <c r="K521" s="34" t="str">
        <f>IF(Tabla5[[#This Row],[Orden Cobrada]]="Si",Tabla13[[#This Row],[Propina]],0)</f>
        <v>16.26</v>
      </c>
      <c r="L521" t="s">
        <v>76</v>
      </c>
      <c r="M521">
        <v>509</v>
      </c>
      <c r="N521" t="s">
        <v>104</v>
      </c>
      <c r="O521" t="s">
        <v>11</v>
      </c>
      <c r="P521" s="6">
        <f>INT(Tabla13[[#This Row],[Hora de Llegada]])</f>
        <v>45022</v>
      </c>
      <c r="Q521" s="7" t="str">
        <f>TEXT(Tabla13[[#This Row],[Hora de Llegada]], "h:mm")</f>
        <v>3:12</v>
      </c>
      <c r="R521" s="7" t="str">
        <f>TEXT(Tabla13[[#This Row],[Hora de Salida]], "h:mm")</f>
        <v>6:02</v>
      </c>
      <c r="S521" s="7">
        <f>IF(Tabla13[[#This Row],[Estado de la Mesa]]="Ocupada",Tabla13[[#This Row],[Hora de Salida2]]-Tabla13[[#This Row],[Hora de Llegada2]]+(15/1440),Tabla13[[#This Row],[Hora de Salida2]]-Tabla13[[#This Row],[Hora de Llegada2]])</f>
        <v>0.12847222222222221</v>
      </c>
      <c r="T521" s="7">
        <f>Tabla13[[#This Row],[Hora de Salida2]]-Tabla13[[#This Row],[Hora de Llegada2]]</f>
        <v>0.11805555555555555</v>
      </c>
      <c r="U521" s="7">
        <f>IF(Tabla5[[#This Row],[Tiempo de Permanencia sin la Espera]]&gt;Tabla5[[#This Row],[Tiempo Preparación (horas)]],Tabla5[[#This Row],[Tiempo de Permanencia sin la Espera]]-Tabla5[[#This Row],[Tiempo Preparación (horas)]],0)</f>
        <v>8.5416666666666669E-2</v>
      </c>
      <c r="V521" s="7" t="str">
        <f>IF(Tabla5[[#This Row],[Tiempo de Permanencia sin la Espera]]&gt;Tabla5[[#This Row],[Tiempo Preparación (horas)]],"Si","No")</f>
        <v>Si</v>
      </c>
      <c r="W521" s="8">
        <v>80</v>
      </c>
      <c r="X521" s="8">
        <f>IF(Tabla5[[#This Row],[Orden Cobrada]]="Si",Tabla5[[#This Row],[Monto Total de la Cuenta]]," ")</f>
        <v>80</v>
      </c>
      <c r="Y521" s="8">
        <v>47</v>
      </c>
      <c r="Z521" s="7">
        <f>Tabla5[[#This Row],[Tiempo de Preparación]]/1440</f>
        <v>3.2638888888888891E-2</v>
      </c>
    </row>
    <row r="522" spans="1:26">
      <c r="A522">
        <v>6</v>
      </c>
      <c r="B522" t="s">
        <v>749</v>
      </c>
      <c r="C522">
        <v>4</v>
      </c>
      <c r="D522" s="3">
        <v>45022.147222222222</v>
      </c>
      <c r="E522" s="3">
        <v>45022.189583333333</v>
      </c>
      <c r="F522" t="s">
        <v>78</v>
      </c>
      <c r="G522" t="s">
        <v>82</v>
      </c>
      <c r="H522" t="s">
        <v>59</v>
      </c>
      <c r="I522" t="str">
        <f>IF(Tabla5[[#This Row],[Orden Cobrada]]="Si",Tabla13[[#This Row],[Método de Pago]],"Ninguno")</f>
        <v>Tarjeta de crédito</v>
      </c>
      <c r="J522" t="s">
        <v>748</v>
      </c>
      <c r="K522" s="34" t="str">
        <f>IF(Tabla5[[#This Row],[Orden Cobrada]]="Si",Tabla13[[#This Row],[Propina]],0)</f>
        <v>14.97</v>
      </c>
      <c r="L522" t="s">
        <v>70</v>
      </c>
      <c r="M522">
        <v>510</v>
      </c>
      <c r="N522" t="s">
        <v>163</v>
      </c>
      <c r="O522" t="s">
        <v>12</v>
      </c>
      <c r="P522" s="6">
        <f>INT(Tabla13[[#This Row],[Hora de Llegada]])</f>
        <v>45022</v>
      </c>
      <c r="Q522" s="7" t="str">
        <f>TEXT(Tabla13[[#This Row],[Hora de Llegada]], "h:mm")</f>
        <v>3:32</v>
      </c>
      <c r="R522" s="7" t="str">
        <f>TEXT(Tabla13[[#This Row],[Hora de Salida]], "h:mm")</f>
        <v>4:33</v>
      </c>
      <c r="S522" s="7">
        <f>IF(Tabla13[[#This Row],[Estado de la Mesa]]="Ocupada",Tabla13[[#This Row],[Hora de Salida2]]-Tabla13[[#This Row],[Hora de Llegada2]]+(15/1440),Tabla13[[#This Row],[Hora de Salida2]]-Tabla13[[#This Row],[Hora de Llegada2]])</f>
        <v>4.2361111111111099E-2</v>
      </c>
      <c r="T522" s="7">
        <f>Tabla13[[#This Row],[Hora de Salida2]]-Tabla13[[#This Row],[Hora de Llegada2]]</f>
        <v>4.2361111111111099E-2</v>
      </c>
      <c r="U522" s="7">
        <f>IF(Tabla5[[#This Row],[Tiempo de Permanencia sin la Espera]]&gt;Tabla5[[#This Row],[Tiempo Preparación (horas)]],Tabla5[[#This Row],[Tiempo de Permanencia sin la Espera]]-Tabla5[[#This Row],[Tiempo Preparación (horas)]],0)</f>
        <v>9.0277777777777665E-3</v>
      </c>
      <c r="V522" s="7" t="str">
        <f>IF(Tabla5[[#This Row],[Tiempo de Permanencia sin la Espera]]&gt;Tabla5[[#This Row],[Tiempo Preparación (horas)]],"Si","No")</f>
        <v>Si</v>
      </c>
      <c r="W522" s="8">
        <v>36</v>
      </c>
      <c r="X522" s="8">
        <f>IF(Tabla5[[#This Row],[Orden Cobrada]]="Si",Tabla5[[#This Row],[Monto Total de la Cuenta]]," ")</f>
        <v>36</v>
      </c>
      <c r="Y522" s="8">
        <v>48</v>
      </c>
      <c r="Z522" s="7">
        <f>Tabla5[[#This Row],[Tiempo de Preparación]]/1440</f>
        <v>3.3333333333333333E-2</v>
      </c>
    </row>
    <row r="523" spans="1:26">
      <c r="A523">
        <v>2</v>
      </c>
      <c r="B523" t="s">
        <v>747</v>
      </c>
      <c r="C523">
        <v>1</v>
      </c>
      <c r="D523" s="3">
        <v>45022.068055555559</v>
      </c>
      <c r="E523" s="3">
        <v>45022.140972222223</v>
      </c>
      <c r="F523" t="s">
        <v>97</v>
      </c>
      <c r="G523" t="s">
        <v>82</v>
      </c>
      <c r="H523" t="s">
        <v>59</v>
      </c>
      <c r="I523" t="str">
        <f>IF(Tabla5[[#This Row],[Orden Cobrada]]="Si",Tabla13[[#This Row],[Método de Pago]],"Ninguno")</f>
        <v>Tarjeta de crédito</v>
      </c>
      <c r="J523" t="s">
        <v>746</v>
      </c>
      <c r="K523" s="34" t="str">
        <f>IF(Tabla5[[#This Row],[Orden Cobrada]]="Si",Tabla13[[#This Row],[Propina]],0)</f>
        <v>35.95</v>
      </c>
      <c r="L523" t="s">
        <v>70</v>
      </c>
      <c r="M523">
        <v>511</v>
      </c>
      <c r="N523" t="s">
        <v>64</v>
      </c>
      <c r="O523" t="s">
        <v>745</v>
      </c>
      <c r="P523" s="6">
        <f>INT(Tabla13[[#This Row],[Hora de Llegada]])</f>
        <v>45022</v>
      </c>
      <c r="Q523" s="7" t="str">
        <f>TEXT(Tabla13[[#This Row],[Hora de Llegada]], "h:mm")</f>
        <v>1:38</v>
      </c>
      <c r="R523" s="7" t="str">
        <f>TEXT(Tabla13[[#This Row],[Hora de Salida]], "h:mm")</f>
        <v>3:23</v>
      </c>
      <c r="S523" s="7">
        <f>IF(Tabla13[[#This Row],[Estado de la Mesa]]="Ocupada",Tabla13[[#This Row],[Hora de Salida2]]-Tabla13[[#This Row],[Hora de Llegada2]]+(15/1440),Tabla13[[#This Row],[Hora de Salida2]]-Tabla13[[#This Row],[Hora de Llegada2]])</f>
        <v>7.2916666666666671E-2</v>
      </c>
      <c r="T523" s="7">
        <f>Tabla13[[#This Row],[Hora de Salida2]]-Tabla13[[#This Row],[Hora de Llegada2]]</f>
        <v>7.2916666666666671E-2</v>
      </c>
      <c r="U523" s="7">
        <f>IF(Tabla5[[#This Row],[Tiempo de Permanencia sin la Espera]]&gt;Tabla5[[#This Row],[Tiempo Preparación (horas)]],Tabla5[[#This Row],[Tiempo de Permanencia sin la Espera]]-Tabla5[[#This Row],[Tiempo Preparación (horas)]],0)</f>
        <v>4.6527777777777779E-2</v>
      </c>
      <c r="V523" s="7" t="str">
        <f>IF(Tabla5[[#This Row],[Tiempo de Permanencia sin la Espera]]&gt;Tabla5[[#This Row],[Tiempo Preparación (horas)]],"Si","No")</f>
        <v>Si</v>
      </c>
      <c r="W523" s="8">
        <v>137</v>
      </c>
      <c r="X523" s="8">
        <f>IF(Tabla5[[#This Row],[Orden Cobrada]]="Si",Tabla5[[#This Row],[Monto Total de la Cuenta]]," ")</f>
        <v>137</v>
      </c>
      <c r="Y523" s="8">
        <v>38</v>
      </c>
      <c r="Z523" s="7">
        <f>Tabla5[[#This Row],[Tiempo de Preparación]]/1440</f>
        <v>2.6388888888888889E-2</v>
      </c>
    </row>
    <row r="524" spans="1:26">
      <c r="A524">
        <v>2</v>
      </c>
      <c r="B524" t="s">
        <v>438</v>
      </c>
      <c r="C524">
        <v>1</v>
      </c>
      <c r="D524" s="3">
        <v>45022.054861111108</v>
      </c>
      <c r="E524" s="3">
        <v>45022.101388888892</v>
      </c>
      <c r="F524" t="s">
        <v>87</v>
      </c>
      <c r="G524" t="s">
        <v>82</v>
      </c>
      <c r="H524" t="s">
        <v>59</v>
      </c>
      <c r="I524" t="str">
        <f>IF(Tabla5[[#This Row],[Orden Cobrada]]="Si",Tabla13[[#This Row],[Método de Pago]],"Ninguno")</f>
        <v>Tarjeta de crédito</v>
      </c>
      <c r="J524" t="s">
        <v>744</v>
      </c>
      <c r="K524" s="34" t="str">
        <f>IF(Tabla5[[#This Row],[Orden Cobrada]]="Si",Tabla13[[#This Row],[Propina]],0)</f>
        <v>37.37</v>
      </c>
      <c r="L524" t="s">
        <v>76</v>
      </c>
      <c r="M524">
        <v>512</v>
      </c>
      <c r="N524" t="s">
        <v>90</v>
      </c>
      <c r="O524" t="s">
        <v>743</v>
      </c>
      <c r="P524" s="6">
        <f>INT(Tabla13[[#This Row],[Hora de Llegada]])</f>
        <v>45022</v>
      </c>
      <c r="Q524" s="7" t="str">
        <f>TEXT(Tabla13[[#This Row],[Hora de Llegada]], "h:mm")</f>
        <v>1:19</v>
      </c>
      <c r="R524" s="7" t="str">
        <f>TEXT(Tabla13[[#This Row],[Hora de Salida]], "h:mm")</f>
        <v>2:26</v>
      </c>
      <c r="S524" s="7">
        <f>IF(Tabla13[[#This Row],[Estado de la Mesa]]="Ocupada",Tabla13[[#This Row],[Hora de Salida2]]-Tabla13[[#This Row],[Hora de Llegada2]]+(15/1440),Tabla13[[#This Row],[Hora de Salida2]]-Tabla13[[#This Row],[Hora de Llegada2]])</f>
        <v>5.6944444444444457E-2</v>
      </c>
      <c r="T524" s="7">
        <f>Tabla13[[#This Row],[Hora de Salida2]]-Tabla13[[#This Row],[Hora de Llegada2]]</f>
        <v>4.6527777777777793E-2</v>
      </c>
      <c r="U524" s="7">
        <f>IF(Tabla5[[#This Row],[Tiempo de Permanencia sin la Espera]]&gt;Tabla5[[#This Row],[Tiempo Preparación (horas)]],Tabla5[[#This Row],[Tiempo de Permanencia sin la Espera]]-Tabla5[[#This Row],[Tiempo Preparación (horas)]],0)</f>
        <v>5.5555555555555705E-3</v>
      </c>
      <c r="V524" s="7" t="str">
        <f>IF(Tabla5[[#This Row],[Tiempo de Permanencia sin la Espera]]&gt;Tabla5[[#This Row],[Tiempo Preparación (horas)]],"Si","No")</f>
        <v>Si</v>
      </c>
      <c r="W524" s="8">
        <v>128</v>
      </c>
      <c r="X524" s="8">
        <f>IF(Tabla5[[#This Row],[Orden Cobrada]]="Si",Tabla5[[#This Row],[Monto Total de la Cuenta]]," ")</f>
        <v>128</v>
      </c>
      <c r="Y524" s="8">
        <v>59</v>
      </c>
      <c r="Z524" s="7">
        <f>Tabla5[[#This Row],[Tiempo de Preparación]]/1440</f>
        <v>4.0972222222222222E-2</v>
      </c>
    </row>
    <row r="525" spans="1:26">
      <c r="A525">
        <v>8</v>
      </c>
      <c r="B525" t="s">
        <v>742</v>
      </c>
      <c r="C525">
        <v>6</v>
      </c>
      <c r="D525" s="3">
        <v>45022.061111111114</v>
      </c>
      <c r="E525" s="3">
        <v>45022.20208333333</v>
      </c>
      <c r="F525" t="s">
        <v>72</v>
      </c>
      <c r="G525" t="s">
        <v>60</v>
      </c>
      <c r="H525" t="s">
        <v>59</v>
      </c>
      <c r="I525" t="str">
        <f>IF(Tabla5[[#This Row],[Orden Cobrada]]="Si",Tabla13[[#This Row],[Método de Pago]],"Ninguno")</f>
        <v>Tarjeta de crédito</v>
      </c>
      <c r="J525" t="s">
        <v>741</v>
      </c>
      <c r="K525" s="34" t="str">
        <f>IF(Tabla5[[#This Row],[Orden Cobrada]]="Si",Tabla13[[#This Row],[Propina]],0)</f>
        <v>22.74</v>
      </c>
      <c r="L525" t="s">
        <v>76</v>
      </c>
      <c r="M525">
        <v>513</v>
      </c>
      <c r="N525" t="s">
        <v>126</v>
      </c>
      <c r="O525" t="s">
        <v>24</v>
      </c>
      <c r="P525" s="6">
        <f>INT(Tabla13[[#This Row],[Hora de Llegada]])</f>
        <v>45022</v>
      </c>
      <c r="Q525" s="7" t="str">
        <f>TEXT(Tabla13[[#This Row],[Hora de Llegada]], "h:mm")</f>
        <v>1:28</v>
      </c>
      <c r="R525" s="7" t="str">
        <f>TEXT(Tabla13[[#This Row],[Hora de Salida]], "h:mm")</f>
        <v>4:51</v>
      </c>
      <c r="S525" s="7">
        <f>IF(Tabla13[[#This Row],[Estado de la Mesa]]="Ocupada",Tabla13[[#This Row],[Hora de Salida2]]-Tabla13[[#This Row],[Hora de Llegada2]]+(15/1440),Tabla13[[#This Row],[Hora de Salida2]]-Tabla13[[#This Row],[Hora de Llegada2]])</f>
        <v>0.15138888888888885</v>
      </c>
      <c r="T525" s="7">
        <f>Tabla13[[#This Row],[Hora de Salida2]]-Tabla13[[#This Row],[Hora de Llegada2]]</f>
        <v>0.14097222222222219</v>
      </c>
      <c r="U525" s="7">
        <f>IF(Tabla5[[#This Row],[Tiempo de Permanencia sin la Espera]]&gt;Tabla5[[#This Row],[Tiempo Preparación (horas)]],Tabla5[[#This Row],[Tiempo de Permanencia sin la Espera]]-Tabla5[[#This Row],[Tiempo Preparación (horas)]],0)</f>
        <v>0.1020833333333333</v>
      </c>
      <c r="V525" s="7" t="str">
        <f>IF(Tabla5[[#This Row],[Tiempo de Permanencia sin la Espera]]&gt;Tabla5[[#This Row],[Tiempo Preparación (horas)]],"Si","No")</f>
        <v>Si</v>
      </c>
      <c r="W525" s="8">
        <v>54</v>
      </c>
      <c r="X525" s="8">
        <f>IF(Tabla5[[#This Row],[Orden Cobrada]]="Si",Tabla5[[#This Row],[Monto Total de la Cuenta]]," ")</f>
        <v>54</v>
      </c>
      <c r="Y525" s="8">
        <v>56</v>
      </c>
      <c r="Z525" s="7">
        <f>Tabla5[[#This Row],[Tiempo de Preparación]]/1440</f>
        <v>3.888888888888889E-2</v>
      </c>
    </row>
    <row r="526" spans="1:26">
      <c r="A526">
        <v>18</v>
      </c>
      <c r="B526" t="s">
        <v>740</v>
      </c>
      <c r="C526">
        <v>5</v>
      </c>
      <c r="D526" s="3">
        <v>45022.054861111108</v>
      </c>
      <c r="E526" s="3">
        <v>45022.191666666666</v>
      </c>
      <c r="F526" t="s">
        <v>78</v>
      </c>
      <c r="G526" t="s">
        <v>82</v>
      </c>
      <c r="H526" t="s">
        <v>59</v>
      </c>
      <c r="I526" t="str">
        <f>IF(Tabla5[[#This Row],[Orden Cobrada]]="Si",Tabla13[[#This Row],[Método de Pago]],"Ninguno")</f>
        <v>Tarjeta de crédito</v>
      </c>
      <c r="J526" t="s">
        <v>739</v>
      </c>
      <c r="K526" s="34" t="str">
        <f>IF(Tabla5[[#This Row],[Orden Cobrada]]="Si",Tabla13[[#This Row],[Propina]],0)</f>
        <v>38.84</v>
      </c>
      <c r="L526" t="s">
        <v>70</v>
      </c>
      <c r="M526">
        <v>514</v>
      </c>
      <c r="N526" t="s">
        <v>69</v>
      </c>
      <c r="O526" t="s">
        <v>738</v>
      </c>
      <c r="P526" s="6">
        <f>INT(Tabla13[[#This Row],[Hora de Llegada]])</f>
        <v>45022</v>
      </c>
      <c r="Q526" s="7" t="str">
        <f>TEXT(Tabla13[[#This Row],[Hora de Llegada]], "h:mm")</f>
        <v>1:19</v>
      </c>
      <c r="R526" s="7" t="str">
        <f>TEXT(Tabla13[[#This Row],[Hora de Salida]], "h:mm")</f>
        <v>4:36</v>
      </c>
      <c r="S526" s="7">
        <f>IF(Tabla13[[#This Row],[Estado de la Mesa]]="Ocupada",Tabla13[[#This Row],[Hora de Salida2]]-Tabla13[[#This Row],[Hora de Llegada2]]+(15/1440),Tabla13[[#This Row],[Hora de Salida2]]-Tabla13[[#This Row],[Hora de Llegada2]])</f>
        <v>0.13680555555555554</v>
      </c>
      <c r="T526" s="7">
        <f>Tabla13[[#This Row],[Hora de Salida2]]-Tabla13[[#This Row],[Hora de Llegada2]]</f>
        <v>0.13680555555555554</v>
      </c>
      <c r="U526" s="7">
        <f>IF(Tabla5[[#This Row],[Tiempo de Permanencia sin la Espera]]&gt;Tabla5[[#This Row],[Tiempo Preparación (horas)]],Tabla5[[#This Row],[Tiempo de Permanencia sin la Espera]]-Tabla5[[#This Row],[Tiempo Preparación (horas)]],0)</f>
        <v>5.9027777777777762E-2</v>
      </c>
      <c r="V526" s="7" t="str">
        <f>IF(Tabla5[[#This Row],[Tiempo de Permanencia sin la Espera]]&gt;Tabla5[[#This Row],[Tiempo Preparación (horas)]],"Si","No")</f>
        <v>Si</v>
      </c>
      <c r="W526" s="8">
        <v>174</v>
      </c>
      <c r="X526" s="8">
        <f>IF(Tabla5[[#This Row],[Orden Cobrada]]="Si",Tabla5[[#This Row],[Monto Total de la Cuenta]]," ")</f>
        <v>174</v>
      </c>
      <c r="Y526" s="8">
        <v>112</v>
      </c>
      <c r="Z526" s="7">
        <f>Tabla5[[#This Row],[Tiempo de Preparación]]/1440</f>
        <v>7.7777777777777779E-2</v>
      </c>
    </row>
    <row r="527" spans="1:26">
      <c r="A527">
        <v>19</v>
      </c>
      <c r="B527" t="s">
        <v>737</v>
      </c>
      <c r="C527">
        <v>2</v>
      </c>
      <c r="D527" s="3">
        <v>45022.040277777778</v>
      </c>
      <c r="E527" s="3">
        <v>45022.085416666669</v>
      </c>
      <c r="F527" t="s">
        <v>61</v>
      </c>
      <c r="G527" t="s">
        <v>82</v>
      </c>
      <c r="H527" t="s">
        <v>59</v>
      </c>
      <c r="I527" t="str">
        <f>IF(Tabla5[[#This Row],[Orden Cobrada]]="Si",Tabla13[[#This Row],[Método de Pago]],"Ninguno")</f>
        <v>Tarjeta de crédito</v>
      </c>
      <c r="J527" t="s">
        <v>736</v>
      </c>
      <c r="K527" s="34" t="str">
        <f>IF(Tabla5[[#This Row],[Orden Cobrada]]="Si",Tabla13[[#This Row],[Propina]],0)</f>
        <v>43.79</v>
      </c>
      <c r="L527" t="s">
        <v>76</v>
      </c>
      <c r="M527">
        <v>515</v>
      </c>
      <c r="N527" t="s">
        <v>69</v>
      </c>
      <c r="O527" t="s">
        <v>24</v>
      </c>
      <c r="P527" s="6">
        <f>INT(Tabla13[[#This Row],[Hora de Llegada]])</f>
        <v>45022</v>
      </c>
      <c r="Q527" s="7" t="str">
        <f>TEXT(Tabla13[[#This Row],[Hora de Llegada]], "h:mm")</f>
        <v>0:58</v>
      </c>
      <c r="R527" s="7" t="str">
        <f>TEXT(Tabla13[[#This Row],[Hora de Salida]], "h:mm")</f>
        <v>2:03</v>
      </c>
      <c r="S527" s="7">
        <f>IF(Tabla13[[#This Row],[Estado de la Mesa]]="Ocupada",Tabla13[[#This Row],[Hora de Salida2]]-Tabla13[[#This Row],[Hora de Llegada2]]+(15/1440),Tabla13[[#This Row],[Hora de Salida2]]-Tabla13[[#This Row],[Hora de Llegada2]])</f>
        <v>5.5555555555555539E-2</v>
      </c>
      <c r="T527" s="7">
        <f>Tabla13[[#This Row],[Hora de Salida2]]-Tabla13[[#This Row],[Hora de Llegada2]]</f>
        <v>4.5138888888888874E-2</v>
      </c>
      <c r="U527" s="7">
        <f>IF(Tabla5[[#This Row],[Tiempo de Permanencia sin la Espera]]&gt;Tabla5[[#This Row],[Tiempo Preparación (horas)]],Tabla5[[#This Row],[Tiempo de Permanencia sin la Espera]]-Tabla5[[#This Row],[Tiempo Preparación (horas)]],0)</f>
        <v>3.6111111111111094E-2</v>
      </c>
      <c r="V527" s="7" t="str">
        <f>IF(Tabla5[[#This Row],[Tiempo de Permanencia sin la Espera]]&gt;Tabla5[[#This Row],[Tiempo Preparación (horas)]],"Si","No")</f>
        <v>Si</v>
      </c>
      <c r="W527" s="8">
        <v>18</v>
      </c>
      <c r="X527" s="8">
        <f>IF(Tabla5[[#This Row],[Orden Cobrada]]="Si",Tabla5[[#This Row],[Monto Total de la Cuenta]]," ")</f>
        <v>18</v>
      </c>
      <c r="Y527" s="8">
        <v>13</v>
      </c>
      <c r="Z527" s="7">
        <f>Tabla5[[#This Row],[Tiempo de Preparación]]/1440</f>
        <v>9.0277777777777769E-3</v>
      </c>
    </row>
    <row r="528" spans="1:26">
      <c r="A528">
        <v>7</v>
      </c>
      <c r="B528" t="s">
        <v>735</v>
      </c>
      <c r="C528">
        <v>2</v>
      </c>
      <c r="D528" s="3">
        <v>45022.163194444445</v>
      </c>
      <c r="E528" s="3">
        <v>45022.207638888889</v>
      </c>
      <c r="F528" t="s">
        <v>78</v>
      </c>
      <c r="G528" t="s">
        <v>82</v>
      </c>
      <c r="H528" t="s">
        <v>59</v>
      </c>
      <c r="I528" t="str">
        <f>IF(Tabla5[[#This Row],[Orden Cobrada]]="Si",Tabla13[[#This Row],[Método de Pago]],"Ninguno")</f>
        <v>Ninguno</v>
      </c>
      <c r="J528" t="s">
        <v>734</v>
      </c>
      <c r="K528" s="34">
        <f>IF(Tabla5[[#This Row],[Orden Cobrada]]="Si",Tabla13[[#This Row],[Propina]],0)</f>
        <v>0</v>
      </c>
      <c r="L528" t="s">
        <v>57</v>
      </c>
      <c r="M528">
        <v>516</v>
      </c>
      <c r="N528" t="s">
        <v>163</v>
      </c>
      <c r="O528" t="s">
        <v>733</v>
      </c>
      <c r="P528" s="6">
        <f>INT(Tabla13[[#This Row],[Hora de Llegada]])</f>
        <v>45022</v>
      </c>
      <c r="Q528" s="7" t="str">
        <f>TEXT(Tabla13[[#This Row],[Hora de Llegada]], "h:mm")</f>
        <v>3:55</v>
      </c>
      <c r="R528" s="7" t="str">
        <f>TEXT(Tabla13[[#This Row],[Hora de Salida]], "h:mm")</f>
        <v>4:59</v>
      </c>
      <c r="S528" s="7">
        <f>IF(Tabla13[[#This Row],[Estado de la Mesa]]="Ocupada",Tabla13[[#This Row],[Hora de Salida2]]-Tabla13[[#This Row],[Hora de Llegada2]]+(15/1440),Tabla13[[#This Row],[Hora de Salida2]]-Tabla13[[#This Row],[Hora de Llegada2]])</f>
        <v>4.4444444444444453E-2</v>
      </c>
      <c r="T528" s="7">
        <f>Tabla13[[#This Row],[Hora de Salida2]]-Tabla13[[#This Row],[Hora de Llegada2]]</f>
        <v>4.4444444444444453E-2</v>
      </c>
      <c r="U528" s="7">
        <f>IF(Tabla5[[#This Row],[Tiempo de Permanencia sin la Espera]]&gt;Tabla5[[#This Row],[Tiempo Preparación (horas)]],Tabla5[[#This Row],[Tiempo de Permanencia sin la Espera]]-Tabla5[[#This Row],[Tiempo Preparación (horas)]],0)</f>
        <v>0</v>
      </c>
      <c r="V528" s="7" t="str">
        <f>IF(Tabla5[[#This Row],[Tiempo de Permanencia sin la Espera]]&gt;Tabla5[[#This Row],[Tiempo Preparación (horas)]],"Si","No")</f>
        <v>No</v>
      </c>
      <c r="W528" s="8">
        <v>146</v>
      </c>
      <c r="X528" s="8" t="str">
        <f>IF(Tabla5[[#This Row],[Orden Cobrada]]="Si",Tabla5[[#This Row],[Monto Total de la Cuenta]]," ")</f>
        <v xml:space="preserve"> </v>
      </c>
      <c r="Y528" s="8">
        <v>97</v>
      </c>
      <c r="Z528" s="7">
        <f>Tabla5[[#This Row],[Tiempo de Preparación]]/1440</f>
        <v>6.7361111111111108E-2</v>
      </c>
    </row>
    <row r="529" spans="1:26">
      <c r="A529">
        <v>4</v>
      </c>
      <c r="B529" t="s">
        <v>732</v>
      </c>
      <c r="C529">
        <v>5</v>
      </c>
      <c r="D529" s="3">
        <v>45022.065972222219</v>
      </c>
      <c r="E529" s="3">
        <v>45022.229166666664</v>
      </c>
      <c r="F529" t="s">
        <v>78</v>
      </c>
      <c r="G529" t="s">
        <v>82</v>
      </c>
      <c r="H529" t="s">
        <v>102</v>
      </c>
      <c r="I529" t="str">
        <f>IF(Tabla5[[#This Row],[Orden Cobrada]]="Si",Tabla13[[#This Row],[Método de Pago]],"Ninguno")</f>
        <v>Efectivo</v>
      </c>
      <c r="J529" t="s">
        <v>731</v>
      </c>
      <c r="K529" s="34" t="str">
        <f>IF(Tabla5[[#This Row],[Orden Cobrada]]="Si",Tabla13[[#This Row],[Propina]],0)</f>
        <v>23.92</v>
      </c>
      <c r="L529" t="s">
        <v>57</v>
      </c>
      <c r="M529">
        <v>517</v>
      </c>
      <c r="N529" t="s">
        <v>56</v>
      </c>
      <c r="O529" t="s">
        <v>730</v>
      </c>
      <c r="P529" s="6">
        <f>INT(Tabla13[[#This Row],[Hora de Llegada]])</f>
        <v>45022</v>
      </c>
      <c r="Q529" s="7" t="str">
        <f>TEXT(Tabla13[[#This Row],[Hora de Llegada]], "h:mm")</f>
        <v>1:35</v>
      </c>
      <c r="R529" s="7" t="str">
        <f>TEXT(Tabla13[[#This Row],[Hora de Salida]], "h:mm")</f>
        <v>5:30</v>
      </c>
      <c r="S529" s="7">
        <f>IF(Tabla13[[#This Row],[Estado de la Mesa]]="Ocupada",Tabla13[[#This Row],[Hora de Salida2]]-Tabla13[[#This Row],[Hora de Llegada2]]+(15/1440),Tabla13[[#This Row],[Hora de Salida2]]-Tabla13[[#This Row],[Hora de Llegada2]])</f>
        <v>0.16319444444444442</v>
      </c>
      <c r="T529" s="7">
        <f>Tabla13[[#This Row],[Hora de Salida2]]-Tabla13[[#This Row],[Hora de Llegada2]]</f>
        <v>0.16319444444444442</v>
      </c>
      <c r="U529" s="7">
        <f>IF(Tabla5[[#This Row],[Tiempo de Permanencia sin la Espera]]&gt;Tabla5[[#This Row],[Tiempo Preparación (horas)]],Tabla5[[#This Row],[Tiempo de Permanencia sin la Espera]]-Tabla5[[#This Row],[Tiempo Preparación (horas)]],0)</f>
        <v>0.11805555555555552</v>
      </c>
      <c r="V529" s="7" t="str">
        <f>IF(Tabla5[[#This Row],[Tiempo de Permanencia sin la Espera]]&gt;Tabla5[[#This Row],[Tiempo Preparación (horas)]],"Si","No")</f>
        <v>Si</v>
      </c>
      <c r="W529" s="8">
        <v>103</v>
      </c>
      <c r="X529" s="8">
        <f>IF(Tabla5[[#This Row],[Orden Cobrada]]="Si",Tabla5[[#This Row],[Monto Total de la Cuenta]]," ")</f>
        <v>103</v>
      </c>
      <c r="Y529" s="8">
        <v>65</v>
      </c>
      <c r="Z529" s="7">
        <f>Tabla5[[#This Row],[Tiempo de Preparación]]/1440</f>
        <v>4.5138888888888888E-2</v>
      </c>
    </row>
    <row r="530" spans="1:26">
      <c r="A530">
        <v>5</v>
      </c>
      <c r="B530" t="s">
        <v>729</v>
      </c>
      <c r="C530">
        <v>6</v>
      </c>
      <c r="D530" s="3">
        <v>45022.088888888888</v>
      </c>
      <c r="E530" s="3">
        <v>45022.251388888886</v>
      </c>
      <c r="F530" t="s">
        <v>78</v>
      </c>
      <c r="G530" t="s">
        <v>60</v>
      </c>
      <c r="H530" t="s">
        <v>59</v>
      </c>
      <c r="I530" t="str">
        <f>IF(Tabla5[[#This Row],[Orden Cobrada]]="Si",Tabla13[[#This Row],[Método de Pago]],"Ninguno")</f>
        <v>Tarjeta de crédito</v>
      </c>
      <c r="J530" t="s">
        <v>728</v>
      </c>
      <c r="K530" s="34" t="str">
        <f>IF(Tabla5[[#This Row],[Orden Cobrada]]="Si",Tabla13[[#This Row],[Propina]],0)</f>
        <v>18.48</v>
      </c>
      <c r="L530" t="s">
        <v>76</v>
      </c>
      <c r="M530">
        <v>518</v>
      </c>
      <c r="N530" t="s">
        <v>75</v>
      </c>
      <c r="O530" t="s">
        <v>727</v>
      </c>
      <c r="P530" s="6">
        <f>INT(Tabla13[[#This Row],[Hora de Llegada]])</f>
        <v>45022</v>
      </c>
      <c r="Q530" s="7" t="str">
        <f>TEXT(Tabla13[[#This Row],[Hora de Llegada]], "h:mm")</f>
        <v>2:08</v>
      </c>
      <c r="R530" s="7" t="str">
        <f>TEXT(Tabla13[[#This Row],[Hora de Salida]], "h:mm")</f>
        <v>6:02</v>
      </c>
      <c r="S530" s="7">
        <f>IF(Tabla13[[#This Row],[Estado de la Mesa]]="Ocupada",Tabla13[[#This Row],[Hora de Salida2]]-Tabla13[[#This Row],[Hora de Llegada2]]+(15/1440),Tabla13[[#This Row],[Hora de Salida2]]-Tabla13[[#This Row],[Hora de Llegada2]])</f>
        <v>0.17291666666666664</v>
      </c>
      <c r="T530" s="7">
        <f>Tabla13[[#This Row],[Hora de Salida2]]-Tabla13[[#This Row],[Hora de Llegada2]]</f>
        <v>0.16249999999999998</v>
      </c>
      <c r="U530" s="7">
        <f>IF(Tabla5[[#This Row],[Tiempo de Permanencia sin la Espera]]&gt;Tabla5[[#This Row],[Tiempo Preparación (horas)]],Tabla5[[#This Row],[Tiempo de Permanencia sin la Espera]]-Tabla5[[#This Row],[Tiempo Preparación (horas)]],0)</f>
        <v>0.12569444444444441</v>
      </c>
      <c r="V530" s="7" t="str">
        <f>IF(Tabla5[[#This Row],[Tiempo de Permanencia sin la Espera]]&gt;Tabla5[[#This Row],[Tiempo Preparación (horas)]],"Si","No")</f>
        <v>Si</v>
      </c>
      <c r="W530" s="8">
        <v>77</v>
      </c>
      <c r="X530" s="8">
        <f>IF(Tabla5[[#This Row],[Orden Cobrada]]="Si",Tabla5[[#This Row],[Monto Total de la Cuenta]]," ")</f>
        <v>77</v>
      </c>
      <c r="Y530" s="8">
        <v>53</v>
      </c>
      <c r="Z530" s="7">
        <f>Tabla5[[#This Row],[Tiempo de Preparación]]/1440</f>
        <v>3.6805555555555557E-2</v>
      </c>
    </row>
    <row r="531" spans="1:26">
      <c r="A531">
        <v>6</v>
      </c>
      <c r="B531" t="s">
        <v>726</v>
      </c>
      <c r="C531">
        <v>2</v>
      </c>
      <c r="D531" s="3">
        <v>45022.033333333333</v>
      </c>
      <c r="E531" s="3">
        <v>45022.15902777778</v>
      </c>
      <c r="F531" t="s">
        <v>87</v>
      </c>
      <c r="G531" t="s">
        <v>82</v>
      </c>
      <c r="H531" t="s">
        <v>59</v>
      </c>
      <c r="I531" t="str">
        <f>IF(Tabla5[[#This Row],[Orden Cobrada]]="Si",Tabla13[[#This Row],[Método de Pago]],"Ninguno")</f>
        <v>Tarjeta de crédito</v>
      </c>
      <c r="J531" t="s">
        <v>725</v>
      </c>
      <c r="K531" s="34" t="str">
        <f>IF(Tabla5[[#This Row],[Orden Cobrada]]="Si",Tabla13[[#This Row],[Propina]],0)</f>
        <v>34.59</v>
      </c>
      <c r="L531" t="s">
        <v>70</v>
      </c>
      <c r="M531">
        <v>519</v>
      </c>
      <c r="N531" t="s">
        <v>163</v>
      </c>
      <c r="O531" t="s">
        <v>724</v>
      </c>
      <c r="P531" s="6">
        <f>INT(Tabla13[[#This Row],[Hora de Llegada]])</f>
        <v>45022</v>
      </c>
      <c r="Q531" s="7" t="str">
        <f>TEXT(Tabla13[[#This Row],[Hora de Llegada]], "h:mm")</f>
        <v>0:48</v>
      </c>
      <c r="R531" s="7" t="str">
        <f>TEXT(Tabla13[[#This Row],[Hora de Salida]], "h:mm")</f>
        <v>3:49</v>
      </c>
      <c r="S531" s="7">
        <f>IF(Tabla13[[#This Row],[Estado de la Mesa]]="Ocupada",Tabla13[[#This Row],[Hora de Salida2]]-Tabla13[[#This Row],[Hora de Llegada2]]+(15/1440),Tabla13[[#This Row],[Hora de Salida2]]-Tabla13[[#This Row],[Hora de Llegada2]])</f>
        <v>0.12569444444444444</v>
      </c>
      <c r="T531" s="7">
        <f>Tabla13[[#This Row],[Hora de Salida2]]-Tabla13[[#This Row],[Hora de Llegada2]]</f>
        <v>0.12569444444444444</v>
      </c>
      <c r="U531" s="7">
        <f>IF(Tabla5[[#This Row],[Tiempo de Permanencia sin la Espera]]&gt;Tabla5[[#This Row],[Tiempo Preparación (horas)]],Tabla5[[#This Row],[Tiempo de Permanencia sin la Espera]]-Tabla5[[#This Row],[Tiempo Preparación (horas)]],0)</f>
        <v>1.7361111111111105E-2</v>
      </c>
      <c r="V531" s="7" t="str">
        <f>IF(Tabla5[[#This Row],[Tiempo de Permanencia sin la Espera]]&gt;Tabla5[[#This Row],[Tiempo Preparación (horas)]],"Si","No")</f>
        <v>Si</v>
      </c>
      <c r="W531" s="8">
        <v>245</v>
      </c>
      <c r="X531" s="8">
        <f>IF(Tabla5[[#This Row],[Orden Cobrada]]="Si",Tabla5[[#This Row],[Monto Total de la Cuenta]]," ")</f>
        <v>245</v>
      </c>
      <c r="Y531" s="8">
        <v>156</v>
      </c>
      <c r="Z531" s="7">
        <f>Tabla5[[#This Row],[Tiempo de Preparación]]/1440</f>
        <v>0.10833333333333334</v>
      </c>
    </row>
    <row r="532" spans="1:26">
      <c r="A532">
        <v>4</v>
      </c>
      <c r="B532" t="s">
        <v>723</v>
      </c>
      <c r="C532">
        <v>4</v>
      </c>
      <c r="D532" s="3">
        <v>45022.149305555555</v>
      </c>
      <c r="E532" s="3">
        <v>45022.265972222223</v>
      </c>
      <c r="F532" t="s">
        <v>78</v>
      </c>
      <c r="G532" t="s">
        <v>66</v>
      </c>
      <c r="H532" t="s">
        <v>59</v>
      </c>
      <c r="I532" t="str">
        <f>IF(Tabla5[[#This Row],[Orden Cobrada]]="Si",Tabla13[[#This Row],[Método de Pago]],"Ninguno")</f>
        <v>Tarjeta de crédito</v>
      </c>
      <c r="J532" t="s">
        <v>722</v>
      </c>
      <c r="K532" s="34" t="str">
        <f>IF(Tabla5[[#This Row],[Orden Cobrada]]="Si",Tabla13[[#This Row],[Propina]],0)</f>
        <v>43.99</v>
      </c>
      <c r="L532" t="s">
        <v>70</v>
      </c>
      <c r="M532">
        <v>520</v>
      </c>
      <c r="N532" t="s">
        <v>75</v>
      </c>
      <c r="O532" t="s">
        <v>721</v>
      </c>
      <c r="P532" s="6">
        <f>INT(Tabla13[[#This Row],[Hora de Llegada]])</f>
        <v>45022</v>
      </c>
      <c r="Q532" s="7" t="str">
        <f>TEXT(Tabla13[[#This Row],[Hora de Llegada]], "h:mm")</f>
        <v>3:35</v>
      </c>
      <c r="R532" s="7" t="str">
        <f>TEXT(Tabla13[[#This Row],[Hora de Salida]], "h:mm")</f>
        <v>6:23</v>
      </c>
      <c r="S532" s="7">
        <f>IF(Tabla13[[#This Row],[Estado de la Mesa]]="Ocupada",Tabla13[[#This Row],[Hora de Salida2]]-Tabla13[[#This Row],[Hora de Llegada2]]+(15/1440),Tabla13[[#This Row],[Hora de Salida2]]-Tabla13[[#This Row],[Hora de Llegada2]])</f>
        <v>0.11666666666666667</v>
      </c>
      <c r="T532" s="7">
        <f>Tabla13[[#This Row],[Hora de Salida2]]-Tabla13[[#This Row],[Hora de Llegada2]]</f>
        <v>0.11666666666666667</v>
      </c>
      <c r="U532" s="7">
        <f>IF(Tabla5[[#This Row],[Tiempo de Permanencia sin la Espera]]&gt;Tabla5[[#This Row],[Tiempo Preparación (horas)]],Tabla5[[#This Row],[Tiempo de Permanencia sin la Espera]]-Tabla5[[#This Row],[Tiempo Preparación (horas)]],0)</f>
        <v>3.2638888888888884E-2</v>
      </c>
      <c r="V532" s="7" t="str">
        <f>IF(Tabla5[[#This Row],[Tiempo de Permanencia sin la Espera]]&gt;Tabla5[[#This Row],[Tiempo Preparación (horas)]],"Si","No")</f>
        <v>Si</v>
      </c>
      <c r="W532" s="8">
        <v>280</v>
      </c>
      <c r="X532" s="8">
        <f>IF(Tabla5[[#This Row],[Orden Cobrada]]="Si",Tabla5[[#This Row],[Monto Total de la Cuenta]]," ")</f>
        <v>280</v>
      </c>
      <c r="Y532" s="8">
        <v>121</v>
      </c>
      <c r="Z532" s="7">
        <f>Tabla5[[#This Row],[Tiempo de Preparación]]/1440</f>
        <v>8.4027777777777785E-2</v>
      </c>
    </row>
    <row r="533" spans="1:26">
      <c r="A533">
        <v>18</v>
      </c>
      <c r="B533" t="s">
        <v>720</v>
      </c>
      <c r="C533">
        <v>2</v>
      </c>
      <c r="D533" s="3">
        <v>45022.029861111114</v>
      </c>
      <c r="E533" s="3">
        <v>45022.120833333334</v>
      </c>
      <c r="F533" t="s">
        <v>78</v>
      </c>
      <c r="G533" t="s">
        <v>82</v>
      </c>
      <c r="H533" t="s">
        <v>59</v>
      </c>
      <c r="I533" t="str">
        <f>IF(Tabla5[[#This Row],[Orden Cobrada]]="Si",Tabla13[[#This Row],[Método de Pago]],"Ninguno")</f>
        <v>Tarjeta de crédito</v>
      </c>
      <c r="J533" t="s">
        <v>719</v>
      </c>
      <c r="K533" s="34" t="str">
        <f>IF(Tabla5[[#This Row],[Orden Cobrada]]="Si",Tabla13[[#This Row],[Propina]],0)</f>
        <v>15.18</v>
      </c>
      <c r="L533" t="s">
        <v>70</v>
      </c>
      <c r="M533">
        <v>521</v>
      </c>
      <c r="N533" t="s">
        <v>126</v>
      </c>
      <c r="O533" t="s">
        <v>718</v>
      </c>
      <c r="P533" s="6">
        <f>INT(Tabla13[[#This Row],[Hora de Llegada]])</f>
        <v>45022</v>
      </c>
      <c r="Q533" s="7" t="str">
        <f>TEXT(Tabla13[[#This Row],[Hora de Llegada]], "h:mm")</f>
        <v>0:43</v>
      </c>
      <c r="R533" s="7" t="str">
        <f>TEXT(Tabla13[[#This Row],[Hora de Salida]], "h:mm")</f>
        <v>2:54</v>
      </c>
      <c r="S533" s="7">
        <f>IF(Tabla13[[#This Row],[Estado de la Mesa]]="Ocupada",Tabla13[[#This Row],[Hora de Salida2]]-Tabla13[[#This Row],[Hora de Llegada2]]+(15/1440),Tabla13[[#This Row],[Hora de Salida2]]-Tabla13[[#This Row],[Hora de Llegada2]])</f>
        <v>9.0972222222222218E-2</v>
      </c>
      <c r="T533" s="7">
        <f>Tabla13[[#This Row],[Hora de Salida2]]-Tabla13[[#This Row],[Hora de Llegada2]]</f>
        <v>9.0972222222222218E-2</v>
      </c>
      <c r="U533" s="7">
        <f>IF(Tabla5[[#This Row],[Tiempo de Permanencia sin la Espera]]&gt;Tabla5[[#This Row],[Tiempo Preparación (horas)]],Tabla5[[#This Row],[Tiempo de Permanencia sin la Espera]]-Tabla5[[#This Row],[Tiempo Preparación (horas)]],0)</f>
        <v>2.7777777777777776E-2</v>
      </c>
      <c r="V533" s="7" t="str">
        <f>IF(Tabla5[[#This Row],[Tiempo de Permanencia sin la Espera]]&gt;Tabla5[[#This Row],[Tiempo Preparación (horas)]],"Si","No")</f>
        <v>Si</v>
      </c>
      <c r="W533" s="8">
        <v>210</v>
      </c>
      <c r="X533" s="8">
        <f>IF(Tabla5[[#This Row],[Orden Cobrada]]="Si",Tabla5[[#This Row],[Monto Total de la Cuenta]]," ")</f>
        <v>210</v>
      </c>
      <c r="Y533" s="8">
        <v>91</v>
      </c>
      <c r="Z533" s="7">
        <f>Tabla5[[#This Row],[Tiempo de Preparación]]/1440</f>
        <v>6.3194444444444442E-2</v>
      </c>
    </row>
    <row r="534" spans="1:26">
      <c r="A534">
        <v>2</v>
      </c>
      <c r="B534" t="s">
        <v>717</v>
      </c>
      <c r="C534">
        <v>5</v>
      </c>
      <c r="D534" s="3">
        <v>45022.068055555559</v>
      </c>
      <c r="E534" s="3">
        <v>45022.18472222222</v>
      </c>
      <c r="F534" t="s">
        <v>78</v>
      </c>
      <c r="G534" t="s">
        <v>82</v>
      </c>
      <c r="H534" t="s">
        <v>102</v>
      </c>
      <c r="I534" t="str">
        <f>IF(Tabla5[[#This Row],[Orden Cobrada]]="Si",Tabla13[[#This Row],[Método de Pago]],"Ninguno")</f>
        <v>Efectivo</v>
      </c>
      <c r="J534" t="s">
        <v>716</v>
      </c>
      <c r="K534" s="34" t="str">
        <f>IF(Tabla5[[#This Row],[Orden Cobrada]]="Si",Tabla13[[#This Row],[Propina]],0)</f>
        <v>35.35</v>
      </c>
      <c r="L534" t="s">
        <v>70</v>
      </c>
      <c r="M534">
        <v>522</v>
      </c>
      <c r="N534" t="s">
        <v>85</v>
      </c>
      <c r="O534" t="s">
        <v>15</v>
      </c>
      <c r="P534" s="6">
        <f>INT(Tabla13[[#This Row],[Hora de Llegada]])</f>
        <v>45022</v>
      </c>
      <c r="Q534" s="7" t="str">
        <f>TEXT(Tabla13[[#This Row],[Hora de Llegada]], "h:mm")</f>
        <v>1:38</v>
      </c>
      <c r="R534" s="7" t="str">
        <f>TEXT(Tabla13[[#This Row],[Hora de Salida]], "h:mm")</f>
        <v>4:26</v>
      </c>
      <c r="S534" s="7">
        <f>IF(Tabla13[[#This Row],[Estado de la Mesa]]="Ocupada",Tabla13[[#This Row],[Hora de Salida2]]-Tabla13[[#This Row],[Hora de Llegada2]]+(15/1440),Tabla13[[#This Row],[Hora de Salida2]]-Tabla13[[#This Row],[Hora de Llegada2]])</f>
        <v>0.11666666666666668</v>
      </c>
      <c r="T534" s="7">
        <f>Tabla13[[#This Row],[Hora de Salida2]]-Tabla13[[#This Row],[Hora de Llegada2]]</f>
        <v>0.11666666666666668</v>
      </c>
      <c r="U534" s="7">
        <f>IF(Tabla5[[#This Row],[Tiempo de Permanencia sin la Espera]]&gt;Tabla5[[#This Row],[Tiempo Preparación (horas)]],Tabla5[[#This Row],[Tiempo de Permanencia sin la Espera]]-Tabla5[[#This Row],[Tiempo Preparación (horas)]],0)</f>
        <v>8.4027777777777785E-2</v>
      </c>
      <c r="V534" s="7" t="str">
        <f>IF(Tabla5[[#This Row],[Tiempo de Permanencia sin la Espera]]&gt;Tabla5[[#This Row],[Tiempo Preparación (horas)]],"Si","No")</f>
        <v>Si</v>
      </c>
      <c r="W534" s="8">
        <v>84</v>
      </c>
      <c r="X534" s="8">
        <f>IF(Tabla5[[#This Row],[Orden Cobrada]]="Si",Tabla5[[#This Row],[Monto Total de la Cuenta]]," ")</f>
        <v>84</v>
      </c>
      <c r="Y534" s="8">
        <v>47</v>
      </c>
      <c r="Z534" s="7">
        <f>Tabla5[[#This Row],[Tiempo de Preparación]]/1440</f>
        <v>3.2638888888888891E-2</v>
      </c>
    </row>
    <row r="535" spans="1:26">
      <c r="A535">
        <v>4</v>
      </c>
      <c r="B535" t="s">
        <v>715</v>
      </c>
      <c r="C535">
        <v>3</v>
      </c>
      <c r="D535" s="3">
        <v>45022.068749999999</v>
      </c>
      <c r="E535" s="3">
        <v>45022.195833333331</v>
      </c>
      <c r="F535" t="s">
        <v>87</v>
      </c>
      <c r="G535" t="s">
        <v>82</v>
      </c>
      <c r="H535" t="s">
        <v>59</v>
      </c>
      <c r="I535" t="str">
        <f>IF(Tabla5[[#This Row],[Orden Cobrada]]="Si",Tabla13[[#This Row],[Método de Pago]],"Ninguno")</f>
        <v>Tarjeta de crédito</v>
      </c>
      <c r="J535" t="s">
        <v>714</v>
      </c>
      <c r="K535" s="34" t="str">
        <f>IF(Tabla5[[#This Row],[Orden Cobrada]]="Si",Tabla13[[#This Row],[Propina]],0)</f>
        <v>45.41</v>
      </c>
      <c r="L535" t="s">
        <v>76</v>
      </c>
      <c r="M535">
        <v>523</v>
      </c>
      <c r="N535" t="s">
        <v>64</v>
      </c>
      <c r="O535" t="s">
        <v>10</v>
      </c>
      <c r="P535" s="6">
        <f>INT(Tabla13[[#This Row],[Hora de Llegada]])</f>
        <v>45022</v>
      </c>
      <c r="Q535" s="7" t="str">
        <f>TEXT(Tabla13[[#This Row],[Hora de Llegada]], "h:mm")</f>
        <v>1:39</v>
      </c>
      <c r="R535" s="7" t="str">
        <f>TEXT(Tabla13[[#This Row],[Hora de Salida]], "h:mm")</f>
        <v>4:42</v>
      </c>
      <c r="S535" s="7">
        <f>IF(Tabla13[[#This Row],[Estado de la Mesa]]="Ocupada",Tabla13[[#This Row],[Hora de Salida2]]-Tabla13[[#This Row],[Hora de Llegada2]]+(15/1440),Tabla13[[#This Row],[Hora de Salida2]]-Tabla13[[#This Row],[Hora de Llegada2]])</f>
        <v>0.13749999999999998</v>
      </c>
      <c r="T535" s="7">
        <f>Tabla13[[#This Row],[Hora de Salida2]]-Tabla13[[#This Row],[Hora de Llegada2]]</f>
        <v>0.12708333333333333</v>
      </c>
      <c r="U535" s="7">
        <f>IF(Tabla5[[#This Row],[Tiempo de Permanencia sin la Espera]]&gt;Tabla5[[#This Row],[Tiempo Preparación (horas)]],Tabla5[[#This Row],[Tiempo de Permanencia sin la Espera]]-Tabla5[[#This Row],[Tiempo Preparación (horas)]],0)</f>
        <v>9.166666666666666E-2</v>
      </c>
      <c r="V535" s="7" t="str">
        <f>IF(Tabla5[[#This Row],[Tiempo de Permanencia sin la Espera]]&gt;Tabla5[[#This Row],[Tiempo Preparación (horas)]],"Si","No")</f>
        <v>Si</v>
      </c>
      <c r="W535" s="8">
        <v>81</v>
      </c>
      <c r="X535" s="8">
        <f>IF(Tabla5[[#This Row],[Orden Cobrada]]="Si",Tabla5[[#This Row],[Monto Total de la Cuenta]]," ")</f>
        <v>81</v>
      </c>
      <c r="Y535" s="8">
        <v>51</v>
      </c>
      <c r="Z535" s="7">
        <f>Tabla5[[#This Row],[Tiempo de Preparación]]/1440</f>
        <v>3.5416666666666666E-2</v>
      </c>
    </row>
    <row r="536" spans="1:26">
      <c r="A536">
        <v>16</v>
      </c>
      <c r="B536" t="s">
        <v>713</v>
      </c>
      <c r="C536">
        <v>4</v>
      </c>
      <c r="D536" s="3">
        <v>45022.002083333333</v>
      </c>
      <c r="E536" s="3">
        <v>45022.105555555558</v>
      </c>
      <c r="F536" t="s">
        <v>72</v>
      </c>
      <c r="G536" t="s">
        <v>82</v>
      </c>
      <c r="H536" t="s">
        <v>59</v>
      </c>
      <c r="I536" t="str">
        <f>IF(Tabla5[[#This Row],[Orden Cobrada]]="Si",Tabla13[[#This Row],[Método de Pago]],"Ninguno")</f>
        <v>Tarjeta de crédito</v>
      </c>
      <c r="J536" t="s">
        <v>712</v>
      </c>
      <c r="K536" s="34" t="str">
        <f>IF(Tabla5[[#This Row],[Orden Cobrada]]="Si",Tabla13[[#This Row],[Propina]],0)</f>
        <v>26.91</v>
      </c>
      <c r="L536" t="s">
        <v>76</v>
      </c>
      <c r="M536">
        <v>524</v>
      </c>
      <c r="N536" t="s">
        <v>100</v>
      </c>
      <c r="O536" t="s">
        <v>711</v>
      </c>
      <c r="P536" s="6">
        <f>INT(Tabla13[[#This Row],[Hora de Llegada]])</f>
        <v>45022</v>
      </c>
      <c r="Q536" s="7" t="str">
        <f>TEXT(Tabla13[[#This Row],[Hora de Llegada]], "h:mm")</f>
        <v>0:03</v>
      </c>
      <c r="R536" s="7" t="str">
        <f>TEXT(Tabla13[[#This Row],[Hora de Salida]], "h:mm")</f>
        <v>2:32</v>
      </c>
      <c r="S536" s="7">
        <f>IF(Tabla13[[#This Row],[Estado de la Mesa]]="Ocupada",Tabla13[[#This Row],[Hora de Salida2]]-Tabla13[[#This Row],[Hora de Llegada2]]+(15/1440),Tabla13[[#This Row],[Hora de Salida2]]-Tabla13[[#This Row],[Hora de Llegada2]])</f>
        <v>0.11388888888888889</v>
      </c>
      <c r="T536" s="7">
        <f>Tabla13[[#This Row],[Hora de Salida2]]-Tabla13[[#This Row],[Hora de Llegada2]]</f>
        <v>0.10347222222222222</v>
      </c>
      <c r="U536" s="7">
        <f>IF(Tabla5[[#This Row],[Tiempo de Permanencia sin la Espera]]&gt;Tabla5[[#This Row],[Tiempo Preparación (horas)]],Tabla5[[#This Row],[Tiempo de Permanencia sin la Espera]]-Tabla5[[#This Row],[Tiempo Preparación (horas)]],0)</f>
        <v>6.1111111111111102E-2</v>
      </c>
      <c r="V536" s="7" t="str">
        <f>IF(Tabla5[[#This Row],[Tiempo de Permanencia sin la Espera]]&gt;Tabla5[[#This Row],[Tiempo Preparación (horas)]],"Si","No")</f>
        <v>Si</v>
      </c>
      <c r="W536" s="8">
        <v>76</v>
      </c>
      <c r="X536" s="8">
        <f>IF(Tabla5[[#This Row],[Orden Cobrada]]="Si",Tabla5[[#This Row],[Monto Total de la Cuenta]]," ")</f>
        <v>76</v>
      </c>
      <c r="Y536" s="8">
        <v>61</v>
      </c>
      <c r="Z536" s="7">
        <f>Tabla5[[#This Row],[Tiempo de Preparación]]/1440</f>
        <v>4.2361111111111113E-2</v>
      </c>
    </row>
    <row r="537" spans="1:26">
      <c r="A537">
        <v>16</v>
      </c>
      <c r="B537" t="s">
        <v>710</v>
      </c>
      <c r="C537">
        <v>3</v>
      </c>
      <c r="D537" s="3">
        <v>45022.143750000003</v>
      </c>
      <c r="E537" s="3">
        <v>45022.301388888889</v>
      </c>
      <c r="F537" t="s">
        <v>72</v>
      </c>
      <c r="G537" t="s">
        <v>82</v>
      </c>
      <c r="H537" t="s">
        <v>59</v>
      </c>
      <c r="I537" t="str">
        <f>IF(Tabla5[[#This Row],[Orden Cobrada]]="Si",Tabla13[[#This Row],[Método de Pago]],"Ninguno")</f>
        <v>Tarjeta de crédito</v>
      </c>
      <c r="J537" t="s">
        <v>709</v>
      </c>
      <c r="K537" s="34" t="str">
        <f>IF(Tabla5[[#This Row],[Orden Cobrada]]="Si",Tabla13[[#This Row],[Propina]],0)</f>
        <v>32.87</v>
      </c>
      <c r="L537" t="s">
        <v>76</v>
      </c>
      <c r="M537">
        <v>525</v>
      </c>
      <c r="N537" t="s">
        <v>132</v>
      </c>
      <c r="O537" t="s">
        <v>708</v>
      </c>
      <c r="P537" s="6">
        <f>INT(Tabla13[[#This Row],[Hora de Llegada]])</f>
        <v>45022</v>
      </c>
      <c r="Q537" s="7" t="str">
        <f>TEXT(Tabla13[[#This Row],[Hora de Llegada]], "h:mm")</f>
        <v>3:27</v>
      </c>
      <c r="R537" s="7" t="str">
        <f>TEXT(Tabla13[[#This Row],[Hora de Salida]], "h:mm")</f>
        <v>7:14</v>
      </c>
      <c r="S537" s="7">
        <f>IF(Tabla13[[#This Row],[Estado de la Mesa]]="Ocupada",Tabla13[[#This Row],[Hora de Salida2]]-Tabla13[[#This Row],[Hora de Llegada2]]+(15/1440),Tabla13[[#This Row],[Hora de Salida2]]-Tabla13[[#This Row],[Hora de Llegada2]])</f>
        <v>0.16805555555555551</v>
      </c>
      <c r="T537" s="7">
        <f>Tabla13[[#This Row],[Hora de Salida2]]-Tabla13[[#This Row],[Hora de Llegada2]]</f>
        <v>0.15763888888888886</v>
      </c>
      <c r="U537" s="7">
        <f>IF(Tabla5[[#This Row],[Tiempo de Permanencia sin la Espera]]&gt;Tabla5[[#This Row],[Tiempo Preparación (horas)]],Tabla5[[#This Row],[Tiempo de Permanencia sin la Espera]]-Tabla5[[#This Row],[Tiempo Preparación (horas)]],0)</f>
        <v>0.10416666666666663</v>
      </c>
      <c r="V537" s="7" t="str">
        <f>IF(Tabla5[[#This Row],[Tiempo de Permanencia sin la Espera]]&gt;Tabla5[[#This Row],[Tiempo Preparación (horas)]],"Si","No")</f>
        <v>Si</v>
      </c>
      <c r="W537" s="8">
        <v>197</v>
      </c>
      <c r="X537" s="8">
        <f>IF(Tabla5[[#This Row],[Orden Cobrada]]="Si",Tabla5[[#This Row],[Monto Total de la Cuenta]]," ")</f>
        <v>197</v>
      </c>
      <c r="Y537" s="8">
        <v>77</v>
      </c>
      <c r="Z537" s="7">
        <f>Tabla5[[#This Row],[Tiempo de Preparación]]/1440</f>
        <v>5.347222222222222E-2</v>
      </c>
    </row>
    <row r="538" spans="1:26">
      <c r="A538">
        <v>4</v>
      </c>
      <c r="B538" t="s">
        <v>707</v>
      </c>
      <c r="C538">
        <v>6</v>
      </c>
      <c r="D538" s="3">
        <v>45022.155555555553</v>
      </c>
      <c r="E538" s="3">
        <v>45022.236805555556</v>
      </c>
      <c r="F538" t="s">
        <v>78</v>
      </c>
      <c r="G538" t="s">
        <v>66</v>
      </c>
      <c r="H538" t="s">
        <v>106</v>
      </c>
      <c r="I538" t="str">
        <f>IF(Tabla5[[#This Row],[Orden Cobrada]]="Si",Tabla13[[#This Row],[Método de Pago]],"Ninguno")</f>
        <v>Tarjeta de débito</v>
      </c>
      <c r="J538" t="s">
        <v>706</v>
      </c>
      <c r="K538" s="34" t="str">
        <f>IF(Tabla5[[#This Row],[Orden Cobrada]]="Si",Tabla13[[#This Row],[Propina]],0)</f>
        <v>43.02</v>
      </c>
      <c r="L538" t="s">
        <v>70</v>
      </c>
      <c r="M538">
        <v>526</v>
      </c>
      <c r="N538" t="s">
        <v>126</v>
      </c>
      <c r="O538" t="s">
        <v>14</v>
      </c>
      <c r="P538" s="6">
        <f>INT(Tabla13[[#This Row],[Hora de Llegada]])</f>
        <v>45022</v>
      </c>
      <c r="Q538" s="7" t="str">
        <f>TEXT(Tabla13[[#This Row],[Hora de Llegada]], "h:mm")</f>
        <v>3:44</v>
      </c>
      <c r="R538" s="7" t="str">
        <f>TEXT(Tabla13[[#This Row],[Hora de Salida]], "h:mm")</f>
        <v>5:41</v>
      </c>
      <c r="S538" s="7">
        <f>IF(Tabla13[[#This Row],[Estado de la Mesa]]="Ocupada",Tabla13[[#This Row],[Hora de Salida2]]-Tabla13[[#This Row],[Hora de Llegada2]]+(15/1440),Tabla13[[#This Row],[Hora de Salida2]]-Tabla13[[#This Row],[Hora de Llegada2]])</f>
        <v>8.1250000000000017E-2</v>
      </c>
      <c r="T538" s="7">
        <f>Tabla13[[#This Row],[Hora de Salida2]]-Tabla13[[#This Row],[Hora de Llegada2]]</f>
        <v>8.1250000000000017E-2</v>
      </c>
      <c r="U538" s="7">
        <f>IF(Tabla5[[#This Row],[Tiempo de Permanencia sin la Espera]]&gt;Tabla5[[#This Row],[Tiempo Preparación (horas)]],Tabla5[[#This Row],[Tiempo de Permanencia sin la Espera]]-Tabla5[[#This Row],[Tiempo Preparación (horas)]],0)</f>
        <v>6.5972222222222238E-2</v>
      </c>
      <c r="V538" s="7" t="str">
        <f>IF(Tabla5[[#This Row],[Tiempo de Permanencia sin la Espera]]&gt;Tabla5[[#This Row],[Tiempo Preparación (horas)]],"Si","No")</f>
        <v>Si</v>
      </c>
      <c r="W538" s="8">
        <v>33</v>
      </c>
      <c r="X538" s="8">
        <f>IF(Tabla5[[#This Row],[Orden Cobrada]]="Si",Tabla5[[#This Row],[Monto Total de la Cuenta]]," ")</f>
        <v>33</v>
      </c>
      <c r="Y538" s="8">
        <v>22</v>
      </c>
      <c r="Z538" s="7">
        <f>Tabla5[[#This Row],[Tiempo de Preparación]]/1440</f>
        <v>1.5277777777777777E-2</v>
      </c>
    </row>
    <row r="539" spans="1:26">
      <c r="A539">
        <v>19</v>
      </c>
      <c r="B539" t="s">
        <v>705</v>
      </c>
      <c r="C539">
        <v>4</v>
      </c>
      <c r="D539" s="3">
        <v>45022.15347222222</v>
      </c>
      <c r="E539" s="3">
        <v>45022.246527777781</v>
      </c>
      <c r="F539" t="s">
        <v>97</v>
      </c>
      <c r="G539" t="s">
        <v>60</v>
      </c>
      <c r="H539" t="s">
        <v>102</v>
      </c>
      <c r="I539" t="str">
        <f>IF(Tabla5[[#This Row],[Orden Cobrada]]="Si",Tabla13[[#This Row],[Método de Pago]],"Ninguno")</f>
        <v>Efectivo</v>
      </c>
      <c r="J539" t="s">
        <v>704</v>
      </c>
      <c r="K539" s="34" t="str">
        <f>IF(Tabla5[[#This Row],[Orden Cobrada]]="Si",Tabla13[[#This Row],[Propina]],0)</f>
        <v>22.95</v>
      </c>
      <c r="L539" t="s">
        <v>76</v>
      </c>
      <c r="M539">
        <v>527</v>
      </c>
      <c r="N539" t="s">
        <v>90</v>
      </c>
      <c r="O539" t="s">
        <v>10</v>
      </c>
      <c r="P539" s="6">
        <f>INT(Tabla13[[#This Row],[Hora de Llegada]])</f>
        <v>45022</v>
      </c>
      <c r="Q539" s="7" t="str">
        <f>TEXT(Tabla13[[#This Row],[Hora de Llegada]], "h:mm")</f>
        <v>3:41</v>
      </c>
      <c r="R539" s="7" t="str">
        <f>TEXT(Tabla13[[#This Row],[Hora de Salida]], "h:mm")</f>
        <v>5:55</v>
      </c>
      <c r="S539" s="7">
        <f>IF(Tabla13[[#This Row],[Estado de la Mesa]]="Ocupada",Tabla13[[#This Row],[Hora de Salida2]]-Tabla13[[#This Row],[Hora de Llegada2]]+(15/1440),Tabla13[[#This Row],[Hora de Salida2]]-Tabla13[[#This Row],[Hora de Llegada2]])</f>
        <v>0.10347222222222223</v>
      </c>
      <c r="T539" s="7">
        <f>Tabla13[[#This Row],[Hora de Salida2]]-Tabla13[[#This Row],[Hora de Llegada2]]</f>
        <v>9.3055555555555558E-2</v>
      </c>
      <c r="U539" s="7">
        <f>IF(Tabla5[[#This Row],[Tiempo de Permanencia sin la Espera]]&gt;Tabla5[[#This Row],[Tiempo Preparación (horas)]],Tabla5[[#This Row],[Tiempo de Permanencia sin la Espera]]-Tabla5[[#This Row],[Tiempo Preparación (horas)]],0)</f>
        <v>7.1527777777777773E-2</v>
      </c>
      <c r="V539" s="7" t="str">
        <f>IF(Tabla5[[#This Row],[Tiempo de Permanencia sin la Espera]]&gt;Tabla5[[#This Row],[Tiempo Preparación (horas)]],"Si","No")</f>
        <v>Si</v>
      </c>
      <c r="W539" s="8">
        <v>54</v>
      </c>
      <c r="X539" s="8">
        <f>IF(Tabla5[[#This Row],[Orden Cobrada]]="Si",Tabla5[[#This Row],[Monto Total de la Cuenta]]," ")</f>
        <v>54</v>
      </c>
      <c r="Y539" s="8">
        <v>31</v>
      </c>
      <c r="Z539" s="7">
        <f>Tabla5[[#This Row],[Tiempo de Preparación]]/1440</f>
        <v>2.1527777777777778E-2</v>
      </c>
    </row>
    <row r="540" spans="1:26">
      <c r="A540">
        <v>14</v>
      </c>
      <c r="B540" t="s">
        <v>292</v>
      </c>
      <c r="C540">
        <v>2</v>
      </c>
      <c r="D540" s="3">
        <v>45022.074305555558</v>
      </c>
      <c r="E540" s="3">
        <v>45022.158333333333</v>
      </c>
      <c r="F540" t="s">
        <v>61</v>
      </c>
      <c r="G540" t="s">
        <v>82</v>
      </c>
      <c r="H540" t="s">
        <v>106</v>
      </c>
      <c r="I540" t="str">
        <f>IF(Tabla5[[#This Row],[Orden Cobrada]]="Si",Tabla13[[#This Row],[Método de Pago]],"Ninguno")</f>
        <v>Ninguno</v>
      </c>
      <c r="J540" t="s">
        <v>703</v>
      </c>
      <c r="K540" s="34">
        <f>IF(Tabla5[[#This Row],[Orden Cobrada]]="Si",Tabla13[[#This Row],[Propina]],0)</f>
        <v>0</v>
      </c>
      <c r="L540" t="s">
        <v>57</v>
      </c>
      <c r="M540">
        <v>528</v>
      </c>
      <c r="N540" t="s">
        <v>126</v>
      </c>
      <c r="O540" t="s">
        <v>702</v>
      </c>
      <c r="P540" s="6">
        <f>INT(Tabla13[[#This Row],[Hora de Llegada]])</f>
        <v>45022</v>
      </c>
      <c r="Q540" s="7" t="str">
        <f>TEXT(Tabla13[[#This Row],[Hora de Llegada]], "h:mm")</f>
        <v>1:47</v>
      </c>
      <c r="R540" s="7" t="str">
        <f>TEXT(Tabla13[[#This Row],[Hora de Salida]], "h:mm")</f>
        <v>3:48</v>
      </c>
      <c r="S540" s="7">
        <f>IF(Tabla13[[#This Row],[Estado de la Mesa]]="Ocupada",Tabla13[[#This Row],[Hora de Salida2]]-Tabla13[[#This Row],[Hora de Llegada2]]+(15/1440),Tabla13[[#This Row],[Hora de Salida2]]-Tabla13[[#This Row],[Hora de Llegada2]])</f>
        <v>8.4027777777777771E-2</v>
      </c>
      <c r="T540" s="7">
        <f>Tabla13[[#This Row],[Hora de Salida2]]-Tabla13[[#This Row],[Hora de Llegada2]]</f>
        <v>8.4027777777777771E-2</v>
      </c>
      <c r="U540" s="7">
        <f>IF(Tabla5[[#This Row],[Tiempo de Permanencia sin la Espera]]&gt;Tabla5[[#This Row],[Tiempo Preparación (horas)]],Tabla5[[#This Row],[Tiempo de Permanencia sin la Espera]]-Tabla5[[#This Row],[Tiempo Preparación (horas)]],0)</f>
        <v>0</v>
      </c>
      <c r="V540" s="7" t="str">
        <f>IF(Tabla5[[#This Row],[Tiempo de Permanencia sin la Espera]]&gt;Tabla5[[#This Row],[Tiempo Preparación (horas)]],"Si","No")</f>
        <v>No</v>
      </c>
      <c r="W540" s="8">
        <v>78</v>
      </c>
      <c r="X540" s="8" t="str">
        <f>IF(Tabla5[[#This Row],[Orden Cobrada]]="Si",Tabla5[[#This Row],[Monto Total de la Cuenta]]," ")</f>
        <v xml:space="preserve"> </v>
      </c>
      <c r="Y540" s="8">
        <v>121</v>
      </c>
      <c r="Z540" s="7">
        <f>Tabla5[[#This Row],[Tiempo de Preparación]]/1440</f>
        <v>8.4027777777777785E-2</v>
      </c>
    </row>
    <row r="541" spans="1:26">
      <c r="A541">
        <v>1</v>
      </c>
      <c r="B541" t="s">
        <v>701</v>
      </c>
      <c r="C541">
        <v>2</v>
      </c>
      <c r="D541" s="3">
        <v>45022.081944444442</v>
      </c>
      <c r="E541" s="3">
        <v>45022.195833333331</v>
      </c>
      <c r="F541" t="s">
        <v>72</v>
      </c>
      <c r="G541" t="s">
        <v>82</v>
      </c>
      <c r="H541" t="s">
        <v>59</v>
      </c>
      <c r="I541" t="str">
        <f>IF(Tabla5[[#This Row],[Orden Cobrada]]="Si",Tabla13[[#This Row],[Método de Pago]],"Ninguno")</f>
        <v>Tarjeta de crédito</v>
      </c>
      <c r="J541" t="s">
        <v>167</v>
      </c>
      <c r="K541" s="34" t="str">
        <f>IF(Tabla5[[#This Row],[Orden Cobrada]]="Si",Tabla13[[#This Row],[Propina]],0)</f>
        <v>25.91</v>
      </c>
      <c r="L541" t="s">
        <v>76</v>
      </c>
      <c r="M541">
        <v>529</v>
      </c>
      <c r="N541" t="s">
        <v>90</v>
      </c>
      <c r="O541" t="s">
        <v>700</v>
      </c>
      <c r="P541" s="6">
        <f>INT(Tabla13[[#This Row],[Hora de Llegada]])</f>
        <v>45022</v>
      </c>
      <c r="Q541" s="7" t="str">
        <f>TEXT(Tabla13[[#This Row],[Hora de Llegada]], "h:mm")</f>
        <v>1:58</v>
      </c>
      <c r="R541" s="7" t="str">
        <f>TEXT(Tabla13[[#This Row],[Hora de Salida]], "h:mm")</f>
        <v>4:42</v>
      </c>
      <c r="S541" s="7">
        <f>IF(Tabla13[[#This Row],[Estado de la Mesa]]="Ocupada",Tabla13[[#This Row],[Hora de Salida2]]-Tabla13[[#This Row],[Hora de Llegada2]]+(15/1440),Tabla13[[#This Row],[Hora de Salida2]]-Tabla13[[#This Row],[Hora de Llegada2]])</f>
        <v>0.12430555555555556</v>
      </c>
      <c r="T541" s="7">
        <f>Tabla13[[#This Row],[Hora de Salida2]]-Tabla13[[#This Row],[Hora de Llegada2]]</f>
        <v>0.11388888888888889</v>
      </c>
      <c r="U541" s="7">
        <f>IF(Tabla5[[#This Row],[Tiempo de Permanencia sin la Espera]]&gt;Tabla5[[#This Row],[Tiempo Preparación (horas)]],Tabla5[[#This Row],[Tiempo de Permanencia sin la Espera]]-Tabla5[[#This Row],[Tiempo Preparación (horas)]],0)</f>
        <v>4.8611111111111077E-3</v>
      </c>
      <c r="V541" s="7" t="str">
        <f>IF(Tabla5[[#This Row],[Tiempo de Permanencia sin la Espera]]&gt;Tabla5[[#This Row],[Tiempo Preparación (horas)]],"Si","No")</f>
        <v>Si</v>
      </c>
      <c r="W541" s="8">
        <v>208</v>
      </c>
      <c r="X541" s="8">
        <f>IF(Tabla5[[#This Row],[Orden Cobrada]]="Si",Tabla5[[#This Row],[Monto Total de la Cuenta]]," ")</f>
        <v>208</v>
      </c>
      <c r="Y541" s="8">
        <v>157</v>
      </c>
      <c r="Z541" s="7">
        <f>Tabla5[[#This Row],[Tiempo de Preparación]]/1440</f>
        <v>0.10902777777777778</v>
      </c>
    </row>
    <row r="542" spans="1:26">
      <c r="A542">
        <v>7</v>
      </c>
      <c r="B542" t="s">
        <v>399</v>
      </c>
      <c r="C542">
        <v>5</v>
      </c>
      <c r="D542" s="3">
        <v>45022.092361111114</v>
      </c>
      <c r="E542" s="3">
        <v>45022.254861111112</v>
      </c>
      <c r="F542" t="s">
        <v>87</v>
      </c>
      <c r="G542" t="s">
        <v>82</v>
      </c>
      <c r="H542" t="s">
        <v>59</v>
      </c>
      <c r="I542" t="str">
        <f>IF(Tabla5[[#This Row],[Orden Cobrada]]="Si",Tabla13[[#This Row],[Método de Pago]],"Ninguno")</f>
        <v>Tarjeta de crédito</v>
      </c>
      <c r="J542" t="s">
        <v>699</v>
      </c>
      <c r="K542" s="34" t="str">
        <f>IF(Tabla5[[#This Row],[Orden Cobrada]]="Si",Tabla13[[#This Row],[Propina]],0)</f>
        <v>30.19</v>
      </c>
      <c r="L542" t="s">
        <v>76</v>
      </c>
      <c r="M542">
        <v>530</v>
      </c>
      <c r="N542" t="s">
        <v>163</v>
      </c>
      <c r="O542" t="s">
        <v>698</v>
      </c>
      <c r="P542" s="6">
        <f>INT(Tabla13[[#This Row],[Hora de Llegada]])</f>
        <v>45022</v>
      </c>
      <c r="Q542" s="7" t="str">
        <f>TEXT(Tabla13[[#This Row],[Hora de Llegada]], "h:mm")</f>
        <v>2:13</v>
      </c>
      <c r="R542" s="7" t="str">
        <f>TEXT(Tabla13[[#This Row],[Hora de Salida]], "h:mm")</f>
        <v>6:07</v>
      </c>
      <c r="S542" s="7">
        <f>IF(Tabla13[[#This Row],[Estado de la Mesa]]="Ocupada",Tabla13[[#This Row],[Hora de Salida2]]-Tabla13[[#This Row],[Hora de Llegada2]]+(15/1440),Tabla13[[#This Row],[Hora de Salida2]]-Tabla13[[#This Row],[Hora de Llegada2]])</f>
        <v>0.17291666666666664</v>
      </c>
      <c r="T542" s="7">
        <f>Tabla13[[#This Row],[Hora de Salida2]]-Tabla13[[#This Row],[Hora de Llegada2]]</f>
        <v>0.16249999999999998</v>
      </c>
      <c r="U542" s="7">
        <f>IF(Tabla5[[#This Row],[Tiempo de Permanencia sin la Espera]]&gt;Tabla5[[#This Row],[Tiempo Preparación (horas)]],Tabla5[[#This Row],[Tiempo de Permanencia sin la Espera]]-Tabla5[[#This Row],[Tiempo Preparación (horas)]],0)</f>
        <v>8.8888888888888865E-2</v>
      </c>
      <c r="V542" s="7" t="str">
        <f>IF(Tabla5[[#This Row],[Tiempo de Permanencia sin la Espera]]&gt;Tabla5[[#This Row],[Tiempo Preparación (horas)]],"Si","No")</f>
        <v>Si</v>
      </c>
      <c r="W542" s="8">
        <v>160</v>
      </c>
      <c r="X542" s="8">
        <f>IF(Tabla5[[#This Row],[Orden Cobrada]]="Si",Tabla5[[#This Row],[Monto Total de la Cuenta]]," ")</f>
        <v>160</v>
      </c>
      <c r="Y542" s="8">
        <v>106</v>
      </c>
      <c r="Z542" s="7">
        <f>Tabla5[[#This Row],[Tiempo de Preparación]]/1440</f>
        <v>7.3611111111111113E-2</v>
      </c>
    </row>
    <row r="543" spans="1:26">
      <c r="A543">
        <v>9</v>
      </c>
      <c r="B543" t="s">
        <v>697</v>
      </c>
      <c r="C543">
        <v>6</v>
      </c>
      <c r="D543" s="3">
        <v>45022.127083333333</v>
      </c>
      <c r="E543" s="3">
        <v>45022.211111111108</v>
      </c>
      <c r="F543" t="s">
        <v>61</v>
      </c>
      <c r="G543" t="s">
        <v>66</v>
      </c>
      <c r="H543" t="s">
        <v>102</v>
      </c>
      <c r="I543" t="str">
        <f>IF(Tabla5[[#This Row],[Orden Cobrada]]="Si",Tabla13[[#This Row],[Método de Pago]],"Ninguno")</f>
        <v>Ninguno</v>
      </c>
      <c r="J543" t="s">
        <v>696</v>
      </c>
      <c r="K543" s="34">
        <f>IF(Tabla5[[#This Row],[Orden Cobrada]]="Si",Tabla13[[#This Row],[Propina]],0)</f>
        <v>0</v>
      </c>
      <c r="L543" t="s">
        <v>70</v>
      </c>
      <c r="M543">
        <v>531</v>
      </c>
      <c r="N543" t="s">
        <v>163</v>
      </c>
      <c r="O543" t="s">
        <v>695</v>
      </c>
      <c r="P543" s="6">
        <f>INT(Tabla13[[#This Row],[Hora de Llegada]])</f>
        <v>45022</v>
      </c>
      <c r="Q543" s="7" t="str">
        <f>TEXT(Tabla13[[#This Row],[Hora de Llegada]], "h:mm")</f>
        <v>3:03</v>
      </c>
      <c r="R543" s="7" t="str">
        <f>TEXT(Tabla13[[#This Row],[Hora de Salida]], "h:mm")</f>
        <v>5:04</v>
      </c>
      <c r="S543" s="7">
        <f>IF(Tabla13[[#This Row],[Estado de la Mesa]]="Ocupada",Tabla13[[#This Row],[Hora de Salida2]]-Tabla13[[#This Row],[Hora de Llegada2]]+(15/1440),Tabla13[[#This Row],[Hora de Salida2]]-Tabla13[[#This Row],[Hora de Llegada2]])</f>
        <v>8.4027777777777785E-2</v>
      </c>
      <c r="T543" s="7">
        <f>Tabla13[[#This Row],[Hora de Salida2]]-Tabla13[[#This Row],[Hora de Llegada2]]</f>
        <v>8.4027777777777785E-2</v>
      </c>
      <c r="U543" s="7">
        <f>IF(Tabla5[[#This Row],[Tiempo de Permanencia sin la Espera]]&gt;Tabla5[[#This Row],[Tiempo Preparación (horas)]],Tabla5[[#This Row],[Tiempo de Permanencia sin la Espera]]-Tabla5[[#This Row],[Tiempo Preparación (horas)]],0)</f>
        <v>0</v>
      </c>
      <c r="V543" s="7" t="str">
        <f>IF(Tabla5[[#This Row],[Tiempo de Permanencia sin la Espera]]&gt;Tabla5[[#This Row],[Tiempo Preparación (horas)]],"Si","No")</f>
        <v>No</v>
      </c>
      <c r="W543" s="8">
        <v>244</v>
      </c>
      <c r="X543" s="8" t="str">
        <f>IF(Tabla5[[#This Row],[Orden Cobrada]]="Si",Tabla5[[#This Row],[Monto Total de la Cuenta]]," ")</f>
        <v xml:space="preserve"> </v>
      </c>
      <c r="Y543" s="8">
        <v>199</v>
      </c>
      <c r="Z543" s="7">
        <f>Tabla5[[#This Row],[Tiempo de Preparación]]/1440</f>
        <v>0.13819444444444445</v>
      </c>
    </row>
    <row r="544" spans="1:26">
      <c r="A544">
        <v>13</v>
      </c>
      <c r="B544" t="s">
        <v>604</v>
      </c>
      <c r="C544">
        <v>3</v>
      </c>
      <c r="D544" s="3">
        <v>45022.074999999997</v>
      </c>
      <c r="E544" s="3">
        <v>45022.226388888892</v>
      </c>
      <c r="F544" t="s">
        <v>72</v>
      </c>
      <c r="G544" t="s">
        <v>60</v>
      </c>
      <c r="H544" t="s">
        <v>106</v>
      </c>
      <c r="I544" t="str">
        <f>IF(Tabla5[[#This Row],[Orden Cobrada]]="Si",Tabla13[[#This Row],[Método de Pago]],"Ninguno")</f>
        <v>Tarjeta de débito</v>
      </c>
      <c r="J544" t="s">
        <v>694</v>
      </c>
      <c r="K544" s="34" t="str">
        <f>IF(Tabla5[[#This Row],[Orden Cobrada]]="Si",Tabla13[[#This Row],[Propina]],0)</f>
        <v>17.95</v>
      </c>
      <c r="L544" t="s">
        <v>57</v>
      </c>
      <c r="M544">
        <v>532</v>
      </c>
      <c r="N544" t="s">
        <v>64</v>
      </c>
      <c r="O544" t="s">
        <v>693</v>
      </c>
      <c r="P544" s="6">
        <f>INT(Tabla13[[#This Row],[Hora de Llegada]])</f>
        <v>45022</v>
      </c>
      <c r="Q544" s="7" t="str">
        <f>TEXT(Tabla13[[#This Row],[Hora de Llegada]], "h:mm")</f>
        <v>1:48</v>
      </c>
      <c r="R544" s="7" t="str">
        <f>TEXT(Tabla13[[#This Row],[Hora de Salida]], "h:mm")</f>
        <v>5:26</v>
      </c>
      <c r="S544" s="7">
        <f>IF(Tabla13[[#This Row],[Estado de la Mesa]]="Ocupada",Tabla13[[#This Row],[Hora de Salida2]]-Tabla13[[#This Row],[Hora de Llegada2]]+(15/1440),Tabla13[[#This Row],[Hora de Salida2]]-Tabla13[[#This Row],[Hora de Llegada2]])</f>
        <v>0.15138888888888891</v>
      </c>
      <c r="T544" s="7">
        <f>Tabla13[[#This Row],[Hora de Salida2]]-Tabla13[[#This Row],[Hora de Llegada2]]</f>
        <v>0.15138888888888891</v>
      </c>
      <c r="U544" s="7">
        <f>IF(Tabla5[[#This Row],[Tiempo de Permanencia sin la Espera]]&gt;Tabla5[[#This Row],[Tiempo Preparación (horas)]],Tabla5[[#This Row],[Tiempo de Permanencia sin la Espera]]-Tabla5[[#This Row],[Tiempo Preparación (horas)]],0)</f>
        <v>0.11041666666666669</v>
      </c>
      <c r="V544" s="7" t="str">
        <f>IF(Tabla5[[#This Row],[Tiempo de Permanencia sin la Espera]]&gt;Tabla5[[#This Row],[Tiempo Preparación (horas)]],"Si","No")</f>
        <v>Si</v>
      </c>
      <c r="W544" s="8">
        <v>137</v>
      </c>
      <c r="X544" s="8">
        <f>IF(Tabla5[[#This Row],[Orden Cobrada]]="Si",Tabla5[[#This Row],[Monto Total de la Cuenta]]," ")</f>
        <v>137</v>
      </c>
      <c r="Y544" s="8">
        <v>59</v>
      </c>
      <c r="Z544" s="7">
        <f>Tabla5[[#This Row],[Tiempo de Preparación]]/1440</f>
        <v>4.0972222222222222E-2</v>
      </c>
    </row>
    <row r="545" spans="1:26">
      <c r="A545">
        <v>1</v>
      </c>
      <c r="B545" t="s">
        <v>457</v>
      </c>
      <c r="C545">
        <v>3</v>
      </c>
      <c r="D545" s="3">
        <v>45022.134722222225</v>
      </c>
      <c r="E545" s="3">
        <v>45022.222222222219</v>
      </c>
      <c r="F545" t="s">
        <v>87</v>
      </c>
      <c r="G545" t="s">
        <v>66</v>
      </c>
      <c r="H545" t="s">
        <v>106</v>
      </c>
      <c r="I545" t="str">
        <f>IF(Tabla5[[#This Row],[Orden Cobrada]]="Si",Tabla13[[#This Row],[Método de Pago]],"Ninguno")</f>
        <v>Tarjeta de débito</v>
      </c>
      <c r="J545" t="s">
        <v>692</v>
      </c>
      <c r="K545" s="34" t="str">
        <f>IF(Tabla5[[#This Row],[Orden Cobrada]]="Si",Tabla13[[#This Row],[Propina]],0)</f>
        <v>20.09</v>
      </c>
      <c r="L545" t="s">
        <v>70</v>
      </c>
      <c r="M545">
        <v>533</v>
      </c>
      <c r="N545" t="s">
        <v>56</v>
      </c>
      <c r="O545" t="s">
        <v>691</v>
      </c>
      <c r="P545" s="6">
        <f>INT(Tabla13[[#This Row],[Hora de Llegada]])</f>
        <v>45022</v>
      </c>
      <c r="Q545" s="7" t="str">
        <f>TEXT(Tabla13[[#This Row],[Hora de Llegada]], "h:mm")</f>
        <v>3:14</v>
      </c>
      <c r="R545" s="7" t="str">
        <f>TEXT(Tabla13[[#This Row],[Hora de Salida]], "h:mm")</f>
        <v>5:20</v>
      </c>
      <c r="S545" s="7">
        <f>IF(Tabla13[[#This Row],[Estado de la Mesa]]="Ocupada",Tabla13[[#This Row],[Hora de Salida2]]-Tabla13[[#This Row],[Hora de Llegada2]]+(15/1440),Tabla13[[#This Row],[Hora de Salida2]]-Tabla13[[#This Row],[Hora de Llegada2]])</f>
        <v>8.7499999999999994E-2</v>
      </c>
      <c r="T545" s="7">
        <f>Tabla13[[#This Row],[Hora de Salida2]]-Tabla13[[#This Row],[Hora de Llegada2]]</f>
        <v>8.7499999999999994E-2</v>
      </c>
      <c r="U545" s="7">
        <f>IF(Tabla5[[#This Row],[Tiempo de Permanencia sin la Espera]]&gt;Tabla5[[#This Row],[Tiempo Preparación (horas)]],Tabla5[[#This Row],[Tiempo de Permanencia sin la Espera]]-Tabla5[[#This Row],[Tiempo Preparación (horas)]],0)</f>
        <v>5.4166666666666662E-2</v>
      </c>
      <c r="V545" s="7" t="str">
        <f>IF(Tabla5[[#This Row],[Tiempo de Permanencia sin la Espera]]&gt;Tabla5[[#This Row],[Tiempo Preparación (horas)]],"Si","No")</f>
        <v>Si</v>
      </c>
      <c r="W545" s="8">
        <v>41</v>
      </c>
      <c r="X545" s="8">
        <f>IF(Tabla5[[#This Row],[Orden Cobrada]]="Si",Tabla5[[#This Row],[Monto Total de la Cuenta]]," ")</f>
        <v>41</v>
      </c>
      <c r="Y545" s="8">
        <v>48</v>
      </c>
      <c r="Z545" s="7">
        <f>Tabla5[[#This Row],[Tiempo de Preparación]]/1440</f>
        <v>3.3333333333333333E-2</v>
      </c>
    </row>
    <row r="546" spans="1:26">
      <c r="A546">
        <v>1</v>
      </c>
      <c r="B546" t="s">
        <v>690</v>
      </c>
      <c r="C546">
        <v>6</v>
      </c>
      <c r="D546" s="3">
        <v>45022.043055555558</v>
      </c>
      <c r="E546" s="3">
        <v>45022.186805555553</v>
      </c>
      <c r="F546" t="s">
        <v>78</v>
      </c>
      <c r="G546" t="s">
        <v>66</v>
      </c>
      <c r="H546" t="s">
        <v>59</v>
      </c>
      <c r="I546" t="str">
        <f>IF(Tabla5[[#This Row],[Orden Cobrada]]="Si",Tabla13[[#This Row],[Método de Pago]],"Ninguno")</f>
        <v>Tarjeta de crédito</v>
      </c>
      <c r="J546" t="s">
        <v>689</v>
      </c>
      <c r="K546" s="34" t="str">
        <f>IF(Tabla5[[#This Row],[Orden Cobrada]]="Si",Tabla13[[#This Row],[Propina]],0)</f>
        <v>23.59</v>
      </c>
      <c r="L546" t="s">
        <v>57</v>
      </c>
      <c r="M546">
        <v>534</v>
      </c>
      <c r="N546" t="s">
        <v>104</v>
      </c>
      <c r="O546" t="s">
        <v>688</v>
      </c>
      <c r="P546" s="6">
        <f>INT(Tabla13[[#This Row],[Hora de Llegada]])</f>
        <v>45022</v>
      </c>
      <c r="Q546" s="7" t="str">
        <f>TEXT(Tabla13[[#This Row],[Hora de Llegada]], "h:mm")</f>
        <v>1:02</v>
      </c>
      <c r="R546" s="7" t="str">
        <f>TEXT(Tabla13[[#This Row],[Hora de Salida]], "h:mm")</f>
        <v>4:29</v>
      </c>
      <c r="S546" s="7">
        <f>IF(Tabla13[[#This Row],[Estado de la Mesa]]="Ocupada",Tabla13[[#This Row],[Hora de Salida2]]-Tabla13[[#This Row],[Hora de Llegada2]]+(15/1440),Tabla13[[#This Row],[Hora de Salida2]]-Tabla13[[#This Row],[Hora de Llegada2]])</f>
        <v>0.14374999999999999</v>
      </c>
      <c r="T546" s="7">
        <f>Tabla13[[#This Row],[Hora de Salida2]]-Tabla13[[#This Row],[Hora de Llegada2]]</f>
        <v>0.14374999999999999</v>
      </c>
      <c r="U546" s="7">
        <f>IF(Tabla5[[#This Row],[Tiempo de Permanencia sin la Espera]]&gt;Tabla5[[#This Row],[Tiempo Preparación (horas)]],Tabla5[[#This Row],[Tiempo de Permanencia sin la Espera]]-Tabla5[[#This Row],[Tiempo Preparación (horas)]],0)</f>
        <v>9.0972222222222204E-2</v>
      </c>
      <c r="V546" s="7" t="str">
        <f>IF(Tabla5[[#This Row],[Tiempo de Permanencia sin la Espera]]&gt;Tabla5[[#This Row],[Tiempo Preparación (horas)]],"Si","No")</f>
        <v>Si</v>
      </c>
      <c r="W546" s="8">
        <v>147</v>
      </c>
      <c r="X546" s="8">
        <f>IF(Tabla5[[#This Row],[Orden Cobrada]]="Si",Tabla5[[#This Row],[Monto Total de la Cuenta]]," ")</f>
        <v>147</v>
      </c>
      <c r="Y546" s="8">
        <v>76</v>
      </c>
      <c r="Z546" s="7">
        <f>Tabla5[[#This Row],[Tiempo de Preparación]]/1440</f>
        <v>5.2777777777777778E-2</v>
      </c>
    </row>
    <row r="547" spans="1:26">
      <c r="A547">
        <v>15</v>
      </c>
      <c r="B547" t="s">
        <v>687</v>
      </c>
      <c r="C547">
        <v>3</v>
      </c>
      <c r="D547" s="3">
        <v>45022.039583333331</v>
      </c>
      <c r="E547" s="3">
        <v>45022.147222222222</v>
      </c>
      <c r="F547" t="s">
        <v>97</v>
      </c>
      <c r="G547" t="s">
        <v>60</v>
      </c>
      <c r="H547" t="s">
        <v>59</v>
      </c>
      <c r="I547" t="str">
        <f>IF(Tabla5[[#This Row],[Orden Cobrada]]="Si",Tabla13[[#This Row],[Método de Pago]],"Ninguno")</f>
        <v>Tarjeta de crédito</v>
      </c>
      <c r="J547" t="s">
        <v>686</v>
      </c>
      <c r="K547" s="34" t="str">
        <f>IF(Tabla5[[#This Row],[Orden Cobrada]]="Si",Tabla13[[#This Row],[Propina]],0)</f>
        <v>39.45</v>
      </c>
      <c r="L547" t="s">
        <v>70</v>
      </c>
      <c r="M547">
        <v>535</v>
      </c>
      <c r="N547" t="s">
        <v>69</v>
      </c>
      <c r="O547" t="s">
        <v>685</v>
      </c>
      <c r="P547" s="6">
        <f>INT(Tabla13[[#This Row],[Hora de Llegada]])</f>
        <v>45022</v>
      </c>
      <c r="Q547" s="7" t="str">
        <f>TEXT(Tabla13[[#This Row],[Hora de Llegada]], "h:mm")</f>
        <v>0:57</v>
      </c>
      <c r="R547" s="7" t="str">
        <f>TEXT(Tabla13[[#This Row],[Hora de Salida]], "h:mm")</f>
        <v>3:32</v>
      </c>
      <c r="S547" s="7">
        <f>IF(Tabla13[[#This Row],[Estado de la Mesa]]="Ocupada",Tabla13[[#This Row],[Hora de Salida2]]-Tabla13[[#This Row],[Hora de Llegada2]]+(15/1440),Tabla13[[#This Row],[Hora de Salida2]]-Tabla13[[#This Row],[Hora de Llegada2]])</f>
        <v>0.1076388888888889</v>
      </c>
      <c r="T547" s="7">
        <f>Tabla13[[#This Row],[Hora de Salida2]]-Tabla13[[#This Row],[Hora de Llegada2]]</f>
        <v>0.1076388888888889</v>
      </c>
      <c r="U547" s="7">
        <f>IF(Tabla5[[#This Row],[Tiempo de Permanencia sin la Espera]]&gt;Tabla5[[#This Row],[Tiempo Preparación (horas)]],Tabla5[[#This Row],[Tiempo de Permanencia sin la Espera]]-Tabla5[[#This Row],[Tiempo Preparación (horas)]],0)</f>
        <v>2.9166666666666674E-2</v>
      </c>
      <c r="V547" s="7" t="str">
        <f>IF(Tabla5[[#This Row],[Tiempo de Permanencia sin la Espera]]&gt;Tabla5[[#This Row],[Tiempo Preparación (horas)]],"Si","No")</f>
        <v>Si</v>
      </c>
      <c r="W547" s="8">
        <v>276</v>
      </c>
      <c r="X547" s="8">
        <f>IF(Tabla5[[#This Row],[Orden Cobrada]]="Si",Tabla5[[#This Row],[Monto Total de la Cuenta]]," ")</f>
        <v>276</v>
      </c>
      <c r="Y547" s="8">
        <v>113</v>
      </c>
      <c r="Z547" s="7">
        <f>Tabla5[[#This Row],[Tiempo de Preparación]]/1440</f>
        <v>7.8472222222222221E-2</v>
      </c>
    </row>
    <row r="548" spans="1:26">
      <c r="A548">
        <v>9</v>
      </c>
      <c r="B548" t="s">
        <v>684</v>
      </c>
      <c r="C548">
        <v>2</v>
      </c>
      <c r="D548" s="3">
        <v>45022.104861111111</v>
      </c>
      <c r="E548" s="3">
        <v>45022.193749999999</v>
      </c>
      <c r="F548" t="s">
        <v>78</v>
      </c>
      <c r="G548" t="s">
        <v>82</v>
      </c>
      <c r="H548" t="s">
        <v>59</v>
      </c>
      <c r="I548" t="str">
        <f>IF(Tabla5[[#This Row],[Orden Cobrada]]="Si",Tabla13[[#This Row],[Método de Pago]],"Ninguno")</f>
        <v>Ninguno</v>
      </c>
      <c r="J548" t="s">
        <v>683</v>
      </c>
      <c r="K548" s="34">
        <f>IF(Tabla5[[#This Row],[Orden Cobrada]]="Si",Tabla13[[#This Row],[Propina]],0)</f>
        <v>0</v>
      </c>
      <c r="L548" t="s">
        <v>57</v>
      </c>
      <c r="M548">
        <v>536</v>
      </c>
      <c r="N548" t="s">
        <v>69</v>
      </c>
      <c r="O548" t="s">
        <v>682</v>
      </c>
      <c r="P548" s="6">
        <f>INT(Tabla13[[#This Row],[Hora de Llegada]])</f>
        <v>45022</v>
      </c>
      <c r="Q548" s="7" t="str">
        <f>TEXT(Tabla13[[#This Row],[Hora de Llegada]], "h:mm")</f>
        <v>2:31</v>
      </c>
      <c r="R548" s="7" t="str">
        <f>TEXT(Tabla13[[#This Row],[Hora de Salida]], "h:mm")</f>
        <v>4:39</v>
      </c>
      <c r="S548" s="7">
        <f>IF(Tabla13[[#This Row],[Estado de la Mesa]]="Ocupada",Tabla13[[#This Row],[Hora de Salida2]]-Tabla13[[#This Row],[Hora de Llegada2]]+(15/1440),Tabla13[[#This Row],[Hora de Salida2]]-Tabla13[[#This Row],[Hora de Llegada2]])</f>
        <v>8.8888888888888892E-2</v>
      </c>
      <c r="T548" s="7">
        <f>Tabla13[[#This Row],[Hora de Salida2]]-Tabla13[[#This Row],[Hora de Llegada2]]</f>
        <v>8.8888888888888892E-2</v>
      </c>
      <c r="U548" s="7">
        <f>IF(Tabla5[[#This Row],[Tiempo de Permanencia sin la Espera]]&gt;Tabla5[[#This Row],[Tiempo Preparación (horas)]],Tabla5[[#This Row],[Tiempo de Permanencia sin la Espera]]-Tabla5[[#This Row],[Tiempo Preparación (horas)]],0)</f>
        <v>0</v>
      </c>
      <c r="V548" s="7" t="str">
        <f>IF(Tabla5[[#This Row],[Tiempo de Permanencia sin la Espera]]&gt;Tabla5[[#This Row],[Tiempo Preparación (horas)]],"Si","No")</f>
        <v>No</v>
      </c>
      <c r="W548" s="8">
        <v>212</v>
      </c>
      <c r="X548" s="8" t="str">
        <f>IF(Tabla5[[#This Row],[Orden Cobrada]]="Si",Tabla5[[#This Row],[Monto Total de la Cuenta]]," ")</f>
        <v xml:space="preserve"> </v>
      </c>
      <c r="Y548" s="8">
        <v>152</v>
      </c>
      <c r="Z548" s="7">
        <f>Tabla5[[#This Row],[Tiempo de Preparación]]/1440</f>
        <v>0.10555555555555556</v>
      </c>
    </row>
    <row r="549" spans="1:26">
      <c r="A549">
        <v>18</v>
      </c>
      <c r="B549" t="s">
        <v>681</v>
      </c>
      <c r="C549">
        <v>6</v>
      </c>
      <c r="D549" s="3">
        <v>45022.01666666667</v>
      </c>
      <c r="E549" s="3">
        <v>45022.089583333334</v>
      </c>
      <c r="F549" t="s">
        <v>72</v>
      </c>
      <c r="G549" t="s">
        <v>60</v>
      </c>
      <c r="H549" t="s">
        <v>106</v>
      </c>
      <c r="I549" t="str">
        <f>IF(Tabla5[[#This Row],[Orden Cobrada]]="Si",Tabla13[[#This Row],[Método de Pago]],"Ninguno")</f>
        <v>Tarjeta de débito</v>
      </c>
      <c r="J549" t="s">
        <v>680</v>
      </c>
      <c r="K549" s="34" t="str">
        <f>IF(Tabla5[[#This Row],[Orden Cobrada]]="Si",Tabla13[[#This Row],[Propina]],0)</f>
        <v>28.68</v>
      </c>
      <c r="L549" t="s">
        <v>76</v>
      </c>
      <c r="M549">
        <v>537</v>
      </c>
      <c r="N549" t="s">
        <v>100</v>
      </c>
      <c r="O549" t="s">
        <v>23</v>
      </c>
      <c r="P549" s="6">
        <f>INT(Tabla13[[#This Row],[Hora de Llegada]])</f>
        <v>45022</v>
      </c>
      <c r="Q549" s="7" t="str">
        <f>TEXT(Tabla13[[#This Row],[Hora de Llegada]], "h:mm")</f>
        <v>0:24</v>
      </c>
      <c r="R549" s="7" t="str">
        <f>TEXT(Tabla13[[#This Row],[Hora de Salida]], "h:mm")</f>
        <v>2:09</v>
      </c>
      <c r="S549" s="7">
        <f>IF(Tabla13[[#This Row],[Estado de la Mesa]]="Ocupada",Tabla13[[#This Row],[Hora de Salida2]]-Tabla13[[#This Row],[Hora de Llegada2]]+(15/1440),Tabla13[[#This Row],[Hora de Salida2]]-Tabla13[[#This Row],[Hora de Llegada2]])</f>
        <v>8.3333333333333343E-2</v>
      </c>
      <c r="T549" s="7">
        <f>Tabla13[[#This Row],[Hora de Salida2]]-Tabla13[[#This Row],[Hora de Llegada2]]</f>
        <v>7.2916666666666671E-2</v>
      </c>
      <c r="U549" s="7">
        <f>IF(Tabla5[[#This Row],[Tiempo de Permanencia sin la Espera]]&gt;Tabla5[[#This Row],[Tiempo Preparación (horas)]],Tabla5[[#This Row],[Tiempo de Permanencia sin la Espera]]-Tabla5[[#This Row],[Tiempo Preparación (horas)]],0)</f>
        <v>5.8333333333333334E-2</v>
      </c>
      <c r="V549" s="7" t="str">
        <f>IF(Tabla5[[#This Row],[Tiempo de Permanencia sin la Espera]]&gt;Tabla5[[#This Row],[Tiempo Preparación (horas)]],"Si","No")</f>
        <v>Si</v>
      </c>
      <c r="W549" s="8">
        <v>63</v>
      </c>
      <c r="X549" s="8">
        <f>IF(Tabla5[[#This Row],[Orden Cobrada]]="Si",Tabla5[[#This Row],[Monto Total de la Cuenta]]," ")</f>
        <v>63</v>
      </c>
      <c r="Y549" s="8">
        <v>21</v>
      </c>
      <c r="Z549" s="7">
        <f>Tabla5[[#This Row],[Tiempo de Preparación]]/1440</f>
        <v>1.4583333333333334E-2</v>
      </c>
    </row>
    <row r="550" spans="1:26">
      <c r="A550">
        <v>14</v>
      </c>
      <c r="B550" t="s">
        <v>679</v>
      </c>
      <c r="C550">
        <v>4</v>
      </c>
      <c r="D550" s="3">
        <v>45022.138194444444</v>
      </c>
      <c r="E550" s="3">
        <v>45022.231249999997</v>
      </c>
      <c r="F550" t="s">
        <v>78</v>
      </c>
      <c r="G550" t="s">
        <v>66</v>
      </c>
      <c r="H550" t="s">
        <v>106</v>
      </c>
      <c r="I550" t="str">
        <f>IF(Tabla5[[#This Row],[Orden Cobrada]]="Si",Tabla13[[#This Row],[Método de Pago]],"Ninguno")</f>
        <v>Ninguno</v>
      </c>
      <c r="J550" t="s">
        <v>524</v>
      </c>
      <c r="K550" s="34">
        <f>IF(Tabla5[[#This Row],[Orden Cobrada]]="Si",Tabla13[[#This Row],[Propina]],0)</f>
        <v>0</v>
      </c>
      <c r="L550" t="s">
        <v>70</v>
      </c>
      <c r="M550">
        <v>538</v>
      </c>
      <c r="N550" t="s">
        <v>75</v>
      </c>
      <c r="O550" t="s">
        <v>678</v>
      </c>
      <c r="P550" s="6">
        <f>INT(Tabla13[[#This Row],[Hora de Llegada]])</f>
        <v>45022</v>
      </c>
      <c r="Q550" s="7" t="str">
        <f>TEXT(Tabla13[[#This Row],[Hora de Llegada]], "h:mm")</f>
        <v>3:19</v>
      </c>
      <c r="R550" s="7" t="str">
        <f>TEXT(Tabla13[[#This Row],[Hora de Salida]], "h:mm")</f>
        <v>5:33</v>
      </c>
      <c r="S550" s="7">
        <f>IF(Tabla13[[#This Row],[Estado de la Mesa]]="Ocupada",Tabla13[[#This Row],[Hora de Salida2]]-Tabla13[[#This Row],[Hora de Llegada2]]+(15/1440),Tabla13[[#This Row],[Hora de Salida2]]-Tabla13[[#This Row],[Hora de Llegada2]])</f>
        <v>9.3055555555555558E-2</v>
      </c>
      <c r="T550" s="7">
        <f>Tabla13[[#This Row],[Hora de Salida2]]-Tabla13[[#This Row],[Hora de Llegada2]]</f>
        <v>9.3055555555555558E-2</v>
      </c>
      <c r="U550" s="7">
        <f>IF(Tabla5[[#This Row],[Tiempo de Permanencia sin la Espera]]&gt;Tabla5[[#This Row],[Tiempo Preparación (horas)]],Tabla5[[#This Row],[Tiempo de Permanencia sin la Espera]]-Tabla5[[#This Row],[Tiempo Preparación (horas)]],0)</f>
        <v>0</v>
      </c>
      <c r="V550" s="7" t="str">
        <f>IF(Tabla5[[#This Row],[Tiempo de Permanencia sin la Espera]]&gt;Tabla5[[#This Row],[Tiempo Preparación (horas)]],"Si","No")</f>
        <v>No</v>
      </c>
      <c r="W550" s="8">
        <v>142</v>
      </c>
      <c r="X550" s="8" t="str">
        <f>IF(Tabla5[[#This Row],[Orden Cobrada]]="Si",Tabla5[[#This Row],[Monto Total de la Cuenta]]," ")</f>
        <v xml:space="preserve"> </v>
      </c>
      <c r="Y550" s="8">
        <v>198</v>
      </c>
      <c r="Z550" s="7">
        <f>Tabla5[[#This Row],[Tiempo de Preparación]]/1440</f>
        <v>0.13750000000000001</v>
      </c>
    </row>
    <row r="551" spans="1:26">
      <c r="A551">
        <v>18</v>
      </c>
      <c r="B551" t="s">
        <v>677</v>
      </c>
      <c r="C551">
        <v>3</v>
      </c>
      <c r="D551" s="3">
        <v>45022.160416666666</v>
      </c>
      <c r="E551" s="3">
        <v>45022.291666666664</v>
      </c>
      <c r="F551" t="s">
        <v>61</v>
      </c>
      <c r="G551" t="s">
        <v>60</v>
      </c>
      <c r="H551" t="s">
        <v>102</v>
      </c>
      <c r="I551" t="str">
        <f>IF(Tabla5[[#This Row],[Orden Cobrada]]="Si",Tabla13[[#This Row],[Método de Pago]],"Ninguno")</f>
        <v>Efectivo</v>
      </c>
      <c r="J551" t="s">
        <v>676</v>
      </c>
      <c r="K551" s="34" t="str">
        <f>IF(Tabla5[[#This Row],[Orden Cobrada]]="Si",Tabla13[[#This Row],[Propina]],0)</f>
        <v>20.9</v>
      </c>
      <c r="L551" t="s">
        <v>70</v>
      </c>
      <c r="M551">
        <v>539</v>
      </c>
      <c r="N551" t="s">
        <v>75</v>
      </c>
      <c r="O551" t="s">
        <v>675</v>
      </c>
      <c r="P551" s="6">
        <f>INT(Tabla13[[#This Row],[Hora de Llegada]])</f>
        <v>45022</v>
      </c>
      <c r="Q551" s="7" t="str">
        <f>TEXT(Tabla13[[#This Row],[Hora de Llegada]], "h:mm")</f>
        <v>3:51</v>
      </c>
      <c r="R551" s="7" t="str">
        <f>TEXT(Tabla13[[#This Row],[Hora de Salida]], "h:mm")</f>
        <v>7:00</v>
      </c>
      <c r="S551" s="7">
        <f>IF(Tabla13[[#This Row],[Estado de la Mesa]]="Ocupada",Tabla13[[#This Row],[Hora de Salida2]]-Tabla13[[#This Row],[Hora de Llegada2]]+(15/1440),Tabla13[[#This Row],[Hora de Salida2]]-Tabla13[[#This Row],[Hora de Llegada2]])</f>
        <v>0.13125000000000001</v>
      </c>
      <c r="T551" s="7">
        <f>Tabla13[[#This Row],[Hora de Salida2]]-Tabla13[[#This Row],[Hora de Llegada2]]</f>
        <v>0.13125000000000001</v>
      </c>
      <c r="U551" s="7">
        <f>IF(Tabla5[[#This Row],[Tiempo de Permanencia sin la Espera]]&gt;Tabla5[[#This Row],[Tiempo Preparación (horas)]],Tabla5[[#This Row],[Tiempo de Permanencia sin la Espera]]-Tabla5[[#This Row],[Tiempo Preparación (horas)]],0)</f>
        <v>4.1666666666666671E-2</v>
      </c>
      <c r="V551" s="7" t="str">
        <f>IF(Tabla5[[#This Row],[Tiempo de Permanencia sin la Espera]]&gt;Tabla5[[#This Row],[Tiempo Preparación (horas)]],"Si","No")</f>
        <v>Si</v>
      </c>
      <c r="W551" s="8">
        <v>240</v>
      </c>
      <c r="X551" s="8">
        <f>IF(Tabla5[[#This Row],[Orden Cobrada]]="Si",Tabla5[[#This Row],[Monto Total de la Cuenta]]," ")</f>
        <v>240</v>
      </c>
      <c r="Y551" s="8">
        <v>129</v>
      </c>
      <c r="Z551" s="7">
        <f>Tabla5[[#This Row],[Tiempo de Preparación]]/1440</f>
        <v>8.9583333333333334E-2</v>
      </c>
    </row>
    <row r="552" spans="1:26">
      <c r="A552">
        <v>6</v>
      </c>
      <c r="B552" t="s">
        <v>150</v>
      </c>
      <c r="C552">
        <v>4</v>
      </c>
      <c r="D552" s="3">
        <v>45022.156944444447</v>
      </c>
      <c r="E552" s="3">
        <v>45022.288888888892</v>
      </c>
      <c r="F552" t="s">
        <v>97</v>
      </c>
      <c r="G552" t="s">
        <v>82</v>
      </c>
      <c r="H552" t="s">
        <v>59</v>
      </c>
      <c r="I552" t="str">
        <f>IF(Tabla5[[#This Row],[Orden Cobrada]]="Si",Tabla13[[#This Row],[Método de Pago]],"Ninguno")</f>
        <v>Tarjeta de crédito</v>
      </c>
      <c r="J552" t="s">
        <v>674</v>
      </c>
      <c r="K552" s="34" t="str">
        <f>IF(Tabla5[[#This Row],[Orden Cobrada]]="Si",Tabla13[[#This Row],[Propina]],0)</f>
        <v>47.85</v>
      </c>
      <c r="L552" t="s">
        <v>57</v>
      </c>
      <c r="M552">
        <v>540</v>
      </c>
      <c r="N552" t="s">
        <v>85</v>
      </c>
      <c r="O552" t="s">
        <v>673</v>
      </c>
      <c r="P552" s="6">
        <f>INT(Tabla13[[#This Row],[Hora de Llegada]])</f>
        <v>45022</v>
      </c>
      <c r="Q552" s="7" t="str">
        <f>TEXT(Tabla13[[#This Row],[Hora de Llegada]], "h:mm")</f>
        <v>3:46</v>
      </c>
      <c r="R552" s="7" t="str">
        <f>TEXT(Tabla13[[#This Row],[Hora de Salida]], "h:mm")</f>
        <v>6:56</v>
      </c>
      <c r="S552" s="7">
        <f>IF(Tabla13[[#This Row],[Estado de la Mesa]]="Ocupada",Tabla13[[#This Row],[Hora de Salida2]]-Tabla13[[#This Row],[Hora de Llegada2]]+(15/1440),Tabla13[[#This Row],[Hora de Salida2]]-Tabla13[[#This Row],[Hora de Llegada2]])</f>
        <v>0.13194444444444448</v>
      </c>
      <c r="T552" s="7">
        <f>Tabla13[[#This Row],[Hora de Salida2]]-Tabla13[[#This Row],[Hora de Llegada2]]</f>
        <v>0.13194444444444448</v>
      </c>
      <c r="U552" s="7">
        <f>IF(Tabla5[[#This Row],[Tiempo de Permanencia sin la Espera]]&gt;Tabla5[[#This Row],[Tiempo Preparación (horas)]],Tabla5[[#This Row],[Tiempo de Permanencia sin la Espera]]-Tabla5[[#This Row],[Tiempo Preparación (horas)]],0)</f>
        <v>7.5000000000000039E-2</v>
      </c>
      <c r="V552" s="7" t="str">
        <f>IF(Tabla5[[#This Row],[Tiempo de Permanencia sin la Espera]]&gt;Tabla5[[#This Row],[Tiempo Preparación (horas)]],"Si","No")</f>
        <v>Si</v>
      </c>
      <c r="W552" s="8">
        <v>124</v>
      </c>
      <c r="X552" s="8">
        <f>IF(Tabla5[[#This Row],[Orden Cobrada]]="Si",Tabla5[[#This Row],[Monto Total de la Cuenta]]," ")</f>
        <v>124</v>
      </c>
      <c r="Y552" s="8">
        <v>82</v>
      </c>
      <c r="Z552" s="7">
        <f>Tabla5[[#This Row],[Tiempo de Preparación]]/1440</f>
        <v>5.6944444444444443E-2</v>
      </c>
    </row>
    <row r="553" spans="1:26">
      <c r="A553">
        <v>19</v>
      </c>
      <c r="B553" t="s">
        <v>672</v>
      </c>
      <c r="C553">
        <v>2</v>
      </c>
      <c r="D553" s="3">
        <v>45022.022916666669</v>
      </c>
      <c r="E553" s="3">
        <v>45022.188888888886</v>
      </c>
      <c r="F553" t="s">
        <v>97</v>
      </c>
      <c r="G553" t="s">
        <v>60</v>
      </c>
      <c r="H553" t="s">
        <v>106</v>
      </c>
      <c r="I553" t="str">
        <f>IF(Tabla5[[#This Row],[Orden Cobrada]]="Si",Tabla13[[#This Row],[Método de Pago]],"Ninguno")</f>
        <v>Tarjeta de débito</v>
      </c>
      <c r="J553" t="s">
        <v>671</v>
      </c>
      <c r="K553" s="34" t="str">
        <f>IF(Tabla5[[#This Row],[Orden Cobrada]]="Si",Tabla13[[#This Row],[Propina]],0)</f>
        <v>33.7</v>
      </c>
      <c r="L553" t="s">
        <v>57</v>
      </c>
      <c r="M553">
        <v>541</v>
      </c>
      <c r="N553" t="s">
        <v>75</v>
      </c>
      <c r="O553" t="s">
        <v>670</v>
      </c>
      <c r="P553" s="6">
        <f>INT(Tabla13[[#This Row],[Hora de Llegada]])</f>
        <v>45022</v>
      </c>
      <c r="Q553" s="7" t="str">
        <f>TEXT(Tabla13[[#This Row],[Hora de Llegada]], "h:mm")</f>
        <v>0:33</v>
      </c>
      <c r="R553" s="7" t="str">
        <f>TEXT(Tabla13[[#This Row],[Hora de Salida]], "h:mm")</f>
        <v>4:32</v>
      </c>
      <c r="S553" s="7">
        <f>IF(Tabla13[[#This Row],[Estado de la Mesa]]="Ocupada",Tabla13[[#This Row],[Hora de Salida2]]-Tabla13[[#This Row],[Hora de Llegada2]]+(15/1440),Tabla13[[#This Row],[Hora de Salida2]]-Tabla13[[#This Row],[Hora de Llegada2]])</f>
        <v>0.16597222222222222</v>
      </c>
      <c r="T553" s="7">
        <f>Tabla13[[#This Row],[Hora de Salida2]]-Tabla13[[#This Row],[Hora de Llegada2]]</f>
        <v>0.16597222222222222</v>
      </c>
      <c r="U553" s="7">
        <f>IF(Tabla5[[#This Row],[Tiempo de Permanencia sin la Espera]]&gt;Tabla5[[#This Row],[Tiempo Preparación (horas)]],Tabla5[[#This Row],[Tiempo de Permanencia sin la Espera]]-Tabla5[[#This Row],[Tiempo Preparación (horas)]],0)</f>
        <v>7.9861111111111105E-2</v>
      </c>
      <c r="V553" s="7" t="str">
        <f>IF(Tabla5[[#This Row],[Tiempo de Permanencia sin la Espera]]&gt;Tabla5[[#This Row],[Tiempo Preparación (horas)]],"Si","No")</f>
        <v>Si</v>
      </c>
      <c r="W553" s="8">
        <v>202</v>
      </c>
      <c r="X553" s="8">
        <f>IF(Tabla5[[#This Row],[Orden Cobrada]]="Si",Tabla5[[#This Row],[Monto Total de la Cuenta]]," ")</f>
        <v>202</v>
      </c>
      <c r="Y553" s="8">
        <v>124</v>
      </c>
      <c r="Z553" s="7">
        <f>Tabla5[[#This Row],[Tiempo de Preparación]]/1440</f>
        <v>8.611111111111111E-2</v>
      </c>
    </row>
    <row r="554" spans="1:26">
      <c r="A554">
        <v>9</v>
      </c>
      <c r="B554" t="s">
        <v>669</v>
      </c>
      <c r="C554">
        <v>5</v>
      </c>
      <c r="D554" s="3">
        <v>45022.115972222222</v>
      </c>
      <c r="E554" s="3">
        <v>45022.196527777778</v>
      </c>
      <c r="F554" t="s">
        <v>72</v>
      </c>
      <c r="G554" t="s">
        <v>60</v>
      </c>
      <c r="H554" t="s">
        <v>59</v>
      </c>
      <c r="I554" t="str">
        <f>IF(Tabla5[[#This Row],[Orden Cobrada]]="Si",Tabla13[[#This Row],[Método de Pago]],"Ninguno")</f>
        <v>Tarjeta de crédito</v>
      </c>
      <c r="J554" t="s">
        <v>668</v>
      </c>
      <c r="K554" s="34" t="str">
        <f>IF(Tabla5[[#This Row],[Orden Cobrada]]="Si",Tabla13[[#This Row],[Propina]],0)</f>
        <v>49.05</v>
      </c>
      <c r="L554" t="s">
        <v>57</v>
      </c>
      <c r="M554">
        <v>542</v>
      </c>
      <c r="N554" t="s">
        <v>69</v>
      </c>
      <c r="O554" t="s">
        <v>264</v>
      </c>
      <c r="P554" s="6">
        <f>INT(Tabla13[[#This Row],[Hora de Llegada]])</f>
        <v>45022</v>
      </c>
      <c r="Q554" s="7" t="str">
        <f>TEXT(Tabla13[[#This Row],[Hora de Llegada]], "h:mm")</f>
        <v>2:47</v>
      </c>
      <c r="R554" s="7" t="str">
        <f>TEXT(Tabla13[[#This Row],[Hora de Salida]], "h:mm")</f>
        <v>4:43</v>
      </c>
      <c r="S554" s="7">
        <f>IF(Tabla13[[#This Row],[Estado de la Mesa]]="Ocupada",Tabla13[[#This Row],[Hora de Salida2]]-Tabla13[[#This Row],[Hora de Llegada2]]+(15/1440),Tabla13[[#This Row],[Hora de Salida2]]-Tabla13[[#This Row],[Hora de Llegada2]])</f>
        <v>8.0555555555555561E-2</v>
      </c>
      <c r="T554" s="7">
        <f>Tabla13[[#This Row],[Hora de Salida2]]-Tabla13[[#This Row],[Hora de Llegada2]]</f>
        <v>8.0555555555555561E-2</v>
      </c>
      <c r="U554" s="7">
        <f>IF(Tabla5[[#This Row],[Tiempo de Permanencia sin la Espera]]&gt;Tabla5[[#This Row],[Tiempo Preparación (horas)]],Tabla5[[#This Row],[Tiempo de Permanencia sin la Espera]]-Tabla5[[#This Row],[Tiempo Preparación (horas)]],0)</f>
        <v>6.9444444444445586E-4</v>
      </c>
      <c r="V554" s="7" t="str">
        <f>IF(Tabla5[[#This Row],[Tiempo de Permanencia sin la Espera]]&gt;Tabla5[[#This Row],[Tiempo Preparación (horas)]],"Si","No")</f>
        <v>Si</v>
      </c>
      <c r="W554" s="8">
        <v>148</v>
      </c>
      <c r="X554" s="8">
        <f>IF(Tabla5[[#This Row],[Orden Cobrada]]="Si",Tabla5[[#This Row],[Monto Total de la Cuenta]]," ")</f>
        <v>148</v>
      </c>
      <c r="Y554" s="8">
        <v>115</v>
      </c>
      <c r="Z554" s="7">
        <f>Tabla5[[#This Row],[Tiempo de Preparación]]/1440</f>
        <v>7.9861111111111105E-2</v>
      </c>
    </row>
    <row r="555" spans="1:26">
      <c r="A555">
        <v>19</v>
      </c>
      <c r="B555" t="s">
        <v>667</v>
      </c>
      <c r="C555">
        <v>5</v>
      </c>
      <c r="D555" s="3">
        <v>45022.032638888886</v>
      </c>
      <c r="E555" s="3">
        <v>45022.150694444441</v>
      </c>
      <c r="F555" t="s">
        <v>78</v>
      </c>
      <c r="G555" t="s">
        <v>66</v>
      </c>
      <c r="H555" t="s">
        <v>59</v>
      </c>
      <c r="I555" t="str">
        <f>IF(Tabla5[[#This Row],[Orden Cobrada]]="Si",Tabla13[[#This Row],[Método de Pago]],"Ninguno")</f>
        <v>Tarjeta de crédito</v>
      </c>
      <c r="J555" t="s">
        <v>666</v>
      </c>
      <c r="K555" s="34" t="str">
        <f>IF(Tabla5[[#This Row],[Orden Cobrada]]="Si",Tabla13[[#This Row],[Propina]],0)</f>
        <v>49.37</v>
      </c>
      <c r="L555" t="s">
        <v>57</v>
      </c>
      <c r="M555">
        <v>543</v>
      </c>
      <c r="N555" t="s">
        <v>163</v>
      </c>
      <c r="O555" t="s">
        <v>665</v>
      </c>
      <c r="P555" s="6">
        <f>INT(Tabla13[[#This Row],[Hora de Llegada]])</f>
        <v>45022</v>
      </c>
      <c r="Q555" s="7" t="str">
        <f>TEXT(Tabla13[[#This Row],[Hora de Llegada]], "h:mm")</f>
        <v>0:47</v>
      </c>
      <c r="R555" s="7" t="str">
        <f>TEXT(Tabla13[[#This Row],[Hora de Salida]], "h:mm")</f>
        <v>3:37</v>
      </c>
      <c r="S555" s="7">
        <f>IF(Tabla13[[#This Row],[Estado de la Mesa]]="Ocupada",Tabla13[[#This Row],[Hora de Salida2]]-Tabla13[[#This Row],[Hora de Llegada2]]+(15/1440),Tabla13[[#This Row],[Hora de Salida2]]-Tabla13[[#This Row],[Hora de Llegada2]])</f>
        <v>0.11805555555555555</v>
      </c>
      <c r="T555" s="7">
        <f>Tabla13[[#This Row],[Hora de Salida2]]-Tabla13[[#This Row],[Hora de Llegada2]]</f>
        <v>0.11805555555555555</v>
      </c>
      <c r="U555" s="7">
        <f>IF(Tabla5[[#This Row],[Tiempo de Permanencia sin la Espera]]&gt;Tabla5[[#This Row],[Tiempo Preparación (horas)]],Tabla5[[#This Row],[Tiempo de Permanencia sin la Espera]]-Tabla5[[#This Row],[Tiempo Preparación (horas)]],0)</f>
        <v>6.6666666666666666E-2</v>
      </c>
      <c r="V555" s="7" t="str">
        <f>IF(Tabla5[[#This Row],[Tiempo de Permanencia sin la Espera]]&gt;Tabla5[[#This Row],[Tiempo Preparación (horas)]],"Si","No")</f>
        <v>Si</v>
      </c>
      <c r="W555" s="8">
        <v>206</v>
      </c>
      <c r="X555" s="8">
        <f>IF(Tabla5[[#This Row],[Orden Cobrada]]="Si",Tabla5[[#This Row],[Monto Total de la Cuenta]]," ")</f>
        <v>206</v>
      </c>
      <c r="Y555" s="8">
        <v>74</v>
      </c>
      <c r="Z555" s="7">
        <f>Tabla5[[#This Row],[Tiempo de Preparación]]/1440</f>
        <v>5.1388888888888887E-2</v>
      </c>
    </row>
    <row r="556" spans="1:26">
      <c r="A556">
        <v>7</v>
      </c>
      <c r="B556" t="s">
        <v>221</v>
      </c>
      <c r="C556">
        <v>4</v>
      </c>
      <c r="D556" s="3">
        <v>45022.136805555558</v>
      </c>
      <c r="E556" s="3">
        <v>45022.197916666664</v>
      </c>
      <c r="F556" t="s">
        <v>87</v>
      </c>
      <c r="G556" t="s">
        <v>82</v>
      </c>
      <c r="H556" t="s">
        <v>59</v>
      </c>
      <c r="I556" t="str">
        <f>IF(Tabla5[[#This Row],[Orden Cobrada]]="Si",Tabla13[[#This Row],[Método de Pago]],"Ninguno")</f>
        <v>Tarjeta de crédito</v>
      </c>
      <c r="J556" t="s">
        <v>664</v>
      </c>
      <c r="K556" s="34" t="str">
        <f>IF(Tabla5[[#This Row],[Orden Cobrada]]="Si",Tabla13[[#This Row],[Propina]],0)</f>
        <v>44.91</v>
      </c>
      <c r="L556" t="s">
        <v>76</v>
      </c>
      <c r="M556">
        <v>544</v>
      </c>
      <c r="N556" t="s">
        <v>56</v>
      </c>
      <c r="O556" t="s">
        <v>17</v>
      </c>
      <c r="P556" s="6">
        <f>INT(Tabla13[[#This Row],[Hora de Llegada]])</f>
        <v>45022</v>
      </c>
      <c r="Q556" s="7" t="str">
        <f>TEXT(Tabla13[[#This Row],[Hora de Llegada]], "h:mm")</f>
        <v>3:17</v>
      </c>
      <c r="R556" s="7" t="str">
        <f>TEXT(Tabla13[[#This Row],[Hora de Salida]], "h:mm")</f>
        <v>4:45</v>
      </c>
      <c r="S556" s="7">
        <f>IF(Tabla13[[#This Row],[Estado de la Mesa]]="Ocupada",Tabla13[[#This Row],[Hora de Salida2]]-Tabla13[[#This Row],[Hora de Llegada2]]+(15/1440),Tabla13[[#This Row],[Hora de Salida2]]-Tabla13[[#This Row],[Hora de Llegada2]])</f>
        <v>7.1527777777777787E-2</v>
      </c>
      <c r="T556" s="7">
        <f>Tabla13[[#This Row],[Hora de Salida2]]-Tabla13[[#This Row],[Hora de Llegada2]]</f>
        <v>6.1111111111111116E-2</v>
      </c>
      <c r="U556" s="7">
        <f>IF(Tabla5[[#This Row],[Tiempo de Permanencia sin la Espera]]&gt;Tabla5[[#This Row],[Tiempo Preparación (horas)]],Tabla5[[#This Row],[Tiempo de Permanencia sin la Espera]]-Tabla5[[#This Row],[Tiempo Preparación (horas)]],0)</f>
        <v>2.7777777777777783E-2</v>
      </c>
      <c r="V556" s="7" t="str">
        <f>IF(Tabla5[[#This Row],[Tiempo de Permanencia sin la Espera]]&gt;Tabla5[[#This Row],[Tiempo Preparación (horas)]],"Si","No")</f>
        <v>Si</v>
      </c>
      <c r="W556" s="8">
        <v>70</v>
      </c>
      <c r="X556" s="8">
        <f>IF(Tabla5[[#This Row],[Orden Cobrada]]="Si",Tabla5[[#This Row],[Monto Total de la Cuenta]]," ")</f>
        <v>70</v>
      </c>
      <c r="Y556" s="8">
        <v>48</v>
      </c>
      <c r="Z556" s="7">
        <f>Tabla5[[#This Row],[Tiempo de Preparación]]/1440</f>
        <v>3.3333333333333333E-2</v>
      </c>
    </row>
    <row r="557" spans="1:26">
      <c r="A557">
        <v>20</v>
      </c>
      <c r="B557" t="s">
        <v>663</v>
      </c>
      <c r="C557">
        <v>5</v>
      </c>
      <c r="D557" s="3">
        <v>45022.11041666667</v>
      </c>
      <c r="E557" s="3">
        <v>45022.18472222222</v>
      </c>
      <c r="F557" t="s">
        <v>61</v>
      </c>
      <c r="G557" t="s">
        <v>82</v>
      </c>
      <c r="H557" t="s">
        <v>102</v>
      </c>
      <c r="I557" t="str">
        <f>IF(Tabla5[[#This Row],[Orden Cobrada]]="Si",Tabla13[[#This Row],[Método de Pago]],"Ninguno")</f>
        <v>Efectivo</v>
      </c>
      <c r="J557" t="s">
        <v>662</v>
      </c>
      <c r="K557" s="34" t="str">
        <f>IF(Tabla5[[#This Row],[Orden Cobrada]]="Si",Tabla13[[#This Row],[Propina]],0)</f>
        <v>12.18</v>
      </c>
      <c r="L557" t="s">
        <v>76</v>
      </c>
      <c r="M557">
        <v>545</v>
      </c>
      <c r="N557" t="s">
        <v>69</v>
      </c>
      <c r="O557" t="s">
        <v>661</v>
      </c>
      <c r="P557" s="6">
        <f>INT(Tabla13[[#This Row],[Hora de Llegada]])</f>
        <v>45022</v>
      </c>
      <c r="Q557" s="7" t="str">
        <f>TEXT(Tabla13[[#This Row],[Hora de Llegada]], "h:mm")</f>
        <v>2:39</v>
      </c>
      <c r="R557" s="7" t="str">
        <f>TEXT(Tabla13[[#This Row],[Hora de Salida]], "h:mm")</f>
        <v>4:26</v>
      </c>
      <c r="S557" s="7">
        <f>IF(Tabla13[[#This Row],[Estado de la Mesa]]="Ocupada",Tabla13[[#This Row],[Hora de Salida2]]-Tabla13[[#This Row],[Hora de Llegada2]]+(15/1440),Tabla13[[#This Row],[Hora de Salida2]]-Tabla13[[#This Row],[Hora de Llegada2]])</f>
        <v>8.472222222222224E-2</v>
      </c>
      <c r="T557" s="7">
        <f>Tabla13[[#This Row],[Hora de Salida2]]-Tabla13[[#This Row],[Hora de Llegada2]]</f>
        <v>7.4305555555555569E-2</v>
      </c>
      <c r="U557" s="7">
        <f>IF(Tabla5[[#This Row],[Tiempo de Permanencia sin la Espera]]&gt;Tabla5[[#This Row],[Tiempo Preparación (horas)]],Tabla5[[#This Row],[Tiempo de Permanencia sin la Espera]]-Tabla5[[#This Row],[Tiempo Preparación (horas)]],0)</f>
        <v>5.5555555555555636E-3</v>
      </c>
      <c r="V557" s="7" t="str">
        <f>IF(Tabla5[[#This Row],[Tiempo de Permanencia sin la Espera]]&gt;Tabla5[[#This Row],[Tiempo Preparación (horas)]],"Si","No")</f>
        <v>Si</v>
      </c>
      <c r="W557" s="8">
        <v>130</v>
      </c>
      <c r="X557" s="8">
        <f>IF(Tabla5[[#This Row],[Orden Cobrada]]="Si",Tabla5[[#This Row],[Monto Total de la Cuenta]]," ")</f>
        <v>130</v>
      </c>
      <c r="Y557" s="8">
        <v>99</v>
      </c>
      <c r="Z557" s="7">
        <f>Tabla5[[#This Row],[Tiempo de Preparación]]/1440</f>
        <v>6.8750000000000006E-2</v>
      </c>
    </row>
    <row r="558" spans="1:26">
      <c r="A558">
        <v>5</v>
      </c>
      <c r="B558" t="s">
        <v>393</v>
      </c>
      <c r="C558">
        <v>2</v>
      </c>
      <c r="D558" s="3">
        <v>45022.134722222225</v>
      </c>
      <c r="E558" s="3">
        <v>45022.228472222225</v>
      </c>
      <c r="F558" t="s">
        <v>78</v>
      </c>
      <c r="G558" t="s">
        <v>82</v>
      </c>
      <c r="H558" t="s">
        <v>106</v>
      </c>
      <c r="I558" t="str">
        <f>IF(Tabla5[[#This Row],[Orden Cobrada]]="Si",Tabla13[[#This Row],[Método de Pago]],"Ninguno")</f>
        <v>Tarjeta de débito</v>
      </c>
      <c r="J558" t="s">
        <v>660</v>
      </c>
      <c r="K558" s="34" t="str">
        <f>IF(Tabla5[[#This Row],[Orden Cobrada]]="Si",Tabla13[[#This Row],[Propina]],0)</f>
        <v>47.81</v>
      </c>
      <c r="L558" t="s">
        <v>57</v>
      </c>
      <c r="M558">
        <v>546</v>
      </c>
      <c r="N558" t="s">
        <v>126</v>
      </c>
      <c r="O558" t="s">
        <v>659</v>
      </c>
      <c r="P558" s="6">
        <f>INT(Tabla13[[#This Row],[Hora de Llegada]])</f>
        <v>45022</v>
      </c>
      <c r="Q558" s="7" t="str">
        <f>TEXT(Tabla13[[#This Row],[Hora de Llegada]], "h:mm")</f>
        <v>3:14</v>
      </c>
      <c r="R558" s="7" t="str">
        <f>TEXT(Tabla13[[#This Row],[Hora de Salida]], "h:mm")</f>
        <v>5:29</v>
      </c>
      <c r="S558" s="7">
        <f>IF(Tabla13[[#This Row],[Estado de la Mesa]]="Ocupada",Tabla13[[#This Row],[Hora de Salida2]]-Tabla13[[#This Row],[Hora de Llegada2]]+(15/1440),Tabla13[[#This Row],[Hora de Salida2]]-Tabla13[[#This Row],[Hora de Llegada2]])</f>
        <v>9.375E-2</v>
      </c>
      <c r="T558" s="7">
        <f>Tabla13[[#This Row],[Hora de Salida2]]-Tabla13[[#This Row],[Hora de Llegada2]]</f>
        <v>9.375E-2</v>
      </c>
      <c r="U558" s="7">
        <f>IF(Tabla5[[#This Row],[Tiempo de Permanencia sin la Espera]]&gt;Tabla5[[#This Row],[Tiempo Preparación (horas)]],Tabla5[[#This Row],[Tiempo de Permanencia sin la Espera]]-Tabla5[[#This Row],[Tiempo Preparación (horas)]],0)</f>
        <v>3.0555555555555558E-2</v>
      </c>
      <c r="V558" s="7" t="str">
        <f>IF(Tabla5[[#This Row],[Tiempo de Permanencia sin la Espera]]&gt;Tabla5[[#This Row],[Tiempo Preparación (horas)]],"Si","No")</f>
        <v>Si</v>
      </c>
      <c r="W558" s="8">
        <v>92</v>
      </c>
      <c r="X558" s="8">
        <f>IF(Tabla5[[#This Row],[Orden Cobrada]]="Si",Tabla5[[#This Row],[Monto Total de la Cuenta]]," ")</f>
        <v>92</v>
      </c>
      <c r="Y558" s="8">
        <v>91</v>
      </c>
      <c r="Z558" s="7">
        <f>Tabla5[[#This Row],[Tiempo de Preparación]]/1440</f>
        <v>6.3194444444444442E-2</v>
      </c>
    </row>
    <row r="559" spans="1:26">
      <c r="A559">
        <v>9</v>
      </c>
      <c r="B559" t="s">
        <v>658</v>
      </c>
      <c r="C559">
        <v>3</v>
      </c>
      <c r="D559" s="3">
        <v>45022.113194444442</v>
      </c>
      <c r="E559" s="3">
        <v>45022.191666666666</v>
      </c>
      <c r="F559" t="s">
        <v>87</v>
      </c>
      <c r="G559" t="s">
        <v>66</v>
      </c>
      <c r="H559" t="s">
        <v>59</v>
      </c>
      <c r="I559" t="str">
        <f>IF(Tabla5[[#This Row],[Orden Cobrada]]="Si",Tabla13[[#This Row],[Método de Pago]],"Ninguno")</f>
        <v>Tarjeta de crédito</v>
      </c>
      <c r="J559" t="s">
        <v>657</v>
      </c>
      <c r="K559" s="34" t="str">
        <f>IF(Tabla5[[#This Row],[Orden Cobrada]]="Si",Tabla13[[#This Row],[Propina]],0)</f>
        <v>20.04</v>
      </c>
      <c r="L559" t="s">
        <v>76</v>
      </c>
      <c r="M559">
        <v>547</v>
      </c>
      <c r="N559" t="s">
        <v>75</v>
      </c>
      <c r="O559" t="s">
        <v>656</v>
      </c>
      <c r="P559" s="6">
        <f>INT(Tabla13[[#This Row],[Hora de Llegada]])</f>
        <v>45022</v>
      </c>
      <c r="Q559" s="7" t="str">
        <f>TEXT(Tabla13[[#This Row],[Hora de Llegada]], "h:mm")</f>
        <v>2:43</v>
      </c>
      <c r="R559" s="7" t="str">
        <f>TEXT(Tabla13[[#This Row],[Hora de Salida]], "h:mm")</f>
        <v>4:36</v>
      </c>
      <c r="S559" s="7">
        <f>IF(Tabla13[[#This Row],[Estado de la Mesa]]="Ocupada",Tabla13[[#This Row],[Hora de Salida2]]-Tabla13[[#This Row],[Hora de Llegada2]]+(15/1440),Tabla13[[#This Row],[Hora de Salida2]]-Tabla13[[#This Row],[Hora de Llegada2]])</f>
        <v>8.8888888888888878E-2</v>
      </c>
      <c r="T559" s="7">
        <f>Tabla13[[#This Row],[Hora de Salida2]]-Tabla13[[#This Row],[Hora de Llegada2]]</f>
        <v>7.8472222222222207E-2</v>
      </c>
      <c r="U559" s="7">
        <f>IF(Tabla5[[#This Row],[Tiempo de Permanencia sin la Espera]]&gt;Tabla5[[#This Row],[Tiempo Preparación (horas)]],Tabla5[[#This Row],[Tiempo de Permanencia sin la Espera]]-Tabla5[[#This Row],[Tiempo Preparación (horas)]],0)</f>
        <v>1.1111111111111099E-2</v>
      </c>
      <c r="V559" s="7" t="str">
        <f>IF(Tabla5[[#This Row],[Tiempo de Permanencia sin la Espera]]&gt;Tabla5[[#This Row],[Tiempo Preparación (horas)]],"Si","No")</f>
        <v>Si</v>
      </c>
      <c r="W559" s="8">
        <v>227</v>
      </c>
      <c r="X559" s="8">
        <f>IF(Tabla5[[#This Row],[Orden Cobrada]]="Si",Tabla5[[#This Row],[Monto Total de la Cuenta]]," ")</f>
        <v>227</v>
      </c>
      <c r="Y559" s="8">
        <v>97</v>
      </c>
      <c r="Z559" s="7">
        <f>Tabla5[[#This Row],[Tiempo de Preparación]]/1440</f>
        <v>6.7361111111111108E-2</v>
      </c>
    </row>
    <row r="560" spans="1:26">
      <c r="A560">
        <v>4</v>
      </c>
      <c r="B560" t="s">
        <v>655</v>
      </c>
      <c r="C560">
        <v>2</v>
      </c>
      <c r="D560" s="3">
        <v>45022.038194444445</v>
      </c>
      <c r="E560" s="3">
        <v>45022.168749999997</v>
      </c>
      <c r="F560" t="s">
        <v>61</v>
      </c>
      <c r="G560" t="s">
        <v>82</v>
      </c>
      <c r="H560" t="s">
        <v>59</v>
      </c>
      <c r="I560" t="str">
        <f>IF(Tabla5[[#This Row],[Orden Cobrada]]="Si",Tabla13[[#This Row],[Método de Pago]],"Ninguno")</f>
        <v>Tarjeta de crédito</v>
      </c>
      <c r="J560" t="s">
        <v>654</v>
      </c>
      <c r="K560" s="34" t="str">
        <f>IF(Tabla5[[#This Row],[Orden Cobrada]]="Si",Tabla13[[#This Row],[Propina]],0)</f>
        <v>28.88</v>
      </c>
      <c r="L560" t="s">
        <v>70</v>
      </c>
      <c r="M560">
        <v>548</v>
      </c>
      <c r="N560" t="s">
        <v>69</v>
      </c>
      <c r="O560" t="s">
        <v>653</v>
      </c>
      <c r="P560" s="6">
        <f>INT(Tabla13[[#This Row],[Hora de Llegada]])</f>
        <v>45022</v>
      </c>
      <c r="Q560" s="7" t="str">
        <f>TEXT(Tabla13[[#This Row],[Hora de Llegada]], "h:mm")</f>
        <v>0:55</v>
      </c>
      <c r="R560" s="7" t="str">
        <f>TEXT(Tabla13[[#This Row],[Hora de Salida]], "h:mm")</f>
        <v>4:03</v>
      </c>
      <c r="S560" s="7">
        <f>IF(Tabla13[[#This Row],[Estado de la Mesa]]="Ocupada",Tabla13[[#This Row],[Hora de Salida2]]-Tabla13[[#This Row],[Hora de Llegada2]]+(15/1440),Tabla13[[#This Row],[Hora de Salida2]]-Tabla13[[#This Row],[Hora de Llegada2]])</f>
        <v>0.13055555555555554</v>
      </c>
      <c r="T560" s="7">
        <f>Tabla13[[#This Row],[Hora de Salida2]]-Tabla13[[#This Row],[Hora de Llegada2]]</f>
        <v>0.13055555555555554</v>
      </c>
      <c r="U560" s="7">
        <f>IF(Tabla5[[#This Row],[Tiempo de Permanencia sin la Espera]]&gt;Tabla5[[#This Row],[Tiempo Preparación (horas)]],Tabla5[[#This Row],[Tiempo de Permanencia sin la Espera]]-Tabla5[[#This Row],[Tiempo Preparación (horas)]],0)</f>
        <v>5.6944444444444423E-2</v>
      </c>
      <c r="V560" s="7" t="str">
        <f>IF(Tabla5[[#This Row],[Tiempo de Permanencia sin la Espera]]&gt;Tabla5[[#This Row],[Tiempo Preparación (horas)]],"Si","No")</f>
        <v>Si</v>
      </c>
      <c r="W560" s="8">
        <v>96</v>
      </c>
      <c r="X560" s="8">
        <f>IF(Tabla5[[#This Row],[Orden Cobrada]]="Si",Tabla5[[#This Row],[Monto Total de la Cuenta]]," ")</f>
        <v>96</v>
      </c>
      <c r="Y560" s="8">
        <v>106</v>
      </c>
      <c r="Z560" s="7">
        <f>Tabla5[[#This Row],[Tiempo de Preparación]]/1440</f>
        <v>7.3611111111111113E-2</v>
      </c>
    </row>
    <row r="561" spans="1:26">
      <c r="A561">
        <v>12</v>
      </c>
      <c r="B561" t="s">
        <v>652</v>
      </c>
      <c r="C561">
        <v>2</v>
      </c>
      <c r="D561" s="3">
        <v>45022.064583333333</v>
      </c>
      <c r="E561" s="3">
        <v>45022.226388888892</v>
      </c>
      <c r="F561" t="s">
        <v>97</v>
      </c>
      <c r="G561" t="s">
        <v>82</v>
      </c>
      <c r="H561" t="s">
        <v>59</v>
      </c>
      <c r="I561" t="str">
        <f>IF(Tabla5[[#This Row],[Orden Cobrada]]="Si",Tabla13[[#This Row],[Método de Pago]],"Ninguno")</f>
        <v>Tarjeta de crédito</v>
      </c>
      <c r="J561" t="s">
        <v>651</v>
      </c>
      <c r="K561" s="34" t="str">
        <f>IF(Tabla5[[#This Row],[Orden Cobrada]]="Si",Tabla13[[#This Row],[Propina]],0)</f>
        <v>35.34</v>
      </c>
      <c r="L561" t="s">
        <v>70</v>
      </c>
      <c r="M561">
        <v>549</v>
      </c>
      <c r="N561" t="s">
        <v>75</v>
      </c>
      <c r="O561" t="s">
        <v>650</v>
      </c>
      <c r="P561" s="6">
        <f>INT(Tabla13[[#This Row],[Hora de Llegada]])</f>
        <v>45022</v>
      </c>
      <c r="Q561" s="7" t="str">
        <f>TEXT(Tabla13[[#This Row],[Hora de Llegada]], "h:mm")</f>
        <v>1:33</v>
      </c>
      <c r="R561" s="7" t="str">
        <f>TEXT(Tabla13[[#This Row],[Hora de Salida]], "h:mm")</f>
        <v>5:26</v>
      </c>
      <c r="S561" s="7">
        <f>IF(Tabla13[[#This Row],[Estado de la Mesa]]="Ocupada",Tabla13[[#This Row],[Hora de Salida2]]-Tabla13[[#This Row],[Hora de Llegada2]]+(15/1440),Tabla13[[#This Row],[Hora de Salida2]]-Tabla13[[#This Row],[Hora de Llegada2]])</f>
        <v>0.16180555555555554</v>
      </c>
      <c r="T561" s="7">
        <f>Tabla13[[#This Row],[Hora de Salida2]]-Tabla13[[#This Row],[Hora de Llegada2]]</f>
        <v>0.16180555555555554</v>
      </c>
      <c r="U561" s="7">
        <f>IF(Tabla5[[#This Row],[Tiempo de Permanencia sin la Espera]]&gt;Tabla5[[#This Row],[Tiempo Preparación (horas)]],Tabla5[[#This Row],[Tiempo de Permanencia sin la Espera]]-Tabla5[[#This Row],[Tiempo Preparación (horas)]],0)</f>
        <v>9.3749999999999986E-2</v>
      </c>
      <c r="V561" s="7" t="str">
        <f>IF(Tabla5[[#This Row],[Tiempo de Permanencia sin la Espera]]&gt;Tabla5[[#This Row],[Tiempo Preparación (horas)]],"Si","No")</f>
        <v>Si</v>
      </c>
      <c r="W561" s="8">
        <v>162</v>
      </c>
      <c r="X561" s="8">
        <f>IF(Tabla5[[#This Row],[Orden Cobrada]]="Si",Tabla5[[#This Row],[Monto Total de la Cuenta]]," ")</f>
        <v>162</v>
      </c>
      <c r="Y561" s="8">
        <v>98</v>
      </c>
      <c r="Z561" s="7">
        <f>Tabla5[[#This Row],[Tiempo de Preparación]]/1440</f>
        <v>6.805555555555555E-2</v>
      </c>
    </row>
    <row r="562" spans="1:26">
      <c r="A562">
        <v>1</v>
      </c>
      <c r="B562" t="s">
        <v>649</v>
      </c>
      <c r="C562">
        <v>6</v>
      </c>
      <c r="D562" s="3">
        <v>45022.047222222223</v>
      </c>
      <c r="E562" s="3">
        <v>45022.11041666667</v>
      </c>
      <c r="F562" t="s">
        <v>72</v>
      </c>
      <c r="G562" t="s">
        <v>82</v>
      </c>
      <c r="H562" t="s">
        <v>59</v>
      </c>
      <c r="I562" t="str">
        <f>IF(Tabla5[[#This Row],[Orden Cobrada]]="Si",Tabla13[[#This Row],[Método de Pago]],"Ninguno")</f>
        <v>Tarjeta de crédito</v>
      </c>
      <c r="J562" t="s">
        <v>648</v>
      </c>
      <c r="K562" s="34" t="str">
        <f>IF(Tabla5[[#This Row],[Orden Cobrada]]="Si",Tabla13[[#This Row],[Propina]],0)</f>
        <v>28.33</v>
      </c>
      <c r="L562" t="s">
        <v>76</v>
      </c>
      <c r="M562">
        <v>550</v>
      </c>
      <c r="N562" t="s">
        <v>104</v>
      </c>
      <c r="O562" t="s">
        <v>647</v>
      </c>
      <c r="P562" s="6">
        <f>INT(Tabla13[[#This Row],[Hora de Llegada]])</f>
        <v>45022</v>
      </c>
      <c r="Q562" s="7" t="str">
        <f>TEXT(Tabla13[[#This Row],[Hora de Llegada]], "h:mm")</f>
        <v>1:08</v>
      </c>
      <c r="R562" s="7" t="str">
        <f>TEXT(Tabla13[[#This Row],[Hora de Salida]], "h:mm")</f>
        <v>2:39</v>
      </c>
      <c r="S562" s="7">
        <f>IF(Tabla13[[#This Row],[Estado de la Mesa]]="Ocupada",Tabla13[[#This Row],[Hora de Salida2]]-Tabla13[[#This Row],[Hora de Llegada2]]+(15/1440),Tabla13[[#This Row],[Hora de Salida2]]-Tabla13[[#This Row],[Hora de Llegada2]])</f>
        <v>7.3611111111111113E-2</v>
      </c>
      <c r="T562" s="7">
        <f>Tabla13[[#This Row],[Hora de Salida2]]-Tabla13[[#This Row],[Hora de Llegada2]]</f>
        <v>6.3194444444444442E-2</v>
      </c>
      <c r="U562" s="7">
        <f>IF(Tabla5[[#This Row],[Tiempo de Permanencia sin la Espera]]&gt;Tabla5[[#This Row],[Tiempo Preparación (horas)]],Tabla5[[#This Row],[Tiempo de Permanencia sin la Espera]]-Tabla5[[#This Row],[Tiempo Preparación (horas)]],0)</f>
        <v>2.361111111111111E-2</v>
      </c>
      <c r="V562" s="7" t="str">
        <f>IF(Tabla5[[#This Row],[Tiempo de Permanencia sin la Espera]]&gt;Tabla5[[#This Row],[Tiempo Preparación (horas)]],"Si","No")</f>
        <v>Si</v>
      </c>
      <c r="W562" s="8">
        <v>124</v>
      </c>
      <c r="X562" s="8">
        <f>IF(Tabla5[[#This Row],[Orden Cobrada]]="Si",Tabla5[[#This Row],[Monto Total de la Cuenta]]," ")</f>
        <v>124</v>
      </c>
      <c r="Y562" s="8">
        <v>57</v>
      </c>
      <c r="Z562" s="7">
        <f>Tabla5[[#This Row],[Tiempo de Preparación]]/1440</f>
        <v>3.9583333333333331E-2</v>
      </c>
    </row>
    <row r="563" spans="1:26">
      <c r="A563">
        <v>4</v>
      </c>
      <c r="B563" t="s">
        <v>646</v>
      </c>
      <c r="C563">
        <v>2</v>
      </c>
      <c r="D563" s="3">
        <v>45022.123611111114</v>
      </c>
      <c r="E563" s="3">
        <v>45022.173611111109</v>
      </c>
      <c r="F563" t="s">
        <v>72</v>
      </c>
      <c r="G563" t="s">
        <v>60</v>
      </c>
      <c r="H563" t="s">
        <v>59</v>
      </c>
      <c r="I563" t="str">
        <f>IF(Tabla5[[#This Row],[Orden Cobrada]]="Si",Tabla13[[#This Row],[Método de Pago]],"Ninguno")</f>
        <v>Ninguno</v>
      </c>
      <c r="J563" t="s">
        <v>645</v>
      </c>
      <c r="K563" s="34">
        <f>IF(Tabla5[[#This Row],[Orden Cobrada]]="Si",Tabla13[[#This Row],[Propina]],0)</f>
        <v>0</v>
      </c>
      <c r="L563" t="s">
        <v>57</v>
      </c>
      <c r="M563">
        <v>551</v>
      </c>
      <c r="N563" t="s">
        <v>163</v>
      </c>
      <c r="O563" t="s">
        <v>644</v>
      </c>
      <c r="P563" s="6">
        <f>INT(Tabla13[[#This Row],[Hora de Llegada]])</f>
        <v>45022</v>
      </c>
      <c r="Q563" s="7" t="str">
        <f>TEXT(Tabla13[[#This Row],[Hora de Llegada]], "h:mm")</f>
        <v>2:58</v>
      </c>
      <c r="R563" s="7" t="str">
        <f>TEXT(Tabla13[[#This Row],[Hora de Salida]], "h:mm")</f>
        <v>4:10</v>
      </c>
      <c r="S563" s="7">
        <f>IF(Tabla13[[#This Row],[Estado de la Mesa]]="Ocupada",Tabla13[[#This Row],[Hora de Salida2]]-Tabla13[[#This Row],[Hora de Llegada2]]+(15/1440),Tabla13[[#This Row],[Hora de Salida2]]-Tabla13[[#This Row],[Hora de Llegada2]])</f>
        <v>5.0000000000000017E-2</v>
      </c>
      <c r="T563" s="7">
        <f>Tabla13[[#This Row],[Hora de Salida2]]-Tabla13[[#This Row],[Hora de Llegada2]]</f>
        <v>5.0000000000000017E-2</v>
      </c>
      <c r="U563" s="7">
        <f>IF(Tabla5[[#This Row],[Tiempo de Permanencia sin la Espera]]&gt;Tabla5[[#This Row],[Tiempo Preparación (horas)]],Tabla5[[#This Row],[Tiempo de Permanencia sin la Espera]]-Tabla5[[#This Row],[Tiempo Preparación (horas)]],0)</f>
        <v>0</v>
      </c>
      <c r="V563" s="7" t="str">
        <f>IF(Tabla5[[#This Row],[Tiempo de Permanencia sin la Espera]]&gt;Tabla5[[#This Row],[Tiempo Preparación (horas)]],"Si","No")</f>
        <v>No</v>
      </c>
      <c r="W563" s="8">
        <v>171</v>
      </c>
      <c r="X563" s="8" t="str">
        <f>IF(Tabla5[[#This Row],[Orden Cobrada]]="Si",Tabla5[[#This Row],[Monto Total de la Cuenta]]," ")</f>
        <v xml:space="preserve"> </v>
      </c>
      <c r="Y563" s="8">
        <v>123</v>
      </c>
      <c r="Z563" s="7">
        <f>Tabla5[[#This Row],[Tiempo de Preparación]]/1440</f>
        <v>8.5416666666666669E-2</v>
      </c>
    </row>
    <row r="564" spans="1:26">
      <c r="A564">
        <v>11</v>
      </c>
      <c r="B564" t="s">
        <v>643</v>
      </c>
      <c r="C564">
        <v>6</v>
      </c>
      <c r="D564" s="3">
        <v>45022.018055555556</v>
      </c>
      <c r="E564" s="3">
        <v>45022.162499999999</v>
      </c>
      <c r="F564" t="s">
        <v>72</v>
      </c>
      <c r="G564" t="s">
        <v>66</v>
      </c>
      <c r="H564" t="s">
        <v>106</v>
      </c>
      <c r="I564" t="str">
        <f>IF(Tabla5[[#This Row],[Orden Cobrada]]="Si",Tabla13[[#This Row],[Método de Pago]],"Ninguno")</f>
        <v>Tarjeta de débito</v>
      </c>
      <c r="J564" t="s">
        <v>642</v>
      </c>
      <c r="K564" s="34" t="str">
        <f>IF(Tabla5[[#This Row],[Orden Cobrada]]="Si",Tabla13[[#This Row],[Propina]],0)</f>
        <v>10.28</v>
      </c>
      <c r="L564" t="s">
        <v>70</v>
      </c>
      <c r="M564">
        <v>552</v>
      </c>
      <c r="N564" t="s">
        <v>90</v>
      </c>
      <c r="O564" t="s">
        <v>641</v>
      </c>
      <c r="P564" s="6">
        <f>INT(Tabla13[[#This Row],[Hora de Llegada]])</f>
        <v>45022</v>
      </c>
      <c r="Q564" s="7" t="str">
        <f>TEXT(Tabla13[[#This Row],[Hora de Llegada]], "h:mm")</f>
        <v>0:26</v>
      </c>
      <c r="R564" s="7" t="str">
        <f>TEXT(Tabla13[[#This Row],[Hora de Salida]], "h:mm")</f>
        <v>3:54</v>
      </c>
      <c r="S564" s="7">
        <f>IF(Tabla13[[#This Row],[Estado de la Mesa]]="Ocupada",Tabla13[[#This Row],[Hora de Salida2]]-Tabla13[[#This Row],[Hora de Llegada2]]+(15/1440),Tabla13[[#This Row],[Hora de Salida2]]-Tabla13[[#This Row],[Hora de Llegada2]])</f>
        <v>0.14444444444444446</v>
      </c>
      <c r="T564" s="7">
        <f>Tabla13[[#This Row],[Hora de Salida2]]-Tabla13[[#This Row],[Hora de Llegada2]]</f>
        <v>0.14444444444444446</v>
      </c>
      <c r="U564" s="7">
        <f>IF(Tabla5[[#This Row],[Tiempo de Permanencia sin la Espera]]&gt;Tabla5[[#This Row],[Tiempo Preparación (horas)]],Tabla5[[#This Row],[Tiempo de Permanencia sin la Espera]]-Tabla5[[#This Row],[Tiempo Preparación (horas)]],0)</f>
        <v>6.4583333333333354E-2</v>
      </c>
      <c r="V564" s="7" t="str">
        <f>IF(Tabla5[[#This Row],[Tiempo de Permanencia sin la Espera]]&gt;Tabla5[[#This Row],[Tiempo Preparación (horas)]],"Si","No")</f>
        <v>Si</v>
      </c>
      <c r="W564" s="8">
        <v>243</v>
      </c>
      <c r="X564" s="8">
        <f>IF(Tabla5[[#This Row],[Orden Cobrada]]="Si",Tabla5[[#This Row],[Monto Total de la Cuenta]]," ")</f>
        <v>243</v>
      </c>
      <c r="Y564" s="8">
        <v>115</v>
      </c>
      <c r="Z564" s="7">
        <f>Tabla5[[#This Row],[Tiempo de Preparación]]/1440</f>
        <v>7.9861111111111105E-2</v>
      </c>
    </row>
    <row r="565" spans="1:26">
      <c r="A565">
        <v>14</v>
      </c>
      <c r="B565" t="s">
        <v>640</v>
      </c>
      <c r="C565">
        <v>2</v>
      </c>
      <c r="D565" s="3">
        <v>45022.114583333336</v>
      </c>
      <c r="E565" s="3">
        <v>45022.224999999999</v>
      </c>
      <c r="F565" t="s">
        <v>72</v>
      </c>
      <c r="G565" t="s">
        <v>82</v>
      </c>
      <c r="H565" t="s">
        <v>59</v>
      </c>
      <c r="I565" t="str">
        <f>IF(Tabla5[[#This Row],[Orden Cobrada]]="Si",Tabla13[[#This Row],[Método de Pago]],"Ninguno")</f>
        <v>Ninguno</v>
      </c>
      <c r="J565" t="s">
        <v>639</v>
      </c>
      <c r="K565" s="34">
        <f>IF(Tabla5[[#This Row],[Orden Cobrada]]="Si",Tabla13[[#This Row],[Propina]],0)</f>
        <v>0</v>
      </c>
      <c r="L565" t="s">
        <v>70</v>
      </c>
      <c r="M565">
        <v>553</v>
      </c>
      <c r="N565" t="s">
        <v>104</v>
      </c>
      <c r="O565" t="s">
        <v>638</v>
      </c>
      <c r="P565" s="6">
        <f>INT(Tabla13[[#This Row],[Hora de Llegada]])</f>
        <v>45022</v>
      </c>
      <c r="Q565" s="7" t="str">
        <f>TEXT(Tabla13[[#This Row],[Hora de Llegada]], "h:mm")</f>
        <v>2:45</v>
      </c>
      <c r="R565" s="7" t="str">
        <f>TEXT(Tabla13[[#This Row],[Hora de Salida]], "h:mm")</f>
        <v>5:24</v>
      </c>
      <c r="S565" s="7">
        <f>IF(Tabla13[[#This Row],[Estado de la Mesa]]="Ocupada",Tabla13[[#This Row],[Hora de Salida2]]-Tabla13[[#This Row],[Hora de Llegada2]]+(15/1440),Tabla13[[#This Row],[Hora de Salida2]]-Tabla13[[#This Row],[Hora de Llegada2]])</f>
        <v>0.11041666666666668</v>
      </c>
      <c r="T565" s="7">
        <f>Tabla13[[#This Row],[Hora de Salida2]]-Tabla13[[#This Row],[Hora de Llegada2]]</f>
        <v>0.11041666666666668</v>
      </c>
      <c r="U565" s="7">
        <f>IF(Tabla5[[#This Row],[Tiempo de Permanencia sin la Espera]]&gt;Tabla5[[#This Row],[Tiempo Preparación (horas)]],Tabla5[[#This Row],[Tiempo de Permanencia sin la Espera]]-Tabla5[[#This Row],[Tiempo Preparación (horas)]],0)</f>
        <v>0</v>
      </c>
      <c r="V565" s="7" t="str">
        <f>IF(Tabla5[[#This Row],[Tiempo de Permanencia sin la Espera]]&gt;Tabla5[[#This Row],[Tiempo Preparación (horas)]],"Si","No")</f>
        <v>No</v>
      </c>
      <c r="W565" s="8">
        <v>203</v>
      </c>
      <c r="X565" s="8" t="str">
        <f>IF(Tabla5[[#This Row],[Orden Cobrada]]="Si",Tabla5[[#This Row],[Monto Total de la Cuenta]]," ")</f>
        <v xml:space="preserve"> </v>
      </c>
      <c r="Y565" s="8">
        <v>178</v>
      </c>
      <c r="Z565" s="7">
        <f>Tabla5[[#This Row],[Tiempo de Preparación]]/1440</f>
        <v>0.12361111111111112</v>
      </c>
    </row>
    <row r="566" spans="1:26">
      <c r="A566">
        <v>10</v>
      </c>
      <c r="B566" t="s">
        <v>555</v>
      </c>
      <c r="C566">
        <v>6</v>
      </c>
      <c r="D566" s="3">
        <v>45022.0625</v>
      </c>
      <c r="E566" s="3">
        <v>45022.121527777781</v>
      </c>
      <c r="F566" t="s">
        <v>72</v>
      </c>
      <c r="G566" t="s">
        <v>82</v>
      </c>
      <c r="H566" t="s">
        <v>106</v>
      </c>
      <c r="I566" t="str">
        <f>IF(Tabla5[[#This Row],[Orden Cobrada]]="Si",Tabla13[[#This Row],[Método de Pago]],"Ninguno")</f>
        <v>Tarjeta de débito</v>
      </c>
      <c r="J566" t="s">
        <v>637</v>
      </c>
      <c r="K566" s="34" t="str">
        <f>IF(Tabla5[[#This Row],[Orden Cobrada]]="Si",Tabla13[[#This Row],[Propina]],0)</f>
        <v>19.6</v>
      </c>
      <c r="L566" t="s">
        <v>76</v>
      </c>
      <c r="M566">
        <v>554</v>
      </c>
      <c r="N566" t="s">
        <v>90</v>
      </c>
      <c r="O566" t="s">
        <v>636</v>
      </c>
      <c r="P566" s="6">
        <f>INT(Tabla13[[#This Row],[Hora de Llegada]])</f>
        <v>45022</v>
      </c>
      <c r="Q566" s="7" t="str">
        <f>TEXT(Tabla13[[#This Row],[Hora de Llegada]], "h:mm")</f>
        <v>1:30</v>
      </c>
      <c r="R566" s="7" t="str">
        <f>TEXT(Tabla13[[#This Row],[Hora de Salida]], "h:mm")</f>
        <v>2:55</v>
      </c>
      <c r="S566" s="7">
        <f>IF(Tabla13[[#This Row],[Estado de la Mesa]]="Ocupada",Tabla13[[#This Row],[Hora de Salida2]]-Tabla13[[#This Row],[Hora de Llegada2]]+(15/1440),Tabla13[[#This Row],[Hora de Salida2]]-Tabla13[[#This Row],[Hora de Llegada2]])</f>
        <v>6.9444444444444448E-2</v>
      </c>
      <c r="T566" s="7">
        <f>Tabla13[[#This Row],[Hora de Salida2]]-Tabla13[[#This Row],[Hora de Llegada2]]</f>
        <v>5.9027777777777776E-2</v>
      </c>
      <c r="U566" s="7">
        <f>IF(Tabla5[[#This Row],[Tiempo de Permanencia sin la Espera]]&gt;Tabla5[[#This Row],[Tiempo Preparación (horas)]],Tabla5[[#This Row],[Tiempo de Permanencia sin la Espera]]-Tabla5[[#This Row],[Tiempo Preparación (horas)]],0)</f>
        <v>9.7222222222222224E-3</v>
      </c>
      <c r="V566" s="7" t="str">
        <f>IF(Tabla5[[#This Row],[Tiempo de Permanencia sin la Espera]]&gt;Tabla5[[#This Row],[Tiempo Preparación (horas)]],"Si","No")</f>
        <v>Si</v>
      </c>
      <c r="W566" s="8">
        <v>166</v>
      </c>
      <c r="X566" s="8">
        <f>IF(Tabla5[[#This Row],[Orden Cobrada]]="Si",Tabla5[[#This Row],[Monto Total de la Cuenta]]," ")</f>
        <v>166</v>
      </c>
      <c r="Y566" s="8">
        <v>71</v>
      </c>
      <c r="Z566" s="7">
        <f>Tabla5[[#This Row],[Tiempo de Preparación]]/1440</f>
        <v>4.9305555555555554E-2</v>
      </c>
    </row>
    <row r="567" spans="1:26">
      <c r="A567">
        <v>20</v>
      </c>
      <c r="B567" t="s">
        <v>635</v>
      </c>
      <c r="C567">
        <v>1</v>
      </c>
      <c r="D567" s="3">
        <v>45022.082638888889</v>
      </c>
      <c r="E567" s="3">
        <v>45022.209722222222</v>
      </c>
      <c r="F567" t="s">
        <v>61</v>
      </c>
      <c r="G567" t="s">
        <v>60</v>
      </c>
      <c r="H567" t="s">
        <v>102</v>
      </c>
      <c r="I567" t="str">
        <f>IF(Tabla5[[#This Row],[Orden Cobrada]]="Si",Tabla13[[#This Row],[Método de Pago]],"Ninguno")</f>
        <v>Efectivo</v>
      </c>
      <c r="J567" t="s">
        <v>634</v>
      </c>
      <c r="K567" s="34" t="str">
        <f>IF(Tabla5[[#This Row],[Orden Cobrada]]="Si",Tabla13[[#This Row],[Propina]],0)</f>
        <v>41.08</v>
      </c>
      <c r="L567" t="s">
        <v>70</v>
      </c>
      <c r="M567">
        <v>555</v>
      </c>
      <c r="N567" t="s">
        <v>104</v>
      </c>
      <c r="O567" t="s">
        <v>7</v>
      </c>
      <c r="P567" s="6">
        <f>INT(Tabla13[[#This Row],[Hora de Llegada]])</f>
        <v>45022</v>
      </c>
      <c r="Q567" s="7" t="str">
        <f>TEXT(Tabla13[[#This Row],[Hora de Llegada]], "h:mm")</f>
        <v>1:59</v>
      </c>
      <c r="R567" s="7" t="str">
        <f>TEXT(Tabla13[[#This Row],[Hora de Salida]], "h:mm")</f>
        <v>5:02</v>
      </c>
      <c r="S567" s="7">
        <f>IF(Tabla13[[#This Row],[Estado de la Mesa]]="Ocupada",Tabla13[[#This Row],[Hora de Salida2]]-Tabla13[[#This Row],[Hora de Llegada2]]+(15/1440),Tabla13[[#This Row],[Hora de Salida2]]-Tabla13[[#This Row],[Hora de Llegada2]])</f>
        <v>0.12708333333333333</v>
      </c>
      <c r="T567" s="7">
        <f>Tabla13[[#This Row],[Hora de Salida2]]-Tabla13[[#This Row],[Hora de Llegada2]]</f>
        <v>0.12708333333333333</v>
      </c>
      <c r="U567" s="7">
        <f>IF(Tabla5[[#This Row],[Tiempo de Permanencia sin la Espera]]&gt;Tabla5[[#This Row],[Tiempo Preparación (horas)]],Tabla5[[#This Row],[Tiempo de Permanencia sin la Espera]]-Tabla5[[#This Row],[Tiempo Preparación (horas)]],0)</f>
        <v>9.5138888888888884E-2</v>
      </c>
      <c r="V567" s="7" t="str">
        <f>IF(Tabla5[[#This Row],[Tiempo de Permanencia sin la Espera]]&gt;Tabla5[[#This Row],[Tiempo Preparación (horas)]],"Si","No")</f>
        <v>Si</v>
      </c>
      <c r="W567" s="8">
        <v>30</v>
      </c>
      <c r="X567" s="8">
        <f>IF(Tabla5[[#This Row],[Orden Cobrada]]="Si",Tabla5[[#This Row],[Monto Total de la Cuenta]]," ")</f>
        <v>30</v>
      </c>
      <c r="Y567" s="8">
        <v>46</v>
      </c>
      <c r="Z567" s="7">
        <f>Tabla5[[#This Row],[Tiempo de Preparación]]/1440</f>
        <v>3.1944444444444442E-2</v>
      </c>
    </row>
    <row r="568" spans="1:26">
      <c r="A568">
        <v>9</v>
      </c>
      <c r="B568" t="s">
        <v>633</v>
      </c>
      <c r="C568">
        <v>6</v>
      </c>
      <c r="D568" s="3">
        <v>45022.164583333331</v>
      </c>
      <c r="E568" s="3">
        <v>45022.320138888892</v>
      </c>
      <c r="F568" t="s">
        <v>61</v>
      </c>
      <c r="G568" t="s">
        <v>82</v>
      </c>
      <c r="H568" t="s">
        <v>106</v>
      </c>
      <c r="I568" t="str">
        <f>IF(Tabla5[[#This Row],[Orden Cobrada]]="Si",Tabla13[[#This Row],[Método de Pago]],"Ninguno")</f>
        <v>Tarjeta de débito</v>
      </c>
      <c r="J568" t="s">
        <v>632</v>
      </c>
      <c r="K568" s="34" t="str">
        <f>IF(Tabla5[[#This Row],[Orden Cobrada]]="Si",Tabla13[[#This Row],[Propina]],0)</f>
        <v>14.09</v>
      </c>
      <c r="L568" t="s">
        <v>70</v>
      </c>
      <c r="M568">
        <v>556</v>
      </c>
      <c r="N568" t="s">
        <v>163</v>
      </c>
      <c r="O568" t="s">
        <v>631</v>
      </c>
      <c r="P568" s="6">
        <f>INT(Tabla13[[#This Row],[Hora de Llegada]])</f>
        <v>45022</v>
      </c>
      <c r="Q568" s="7" t="str">
        <f>TEXT(Tabla13[[#This Row],[Hora de Llegada]], "h:mm")</f>
        <v>3:57</v>
      </c>
      <c r="R568" s="7" t="str">
        <f>TEXT(Tabla13[[#This Row],[Hora de Salida]], "h:mm")</f>
        <v>7:41</v>
      </c>
      <c r="S568" s="7">
        <f>IF(Tabla13[[#This Row],[Estado de la Mesa]]="Ocupada",Tabla13[[#This Row],[Hora de Salida2]]-Tabla13[[#This Row],[Hora de Llegada2]]+(15/1440),Tabla13[[#This Row],[Hora de Salida2]]-Tabla13[[#This Row],[Hora de Llegada2]])</f>
        <v>0.15555555555555559</v>
      </c>
      <c r="T568" s="7">
        <f>Tabla13[[#This Row],[Hora de Salida2]]-Tabla13[[#This Row],[Hora de Llegada2]]</f>
        <v>0.15555555555555559</v>
      </c>
      <c r="U568" s="7">
        <f>IF(Tabla5[[#This Row],[Tiempo de Permanencia sin la Espera]]&gt;Tabla5[[#This Row],[Tiempo Preparación (horas)]],Tabla5[[#This Row],[Tiempo de Permanencia sin la Espera]]-Tabla5[[#This Row],[Tiempo Preparación (horas)]],0)</f>
        <v>0.10972222222222225</v>
      </c>
      <c r="V568" s="7" t="str">
        <f>IF(Tabla5[[#This Row],[Tiempo de Permanencia sin la Espera]]&gt;Tabla5[[#This Row],[Tiempo Preparación (horas)]],"Si","No")</f>
        <v>Si</v>
      </c>
      <c r="W568" s="8">
        <v>76</v>
      </c>
      <c r="X568" s="8">
        <f>IF(Tabla5[[#This Row],[Orden Cobrada]]="Si",Tabla5[[#This Row],[Monto Total de la Cuenta]]," ")</f>
        <v>76</v>
      </c>
      <c r="Y568" s="8">
        <v>66</v>
      </c>
      <c r="Z568" s="7">
        <f>Tabla5[[#This Row],[Tiempo de Preparación]]/1440</f>
        <v>4.583333333333333E-2</v>
      </c>
    </row>
    <row r="569" spans="1:26">
      <c r="A569">
        <v>7</v>
      </c>
      <c r="B569" t="s">
        <v>630</v>
      </c>
      <c r="C569">
        <v>5</v>
      </c>
      <c r="D569" s="3">
        <v>45022.161111111112</v>
      </c>
      <c r="E569" s="3">
        <v>45022.318749999999</v>
      </c>
      <c r="F569" t="s">
        <v>61</v>
      </c>
      <c r="G569" t="s">
        <v>82</v>
      </c>
      <c r="H569" t="s">
        <v>102</v>
      </c>
      <c r="I569" t="str">
        <f>IF(Tabla5[[#This Row],[Orden Cobrada]]="Si",Tabla13[[#This Row],[Método de Pago]],"Ninguno")</f>
        <v>Efectivo</v>
      </c>
      <c r="J569" t="s">
        <v>629</v>
      </c>
      <c r="K569" s="34" t="str">
        <f>IF(Tabla5[[#This Row],[Orden Cobrada]]="Si",Tabla13[[#This Row],[Propina]],0)</f>
        <v>35.88</v>
      </c>
      <c r="L569" t="s">
        <v>76</v>
      </c>
      <c r="M569">
        <v>557</v>
      </c>
      <c r="N569" t="s">
        <v>56</v>
      </c>
      <c r="O569" t="s">
        <v>628</v>
      </c>
      <c r="P569" s="6">
        <f>INT(Tabla13[[#This Row],[Hora de Llegada]])</f>
        <v>45022</v>
      </c>
      <c r="Q569" s="7" t="str">
        <f>TEXT(Tabla13[[#This Row],[Hora de Llegada]], "h:mm")</f>
        <v>3:52</v>
      </c>
      <c r="R569" s="7" t="str">
        <f>TEXT(Tabla13[[#This Row],[Hora de Salida]], "h:mm")</f>
        <v>7:39</v>
      </c>
      <c r="S569" s="7">
        <f>IF(Tabla13[[#This Row],[Estado de la Mesa]]="Ocupada",Tabla13[[#This Row],[Hora de Salida2]]-Tabla13[[#This Row],[Hora de Llegada2]]+(15/1440),Tabla13[[#This Row],[Hora de Salida2]]-Tabla13[[#This Row],[Hora de Llegada2]])</f>
        <v>0.16805555555555557</v>
      </c>
      <c r="T569" s="7">
        <f>Tabla13[[#This Row],[Hora de Salida2]]-Tabla13[[#This Row],[Hora de Llegada2]]</f>
        <v>0.15763888888888891</v>
      </c>
      <c r="U569" s="7">
        <f>IF(Tabla5[[#This Row],[Tiempo de Permanencia sin la Espera]]&gt;Tabla5[[#This Row],[Tiempo Preparación (horas)]],Tabla5[[#This Row],[Tiempo de Permanencia sin la Espera]]-Tabla5[[#This Row],[Tiempo Preparación (horas)]],0)</f>
        <v>8.3333333333333356E-2</v>
      </c>
      <c r="V569" s="7" t="str">
        <f>IF(Tabla5[[#This Row],[Tiempo de Permanencia sin la Espera]]&gt;Tabla5[[#This Row],[Tiempo Preparación (horas)]],"Si","No")</f>
        <v>Si</v>
      </c>
      <c r="W569" s="8">
        <v>177</v>
      </c>
      <c r="X569" s="8">
        <f>IF(Tabla5[[#This Row],[Orden Cobrada]]="Si",Tabla5[[#This Row],[Monto Total de la Cuenta]]," ")</f>
        <v>177</v>
      </c>
      <c r="Y569" s="8">
        <v>107</v>
      </c>
      <c r="Z569" s="7">
        <f>Tabla5[[#This Row],[Tiempo de Preparación]]/1440</f>
        <v>7.4305555555555555E-2</v>
      </c>
    </row>
    <row r="570" spans="1:26">
      <c r="A570">
        <v>6</v>
      </c>
      <c r="B570" t="s">
        <v>627</v>
      </c>
      <c r="C570">
        <v>4</v>
      </c>
      <c r="D570" s="3">
        <v>45022.012499999997</v>
      </c>
      <c r="E570" s="3">
        <v>45022.129166666666</v>
      </c>
      <c r="F570" t="s">
        <v>97</v>
      </c>
      <c r="G570" t="s">
        <v>82</v>
      </c>
      <c r="H570" t="s">
        <v>59</v>
      </c>
      <c r="I570" t="str">
        <f>IF(Tabla5[[#This Row],[Orden Cobrada]]="Si",Tabla13[[#This Row],[Método de Pago]],"Ninguno")</f>
        <v>Tarjeta de crédito</v>
      </c>
      <c r="J570" t="s">
        <v>626</v>
      </c>
      <c r="K570" s="34" t="str">
        <f>IF(Tabla5[[#This Row],[Orden Cobrada]]="Si",Tabla13[[#This Row],[Propina]],0)</f>
        <v>45.26</v>
      </c>
      <c r="L570" t="s">
        <v>57</v>
      </c>
      <c r="M570">
        <v>558</v>
      </c>
      <c r="N570" t="s">
        <v>163</v>
      </c>
      <c r="O570" t="s">
        <v>625</v>
      </c>
      <c r="P570" s="6">
        <f>INT(Tabla13[[#This Row],[Hora de Llegada]])</f>
        <v>45022</v>
      </c>
      <c r="Q570" s="7" t="str">
        <f>TEXT(Tabla13[[#This Row],[Hora de Llegada]], "h:mm")</f>
        <v>0:18</v>
      </c>
      <c r="R570" s="7" t="str">
        <f>TEXT(Tabla13[[#This Row],[Hora de Salida]], "h:mm")</f>
        <v>3:06</v>
      </c>
      <c r="S570" s="7">
        <f>IF(Tabla13[[#This Row],[Estado de la Mesa]]="Ocupada",Tabla13[[#This Row],[Hora de Salida2]]-Tabla13[[#This Row],[Hora de Llegada2]]+(15/1440),Tabla13[[#This Row],[Hora de Salida2]]-Tabla13[[#This Row],[Hora de Llegada2]])</f>
        <v>0.11666666666666668</v>
      </c>
      <c r="T570" s="7">
        <f>Tabla13[[#This Row],[Hora de Salida2]]-Tabla13[[#This Row],[Hora de Llegada2]]</f>
        <v>0.11666666666666668</v>
      </c>
      <c r="U570" s="7">
        <f>IF(Tabla5[[#This Row],[Tiempo de Permanencia sin la Espera]]&gt;Tabla5[[#This Row],[Tiempo Preparación (horas)]],Tabla5[[#This Row],[Tiempo de Permanencia sin la Espera]]-Tabla5[[#This Row],[Tiempo Preparación (horas)]],0)</f>
        <v>6.9444444444445586E-4</v>
      </c>
      <c r="V570" s="7" t="str">
        <f>IF(Tabla5[[#This Row],[Tiempo de Permanencia sin la Espera]]&gt;Tabla5[[#This Row],[Tiempo Preparación (horas)]],"Si","No")</f>
        <v>Si</v>
      </c>
      <c r="W570" s="8">
        <v>179</v>
      </c>
      <c r="X570" s="8">
        <f>IF(Tabla5[[#This Row],[Orden Cobrada]]="Si",Tabla5[[#This Row],[Monto Total de la Cuenta]]," ")</f>
        <v>179</v>
      </c>
      <c r="Y570" s="8">
        <v>167</v>
      </c>
      <c r="Z570" s="7">
        <f>Tabla5[[#This Row],[Tiempo de Preparación]]/1440</f>
        <v>0.11597222222222223</v>
      </c>
    </row>
    <row r="571" spans="1:26">
      <c r="A571">
        <v>11</v>
      </c>
      <c r="B571" t="s">
        <v>503</v>
      </c>
      <c r="C571">
        <v>1</v>
      </c>
      <c r="D571" s="3">
        <v>45022.009722222225</v>
      </c>
      <c r="E571" s="3">
        <v>45022.165972222225</v>
      </c>
      <c r="F571" t="s">
        <v>61</v>
      </c>
      <c r="G571" t="s">
        <v>82</v>
      </c>
      <c r="H571" t="s">
        <v>59</v>
      </c>
      <c r="I571" t="str">
        <f>IF(Tabla5[[#This Row],[Orden Cobrada]]="Si",Tabla13[[#This Row],[Método de Pago]],"Ninguno")</f>
        <v>Tarjeta de crédito</v>
      </c>
      <c r="J571" t="s">
        <v>624</v>
      </c>
      <c r="K571" s="34" t="str">
        <f>IF(Tabla5[[#This Row],[Orden Cobrada]]="Si",Tabla13[[#This Row],[Propina]],0)</f>
        <v>24.36</v>
      </c>
      <c r="L571" t="s">
        <v>57</v>
      </c>
      <c r="M571">
        <v>559</v>
      </c>
      <c r="N571" t="s">
        <v>85</v>
      </c>
      <c r="O571" t="s">
        <v>14</v>
      </c>
      <c r="P571" s="6">
        <f>INT(Tabla13[[#This Row],[Hora de Llegada]])</f>
        <v>45022</v>
      </c>
      <c r="Q571" s="7" t="str">
        <f>TEXT(Tabla13[[#This Row],[Hora de Llegada]], "h:mm")</f>
        <v>0:14</v>
      </c>
      <c r="R571" s="7" t="str">
        <f>TEXT(Tabla13[[#This Row],[Hora de Salida]], "h:mm")</f>
        <v>3:59</v>
      </c>
      <c r="S571" s="7">
        <f>IF(Tabla13[[#This Row],[Estado de la Mesa]]="Ocupada",Tabla13[[#This Row],[Hora de Salida2]]-Tabla13[[#This Row],[Hora de Llegada2]]+(15/1440),Tabla13[[#This Row],[Hora de Salida2]]-Tabla13[[#This Row],[Hora de Llegada2]])</f>
        <v>0.15625</v>
      </c>
      <c r="T571" s="7">
        <f>Tabla13[[#This Row],[Hora de Salida2]]-Tabla13[[#This Row],[Hora de Llegada2]]</f>
        <v>0.15625</v>
      </c>
      <c r="U571" s="7">
        <f>IF(Tabla5[[#This Row],[Tiempo de Permanencia sin la Espera]]&gt;Tabla5[[#This Row],[Tiempo Preparación (horas)]],Tabla5[[#This Row],[Tiempo de Permanencia sin la Espera]]-Tabla5[[#This Row],[Tiempo Preparación (horas)]],0)</f>
        <v>0.12777777777777777</v>
      </c>
      <c r="V571" s="7" t="str">
        <f>IF(Tabla5[[#This Row],[Tiempo de Permanencia sin la Espera]]&gt;Tabla5[[#This Row],[Tiempo Preparación (horas)]],"Si","No")</f>
        <v>Si</v>
      </c>
      <c r="W571" s="8">
        <v>99</v>
      </c>
      <c r="X571" s="8">
        <f>IF(Tabla5[[#This Row],[Orden Cobrada]]="Si",Tabla5[[#This Row],[Monto Total de la Cuenta]]," ")</f>
        <v>99</v>
      </c>
      <c r="Y571" s="8">
        <v>41</v>
      </c>
      <c r="Z571" s="7">
        <f>Tabla5[[#This Row],[Tiempo de Preparación]]/1440</f>
        <v>2.8472222222222222E-2</v>
      </c>
    </row>
    <row r="572" spans="1:26">
      <c r="A572">
        <v>6</v>
      </c>
      <c r="B572" t="s">
        <v>623</v>
      </c>
      <c r="C572">
        <v>6</v>
      </c>
      <c r="D572" s="3">
        <v>45022.010416666664</v>
      </c>
      <c r="E572" s="3">
        <v>45022.136805555558</v>
      </c>
      <c r="F572" t="s">
        <v>87</v>
      </c>
      <c r="G572" t="s">
        <v>66</v>
      </c>
      <c r="H572" t="s">
        <v>106</v>
      </c>
      <c r="I572" t="str">
        <f>IF(Tabla5[[#This Row],[Orden Cobrada]]="Si",Tabla13[[#This Row],[Método de Pago]],"Ninguno")</f>
        <v>Tarjeta de débito</v>
      </c>
      <c r="J572" t="s">
        <v>622</v>
      </c>
      <c r="K572" s="34" t="str">
        <f>IF(Tabla5[[#This Row],[Orden Cobrada]]="Si",Tabla13[[#This Row],[Propina]],0)</f>
        <v>31.53</v>
      </c>
      <c r="L572" t="s">
        <v>57</v>
      </c>
      <c r="M572">
        <v>560</v>
      </c>
      <c r="N572" t="s">
        <v>64</v>
      </c>
      <c r="O572" t="s">
        <v>621</v>
      </c>
      <c r="P572" s="6">
        <f>INT(Tabla13[[#This Row],[Hora de Llegada]])</f>
        <v>45022</v>
      </c>
      <c r="Q572" s="7" t="str">
        <f>TEXT(Tabla13[[#This Row],[Hora de Llegada]], "h:mm")</f>
        <v>0:15</v>
      </c>
      <c r="R572" s="7" t="str">
        <f>TEXT(Tabla13[[#This Row],[Hora de Salida]], "h:mm")</f>
        <v>3:17</v>
      </c>
      <c r="S572" s="7">
        <f>IF(Tabla13[[#This Row],[Estado de la Mesa]]="Ocupada",Tabla13[[#This Row],[Hora de Salida2]]-Tabla13[[#This Row],[Hora de Llegada2]]+(15/1440),Tabla13[[#This Row],[Hora de Salida2]]-Tabla13[[#This Row],[Hora de Llegada2]])</f>
        <v>0.12638888888888888</v>
      </c>
      <c r="T572" s="7">
        <f>Tabla13[[#This Row],[Hora de Salida2]]-Tabla13[[#This Row],[Hora de Llegada2]]</f>
        <v>0.12638888888888888</v>
      </c>
      <c r="U572" s="7">
        <f>IF(Tabla5[[#This Row],[Tiempo de Permanencia sin la Espera]]&gt;Tabla5[[#This Row],[Tiempo Preparación (horas)]],Tabla5[[#This Row],[Tiempo de Permanencia sin la Espera]]-Tabla5[[#This Row],[Tiempo Preparación (horas)]],0)</f>
        <v>9.3055555555555558E-2</v>
      </c>
      <c r="V572" s="7" t="str">
        <f>IF(Tabla5[[#This Row],[Tiempo de Permanencia sin la Espera]]&gt;Tabla5[[#This Row],[Tiempo Preparación (horas)]],"Si","No")</f>
        <v>Si</v>
      </c>
      <c r="W572" s="8">
        <v>111</v>
      </c>
      <c r="X572" s="8">
        <f>IF(Tabla5[[#This Row],[Orden Cobrada]]="Si",Tabla5[[#This Row],[Monto Total de la Cuenta]]," ")</f>
        <v>111</v>
      </c>
      <c r="Y572" s="8">
        <v>48</v>
      </c>
      <c r="Z572" s="7">
        <f>Tabla5[[#This Row],[Tiempo de Preparación]]/1440</f>
        <v>3.3333333333333333E-2</v>
      </c>
    </row>
    <row r="573" spans="1:26">
      <c r="A573">
        <v>4</v>
      </c>
      <c r="B573" t="s">
        <v>620</v>
      </c>
      <c r="C573">
        <v>2</v>
      </c>
      <c r="D573" s="3">
        <v>45022.050694444442</v>
      </c>
      <c r="E573" s="3">
        <v>45022.152083333334</v>
      </c>
      <c r="F573" t="s">
        <v>97</v>
      </c>
      <c r="G573" t="s">
        <v>82</v>
      </c>
      <c r="H573" t="s">
        <v>59</v>
      </c>
      <c r="I573" t="str">
        <f>IF(Tabla5[[#This Row],[Orden Cobrada]]="Si",Tabla13[[#This Row],[Método de Pago]],"Ninguno")</f>
        <v>Tarjeta de crédito</v>
      </c>
      <c r="J573" t="s">
        <v>456</v>
      </c>
      <c r="K573" s="34" t="str">
        <f>IF(Tabla5[[#This Row],[Orden Cobrada]]="Si",Tabla13[[#This Row],[Propina]],0)</f>
        <v>44.24</v>
      </c>
      <c r="L573" t="s">
        <v>57</v>
      </c>
      <c r="M573">
        <v>561</v>
      </c>
      <c r="N573" t="s">
        <v>69</v>
      </c>
      <c r="O573" t="s">
        <v>619</v>
      </c>
      <c r="P573" s="6">
        <f>INT(Tabla13[[#This Row],[Hora de Llegada]])</f>
        <v>45022</v>
      </c>
      <c r="Q573" s="7" t="str">
        <f>TEXT(Tabla13[[#This Row],[Hora de Llegada]], "h:mm")</f>
        <v>1:13</v>
      </c>
      <c r="R573" s="7" t="str">
        <f>TEXT(Tabla13[[#This Row],[Hora de Salida]], "h:mm")</f>
        <v>3:39</v>
      </c>
      <c r="S573" s="7">
        <f>IF(Tabla13[[#This Row],[Estado de la Mesa]]="Ocupada",Tabla13[[#This Row],[Hora de Salida2]]-Tabla13[[#This Row],[Hora de Llegada2]]+(15/1440),Tabla13[[#This Row],[Hora de Salida2]]-Tabla13[[#This Row],[Hora de Llegada2]])</f>
        <v>0.10138888888888886</v>
      </c>
      <c r="T573" s="7">
        <f>Tabla13[[#This Row],[Hora de Salida2]]-Tabla13[[#This Row],[Hora de Llegada2]]</f>
        <v>0.10138888888888886</v>
      </c>
      <c r="U573" s="7">
        <f>IF(Tabla5[[#This Row],[Tiempo de Permanencia sin la Espera]]&gt;Tabla5[[#This Row],[Tiempo Preparación (horas)]],Tabla5[[#This Row],[Tiempo de Permanencia sin la Espera]]-Tabla5[[#This Row],[Tiempo Preparación (horas)]],0)</f>
        <v>5.6944444444444416E-2</v>
      </c>
      <c r="V573" s="7" t="str">
        <f>IF(Tabla5[[#This Row],[Tiempo de Permanencia sin la Espera]]&gt;Tabla5[[#This Row],[Tiempo Preparación (horas)]],"Si","No")</f>
        <v>Si</v>
      </c>
      <c r="W573" s="8">
        <v>64</v>
      </c>
      <c r="X573" s="8">
        <f>IF(Tabla5[[#This Row],[Orden Cobrada]]="Si",Tabla5[[#This Row],[Monto Total de la Cuenta]]," ")</f>
        <v>64</v>
      </c>
      <c r="Y573" s="8">
        <v>64</v>
      </c>
      <c r="Z573" s="7">
        <f>Tabla5[[#This Row],[Tiempo de Preparación]]/1440</f>
        <v>4.4444444444444446E-2</v>
      </c>
    </row>
    <row r="574" spans="1:26">
      <c r="A574">
        <v>20</v>
      </c>
      <c r="B574" t="s">
        <v>618</v>
      </c>
      <c r="C574">
        <v>3</v>
      </c>
      <c r="D574" s="3">
        <v>45022.10833333333</v>
      </c>
      <c r="E574" s="3">
        <v>45022.263888888891</v>
      </c>
      <c r="F574" t="s">
        <v>97</v>
      </c>
      <c r="G574" t="s">
        <v>66</v>
      </c>
      <c r="H574" t="s">
        <v>59</v>
      </c>
      <c r="I574" t="str">
        <f>IF(Tabla5[[#This Row],[Orden Cobrada]]="Si",Tabla13[[#This Row],[Método de Pago]],"Ninguno")</f>
        <v>Tarjeta de crédito</v>
      </c>
      <c r="J574" t="s">
        <v>617</v>
      </c>
      <c r="K574" s="34" t="str">
        <f>IF(Tabla5[[#This Row],[Orden Cobrada]]="Si",Tabla13[[#This Row],[Propina]],0)</f>
        <v>21.49</v>
      </c>
      <c r="L574" t="s">
        <v>70</v>
      </c>
      <c r="M574">
        <v>562</v>
      </c>
      <c r="N574" t="s">
        <v>132</v>
      </c>
      <c r="O574" t="s">
        <v>616</v>
      </c>
      <c r="P574" s="6">
        <f>INT(Tabla13[[#This Row],[Hora de Llegada]])</f>
        <v>45022</v>
      </c>
      <c r="Q574" s="7" t="str">
        <f>TEXT(Tabla13[[#This Row],[Hora de Llegada]], "h:mm")</f>
        <v>2:36</v>
      </c>
      <c r="R574" s="7" t="str">
        <f>TEXT(Tabla13[[#This Row],[Hora de Salida]], "h:mm")</f>
        <v>6:20</v>
      </c>
      <c r="S574" s="7">
        <f>IF(Tabla13[[#This Row],[Estado de la Mesa]]="Ocupada",Tabla13[[#This Row],[Hora de Salida2]]-Tabla13[[#This Row],[Hora de Llegada2]]+(15/1440),Tabla13[[#This Row],[Hora de Salida2]]-Tabla13[[#This Row],[Hora de Llegada2]])</f>
        <v>0.15555555555555556</v>
      </c>
      <c r="T574" s="7">
        <f>Tabla13[[#This Row],[Hora de Salida2]]-Tabla13[[#This Row],[Hora de Llegada2]]</f>
        <v>0.15555555555555556</v>
      </c>
      <c r="U574" s="7">
        <f>IF(Tabla5[[#This Row],[Tiempo de Permanencia sin la Espera]]&gt;Tabla5[[#This Row],[Tiempo Preparación (horas)]],Tabla5[[#This Row],[Tiempo de Permanencia sin la Espera]]-Tabla5[[#This Row],[Tiempo Preparación (horas)]],0)</f>
        <v>7.7777777777777779E-2</v>
      </c>
      <c r="V574" s="7" t="str">
        <f>IF(Tabla5[[#This Row],[Tiempo de Permanencia sin la Espera]]&gt;Tabla5[[#This Row],[Tiempo Preparación (horas)]],"Si","No")</f>
        <v>Si</v>
      </c>
      <c r="W574" s="8">
        <v>288</v>
      </c>
      <c r="X574" s="8">
        <f>IF(Tabla5[[#This Row],[Orden Cobrada]]="Si",Tabla5[[#This Row],[Monto Total de la Cuenta]]," ")</f>
        <v>288</v>
      </c>
      <c r="Y574" s="8">
        <v>112</v>
      </c>
      <c r="Z574" s="7">
        <f>Tabla5[[#This Row],[Tiempo de Preparación]]/1440</f>
        <v>7.7777777777777779E-2</v>
      </c>
    </row>
    <row r="575" spans="1:26">
      <c r="A575">
        <v>12</v>
      </c>
      <c r="B575" t="s">
        <v>615</v>
      </c>
      <c r="C575">
        <v>3</v>
      </c>
      <c r="D575" s="3">
        <v>45022.12777777778</v>
      </c>
      <c r="E575" s="3">
        <v>45022.196527777778</v>
      </c>
      <c r="F575" t="s">
        <v>87</v>
      </c>
      <c r="G575" t="s">
        <v>60</v>
      </c>
      <c r="H575" t="s">
        <v>102</v>
      </c>
      <c r="I575" t="str">
        <f>IF(Tabla5[[#This Row],[Orden Cobrada]]="Si",Tabla13[[#This Row],[Método de Pago]],"Ninguno")</f>
        <v>Efectivo</v>
      </c>
      <c r="J575" t="s">
        <v>614</v>
      </c>
      <c r="K575" s="34" t="str">
        <f>IF(Tabla5[[#This Row],[Orden Cobrada]]="Si",Tabla13[[#This Row],[Propina]],0)</f>
        <v>20.07</v>
      </c>
      <c r="L575" t="s">
        <v>76</v>
      </c>
      <c r="M575">
        <v>563</v>
      </c>
      <c r="N575" t="s">
        <v>64</v>
      </c>
      <c r="O575" t="s">
        <v>10</v>
      </c>
      <c r="P575" s="6">
        <f>INT(Tabla13[[#This Row],[Hora de Llegada]])</f>
        <v>45022</v>
      </c>
      <c r="Q575" s="7" t="str">
        <f>TEXT(Tabla13[[#This Row],[Hora de Llegada]], "h:mm")</f>
        <v>3:04</v>
      </c>
      <c r="R575" s="7" t="str">
        <f>TEXT(Tabla13[[#This Row],[Hora de Salida]], "h:mm")</f>
        <v>4:43</v>
      </c>
      <c r="S575" s="7">
        <f>IF(Tabla13[[#This Row],[Estado de la Mesa]]="Ocupada",Tabla13[[#This Row],[Hora de Salida2]]-Tabla13[[#This Row],[Hora de Llegada2]]+(15/1440),Tabla13[[#This Row],[Hora de Salida2]]-Tabla13[[#This Row],[Hora de Llegada2]])</f>
        <v>7.9166666666666649E-2</v>
      </c>
      <c r="T575" s="7">
        <f>Tabla13[[#This Row],[Hora de Salida2]]-Tabla13[[#This Row],[Hora de Llegada2]]</f>
        <v>6.8749999999999978E-2</v>
      </c>
      <c r="U575" s="7">
        <f>IF(Tabla5[[#This Row],[Tiempo de Permanencia sin la Espera]]&gt;Tabla5[[#This Row],[Tiempo Preparación (horas)]],Tabla5[[#This Row],[Tiempo de Permanencia sin la Espera]]-Tabla5[[#This Row],[Tiempo Preparación (horas)]],0)</f>
        <v>4.3055555555555534E-2</v>
      </c>
      <c r="V575" s="7" t="str">
        <f>IF(Tabla5[[#This Row],[Tiempo de Permanencia sin la Espera]]&gt;Tabla5[[#This Row],[Tiempo Preparación (horas)]],"Si","No")</f>
        <v>Si</v>
      </c>
      <c r="W575" s="8">
        <v>54</v>
      </c>
      <c r="X575" s="8">
        <f>IF(Tabla5[[#This Row],[Orden Cobrada]]="Si",Tabla5[[#This Row],[Monto Total de la Cuenta]]," ")</f>
        <v>54</v>
      </c>
      <c r="Y575" s="8">
        <v>37</v>
      </c>
      <c r="Z575" s="7">
        <f>Tabla5[[#This Row],[Tiempo de Preparación]]/1440</f>
        <v>2.5694444444444443E-2</v>
      </c>
    </row>
    <row r="576" spans="1:26">
      <c r="A576">
        <v>9</v>
      </c>
      <c r="B576" t="s">
        <v>73</v>
      </c>
      <c r="C576">
        <v>3</v>
      </c>
      <c r="D576" s="3">
        <v>45022.021527777775</v>
      </c>
      <c r="E576" s="3">
        <v>45022.099305555559</v>
      </c>
      <c r="F576" t="s">
        <v>87</v>
      </c>
      <c r="G576" t="s">
        <v>66</v>
      </c>
      <c r="H576" t="s">
        <v>102</v>
      </c>
      <c r="I576" t="str">
        <f>IF(Tabla5[[#This Row],[Orden Cobrada]]="Si",Tabla13[[#This Row],[Método de Pago]],"Ninguno")</f>
        <v>Efectivo</v>
      </c>
      <c r="J576" t="s">
        <v>613</v>
      </c>
      <c r="K576" s="34" t="str">
        <f>IF(Tabla5[[#This Row],[Orden Cobrada]]="Si",Tabla13[[#This Row],[Propina]],0)</f>
        <v>33.08</v>
      </c>
      <c r="L576" t="s">
        <v>57</v>
      </c>
      <c r="M576">
        <v>564</v>
      </c>
      <c r="N576" t="s">
        <v>132</v>
      </c>
      <c r="O576" t="s">
        <v>612</v>
      </c>
      <c r="P576" s="6">
        <f>INT(Tabla13[[#This Row],[Hora de Llegada]])</f>
        <v>45022</v>
      </c>
      <c r="Q576" s="7" t="str">
        <f>TEXT(Tabla13[[#This Row],[Hora de Llegada]], "h:mm")</f>
        <v>0:31</v>
      </c>
      <c r="R576" s="7" t="str">
        <f>TEXT(Tabla13[[#This Row],[Hora de Salida]], "h:mm")</f>
        <v>2:23</v>
      </c>
      <c r="S576" s="7">
        <f>IF(Tabla13[[#This Row],[Estado de la Mesa]]="Ocupada",Tabla13[[#This Row],[Hora de Salida2]]-Tabla13[[#This Row],[Hora de Llegada2]]+(15/1440),Tabla13[[#This Row],[Hora de Salida2]]-Tabla13[[#This Row],[Hora de Llegada2]])</f>
        <v>7.7777777777777765E-2</v>
      </c>
      <c r="T576" s="7">
        <f>Tabla13[[#This Row],[Hora de Salida2]]-Tabla13[[#This Row],[Hora de Llegada2]]</f>
        <v>7.7777777777777765E-2</v>
      </c>
      <c r="U576" s="7">
        <f>IF(Tabla5[[#This Row],[Tiempo de Permanencia sin la Espera]]&gt;Tabla5[[#This Row],[Tiempo Preparación (horas)]],Tabla5[[#This Row],[Tiempo de Permanencia sin la Espera]]-Tabla5[[#This Row],[Tiempo Preparación (horas)]],0)</f>
        <v>4.0277777777777767E-2</v>
      </c>
      <c r="V576" s="7" t="str">
        <f>IF(Tabla5[[#This Row],[Tiempo de Permanencia sin la Espera]]&gt;Tabla5[[#This Row],[Tiempo Preparación (horas)]],"Si","No")</f>
        <v>Si</v>
      </c>
      <c r="W576" s="8">
        <v>156</v>
      </c>
      <c r="X576" s="8">
        <f>IF(Tabla5[[#This Row],[Orden Cobrada]]="Si",Tabla5[[#This Row],[Monto Total de la Cuenta]]," ")</f>
        <v>156</v>
      </c>
      <c r="Y576" s="8">
        <v>54</v>
      </c>
      <c r="Z576" s="7">
        <f>Tabla5[[#This Row],[Tiempo de Preparación]]/1440</f>
        <v>3.7499999999999999E-2</v>
      </c>
    </row>
    <row r="577" spans="1:26">
      <c r="A577">
        <v>3</v>
      </c>
      <c r="B577" t="s">
        <v>611</v>
      </c>
      <c r="C577">
        <v>6</v>
      </c>
      <c r="D577" s="3">
        <v>45022.11041666667</v>
      </c>
      <c r="E577" s="3">
        <v>45022.228472222225</v>
      </c>
      <c r="F577" t="s">
        <v>97</v>
      </c>
      <c r="G577" t="s">
        <v>82</v>
      </c>
      <c r="H577" t="s">
        <v>59</v>
      </c>
      <c r="I577" t="str">
        <f>IF(Tabla5[[#This Row],[Orden Cobrada]]="Si",Tabla13[[#This Row],[Método de Pago]],"Ninguno")</f>
        <v>Tarjeta de crédito</v>
      </c>
      <c r="J577" t="s">
        <v>610</v>
      </c>
      <c r="K577" s="34" t="str">
        <f>IF(Tabla5[[#This Row],[Orden Cobrada]]="Si",Tabla13[[#This Row],[Propina]],0)</f>
        <v>15.11</v>
      </c>
      <c r="L577" t="s">
        <v>70</v>
      </c>
      <c r="M577">
        <v>565</v>
      </c>
      <c r="N577" t="s">
        <v>132</v>
      </c>
      <c r="O577" t="s">
        <v>609</v>
      </c>
      <c r="P577" s="6">
        <f>INT(Tabla13[[#This Row],[Hora de Llegada]])</f>
        <v>45022</v>
      </c>
      <c r="Q577" s="7" t="str">
        <f>TEXT(Tabla13[[#This Row],[Hora de Llegada]], "h:mm")</f>
        <v>2:39</v>
      </c>
      <c r="R577" s="7" t="str">
        <f>TEXT(Tabla13[[#This Row],[Hora de Salida]], "h:mm")</f>
        <v>5:29</v>
      </c>
      <c r="S577" s="7">
        <f>IF(Tabla13[[#This Row],[Estado de la Mesa]]="Ocupada",Tabla13[[#This Row],[Hora de Salida2]]-Tabla13[[#This Row],[Hora de Llegada2]]+(15/1440),Tabla13[[#This Row],[Hora de Salida2]]-Tabla13[[#This Row],[Hora de Llegada2]])</f>
        <v>0.11805555555555555</v>
      </c>
      <c r="T577" s="7">
        <f>Tabla13[[#This Row],[Hora de Salida2]]-Tabla13[[#This Row],[Hora de Llegada2]]</f>
        <v>0.11805555555555555</v>
      </c>
      <c r="U577" s="7">
        <f>IF(Tabla5[[#This Row],[Tiempo de Permanencia sin la Espera]]&gt;Tabla5[[#This Row],[Tiempo Preparación (horas)]],Tabla5[[#This Row],[Tiempo de Permanencia sin la Espera]]-Tabla5[[#This Row],[Tiempo Preparación (horas)]],0)</f>
        <v>0.05</v>
      </c>
      <c r="V577" s="7" t="str">
        <f>IF(Tabla5[[#This Row],[Tiempo de Permanencia sin la Espera]]&gt;Tabla5[[#This Row],[Tiempo Preparación (horas)]],"Si","No")</f>
        <v>Si</v>
      </c>
      <c r="W577" s="8">
        <v>251</v>
      </c>
      <c r="X577" s="8">
        <f>IF(Tabla5[[#This Row],[Orden Cobrada]]="Si",Tabla5[[#This Row],[Monto Total de la Cuenta]]," ")</f>
        <v>251</v>
      </c>
      <c r="Y577" s="8">
        <v>98</v>
      </c>
      <c r="Z577" s="7">
        <f>Tabla5[[#This Row],[Tiempo de Preparación]]/1440</f>
        <v>6.805555555555555E-2</v>
      </c>
    </row>
    <row r="578" spans="1:26">
      <c r="A578">
        <v>4</v>
      </c>
      <c r="B578" t="s">
        <v>281</v>
      </c>
      <c r="C578">
        <v>3</v>
      </c>
      <c r="D578" s="3">
        <v>45022.072916666664</v>
      </c>
      <c r="E578" s="3">
        <v>45022.206250000003</v>
      </c>
      <c r="F578" t="s">
        <v>72</v>
      </c>
      <c r="G578" t="s">
        <v>82</v>
      </c>
      <c r="H578" t="s">
        <v>59</v>
      </c>
      <c r="I578" t="str">
        <f>IF(Tabla5[[#This Row],[Orden Cobrada]]="Si",Tabla13[[#This Row],[Método de Pago]],"Ninguno")</f>
        <v>Tarjeta de crédito</v>
      </c>
      <c r="J578" t="s">
        <v>608</v>
      </c>
      <c r="K578" s="34" t="str">
        <f>IF(Tabla5[[#This Row],[Orden Cobrada]]="Si",Tabla13[[#This Row],[Propina]],0)</f>
        <v>42.62</v>
      </c>
      <c r="L578" t="s">
        <v>70</v>
      </c>
      <c r="M578">
        <v>566</v>
      </c>
      <c r="N578" t="s">
        <v>85</v>
      </c>
      <c r="O578" t="s">
        <v>25</v>
      </c>
      <c r="P578" s="6">
        <f>INT(Tabla13[[#This Row],[Hora de Llegada]])</f>
        <v>45022</v>
      </c>
      <c r="Q578" s="7" t="str">
        <f>TEXT(Tabla13[[#This Row],[Hora de Llegada]], "h:mm")</f>
        <v>1:45</v>
      </c>
      <c r="R578" s="7" t="str">
        <f>TEXT(Tabla13[[#This Row],[Hora de Salida]], "h:mm")</f>
        <v>4:57</v>
      </c>
      <c r="S578" s="7">
        <f>IF(Tabla13[[#This Row],[Estado de la Mesa]]="Ocupada",Tabla13[[#This Row],[Hora de Salida2]]-Tabla13[[#This Row],[Hora de Llegada2]]+(15/1440),Tabla13[[#This Row],[Hora de Salida2]]-Tabla13[[#This Row],[Hora de Llegada2]])</f>
        <v>0.13333333333333336</v>
      </c>
      <c r="T578" s="7">
        <f>Tabla13[[#This Row],[Hora de Salida2]]-Tabla13[[#This Row],[Hora de Llegada2]]</f>
        <v>0.13333333333333336</v>
      </c>
      <c r="U578" s="7">
        <f>IF(Tabla5[[#This Row],[Tiempo de Permanencia sin la Espera]]&gt;Tabla5[[#This Row],[Tiempo Preparación (horas)]],Tabla5[[#This Row],[Tiempo de Permanencia sin la Espera]]-Tabla5[[#This Row],[Tiempo Preparación (horas)]],0)</f>
        <v>9.444444444444447E-2</v>
      </c>
      <c r="V578" s="7" t="str">
        <f>IF(Tabla5[[#This Row],[Tiempo de Permanencia sin la Espera]]&gt;Tabla5[[#This Row],[Tiempo Preparación (horas)]],"Si","No")</f>
        <v>Si</v>
      </c>
      <c r="W578" s="8">
        <v>78</v>
      </c>
      <c r="X578" s="8">
        <f>IF(Tabla5[[#This Row],[Orden Cobrada]]="Si",Tabla5[[#This Row],[Monto Total de la Cuenta]]," ")</f>
        <v>78</v>
      </c>
      <c r="Y578" s="8">
        <v>56</v>
      </c>
      <c r="Z578" s="7">
        <f>Tabla5[[#This Row],[Tiempo de Preparación]]/1440</f>
        <v>3.888888888888889E-2</v>
      </c>
    </row>
    <row r="579" spans="1:26">
      <c r="A579">
        <v>15</v>
      </c>
      <c r="B579" t="s">
        <v>607</v>
      </c>
      <c r="C579">
        <v>4</v>
      </c>
      <c r="D579" s="3">
        <v>45022.082638888889</v>
      </c>
      <c r="E579" s="3">
        <v>45022.219444444447</v>
      </c>
      <c r="F579" t="s">
        <v>78</v>
      </c>
      <c r="G579" t="s">
        <v>82</v>
      </c>
      <c r="H579" t="s">
        <v>106</v>
      </c>
      <c r="I579" t="str">
        <f>IF(Tabla5[[#This Row],[Orden Cobrada]]="Si",Tabla13[[#This Row],[Método de Pago]],"Ninguno")</f>
        <v>Tarjeta de débito</v>
      </c>
      <c r="J579" t="s">
        <v>606</v>
      </c>
      <c r="K579" s="34" t="str">
        <f>IF(Tabla5[[#This Row],[Orden Cobrada]]="Si",Tabla13[[#This Row],[Propina]],0)</f>
        <v>42.83</v>
      </c>
      <c r="L579" t="s">
        <v>76</v>
      </c>
      <c r="M579">
        <v>567</v>
      </c>
      <c r="N579" t="s">
        <v>69</v>
      </c>
      <c r="O579" t="s">
        <v>605</v>
      </c>
      <c r="P579" s="6">
        <f>INT(Tabla13[[#This Row],[Hora de Llegada]])</f>
        <v>45022</v>
      </c>
      <c r="Q579" s="7" t="str">
        <f>TEXT(Tabla13[[#This Row],[Hora de Llegada]], "h:mm")</f>
        <v>1:59</v>
      </c>
      <c r="R579" s="7" t="str">
        <f>TEXT(Tabla13[[#This Row],[Hora de Salida]], "h:mm")</f>
        <v>5:16</v>
      </c>
      <c r="S579" s="7">
        <f>IF(Tabla13[[#This Row],[Estado de la Mesa]]="Ocupada",Tabla13[[#This Row],[Hora de Salida2]]-Tabla13[[#This Row],[Hora de Llegada2]]+(15/1440),Tabla13[[#This Row],[Hora de Salida2]]-Tabla13[[#This Row],[Hora de Llegada2]])</f>
        <v>0.14722222222222223</v>
      </c>
      <c r="T579" s="7">
        <f>Tabla13[[#This Row],[Hora de Salida2]]-Tabla13[[#This Row],[Hora de Llegada2]]</f>
        <v>0.13680555555555557</v>
      </c>
      <c r="U579" s="7">
        <f>IF(Tabla5[[#This Row],[Tiempo de Permanencia sin la Espera]]&gt;Tabla5[[#This Row],[Tiempo Preparación (horas)]],Tabla5[[#This Row],[Tiempo de Permanencia sin la Espera]]-Tabla5[[#This Row],[Tiempo Preparación (horas)]],0)</f>
        <v>6.5972222222222238E-2</v>
      </c>
      <c r="V579" s="7" t="str">
        <f>IF(Tabla5[[#This Row],[Tiempo de Permanencia sin la Espera]]&gt;Tabla5[[#This Row],[Tiempo Preparación (horas)]],"Si","No")</f>
        <v>Si</v>
      </c>
      <c r="W579" s="8">
        <v>253</v>
      </c>
      <c r="X579" s="8">
        <f>IF(Tabla5[[#This Row],[Orden Cobrada]]="Si",Tabla5[[#This Row],[Monto Total de la Cuenta]]," ")</f>
        <v>253</v>
      </c>
      <c r="Y579" s="8">
        <v>102</v>
      </c>
      <c r="Z579" s="7">
        <f>Tabla5[[#This Row],[Tiempo de Preparación]]/1440</f>
        <v>7.0833333333333331E-2</v>
      </c>
    </row>
    <row r="580" spans="1:26">
      <c r="A580">
        <v>5</v>
      </c>
      <c r="B580" t="s">
        <v>604</v>
      </c>
      <c r="C580">
        <v>1</v>
      </c>
      <c r="D580" s="3">
        <v>45022.068749999999</v>
      </c>
      <c r="E580" s="3">
        <v>45022.144444444442</v>
      </c>
      <c r="F580" t="s">
        <v>78</v>
      </c>
      <c r="G580" t="s">
        <v>82</v>
      </c>
      <c r="H580" t="s">
        <v>106</v>
      </c>
      <c r="I580" t="str">
        <f>IF(Tabla5[[#This Row],[Orden Cobrada]]="Si",Tabla13[[#This Row],[Método de Pago]],"Ninguno")</f>
        <v>Tarjeta de débito</v>
      </c>
      <c r="J580" t="s">
        <v>603</v>
      </c>
      <c r="K580" s="34" t="str">
        <f>IF(Tabla5[[#This Row],[Orden Cobrada]]="Si",Tabla13[[#This Row],[Propina]],0)</f>
        <v>21.13</v>
      </c>
      <c r="L580" t="s">
        <v>76</v>
      </c>
      <c r="M580">
        <v>568</v>
      </c>
      <c r="N580" t="s">
        <v>75</v>
      </c>
      <c r="O580" t="s">
        <v>602</v>
      </c>
      <c r="P580" s="6">
        <f>INT(Tabla13[[#This Row],[Hora de Llegada]])</f>
        <v>45022</v>
      </c>
      <c r="Q580" s="7" t="str">
        <f>TEXT(Tabla13[[#This Row],[Hora de Llegada]], "h:mm")</f>
        <v>1:39</v>
      </c>
      <c r="R580" s="7" t="str">
        <f>TEXT(Tabla13[[#This Row],[Hora de Salida]], "h:mm")</f>
        <v>3:28</v>
      </c>
      <c r="S580" s="7">
        <f>IF(Tabla13[[#This Row],[Estado de la Mesa]]="Ocupada",Tabla13[[#This Row],[Hora de Salida2]]-Tabla13[[#This Row],[Hora de Llegada2]]+(15/1440),Tabla13[[#This Row],[Hora de Salida2]]-Tabla13[[#This Row],[Hora de Llegada2]])</f>
        <v>8.6111111111111138E-2</v>
      </c>
      <c r="T580" s="7">
        <f>Tabla13[[#This Row],[Hora de Salida2]]-Tabla13[[#This Row],[Hora de Llegada2]]</f>
        <v>7.5694444444444467E-2</v>
      </c>
      <c r="U580" s="7">
        <f>IF(Tabla5[[#This Row],[Tiempo de Permanencia sin la Espera]]&gt;Tabla5[[#This Row],[Tiempo Preparación (horas)]],Tabla5[[#This Row],[Tiempo de Permanencia sin la Espera]]-Tabla5[[#This Row],[Tiempo Preparación (horas)]],0)</f>
        <v>1.7361111111111133E-2</v>
      </c>
      <c r="V580" s="7" t="str">
        <f>IF(Tabla5[[#This Row],[Tiempo de Permanencia sin la Espera]]&gt;Tabla5[[#This Row],[Tiempo Preparación (horas)]],"Si","No")</f>
        <v>Si</v>
      </c>
      <c r="W580" s="8">
        <v>182</v>
      </c>
      <c r="X580" s="8">
        <f>IF(Tabla5[[#This Row],[Orden Cobrada]]="Si",Tabla5[[#This Row],[Monto Total de la Cuenta]]," ")</f>
        <v>182</v>
      </c>
      <c r="Y580" s="8">
        <v>84</v>
      </c>
      <c r="Z580" s="7">
        <f>Tabla5[[#This Row],[Tiempo de Preparación]]/1440</f>
        <v>5.8333333333333334E-2</v>
      </c>
    </row>
    <row r="581" spans="1:26">
      <c r="A581">
        <v>12</v>
      </c>
      <c r="B581" t="s">
        <v>601</v>
      </c>
      <c r="C581">
        <v>5</v>
      </c>
      <c r="D581" s="3">
        <v>45022.061111111114</v>
      </c>
      <c r="E581" s="3">
        <v>45022.128472222219</v>
      </c>
      <c r="F581" t="s">
        <v>97</v>
      </c>
      <c r="G581" t="s">
        <v>82</v>
      </c>
      <c r="H581" t="s">
        <v>59</v>
      </c>
      <c r="I581" t="str">
        <f>IF(Tabla5[[#This Row],[Orden Cobrada]]="Si",Tabla13[[#This Row],[Método de Pago]],"Ninguno")</f>
        <v>Tarjeta de crédito</v>
      </c>
      <c r="J581" t="s">
        <v>600</v>
      </c>
      <c r="K581" s="34" t="str">
        <f>IF(Tabla5[[#This Row],[Orden Cobrada]]="Si",Tabla13[[#This Row],[Propina]],0)</f>
        <v>28.52</v>
      </c>
      <c r="L581" t="s">
        <v>57</v>
      </c>
      <c r="M581">
        <v>569</v>
      </c>
      <c r="N581" t="s">
        <v>126</v>
      </c>
      <c r="O581" t="s">
        <v>599</v>
      </c>
      <c r="P581" s="6">
        <f>INT(Tabla13[[#This Row],[Hora de Llegada]])</f>
        <v>45022</v>
      </c>
      <c r="Q581" s="7" t="str">
        <f>TEXT(Tabla13[[#This Row],[Hora de Llegada]], "h:mm")</f>
        <v>1:28</v>
      </c>
      <c r="R581" s="7" t="str">
        <f>TEXT(Tabla13[[#This Row],[Hora de Salida]], "h:mm")</f>
        <v>3:05</v>
      </c>
      <c r="S581" s="7">
        <f>IF(Tabla13[[#This Row],[Estado de la Mesa]]="Ocupada",Tabla13[[#This Row],[Hora de Salida2]]-Tabla13[[#This Row],[Hora de Llegada2]]+(15/1440),Tabla13[[#This Row],[Hora de Salida2]]-Tabla13[[#This Row],[Hora de Llegada2]])</f>
        <v>6.7361111111111122E-2</v>
      </c>
      <c r="T581" s="7">
        <f>Tabla13[[#This Row],[Hora de Salida2]]-Tabla13[[#This Row],[Hora de Llegada2]]</f>
        <v>6.7361111111111122E-2</v>
      </c>
      <c r="U581" s="7">
        <f>IF(Tabla5[[#This Row],[Tiempo de Permanencia sin la Espera]]&gt;Tabla5[[#This Row],[Tiempo Preparación (horas)]],Tabla5[[#This Row],[Tiempo de Permanencia sin la Espera]]-Tabla5[[#This Row],[Tiempo Preparación (horas)]],0)</f>
        <v>2.7083333333333341E-2</v>
      </c>
      <c r="V581" s="7" t="str">
        <f>IF(Tabla5[[#This Row],[Tiempo de Permanencia sin la Espera]]&gt;Tabla5[[#This Row],[Tiempo Preparación (horas)]],"Si","No")</f>
        <v>Si</v>
      </c>
      <c r="W581" s="8">
        <v>131</v>
      </c>
      <c r="X581" s="8">
        <f>IF(Tabla5[[#This Row],[Orden Cobrada]]="Si",Tabla5[[#This Row],[Monto Total de la Cuenta]]," ")</f>
        <v>131</v>
      </c>
      <c r="Y581" s="8">
        <v>58</v>
      </c>
      <c r="Z581" s="7">
        <f>Tabla5[[#This Row],[Tiempo de Preparación]]/1440</f>
        <v>4.027777777777778E-2</v>
      </c>
    </row>
    <row r="582" spans="1:26">
      <c r="A582">
        <v>1</v>
      </c>
      <c r="B582" t="s">
        <v>598</v>
      </c>
      <c r="C582">
        <v>6</v>
      </c>
      <c r="D582" s="3">
        <v>45022.111111111109</v>
      </c>
      <c r="E582" s="3">
        <v>45022.185416666667</v>
      </c>
      <c r="F582" t="s">
        <v>87</v>
      </c>
      <c r="G582" t="s">
        <v>82</v>
      </c>
      <c r="H582" t="s">
        <v>59</v>
      </c>
      <c r="I582" t="str">
        <f>IF(Tabla5[[#This Row],[Orden Cobrada]]="Si",Tabla13[[#This Row],[Método de Pago]],"Ninguno")</f>
        <v>Tarjeta de crédito</v>
      </c>
      <c r="J582" t="s">
        <v>597</v>
      </c>
      <c r="K582" s="34" t="str">
        <f>IF(Tabla5[[#This Row],[Orden Cobrada]]="Si",Tabla13[[#This Row],[Propina]],0)</f>
        <v>38.4</v>
      </c>
      <c r="L582" t="s">
        <v>70</v>
      </c>
      <c r="M582">
        <v>570</v>
      </c>
      <c r="N582" t="s">
        <v>75</v>
      </c>
      <c r="O582" t="s">
        <v>596</v>
      </c>
      <c r="P582" s="6">
        <f>INT(Tabla13[[#This Row],[Hora de Llegada]])</f>
        <v>45022</v>
      </c>
      <c r="Q582" s="7" t="str">
        <f>TEXT(Tabla13[[#This Row],[Hora de Llegada]], "h:mm")</f>
        <v>2:40</v>
      </c>
      <c r="R582" s="7" t="str">
        <f>TEXT(Tabla13[[#This Row],[Hora de Salida]], "h:mm")</f>
        <v>4:27</v>
      </c>
      <c r="S582" s="7">
        <f>IF(Tabla13[[#This Row],[Estado de la Mesa]]="Ocupada",Tabla13[[#This Row],[Hora de Salida2]]-Tabla13[[#This Row],[Hora de Llegada2]]+(15/1440),Tabla13[[#This Row],[Hora de Salida2]]-Tabla13[[#This Row],[Hora de Llegada2]])</f>
        <v>7.4305555555555569E-2</v>
      </c>
      <c r="T582" s="7">
        <f>Tabla13[[#This Row],[Hora de Salida2]]-Tabla13[[#This Row],[Hora de Llegada2]]</f>
        <v>7.4305555555555569E-2</v>
      </c>
      <c r="U582" s="7">
        <f>IF(Tabla5[[#This Row],[Tiempo de Permanencia sin la Espera]]&gt;Tabla5[[#This Row],[Tiempo Preparación (horas)]],Tabla5[[#This Row],[Tiempo de Permanencia sin la Espera]]-Tabla5[[#This Row],[Tiempo Preparación (horas)]],0)</f>
        <v>4.2361111111111127E-2</v>
      </c>
      <c r="V582" s="7" t="str">
        <f>IF(Tabla5[[#This Row],[Tiempo de Permanencia sin la Espera]]&gt;Tabla5[[#This Row],[Tiempo Preparación (horas)]],"Si","No")</f>
        <v>Si</v>
      </c>
      <c r="W582" s="8">
        <v>85</v>
      </c>
      <c r="X582" s="8">
        <f>IF(Tabla5[[#This Row],[Orden Cobrada]]="Si",Tabla5[[#This Row],[Monto Total de la Cuenta]]," ")</f>
        <v>85</v>
      </c>
      <c r="Y582" s="8">
        <v>46</v>
      </c>
      <c r="Z582" s="7">
        <f>Tabla5[[#This Row],[Tiempo de Preparación]]/1440</f>
        <v>3.1944444444444442E-2</v>
      </c>
    </row>
    <row r="583" spans="1:26">
      <c r="A583">
        <v>15</v>
      </c>
      <c r="B583" t="s">
        <v>595</v>
      </c>
      <c r="C583">
        <v>2</v>
      </c>
      <c r="D583" s="3">
        <v>45022.056250000001</v>
      </c>
      <c r="E583" s="3">
        <v>45022.120833333334</v>
      </c>
      <c r="F583" t="s">
        <v>87</v>
      </c>
      <c r="G583" t="s">
        <v>82</v>
      </c>
      <c r="H583" t="s">
        <v>59</v>
      </c>
      <c r="I583" t="str">
        <f>IF(Tabla5[[#This Row],[Orden Cobrada]]="Si",Tabla13[[#This Row],[Método de Pago]],"Ninguno")</f>
        <v>Tarjeta de crédito</v>
      </c>
      <c r="J583" t="s">
        <v>594</v>
      </c>
      <c r="K583" s="34" t="str">
        <f>IF(Tabla5[[#This Row],[Orden Cobrada]]="Si",Tabla13[[#This Row],[Propina]],0)</f>
        <v>49.54</v>
      </c>
      <c r="L583" t="s">
        <v>70</v>
      </c>
      <c r="M583">
        <v>571</v>
      </c>
      <c r="N583" t="s">
        <v>100</v>
      </c>
      <c r="O583" t="s">
        <v>10</v>
      </c>
      <c r="P583" s="6">
        <f>INT(Tabla13[[#This Row],[Hora de Llegada]])</f>
        <v>45022</v>
      </c>
      <c r="Q583" s="7" t="str">
        <f>TEXT(Tabla13[[#This Row],[Hora de Llegada]], "h:mm")</f>
        <v>1:21</v>
      </c>
      <c r="R583" s="7" t="str">
        <f>TEXT(Tabla13[[#This Row],[Hora de Salida]], "h:mm")</f>
        <v>2:54</v>
      </c>
      <c r="S583" s="7">
        <f>IF(Tabla13[[#This Row],[Estado de la Mesa]]="Ocupada",Tabla13[[#This Row],[Hora de Salida2]]-Tabla13[[#This Row],[Hora de Llegada2]]+(15/1440),Tabla13[[#This Row],[Hora de Salida2]]-Tabla13[[#This Row],[Hora de Llegada2]])</f>
        <v>6.4583333333333326E-2</v>
      </c>
      <c r="T583" s="7">
        <f>Tabla13[[#This Row],[Hora de Salida2]]-Tabla13[[#This Row],[Hora de Llegada2]]</f>
        <v>6.4583333333333326E-2</v>
      </c>
      <c r="U583" s="7">
        <f>IF(Tabla5[[#This Row],[Tiempo de Permanencia sin la Espera]]&gt;Tabla5[[#This Row],[Tiempo Preparación (horas)]],Tabla5[[#This Row],[Tiempo de Permanencia sin la Espera]]-Tabla5[[#This Row],[Tiempo Preparación (horas)]],0)</f>
        <v>4.6527777777777772E-2</v>
      </c>
      <c r="V583" s="7" t="str">
        <f>IF(Tabla5[[#This Row],[Tiempo de Permanencia sin la Espera]]&gt;Tabla5[[#This Row],[Tiempo Preparación (horas)]],"Si","No")</f>
        <v>Si</v>
      </c>
      <c r="W583" s="8">
        <v>54</v>
      </c>
      <c r="X583" s="8">
        <f>IF(Tabla5[[#This Row],[Orden Cobrada]]="Si",Tabla5[[#This Row],[Monto Total de la Cuenta]]," ")</f>
        <v>54</v>
      </c>
      <c r="Y583" s="8">
        <v>26</v>
      </c>
      <c r="Z583" s="7">
        <f>Tabla5[[#This Row],[Tiempo de Preparación]]/1440</f>
        <v>1.8055555555555554E-2</v>
      </c>
    </row>
    <row r="584" spans="1:26">
      <c r="A584">
        <v>19</v>
      </c>
      <c r="B584" t="s">
        <v>593</v>
      </c>
      <c r="C584">
        <v>3</v>
      </c>
      <c r="D584" s="3">
        <v>45022.120138888888</v>
      </c>
      <c r="E584" s="3">
        <v>45022.268750000003</v>
      </c>
      <c r="F584" t="s">
        <v>78</v>
      </c>
      <c r="G584" t="s">
        <v>82</v>
      </c>
      <c r="H584" t="s">
        <v>102</v>
      </c>
      <c r="I584" t="str">
        <f>IF(Tabla5[[#This Row],[Orden Cobrada]]="Si",Tabla13[[#This Row],[Método de Pago]],"Ninguno")</f>
        <v>Efectivo</v>
      </c>
      <c r="J584" t="s">
        <v>592</v>
      </c>
      <c r="K584" s="34" t="str">
        <f>IF(Tabla5[[#This Row],[Orden Cobrada]]="Si",Tabla13[[#This Row],[Propina]],0)</f>
        <v>46.21</v>
      </c>
      <c r="L584" t="s">
        <v>76</v>
      </c>
      <c r="M584">
        <v>572</v>
      </c>
      <c r="N584" t="s">
        <v>104</v>
      </c>
      <c r="O584" t="s">
        <v>99</v>
      </c>
      <c r="P584" s="6">
        <f>INT(Tabla13[[#This Row],[Hora de Llegada]])</f>
        <v>45022</v>
      </c>
      <c r="Q584" s="7" t="str">
        <f>TEXT(Tabla13[[#This Row],[Hora de Llegada]], "h:mm")</f>
        <v>2:53</v>
      </c>
      <c r="R584" s="7" t="str">
        <f>TEXT(Tabla13[[#This Row],[Hora de Salida]], "h:mm")</f>
        <v>6:27</v>
      </c>
      <c r="S584" s="7">
        <f>IF(Tabla13[[#This Row],[Estado de la Mesa]]="Ocupada",Tabla13[[#This Row],[Hora de Salida2]]-Tabla13[[#This Row],[Hora de Llegada2]]+(15/1440),Tabla13[[#This Row],[Hora de Salida2]]-Tabla13[[#This Row],[Hora de Llegada2]])</f>
        <v>0.15902777777777774</v>
      </c>
      <c r="T584" s="7">
        <f>Tabla13[[#This Row],[Hora de Salida2]]-Tabla13[[#This Row],[Hora de Llegada2]]</f>
        <v>0.14861111111111108</v>
      </c>
      <c r="U584" s="7">
        <f>IF(Tabla5[[#This Row],[Tiempo de Permanencia sin la Espera]]&gt;Tabla5[[#This Row],[Tiempo Preparación (horas)]],Tabla5[[#This Row],[Tiempo de Permanencia sin la Espera]]-Tabla5[[#This Row],[Tiempo Preparación (horas)]],0)</f>
        <v>0.11805555555555552</v>
      </c>
      <c r="V584" s="7" t="str">
        <f>IF(Tabla5[[#This Row],[Tiempo de Permanencia sin la Espera]]&gt;Tabla5[[#This Row],[Tiempo Preparación (horas)]],"Si","No")</f>
        <v>Si</v>
      </c>
      <c r="W584" s="8">
        <v>74</v>
      </c>
      <c r="X584" s="8">
        <f>IF(Tabla5[[#This Row],[Orden Cobrada]]="Si",Tabla5[[#This Row],[Monto Total de la Cuenta]]," ")</f>
        <v>74</v>
      </c>
      <c r="Y584" s="8">
        <v>44</v>
      </c>
      <c r="Z584" s="7">
        <f>Tabla5[[#This Row],[Tiempo de Preparación]]/1440</f>
        <v>3.0555555555555555E-2</v>
      </c>
    </row>
    <row r="585" spans="1:26">
      <c r="A585">
        <v>7</v>
      </c>
      <c r="B585" t="s">
        <v>591</v>
      </c>
      <c r="C585">
        <v>3</v>
      </c>
      <c r="D585" s="3">
        <v>45022.133333333331</v>
      </c>
      <c r="E585" s="3">
        <v>45022.29791666667</v>
      </c>
      <c r="F585" t="s">
        <v>72</v>
      </c>
      <c r="G585" t="s">
        <v>82</v>
      </c>
      <c r="H585" t="s">
        <v>59</v>
      </c>
      <c r="I585" t="str">
        <f>IF(Tabla5[[#This Row],[Orden Cobrada]]="Si",Tabla13[[#This Row],[Método de Pago]],"Ninguno")</f>
        <v>Tarjeta de crédito</v>
      </c>
      <c r="J585" t="s">
        <v>590</v>
      </c>
      <c r="K585" s="34" t="str">
        <f>IF(Tabla5[[#This Row],[Orden Cobrada]]="Si",Tabla13[[#This Row],[Propina]],0)</f>
        <v>47.08</v>
      </c>
      <c r="L585" t="s">
        <v>76</v>
      </c>
      <c r="M585">
        <v>573</v>
      </c>
      <c r="N585" t="s">
        <v>69</v>
      </c>
      <c r="O585" t="s">
        <v>589</v>
      </c>
      <c r="P585" s="6">
        <f>INT(Tabla13[[#This Row],[Hora de Llegada]])</f>
        <v>45022</v>
      </c>
      <c r="Q585" s="7" t="str">
        <f>TEXT(Tabla13[[#This Row],[Hora de Llegada]], "h:mm")</f>
        <v>3:12</v>
      </c>
      <c r="R585" s="7" t="str">
        <f>TEXT(Tabla13[[#This Row],[Hora de Salida]], "h:mm")</f>
        <v>7:09</v>
      </c>
      <c r="S585" s="7">
        <f>IF(Tabla13[[#This Row],[Estado de la Mesa]]="Ocupada",Tabla13[[#This Row],[Hora de Salida2]]-Tabla13[[#This Row],[Hora de Llegada2]]+(15/1440),Tabla13[[#This Row],[Hora de Salida2]]-Tabla13[[#This Row],[Hora de Llegada2]])</f>
        <v>0.17499999999999999</v>
      </c>
      <c r="T585" s="7">
        <f>Tabla13[[#This Row],[Hora de Salida2]]-Tabla13[[#This Row],[Hora de Llegada2]]</f>
        <v>0.16458333333333333</v>
      </c>
      <c r="U585" s="7">
        <f>IF(Tabla5[[#This Row],[Tiempo de Permanencia sin la Espera]]&gt;Tabla5[[#This Row],[Tiempo Preparación (horas)]],Tabla5[[#This Row],[Tiempo de Permanencia sin la Espera]]-Tabla5[[#This Row],[Tiempo Preparación (horas)]],0)</f>
        <v>0.11666666666666667</v>
      </c>
      <c r="V585" s="7" t="str">
        <f>IF(Tabla5[[#This Row],[Tiempo de Permanencia sin la Espera]]&gt;Tabla5[[#This Row],[Tiempo Preparación (horas)]],"Si","No")</f>
        <v>Si</v>
      </c>
      <c r="W585" s="8">
        <v>165</v>
      </c>
      <c r="X585" s="8">
        <f>IF(Tabla5[[#This Row],[Orden Cobrada]]="Si",Tabla5[[#This Row],[Monto Total de la Cuenta]]," ")</f>
        <v>165</v>
      </c>
      <c r="Y585" s="8">
        <v>69</v>
      </c>
      <c r="Z585" s="7">
        <f>Tabla5[[#This Row],[Tiempo de Preparación]]/1440</f>
        <v>4.791666666666667E-2</v>
      </c>
    </row>
    <row r="586" spans="1:26">
      <c r="A586">
        <v>20</v>
      </c>
      <c r="B586" t="s">
        <v>588</v>
      </c>
      <c r="C586">
        <v>3</v>
      </c>
      <c r="D586" s="3">
        <v>45022.021527777775</v>
      </c>
      <c r="E586" s="3">
        <v>45022.130555555559</v>
      </c>
      <c r="F586" t="s">
        <v>87</v>
      </c>
      <c r="G586" t="s">
        <v>82</v>
      </c>
      <c r="H586" t="s">
        <v>59</v>
      </c>
      <c r="I586" t="str">
        <f>IF(Tabla5[[#This Row],[Orden Cobrada]]="Si",Tabla13[[#This Row],[Método de Pago]],"Ninguno")</f>
        <v>Ninguno</v>
      </c>
      <c r="J586" t="s">
        <v>587</v>
      </c>
      <c r="K586" s="34">
        <f>IF(Tabla5[[#This Row],[Orden Cobrada]]="Si",Tabla13[[#This Row],[Propina]],0)</f>
        <v>0</v>
      </c>
      <c r="L586" t="s">
        <v>70</v>
      </c>
      <c r="M586">
        <v>574</v>
      </c>
      <c r="N586" t="s">
        <v>104</v>
      </c>
      <c r="O586" t="s">
        <v>586</v>
      </c>
      <c r="P586" s="6">
        <f>INT(Tabla13[[#This Row],[Hora de Llegada]])</f>
        <v>45022</v>
      </c>
      <c r="Q586" s="7" t="str">
        <f>TEXT(Tabla13[[#This Row],[Hora de Llegada]], "h:mm")</f>
        <v>0:31</v>
      </c>
      <c r="R586" s="7" t="str">
        <f>TEXT(Tabla13[[#This Row],[Hora de Salida]], "h:mm")</f>
        <v>3:08</v>
      </c>
      <c r="S586" s="7">
        <f>IF(Tabla13[[#This Row],[Estado de la Mesa]]="Ocupada",Tabla13[[#This Row],[Hora de Salida2]]-Tabla13[[#This Row],[Hora de Llegada2]]+(15/1440),Tabla13[[#This Row],[Hora de Salida2]]-Tabla13[[#This Row],[Hora de Llegada2]])</f>
        <v>0.10902777777777778</v>
      </c>
      <c r="T586" s="7">
        <f>Tabla13[[#This Row],[Hora de Salida2]]-Tabla13[[#This Row],[Hora de Llegada2]]</f>
        <v>0.10902777777777778</v>
      </c>
      <c r="U586" s="7">
        <f>IF(Tabla5[[#This Row],[Tiempo de Permanencia sin la Espera]]&gt;Tabla5[[#This Row],[Tiempo Preparación (horas)]],Tabla5[[#This Row],[Tiempo de Permanencia sin la Espera]]-Tabla5[[#This Row],[Tiempo Preparación (horas)]],0)</f>
        <v>0</v>
      </c>
      <c r="V586" s="7" t="str">
        <f>IF(Tabla5[[#This Row],[Tiempo de Permanencia sin la Espera]]&gt;Tabla5[[#This Row],[Tiempo Preparación (horas)]],"Si","No")</f>
        <v>No</v>
      </c>
      <c r="W586" s="8">
        <v>207</v>
      </c>
      <c r="X586" s="8" t="str">
        <f>IF(Tabla5[[#This Row],[Orden Cobrada]]="Si",Tabla5[[#This Row],[Monto Total de la Cuenta]]," ")</f>
        <v xml:space="preserve"> </v>
      </c>
      <c r="Y586" s="8">
        <v>168</v>
      </c>
      <c r="Z586" s="7">
        <f>Tabla5[[#This Row],[Tiempo de Preparación]]/1440</f>
        <v>0.11666666666666667</v>
      </c>
    </row>
    <row r="587" spans="1:26">
      <c r="A587">
        <v>15</v>
      </c>
      <c r="B587" t="s">
        <v>585</v>
      </c>
      <c r="C587">
        <v>4</v>
      </c>
      <c r="D587" s="3">
        <v>45022.066666666666</v>
      </c>
      <c r="E587" s="3">
        <v>45022.197222222225</v>
      </c>
      <c r="F587" t="s">
        <v>78</v>
      </c>
      <c r="G587" t="s">
        <v>82</v>
      </c>
      <c r="H587" t="s">
        <v>59</v>
      </c>
      <c r="I587" t="str">
        <f>IF(Tabla5[[#This Row],[Orden Cobrada]]="Si",Tabla13[[#This Row],[Método de Pago]],"Ninguno")</f>
        <v>Tarjeta de crédito</v>
      </c>
      <c r="J587" t="s">
        <v>584</v>
      </c>
      <c r="K587" s="34" t="str">
        <f>IF(Tabla5[[#This Row],[Orden Cobrada]]="Si",Tabla13[[#This Row],[Propina]],0)</f>
        <v>33.52</v>
      </c>
      <c r="L587" t="s">
        <v>70</v>
      </c>
      <c r="M587">
        <v>575</v>
      </c>
      <c r="N587" t="s">
        <v>163</v>
      </c>
      <c r="O587" t="s">
        <v>24</v>
      </c>
      <c r="P587" s="6">
        <f>INT(Tabla13[[#This Row],[Hora de Llegada]])</f>
        <v>45022</v>
      </c>
      <c r="Q587" s="7" t="str">
        <f>TEXT(Tabla13[[#This Row],[Hora de Llegada]], "h:mm")</f>
        <v>1:36</v>
      </c>
      <c r="R587" s="7" t="str">
        <f>TEXT(Tabla13[[#This Row],[Hora de Salida]], "h:mm")</f>
        <v>4:44</v>
      </c>
      <c r="S587" s="7">
        <f>IF(Tabla13[[#This Row],[Estado de la Mesa]]="Ocupada",Tabla13[[#This Row],[Hora de Salida2]]-Tabla13[[#This Row],[Hora de Llegada2]]+(15/1440),Tabla13[[#This Row],[Hora de Salida2]]-Tabla13[[#This Row],[Hora de Llegada2]])</f>
        <v>0.13055555555555554</v>
      </c>
      <c r="T587" s="7">
        <f>Tabla13[[#This Row],[Hora de Salida2]]-Tabla13[[#This Row],[Hora de Llegada2]]</f>
        <v>0.13055555555555554</v>
      </c>
      <c r="U587" s="7">
        <f>IF(Tabla5[[#This Row],[Tiempo de Permanencia sin la Espera]]&gt;Tabla5[[#This Row],[Tiempo Preparación (horas)]],Tabla5[[#This Row],[Tiempo de Permanencia sin la Espera]]-Tabla5[[#This Row],[Tiempo Preparación (horas)]],0)</f>
        <v>9.9999999999999978E-2</v>
      </c>
      <c r="V587" s="7" t="str">
        <f>IF(Tabla5[[#This Row],[Tiempo de Permanencia sin la Espera]]&gt;Tabla5[[#This Row],[Tiempo Preparación (horas)]],"Si","No")</f>
        <v>Si</v>
      </c>
      <c r="W587" s="8">
        <v>18</v>
      </c>
      <c r="X587" s="8">
        <f>IF(Tabla5[[#This Row],[Orden Cobrada]]="Si",Tabla5[[#This Row],[Monto Total de la Cuenta]]," ")</f>
        <v>18</v>
      </c>
      <c r="Y587" s="8">
        <v>44</v>
      </c>
      <c r="Z587" s="7">
        <f>Tabla5[[#This Row],[Tiempo de Preparación]]/1440</f>
        <v>3.0555555555555555E-2</v>
      </c>
    </row>
    <row r="588" spans="1:26">
      <c r="A588">
        <v>9</v>
      </c>
      <c r="B588" t="s">
        <v>583</v>
      </c>
      <c r="C588">
        <v>1</v>
      </c>
      <c r="D588" s="3">
        <v>45022.164583333331</v>
      </c>
      <c r="E588" s="3">
        <v>45022.29583333333</v>
      </c>
      <c r="F588" t="s">
        <v>78</v>
      </c>
      <c r="G588" t="s">
        <v>66</v>
      </c>
      <c r="H588" t="s">
        <v>102</v>
      </c>
      <c r="I588" t="str">
        <f>IF(Tabla5[[#This Row],[Orden Cobrada]]="Si",Tabla13[[#This Row],[Método de Pago]],"Ninguno")</f>
        <v>Efectivo</v>
      </c>
      <c r="J588" t="s">
        <v>582</v>
      </c>
      <c r="K588" s="34" t="str">
        <f>IF(Tabla5[[#This Row],[Orden Cobrada]]="Si",Tabla13[[#This Row],[Propina]],0)</f>
        <v>21.71</v>
      </c>
      <c r="L588" t="s">
        <v>57</v>
      </c>
      <c r="M588">
        <v>576</v>
      </c>
      <c r="N588" t="s">
        <v>85</v>
      </c>
      <c r="O588" t="s">
        <v>581</v>
      </c>
      <c r="P588" s="6">
        <f>INT(Tabla13[[#This Row],[Hora de Llegada]])</f>
        <v>45022</v>
      </c>
      <c r="Q588" s="7" t="str">
        <f>TEXT(Tabla13[[#This Row],[Hora de Llegada]], "h:mm")</f>
        <v>3:57</v>
      </c>
      <c r="R588" s="7" t="str">
        <f>TEXT(Tabla13[[#This Row],[Hora de Salida]], "h:mm")</f>
        <v>7:06</v>
      </c>
      <c r="S588" s="7">
        <f>IF(Tabla13[[#This Row],[Estado de la Mesa]]="Ocupada",Tabla13[[#This Row],[Hora de Salida2]]-Tabla13[[#This Row],[Hora de Llegada2]]+(15/1440),Tabla13[[#This Row],[Hora de Salida2]]-Tabla13[[#This Row],[Hora de Llegada2]])</f>
        <v>0.13125000000000001</v>
      </c>
      <c r="T588" s="7">
        <f>Tabla13[[#This Row],[Hora de Salida2]]-Tabla13[[#This Row],[Hora de Llegada2]]</f>
        <v>0.13125000000000001</v>
      </c>
      <c r="U588" s="7">
        <f>IF(Tabla5[[#This Row],[Tiempo de Permanencia sin la Espera]]&gt;Tabla5[[#This Row],[Tiempo Preparación (horas)]],Tabla5[[#This Row],[Tiempo de Permanencia sin la Espera]]-Tabla5[[#This Row],[Tiempo Preparación (horas)]],0)</f>
        <v>5.1388888888888901E-2</v>
      </c>
      <c r="V588" s="7" t="str">
        <f>IF(Tabla5[[#This Row],[Tiempo de Permanencia sin la Espera]]&gt;Tabla5[[#This Row],[Tiempo Preparación (horas)]],"Si","No")</f>
        <v>Si</v>
      </c>
      <c r="W588" s="8">
        <v>234</v>
      </c>
      <c r="X588" s="8">
        <f>IF(Tabla5[[#This Row],[Orden Cobrada]]="Si",Tabla5[[#This Row],[Monto Total de la Cuenta]]," ")</f>
        <v>234</v>
      </c>
      <c r="Y588" s="8">
        <v>115</v>
      </c>
      <c r="Z588" s="7">
        <f>Tabla5[[#This Row],[Tiempo de Preparación]]/1440</f>
        <v>7.9861111111111105E-2</v>
      </c>
    </row>
    <row r="589" spans="1:26">
      <c r="A589">
        <v>5</v>
      </c>
      <c r="B589" t="s">
        <v>193</v>
      </c>
      <c r="C589">
        <v>4</v>
      </c>
      <c r="D589" s="3">
        <v>45022.134027777778</v>
      </c>
      <c r="E589" s="3">
        <v>45022.277777777781</v>
      </c>
      <c r="F589" t="s">
        <v>78</v>
      </c>
      <c r="G589" t="s">
        <v>82</v>
      </c>
      <c r="H589" t="s">
        <v>59</v>
      </c>
      <c r="I589" t="str">
        <f>IF(Tabla5[[#This Row],[Orden Cobrada]]="Si",Tabla13[[#This Row],[Método de Pago]],"Ninguno")</f>
        <v>Tarjeta de crédito</v>
      </c>
      <c r="J589" t="s">
        <v>580</v>
      </c>
      <c r="K589" s="34" t="str">
        <f>IF(Tabla5[[#This Row],[Orden Cobrada]]="Si",Tabla13[[#This Row],[Propina]],0)</f>
        <v>34.12</v>
      </c>
      <c r="L589" t="s">
        <v>70</v>
      </c>
      <c r="M589">
        <v>577</v>
      </c>
      <c r="N589" t="s">
        <v>100</v>
      </c>
      <c r="O589" t="s">
        <v>579</v>
      </c>
      <c r="P589" s="6">
        <f>INT(Tabla13[[#This Row],[Hora de Llegada]])</f>
        <v>45022</v>
      </c>
      <c r="Q589" s="7" t="str">
        <f>TEXT(Tabla13[[#This Row],[Hora de Llegada]], "h:mm")</f>
        <v>3:13</v>
      </c>
      <c r="R589" s="7" t="str">
        <f>TEXT(Tabla13[[#This Row],[Hora de Salida]], "h:mm")</f>
        <v>6:40</v>
      </c>
      <c r="S589" s="7">
        <f>IF(Tabla13[[#This Row],[Estado de la Mesa]]="Ocupada",Tabla13[[#This Row],[Hora de Salida2]]-Tabla13[[#This Row],[Hora de Llegada2]]+(15/1440),Tabla13[[#This Row],[Hora de Salida2]]-Tabla13[[#This Row],[Hora de Llegada2]])</f>
        <v>0.14375000000000002</v>
      </c>
      <c r="T589" s="7">
        <f>Tabla13[[#This Row],[Hora de Salida2]]-Tabla13[[#This Row],[Hora de Llegada2]]</f>
        <v>0.14375000000000002</v>
      </c>
      <c r="U589" s="7">
        <f>IF(Tabla5[[#This Row],[Tiempo de Permanencia sin la Espera]]&gt;Tabla5[[#This Row],[Tiempo Preparación (horas)]],Tabla5[[#This Row],[Tiempo de Permanencia sin la Espera]]-Tabla5[[#This Row],[Tiempo Preparación (horas)]],0)</f>
        <v>0.12638888888888891</v>
      </c>
      <c r="V589" s="7" t="str">
        <f>IF(Tabla5[[#This Row],[Tiempo de Permanencia sin la Espera]]&gt;Tabla5[[#This Row],[Tiempo Preparación (horas)]],"Si","No")</f>
        <v>Si</v>
      </c>
      <c r="W589" s="8">
        <v>40</v>
      </c>
      <c r="X589" s="8">
        <f>IF(Tabla5[[#This Row],[Orden Cobrada]]="Si",Tabla5[[#This Row],[Monto Total de la Cuenta]]," ")</f>
        <v>40</v>
      </c>
      <c r="Y589" s="8">
        <v>25</v>
      </c>
      <c r="Z589" s="7">
        <f>Tabla5[[#This Row],[Tiempo de Preparación]]/1440</f>
        <v>1.7361111111111112E-2</v>
      </c>
    </row>
    <row r="590" spans="1:26">
      <c r="A590">
        <v>11</v>
      </c>
      <c r="B590" t="s">
        <v>578</v>
      </c>
      <c r="C590">
        <v>6</v>
      </c>
      <c r="D590" s="3">
        <v>45022.09097222222</v>
      </c>
      <c r="E590" s="3">
        <v>45022.183333333334</v>
      </c>
      <c r="F590" t="s">
        <v>72</v>
      </c>
      <c r="G590" t="s">
        <v>82</v>
      </c>
      <c r="H590" t="s">
        <v>59</v>
      </c>
      <c r="I590" t="str">
        <f>IF(Tabla5[[#This Row],[Orden Cobrada]]="Si",Tabla13[[#This Row],[Método de Pago]],"Ninguno")</f>
        <v>Tarjeta de crédito</v>
      </c>
      <c r="J590" t="s">
        <v>577</v>
      </c>
      <c r="K590" s="34" t="str">
        <f>IF(Tabla5[[#This Row],[Orden Cobrada]]="Si",Tabla13[[#This Row],[Propina]],0)</f>
        <v>32.8</v>
      </c>
      <c r="L590" t="s">
        <v>76</v>
      </c>
      <c r="M590">
        <v>578</v>
      </c>
      <c r="N590" t="s">
        <v>90</v>
      </c>
      <c r="O590" t="s">
        <v>7</v>
      </c>
      <c r="P590" s="6">
        <f>INT(Tabla13[[#This Row],[Hora de Llegada]])</f>
        <v>45022</v>
      </c>
      <c r="Q590" s="7" t="str">
        <f>TEXT(Tabla13[[#This Row],[Hora de Llegada]], "h:mm")</f>
        <v>2:11</v>
      </c>
      <c r="R590" s="7" t="str">
        <f>TEXT(Tabla13[[#This Row],[Hora de Salida]], "h:mm")</f>
        <v>4:24</v>
      </c>
      <c r="S590" s="7">
        <f>IF(Tabla13[[#This Row],[Estado de la Mesa]]="Ocupada",Tabla13[[#This Row],[Hora de Salida2]]-Tabla13[[#This Row],[Hora de Llegada2]]+(15/1440),Tabla13[[#This Row],[Hora de Salida2]]-Tabla13[[#This Row],[Hora de Llegada2]])</f>
        <v>0.1027777777777778</v>
      </c>
      <c r="T590" s="7">
        <f>Tabla13[[#This Row],[Hora de Salida2]]-Tabla13[[#This Row],[Hora de Llegada2]]</f>
        <v>9.236111111111113E-2</v>
      </c>
      <c r="U590" s="7">
        <f>IF(Tabla5[[#This Row],[Tiempo de Permanencia sin la Espera]]&gt;Tabla5[[#This Row],[Tiempo Preparación (horas)]],Tabla5[[#This Row],[Tiempo de Permanencia sin la Espera]]-Tabla5[[#This Row],[Tiempo Preparación (horas)]],0)</f>
        <v>6.1805555555555572E-2</v>
      </c>
      <c r="V590" s="7" t="str">
        <f>IF(Tabla5[[#This Row],[Tiempo de Permanencia sin la Espera]]&gt;Tabla5[[#This Row],[Tiempo Preparación (horas)]],"Si","No")</f>
        <v>Si</v>
      </c>
      <c r="W590" s="8">
        <v>90</v>
      </c>
      <c r="X590" s="8">
        <f>IF(Tabla5[[#This Row],[Orden Cobrada]]="Si",Tabla5[[#This Row],[Monto Total de la Cuenta]]," ")</f>
        <v>90</v>
      </c>
      <c r="Y590" s="8">
        <v>44</v>
      </c>
      <c r="Z590" s="7">
        <f>Tabla5[[#This Row],[Tiempo de Preparación]]/1440</f>
        <v>3.0555555555555555E-2</v>
      </c>
    </row>
    <row r="591" spans="1:26">
      <c r="A591">
        <v>9</v>
      </c>
      <c r="B591" t="s">
        <v>576</v>
      </c>
      <c r="C591">
        <v>2</v>
      </c>
      <c r="D591" s="3">
        <v>45022.006944444445</v>
      </c>
      <c r="E591" s="3">
        <v>45022.095138888886</v>
      </c>
      <c r="F591" t="s">
        <v>72</v>
      </c>
      <c r="G591" t="s">
        <v>82</v>
      </c>
      <c r="H591" t="s">
        <v>59</v>
      </c>
      <c r="I591" t="str">
        <f>IF(Tabla5[[#This Row],[Orden Cobrada]]="Si",Tabla13[[#This Row],[Método de Pago]],"Ninguno")</f>
        <v>Tarjeta de crédito</v>
      </c>
      <c r="J591" t="s">
        <v>575</v>
      </c>
      <c r="K591" s="34" t="str">
        <f>IF(Tabla5[[#This Row],[Orden Cobrada]]="Si",Tabla13[[#This Row],[Propina]],0)</f>
        <v>35.96</v>
      </c>
      <c r="L591" t="s">
        <v>70</v>
      </c>
      <c r="M591">
        <v>579</v>
      </c>
      <c r="N591" t="s">
        <v>163</v>
      </c>
      <c r="O591" t="s">
        <v>26</v>
      </c>
      <c r="P591" s="6">
        <f>INT(Tabla13[[#This Row],[Hora de Llegada]])</f>
        <v>45022</v>
      </c>
      <c r="Q591" s="7" t="str">
        <f>TEXT(Tabla13[[#This Row],[Hora de Llegada]], "h:mm")</f>
        <v>0:10</v>
      </c>
      <c r="R591" s="7" t="str">
        <f>TEXT(Tabla13[[#This Row],[Hora de Salida]], "h:mm")</f>
        <v>2:17</v>
      </c>
      <c r="S591" s="7">
        <f>IF(Tabla13[[#This Row],[Estado de la Mesa]]="Ocupada",Tabla13[[#This Row],[Hora de Salida2]]-Tabla13[[#This Row],[Hora de Llegada2]]+(15/1440),Tabla13[[#This Row],[Hora de Salida2]]-Tabla13[[#This Row],[Hora de Llegada2]])</f>
        <v>8.8194444444444436E-2</v>
      </c>
      <c r="T591" s="7">
        <f>Tabla13[[#This Row],[Hora de Salida2]]-Tabla13[[#This Row],[Hora de Llegada2]]</f>
        <v>8.8194444444444436E-2</v>
      </c>
      <c r="U591" s="7">
        <f>IF(Tabla5[[#This Row],[Tiempo de Permanencia sin la Espera]]&gt;Tabla5[[#This Row],[Tiempo Preparación (horas)]],Tabla5[[#This Row],[Tiempo de Permanencia sin la Espera]]-Tabla5[[#This Row],[Tiempo Preparación (horas)]],0)</f>
        <v>5.4861111111111104E-2</v>
      </c>
      <c r="V591" s="7" t="str">
        <f>IF(Tabla5[[#This Row],[Tiempo de Permanencia sin la Espera]]&gt;Tabla5[[#This Row],[Tiempo Preparación (horas)]],"Si","No")</f>
        <v>Si</v>
      </c>
      <c r="W591" s="8">
        <v>50</v>
      </c>
      <c r="X591" s="8">
        <f>IF(Tabla5[[#This Row],[Orden Cobrada]]="Si",Tabla5[[#This Row],[Monto Total de la Cuenta]]," ")</f>
        <v>50</v>
      </c>
      <c r="Y591" s="8">
        <v>48</v>
      </c>
      <c r="Z591" s="7">
        <f>Tabla5[[#This Row],[Tiempo de Preparación]]/1440</f>
        <v>3.3333333333333333E-2</v>
      </c>
    </row>
    <row r="592" spans="1:26">
      <c r="A592">
        <v>10</v>
      </c>
      <c r="B592" t="s">
        <v>574</v>
      </c>
      <c r="C592">
        <v>5</v>
      </c>
      <c r="D592" s="3">
        <v>45022.004166666666</v>
      </c>
      <c r="E592" s="3">
        <v>45022.054166666669</v>
      </c>
      <c r="F592" t="s">
        <v>78</v>
      </c>
      <c r="G592" t="s">
        <v>82</v>
      </c>
      <c r="H592" t="s">
        <v>106</v>
      </c>
      <c r="I592" t="str">
        <f>IF(Tabla5[[#This Row],[Orden Cobrada]]="Si",Tabla13[[#This Row],[Método de Pago]],"Ninguno")</f>
        <v>Tarjeta de débito</v>
      </c>
      <c r="J592" t="s">
        <v>573</v>
      </c>
      <c r="K592" s="34" t="str">
        <f>IF(Tabla5[[#This Row],[Orden Cobrada]]="Si",Tabla13[[#This Row],[Propina]],0)</f>
        <v>44.54</v>
      </c>
      <c r="L592" t="s">
        <v>70</v>
      </c>
      <c r="M592">
        <v>580</v>
      </c>
      <c r="N592" t="s">
        <v>85</v>
      </c>
      <c r="O592" t="s">
        <v>14</v>
      </c>
      <c r="P592" s="6">
        <f>INT(Tabla13[[#This Row],[Hora de Llegada]])</f>
        <v>45022</v>
      </c>
      <c r="Q592" s="7" t="str">
        <f>TEXT(Tabla13[[#This Row],[Hora de Llegada]], "h:mm")</f>
        <v>0:06</v>
      </c>
      <c r="R592" s="7" t="str">
        <f>TEXT(Tabla13[[#This Row],[Hora de Salida]], "h:mm")</f>
        <v>1:18</v>
      </c>
      <c r="S592" s="7">
        <f>IF(Tabla13[[#This Row],[Estado de la Mesa]]="Ocupada",Tabla13[[#This Row],[Hora de Salida2]]-Tabla13[[#This Row],[Hora de Llegada2]]+(15/1440),Tabla13[[#This Row],[Hora de Salida2]]-Tabla13[[#This Row],[Hora de Llegada2]])</f>
        <v>0.05</v>
      </c>
      <c r="T592" s="7">
        <f>Tabla13[[#This Row],[Hora de Salida2]]-Tabla13[[#This Row],[Hora de Llegada2]]</f>
        <v>0.05</v>
      </c>
      <c r="U592" s="7">
        <f>IF(Tabla5[[#This Row],[Tiempo de Permanencia sin la Espera]]&gt;Tabla5[[#This Row],[Tiempo Preparación (horas)]],Tabla5[[#This Row],[Tiempo de Permanencia sin la Espera]]-Tabla5[[#This Row],[Tiempo Preparación (horas)]],0)</f>
        <v>2.9166666666666671E-2</v>
      </c>
      <c r="V592" s="7" t="str">
        <f>IF(Tabla5[[#This Row],[Tiempo de Permanencia sin la Espera]]&gt;Tabla5[[#This Row],[Tiempo Preparación (horas)]],"Si","No")</f>
        <v>Si</v>
      </c>
      <c r="W592" s="8">
        <v>33</v>
      </c>
      <c r="X592" s="8">
        <f>IF(Tabla5[[#This Row],[Orden Cobrada]]="Si",Tabla5[[#This Row],[Monto Total de la Cuenta]]," ")</f>
        <v>33</v>
      </c>
      <c r="Y592" s="8">
        <v>30</v>
      </c>
      <c r="Z592" s="7">
        <f>Tabla5[[#This Row],[Tiempo de Preparación]]/1440</f>
        <v>2.0833333333333332E-2</v>
      </c>
    </row>
    <row r="593" spans="1:26">
      <c r="A593">
        <v>18</v>
      </c>
      <c r="B593" t="s">
        <v>572</v>
      </c>
      <c r="C593">
        <v>5</v>
      </c>
      <c r="D593" s="3">
        <v>45022.147916666669</v>
      </c>
      <c r="E593" s="3">
        <v>45022.213888888888</v>
      </c>
      <c r="F593" t="s">
        <v>78</v>
      </c>
      <c r="G593" t="s">
        <v>82</v>
      </c>
      <c r="H593" t="s">
        <v>59</v>
      </c>
      <c r="I593" t="str">
        <f>IF(Tabla5[[#This Row],[Orden Cobrada]]="Si",Tabla13[[#This Row],[Método de Pago]],"Ninguno")</f>
        <v>Tarjeta de crédito</v>
      </c>
      <c r="J593" t="s">
        <v>571</v>
      </c>
      <c r="K593" s="34" t="str">
        <f>IF(Tabla5[[#This Row],[Orden Cobrada]]="Si",Tabla13[[#This Row],[Propina]],0)</f>
        <v>13.27</v>
      </c>
      <c r="L593" t="s">
        <v>76</v>
      </c>
      <c r="M593">
        <v>581</v>
      </c>
      <c r="N593" t="s">
        <v>100</v>
      </c>
      <c r="O593" t="s">
        <v>570</v>
      </c>
      <c r="P593" s="6">
        <f>INT(Tabla13[[#This Row],[Hora de Llegada]])</f>
        <v>45022</v>
      </c>
      <c r="Q593" s="7" t="str">
        <f>TEXT(Tabla13[[#This Row],[Hora de Llegada]], "h:mm")</f>
        <v>3:33</v>
      </c>
      <c r="R593" s="7" t="str">
        <f>TEXT(Tabla13[[#This Row],[Hora de Salida]], "h:mm")</f>
        <v>5:08</v>
      </c>
      <c r="S593" s="7">
        <f>IF(Tabla13[[#This Row],[Estado de la Mesa]]="Ocupada",Tabla13[[#This Row],[Hora de Salida2]]-Tabla13[[#This Row],[Hora de Llegada2]]+(15/1440),Tabla13[[#This Row],[Hora de Salida2]]-Tabla13[[#This Row],[Hora de Llegada2]])</f>
        <v>7.6388888888888909E-2</v>
      </c>
      <c r="T593" s="7">
        <f>Tabla13[[#This Row],[Hora de Salida2]]-Tabla13[[#This Row],[Hora de Llegada2]]</f>
        <v>6.5972222222222238E-2</v>
      </c>
      <c r="U593" s="7">
        <f>IF(Tabla5[[#This Row],[Tiempo de Permanencia sin la Espera]]&gt;Tabla5[[#This Row],[Tiempo Preparación (horas)]],Tabla5[[#This Row],[Tiempo de Permanencia sin la Espera]]-Tabla5[[#This Row],[Tiempo Preparación (horas)]],0)</f>
        <v>2.777777777777779E-2</v>
      </c>
      <c r="V593" s="7" t="str">
        <f>IF(Tabla5[[#This Row],[Tiempo de Permanencia sin la Espera]]&gt;Tabla5[[#This Row],[Tiempo Preparación (horas)]],"Si","No")</f>
        <v>Si</v>
      </c>
      <c r="W593" s="8">
        <v>123</v>
      </c>
      <c r="X593" s="8">
        <f>IF(Tabla5[[#This Row],[Orden Cobrada]]="Si",Tabla5[[#This Row],[Monto Total de la Cuenta]]," ")</f>
        <v>123</v>
      </c>
      <c r="Y593" s="8">
        <v>55</v>
      </c>
      <c r="Z593" s="7">
        <f>Tabla5[[#This Row],[Tiempo de Preparación]]/1440</f>
        <v>3.8194444444444448E-2</v>
      </c>
    </row>
    <row r="594" spans="1:26">
      <c r="A594">
        <v>3</v>
      </c>
      <c r="B594" t="s">
        <v>254</v>
      </c>
      <c r="C594">
        <v>1</v>
      </c>
      <c r="D594" s="3">
        <v>45022.158333333333</v>
      </c>
      <c r="E594" s="3">
        <v>45022.214583333334</v>
      </c>
      <c r="F594" t="s">
        <v>61</v>
      </c>
      <c r="G594" t="s">
        <v>82</v>
      </c>
      <c r="H594" t="s">
        <v>59</v>
      </c>
      <c r="I594" t="str">
        <f>IF(Tabla5[[#This Row],[Orden Cobrada]]="Si",Tabla13[[#This Row],[Método de Pago]],"Ninguno")</f>
        <v>Tarjeta de crédito</v>
      </c>
      <c r="J594" t="s">
        <v>569</v>
      </c>
      <c r="K594" s="34" t="str">
        <f>IF(Tabla5[[#This Row],[Orden Cobrada]]="Si",Tabla13[[#This Row],[Propina]],0)</f>
        <v>20.23</v>
      </c>
      <c r="L594" t="s">
        <v>57</v>
      </c>
      <c r="M594">
        <v>582</v>
      </c>
      <c r="N594" t="s">
        <v>85</v>
      </c>
      <c r="O594" t="s">
        <v>10</v>
      </c>
      <c r="P594" s="6">
        <f>INT(Tabla13[[#This Row],[Hora de Llegada]])</f>
        <v>45022</v>
      </c>
      <c r="Q594" s="7" t="str">
        <f>TEXT(Tabla13[[#This Row],[Hora de Llegada]], "h:mm")</f>
        <v>3:48</v>
      </c>
      <c r="R594" s="7" t="str">
        <f>TEXT(Tabla13[[#This Row],[Hora de Salida]], "h:mm")</f>
        <v>5:09</v>
      </c>
      <c r="S594" s="7">
        <f>IF(Tabla13[[#This Row],[Estado de la Mesa]]="Ocupada",Tabla13[[#This Row],[Hora de Salida2]]-Tabla13[[#This Row],[Hora de Llegada2]]+(15/1440),Tabla13[[#This Row],[Hora de Salida2]]-Tabla13[[#This Row],[Hora de Llegada2]])</f>
        <v>5.6250000000000022E-2</v>
      </c>
      <c r="T594" s="7">
        <f>Tabla13[[#This Row],[Hora de Salida2]]-Tabla13[[#This Row],[Hora de Llegada2]]</f>
        <v>5.6250000000000022E-2</v>
      </c>
      <c r="U594" s="7">
        <f>IF(Tabla5[[#This Row],[Tiempo de Permanencia sin la Espera]]&gt;Tabla5[[#This Row],[Tiempo Preparación (horas)]],Tabla5[[#This Row],[Tiempo de Permanencia sin la Espera]]-Tabla5[[#This Row],[Tiempo Preparación (horas)]],0)</f>
        <v>2.7083333333333355E-2</v>
      </c>
      <c r="V594" s="7" t="str">
        <f>IF(Tabla5[[#This Row],[Tiempo de Permanencia sin la Espera]]&gt;Tabla5[[#This Row],[Tiempo Preparación (horas)]],"Si","No")</f>
        <v>Si</v>
      </c>
      <c r="W594" s="8">
        <v>54</v>
      </c>
      <c r="X594" s="8">
        <f>IF(Tabla5[[#This Row],[Orden Cobrada]]="Si",Tabla5[[#This Row],[Monto Total de la Cuenta]]," ")</f>
        <v>54</v>
      </c>
      <c r="Y594" s="8">
        <v>42</v>
      </c>
      <c r="Z594" s="7">
        <f>Tabla5[[#This Row],[Tiempo de Preparación]]/1440</f>
        <v>2.9166666666666667E-2</v>
      </c>
    </row>
    <row r="595" spans="1:26">
      <c r="A595">
        <v>9</v>
      </c>
      <c r="B595" t="s">
        <v>568</v>
      </c>
      <c r="C595">
        <v>2</v>
      </c>
      <c r="D595" s="3">
        <v>45022.070138888892</v>
      </c>
      <c r="E595" s="3">
        <v>45022.148611111108</v>
      </c>
      <c r="F595" t="s">
        <v>61</v>
      </c>
      <c r="G595" t="s">
        <v>66</v>
      </c>
      <c r="H595" t="s">
        <v>106</v>
      </c>
      <c r="I595" t="str">
        <f>IF(Tabla5[[#This Row],[Orden Cobrada]]="Si",Tabla13[[#This Row],[Método de Pago]],"Ninguno")</f>
        <v>Tarjeta de débito</v>
      </c>
      <c r="J595" t="s">
        <v>567</v>
      </c>
      <c r="K595" s="34" t="str">
        <f>IF(Tabla5[[#This Row],[Orden Cobrada]]="Si",Tabla13[[#This Row],[Propina]],0)</f>
        <v>35.99</v>
      </c>
      <c r="L595" t="s">
        <v>70</v>
      </c>
      <c r="M595">
        <v>583</v>
      </c>
      <c r="N595" t="s">
        <v>104</v>
      </c>
      <c r="O595" t="s">
        <v>566</v>
      </c>
      <c r="P595" s="6">
        <f>INT(Tabla13[[#This Row],[Hora de Llegada]])</f>
        <v>45022</v>
      </c>
      <c r="Q595" s="7" t="str">
        <f>TEXT(Tabla13[[#This Row],[Hora de Llegada]], "h:mm")</f>
        <v>1:41</v>
      </c>
      <c r="R595" s="7" t="str">
        <f>TEXT(Tabla13[[#This Row],[Hora de Salida]], "h:mm")</f>
        <v>3:34</v>
      </c>
      <c r="S595" s="7">
        <f>IF(Tabla13[[#This Row],[Estado de la Mesa]]="Ocupada",Tabla13[[#This Row],[Hora de Salida2]]-Tabla13[[#This Row],[Hora de Llegada2]]+(15/1440),Tabla13[[#This Row],[Hora de Salida2]]-Tabla13[[#This Row],[Hora de Llegada2]])</f>
        <v>7.8472222222222221E-2</v>
      </c>
      <c r="T595" s="7">
        <f>Tabla13[[#This Row],[Hora de Salida2]]-Tabla13[[#This Row],[Hora de Llegada2]]</f>
        <v>7.8472222222222221E-2</v>
      </c>
      <c r="U595" s="7">
        <f>IF(Tabla5[[#This Row],[Tiempo de Permanencia sin la Espera]]&gt;Tabla5[[#This Row],[Tiempo Preparación (horas)]],Tabla5[[#This Row],[Tiempo de Permanencia sin la Espera]]-Tabla5[[#This Row],[Tiempo Preparación (horas)]],0)</f>
        <v>5.5555555555555497E-3</v>
      </c>
      <c r="V595" s="7" t="str">
        <f>IF(Tabla5[[#This Row],[Tiempo de Permanencia sin la Espera]]&gt;Tabla5[[#This Row],[Tiempo Preparación (horas)]],"Si","No")</f>
        <v>Si</v>
      </c>
      <c r="W595" s="8">
        <v>243</v>
      </c>
      <c r="X595" s="8">
        <f>IF(Tabla5[[#This Row],[Orden Cobrada]]="Si",Tabla5[[#This Row],[Monto Total de la Cuenta]]," ")</f>
        <v>243</v>
      </c>
      <c r="Y595" s="8">
        <v>105</v>
      </c>
      <c r="Z595" s="7">
        <f>Tabla5[[#This Row],[Tiempo de Preparación]]/1440</f>
        <v>7.2916666666666671E-2</v>
      </c>
    </row>
    <row r="596" spans="1:26">
      <c r="A596">
        <v>9</v>
      </c>
      <c r="B596" t="s">
        <v>565</v>
      </c>
      <c r="C596">
        <v>4</v>
      </c>
      <c r="D596" s="3">
        <v>45022.149305555555</v>
      </c>
      <c r="E596" s="3">
        <v>45022.290972222225</v>
      </c>
      <c r="F596" t="s">
        <v>72</v>
      </c>
      <c r="G596" t="s">
        <v>82</v>
      </c>
      <c r="H596" t="s">
        <v>106</v>
      </c>
      <c r="I596" t="str">
        <f>IF(Tabla5[[#This Row],[Orden Cobrada]]="Si",Tabla13[[#This Row],[Método de Pago]],"Ninguno")</f>
        <v>Tarjeta de débito</v>
      </c>
      <c r="J596" t="s">
        <v>564</v>
      </c>
      <c r="K596" s="34" t="str">
        <f>IF(Tabla5[[#This Row],[Orden Cobrada]]="Si",Tabla13[[#This Row],[Propina]],0)</f>
        <v>36.98</v>
      </c>
      <c r="L596" t="s">
        <v>57</v>
      </c>
      <c r="M596">
        <v>584</v>
      </c>
      <c r="N596" t="s">
        <v>69</v>
      </c>
      <c r="O596" t="s">
        <v>563</v>
      </c>
      <c r="P596" s="6">
        <f>INT(Tabla13[[#This Row],[Hora de Llegada]])</f>
        <v>45022</v>
      </c>
      <c r="Q596" s="7" t="str">
        <f>TEXT(Tabla13[[#This Row],[Hora de Llegada]], "h:mm")</f>
        <v>3:35</v>
      </c>
      <c r="R596" s="7" t="str">
        <f>TEXT(Tabla13[[#This Row],[Hora de Salida]], "h:mm")</f>
        <v>6:59</v>
      </c>
      <c r="S596" s="7">
        <f>IF(Tabla13[[#This Row],[Estado de la Mesa]]="Ocupada",Tabla13[[#This Row],[Hora de Salida2]]-Tabla13[[#This Row],[Hora de Llegada2]]+(15/1440),Tabla13[[#This Row],[Hora de Salida2]]-Tabla13[[#This Row],[Hora de Llegada2]])</f>
        <v>0.14166666666666669</v>
      </c>
      <c r="T596" s="7">
        <f>Tabla13[[#This Row],[Hora de Salida2]]-Tabla13[[#This Row],[Hora de Llegada2]]</f>
        <v>0.14166666666666669</v>
      </c>
      <c r="U596" s="7">
        <f>IF(Tabla5[[#This Row],[Tiempo de Permanencia sin la Espera]]&gt;Tabla5[[#This Row],[Tiempo Preparación (horas)]],Tabla5[[#This Row],[Tiempo de Permanencia sin la Espera]]-Tabla5[[#This Row],[Tiempo Preparación (horas)]],0)</f>
        <v>6.2500000000000028E-2</v>
      </c>
      <c r="V596" s="7" t="str">
        <f>IF(Tabla5[[#This Row],[Tiempo de Permanencia sin la Espera]]&gt;Tabla5[[#This Row],[Tiempo Preparación (horas)]],"Si","No")</f>
        <v>Si</v>
      </c>
      <c r="W596" s="8">
        <v>139</v>
      </c>
      <c r="X596" s="8">
        <f>IF(Tabla5[[#This Row],[Orden Cobrada]]="Si",Tabla5[[#This Row],[Monto Total de la Cuenta]]," ")</f>
        <v>139</v>
      </c>
      <c r="Y596" s="8">
        <v>114</v>
      </c>
      <c r="Z596" s="7">
        <f>Tabla5[[#This Row],[Tiempo de Preparación]]/1440</f>
        <v>7.9166666666666663E-2</v>
      </c>
    </row>
    <row r="597" spans="1:26">
      <c r="A597">
        <v>3</v>
      </c>
      <c r="B597" t="s">
        <v>562</v>
      </c>
      <c r="C597">
        <v>5</v>
      </c>
      <c r="D597" s="3">
        <v>45022.057638888888</v>
      </c>
      <c r="E597" s="3">
        <v>45022.109027777777</v>
      </c>
      <c r="F597" t="s">
        <v>72</v>
      </c>
      <c r="G597" t="s">
        <v>60</v>
      </c>
      <c r="H597" t="s">
        <v>59</v>
      </c>
      <c r="I597" t="str">
        <f>IF(Tabla5[[#This Row],[Orden Cobrada]]="Si",Tabla13[[#This Row],[Método de Pago]],"Ninguno")</f>
        <v>Ninguno</v>
      </c>
      <c r="J597" t="s">
        <v>561</v>
      </c>
      <c r="K597" s="34">
        <f>IF(Tabla5[[#This Row],[Orden Cobrada]]="Si",Tabla13[[#This Row],[Propina]],0)</f>
        <v>0</v>
      </c>
      <c r="L597" t="s">
        <v>70</v>
      </c>
      <c r="M597">
        <v>585</v>
      </c>
      <c r="N597" t="s">
        <v>56</v>
      </c>
      <c r="O597" t="s">
        <v>560</v>
      </c>
      <c r="P597" s="6">
        <f>INT(Tabla13[[#This Row],[Hora de Llegada]])</f>
        <v>45022</v>
      </c>
      <c r="Q597" s="7" t="str">
        <f>TEXT(Tabla13[[#This Row],[Hora de Llegada]], "h:mm")</f>
        <v>1:23</v>
      </c>
      <c r="R597" s="7" t="str">
        <f>TEXT(Tabla13[[#This Row],[Hora de Salida]], "h:mm")</f>
        <v>2:37</v>
      </c>
      <c r="S597" s="7">
        <f>IF(Tabla13[[#This Row],[Estado de la Mesa]]="Ocupada",Tabla13[[#This Row],[Hora de Salida2]]-Tabla13[[#This Row],[Hora de Llegada2]]+(15/1440),Tabla13[[#This Row],[Hora de Salida2]]-Tabla13[[#This Row],[Hora de Llegada2]])</f>
        <v>5.1388888888888894E-2</v>
      </c>
      <c r="T597" s="7">
        <f>Tabla13[[#This Row],[Hora de Salida2]]-Tabla13[[#This Row],[Hora de Llegada2]]</f>
        <v>5.1388888888888894E-2</v>
      </c>
      <c r="U597" s="7">
        <f>IF(Tabla5[[#This Row],[Tiempo de Permanencia sin la Espera]]&gt;Tabla5[[#This Row],[Tiempo Preparación (horas)]],Tabla5[[#This Row],[Tiempo de Permanencia sin la Espera]]-Tabla5[[#This Row],[Tiempo Preparación (horas)]],0)</f>
        <v>0</v>
      </c>
      <c r="V597" s="7" t="str">
        <f>IF(Tabla5[[#This Row],[Tiempo de Permanencia sin la Espera]]&gt;Tabla5[[#This Row],[Tiempo Preparación (horas)]],"Si","No")</f>
        <v>No</v>
      </c>
      <c r="W597" s="8">
        <v>128</v>
      </c>
      <c r="X597" s="8" t="str">
        <f>IF(Tabla5[[#This Row],[Orden Cobrada]]="Si",Tabla5[[#This Row],[Monto Total de la Cuenta]]," ")</f>
        <v xml:space="preserve"> </v>
      </c>
      <c r="Y597" s="8">
        <v>95</v>
      </c>
      <c r="Z597" s="7">
        <f>Tabla5[[#This Row],[Tiempo de Preparación]]/1440</f>
        <v>6.5972222222222224E-2</v>
      </c>
    </row>
    <row r="598" spans="1:26">
      <c r="A598">
        <v>17</v>
      </c>
      <c r="B598" t="s">
        <v>559</v>
      </c>
      <c r="C598">
        <v>5</v>
      </c>
      <c r="D598" s="3">
        <v>45022.030555555553</v>
      </c>
      <c r="E598" s="3">
        <v>45022.163194444445</v>
      </c>
      <c r="F598" t="s">
        <v>72</v>
      </c>
      <c r="G598" t="s">
        <v>66</v>
      </c>
      <c r="H598" t="s">
        <v>102</v>
      </c>
      <c r="I598" t="str">
        <f>IF(Tabla5[[#This Row],[Orden Cobrada]]="Si",Tabla13[[#This Row],[Método de Pago]],"Ninguno")</f>
        <v>Efectivo</v>
      </c>
      <c r="J598" t="s">
        <v>558</v>
      </c>
      <c r="K598" s="34" t="str">
        <f>IF(Tabla5[[#This Row],[Orden Cobrada]]="Si",Tabla13[[#This Row],[Propina]],0)</f>
        <v>32.79</v>
      </c>
      <c r="L598" t="s">
        <v>76</v>
      </c>
      <c r="M598">
        <v>586</v>
      </c>
      <c r="N598" t="s">
        <v>132</v>
      </c>
      <c r="O598" t="s">
        <v>557</v>
      </c>
      <c r="P598" s="6">
        <f>INT(Tabla13[[#This Row],[Hora de Llegada]])</f>
        <v>45022</v>
      </c>
      <c r="Q598" s="7" t="str">
        <f>TEXT(Tabla13[[#This Row],[Hora de Llegada]], "h:mm")</f>
        <v>0:44</v>
      </c>
      <c r="R598" s="7" t="str">
        <f>TEXT(Tabla13[[#This Row],[Hora de Salida]], "h:mm")</f>
        <v>3:55</v>
      </c>
      <c r="S598" s="7">
        <f>IF(Tabla13[[#This Row],[Estado de la Mesa]]="Ocupada",Tabla13[[#This Row],[Hora de Salida2]]-Tabla13[[#This Row],[Hora de Llegada2]]+(15/1440),Tabla13[[#This Row],[Hora de Salida2]]-Tabla13[[#This Row],[Hora de Llegada2]])</f>
        <v>0.14305555555555555</v>
      </c>
      <c r="T598" s="7">
        <f>Tabla13[[#This Row],[Hora de Salida2]]-Tabla13[[#This Row],[Hora de Llegada2]]</f>
        <v>0.13263888888888889</v>
      </c>
      <c r="U598" s="7">
        <f>IF(Tabla5[[#This Row],[Tiempo de Permanencia sin la Espera]]&gt;Tabla5[[#This Row],[Tiempo Preparación (horas)]],Tabla5[[#This Row],[Tiempo de Permanencia sin la Espera]]-Tabla5[[#This Row],[Tiempo Preparación (horas)]],0)</f>
        <v>6.8750000000000006E-2</v>
      </c>
      <c r="V598" s="7" t="str">
        <f>IF(Tabla5[[#This Row],[Tiempo de Permanencia sin la Espera]]&gt;Tabla5[[#This Row],[Tiempo Preparación (horas)]],"Si","No")</f>
        <v>Si</v>
      </c>
      <c r="W598" s="8">
        <v>171</v>
      </c>
      <c r="X598" s="8">
        <f>IF(Tabla5[[#This Row],[Orden Cobrada]]="Si",Tabla5[[#This Row],[Monto Total de la Cuenta]]," ")</f>
        <v>171</v>
      </c>
      <c r="Y598" s="8">
        <v>92</v>
      </c>
      <c r="Z598" s="7">
        <f>Tabla5[[#This Row],[Tiempo de Preparación]]/1440</f>
        <v>6.3888888888888884E-2</v>
      </c>
    </row>
    <row r="599" spans="1:26">
      <c r="A599">
        <v>7</v>
      </c>
      <c r="B599" t="s">
        <v>244</v>
      </c>
      <c r="C599">
        <v>4</v>
      </c>
      <c r="D599" s="3">
        <v>45022.151388888888</v>
      </c>
      <c r="E599" s="3">
        <v>45022.195833333331</v>
      </c>
      <c r="F599" t="s">
        <v>72</v>
      </c>
      <c r="G599" t="s">
        <v>60</v>
      </c>
      <c r="H599" t="s">
        <v>59</v>
      </c>
      <c r="I599" t="str">
        <f>IF(Tabla5[[#This Row],[Orden Cobrada]]="Si",Tabla13[[#This Row],[Método de Pago]],"Ninguno")</f>
        <v>Tarjeta de crédito</v>
      </c>
      <c r="J599" t="s">
        <v>556</v>
      </c>
      <c r="K599" s="34" t="str">
        <f>IF(Tabla5[[#This Row],[Orden Cobrada]]="Si",Tabla13[[#This Row],[Propina]],0)</f>
        <v>35.03</v>
      </c>
      <c r="L599" t="s">
        <v>76</v>
      </c>
      <c r="M599">
        <v>587</v>
      </c>
      <c r="N599" t="s">
        <v>85</v>
      </c>
      <c r="O599" t="s">
        <v>5</v>
      </c>
      <c r="P599" s="6">
        <f>INT(Tabla13[[#This Row],[Hora de Llegada]])</f>
        <v>45022</v>
      </c>
      <c r="Q599" s="7" t="str">
        <f>TEXT(Tabla13[[#This Row],[Hora de Llegada]], "h:mm")</f>
        <v>3:38</v>
      </c>
      <c r="R599" s="7" t="str">
        <f>TEXT(Tabla13[[#This Row],[Hora de Salida]], "h:mm")</f>
        <v>4:42</v>
      </c>
      <c r="S599" s="7">
        <f>IF(Tabla13[[#This Row],[Estado de la Mesa]]="Ocupada",Tabla13[[#This Row],[Hora de Salida2]]-Tabla13[[#This Row],[Hora de Llegada2]]+(15/1440),Tabla13[[#This Row],[Hora de Salida2]]-Tabla13[[#This Row],[Hora de Llegada2]])</f>
        <v>5.4861111111111117E-2</v>
      </c>
      <c r="T599" s="7">
        <f>Tabla13[[#This Row],[Hora de Salida2]]-Tabla13[[#This Row],[Hora de Llegada2]]</f>
        <v>4.4444444444444453E-2</v>
      </c>
      <c r="U599" s="7">
        <f>IF(Tabla5[[#This Row],[Tiempo de Permanencia sin la Espera]]&gt;Tabla5[[#This Row],[Tiempo Preparación (horas)]],Tabla5[[#This Row],[Tiempo de Permanencia sin la Espera]]-Tabla5[[#This Row],[Tiempo Preparación (horas)]],0)</f>
        <v>1.4583333333333341E-2</v>
      </c>
      <c r="V599" s="7" t="str">
        <f>IF(Tabla5[[#This Row],[Tiempo de Permanencia sin la Espera]]&gt;Tabla5[[#This Row],[Tiempo Preparación (horas)]],"Si","No")</f>
        <v>Si</v>
      </c>
      <c r="W599" s="8">
        <v>48</v>
      </c>
      <c r="X599" s="8">
        <f>IF(Tabla5[[#This Row],[Orden Cobrada]]="Si",Tabla5[[#This Row],[Monto Total de la Cuenta]]," ")</f>
        <v>48</v>
      </c>
      <c r="Y599" s="8">
        <v>43</v>
      </c>
      <c r="Z599" s="7">
        <f>Tabla5[[#This Row],[Tiempo de Preparación]]/1440</f>
        <v>2.9861111111111113E-2</v>
      </c>
    </row>
    <row r="600" spans="1:26">
      <c r="A600">
        <v>15</v>
      </c>
      <c r="B600" t="s">
        <v>555</v>
      </c>
      <c r="C600">
        <v>2</v>
      </c>
      <c r="D600" s="3">
        <v>45022.097222222219</v>
      </c>
      <c r="E600" s="3">
        <v>45022.248611111114</v>
      </c>
      <c r="F600" t="s">
        <v>72</v>
      </c>
      <c r="G600" t="s">
        <v>66</v>
      </c>
      <c r="H600" t="s">
        <v>102</v>
      </c>
      <c r="I600" t="str">
        <f>IF(Tabla5[[#This Row],[Orden Cobrada]]="Si",Tabla13[[#This Row],[Método de Pago]],"Ninguno")</f>
        <v>Efectivo</v>
      </c>
      <c r="J600" t="s">
        <v>554</v>
      </c>
      <c r="K600" s="34" t="str">
        <f>IF(Tabla5[[#This Row],[Orden Cobrada]]="Si",Tabla13[[#This Row],[Propina]],0)</f>
        <v>33.93</v>
      </c>
      <c r="L600" t="s">
        <v>70</v>
      </c>
      <c r="M600">
        <v>588</v>
      </c>
      <c r="N600" t="s">
        <v>163</v>
      </c>
      <c r="O600" t="s">
        <v>553</v>
      </c>
      <c r="P600" s="6">
        <f>INT(Tabla13[[#This Row],[Hora de Llegada]])</f>
        <v>45022</v>
      </c>
      <c r="Q600" s="7" t="str">
        <f>TEXT(Tabla13[[#This Row],[Hora de Llegada]], "h:mm")</f>
        <v>2:20</v>
      </c>
      <c r="R600" s="7" t="str">
        <f>TEXT(Tabla13[[#This Row],[Hora de Salida]], "h:mm")</f>
        <v>5:58</v>
      </c>
      <c r="S600" s="7">
        <f>IF(Tabla13[[#This Row],[Estado de la Mesa]]="Ocupada",Tabla13[[#This Row],[Hora de Salida2]]-Tabla13[[#This Row],[Hora de Llegada2]]+(15/1440),Tabla13[[#This Row],[Hora de Salida2]]-Tabla13[[#This Row],[Hora de Llegada2]])</f>
        <v>0.15138888888888891</v>
      </c>
      <c r="T600" s="7">
        <f>Tabla13[[#This Row],[Hora de Salida2]]-Tabla13[[#This Row],[Hora de Llegada2]]</f>
        <v>0.15138888888888891</v>
      </c>
      <c r="U600" s="7">
        <f>IF(Tabla5[[#This Row],[Tiempo de Permanencia sin la Espera]]&gt;Tabla5[[#This Row],[Tiempo Preparación (horas)]],Tabla5[[#This Row],[Tiempo de Permanencia sin la Espera]]-Tabla5[[#This Row],[Tiempo Preparación (horas)]],0)</f>
        <v>0.12569444444444447</v>
      </c>
      <c r="V600" s="7" t="str">
        <f>IF(Tabla5[[#This Row],[Tiempo de Permanencia sin la Espera]]&gt;Tabla5[[#This Row],[Tiempo Preparación (horas)]],"Si","No")</f>
        <v>Si</v>
      </c>
      <c r="W600" s="8">
        <v>101</v>
      </c>
      <c r="X600" s="8">
        <f>IF(Tabla5[[#This Row],[Orden Cobrada]]="Si",Tabla5[[#This Row],[Monto Total de la Cuenta]]," ")</f>
        <v>101</v>
      </c>
      <c r="Y600" s="8">
        <v>37</v>
      </c>
      <c r="Z600" s="7">
        <f>Tabla5[[#This Row],[Tiempo de Preparación]]/1440</f>
        <v>2.5694444444444443E-2</v>
      </c>
    </row>
    <row r="601" spans="1:26">
      <c r="A601">
        <v>10</v>
      </c>
      <c r="B601" t="s">
        <v>185</v>
      </c>
      <c r="C601">
        <v>4</v>
      </c>
      <c r="D601" s="3">
        <v>45022.134722222225</v>
      </c>
      <c r="E601" s="3">
        <v>45022.247916666667</v>
      </c>
      <c r="F601" t="s">
        <v>78</v>
      </c>
      <c r="G601" t="s">
        <v>82</v>
      </c>
      <c r="H601" t="s">
        <v>106</v>
      </c>
      <c r="I601" t="str">
        <f>IF(Tabla5[[#This Row],[Orden Cobrada]]="Si",Tabla13[[#This Row],[Método de Pago]],"Ninguno")</f>
        <v>Tarjeta de débito</v>
      </c>
      <c r="J601" t="s">
        <v>552</v>
      </c>
      <c r="K601" s="34" t="str">
        <f>IF(Tabla5[[#This Row],[Orden Cobrada]]="Si",Tabla13[[#This Row],[Propina]],0)</f>
        <v>28.96</v>
      </c>
      <c r="L601" t="s">
        <v>70</v>
      </c>
      <c r="M601">
        <v>589</v>
      </c>
      <c r="N601" t="s">
        <v>85</v>
      </c>
      <c r="O601" t="s">
        <v>551</v>
      </c>
      <c r="P601" s="6">
        <f>INT(Tabla13[[#This Row],[Hora de Llegada]])</f>
        <v>45022</v>
      </c>
      <c r="Q601" s="7" t="str">
        <f>TEXT(Tabla13[[#This Row],[Hora de Llegada]], "h:mm")</f>
        <v>3:14</v>
      </c>
      <c r="R601" s="7" t="str">
        <f>TEXT(Tabla13[[#This Row],[Hora de Salida]], "h:mm")</f>
        <v>5:57</v>
      </c>
      <c r="S601" s="7">
        <f>IF(Tabla13[[#This Row],[Estado de la Mesa]]="Ocupada",Tabla13[[#This Row],[Hora de Salida2]]-Tabla13[[#This Row],[Hora de Llegada2]]+(15/1440),Tabla13[[#This Row],[Hora de Salida2]]-Tabla13[[#This Row],[Hora de Llegada2]])</f>
        <v>0.11319444444444446</v>
      </c>
      <c r="T601" s="7">
        <f>Tabla13[[#This Row],[Hora de Salida2]]-Tabla13[[#This Row],[Hora de Llegada2]]</f>
        <v>0.11319444444444446</v>
      </c>
      <c r="U601" s="7">
        <f>IF(Tabla5[[#This Row],[Tiempo de Permanencia sin la Espera]]&gt;Tabla5[[#This Row],[Tiempo Preparación (horas)]],Tabla5[[#This Row],[Tiempo de Permanencia sin la Espera]]-Tabla5[[#This Row],[Tiempo Preparación (horas)]],0)</f>
        <v>2.986111111111113E-2</v>
      </c>
      <c r="V601" s="7" t="str">
        <f>IF(Tabla5[[#This Row],[Tiempo de Permanencia sin la Espera]]&gt;Tabla5[[#This Row],[Tiempo Preparación (horas)]],"Si","No")</f>
        <v>Si</v>
      </c>
      <c r="W601" s="8">
        <v>284</v>
      </c>
      <c r="X601" s="8">
        <f>IF(Tabla5[[#This Row],[Orden Cobrada]]="Si",Tabla5[[#This Row],[Monto Total de la Cuenta]]," ")</f>
        <v>284</v>
      </c>
      <c r="Y601" s="8">
        <v>120</v>
      </c>
      <c r="Z601" s="7">
        <f>Tabla5[[#This Row],[Tiempo de Preparación]]/1440</f>
        <v>8.3333333333333329E-2</v>
      </c>
    </row>
    <row r="602" spans="1:26">
      <c r="A602">
        <v>3</v>
      </c>
      <c r="B602" t="s">
        <v>550</v>
      </c>
      <c r="C602">
        <v>6</v>
      </c>
      <c r="D602" s="3">
        <v>45022.114583333336</v>
      </c>
      <c r="E602" s="3">
        <v>45022.185416666667</v>
      </c>
      <c r="F602" t="s">
        <v>61</v>
      </c>
      <c r="G602" t="s">
        <v>60</v>
      </c>
      <c r="H602" t="s">
        <v>59</v>
      </c>
      <c r="I602" t="str">
        <f>IF(Tabla5[[#This Row],[Orden Cobrada]]="Si",Tabla13[[#This Row],[Método de Pago]],"Ninguno")</f>
        <v>Tarjeta de crédito</v>
      </c>
      <c r="J602" t="s">
        <v>549</v>
      </c>
      <c r="K602" s="34" t="str">
        <f>IF(Tabla5[[#This Row],[Orden Cobrada]]="Si",Tabla13[[#This Row],[Propina]],0)</f>
        <v>40.94</v>
      </c>
      <c r="L602" t="s">
        <v>76</v>
      </c>
      <c r="M602">
        <v>590</v>
      </c>
      <c r="N602" t="s">
        <v>132</v>
      </c>
      <c r="O602" t="s">
        <v>186</v>
      </c>
      <c r="P602" s="6">
        <f>INT(Tabla13[[#This Row],[Hora de Llegada]])</f>
        <v>45022</v>
      </c>
      <c r="Q602" s="7" t="str">
        <f>TEXT(Tabla13[[#This Row],[Hora de Llegada]], "h:mm")</f>
        <v>2:45</v>
      </c>
      <c r="R602" s="7" t="str">
        <f>TEXT(Tabla13[[#This Row],[Hora de Salida]], "h:mm")</f>
        <v>4:27</v>
      </c>
      <c r="S602" s="7">
        <f>IF(Tabla13[[#This Row],[Estado de la Mesa]]="Ocupada",Tabla13[[#This Row],[Hora de Salida2]]-Tabla13[[#This Row],[Hora de Llegada2]]+(15/1440),Tabla13[[#This Row],[Hora de Salida2]]-Tabla13[[#This Row],[Hora de Llegada2]])</f>
        <v>8.1250000000000017E-2</v>
      </c>
      <c r="T602" s="7">
        <f>Tabla13[[#This Row],[Hora de Salida2]]-Tabla13[[#This Row],[Hora de Llegada2]]</f>
        <v>7.0833333333333345E-2</v>
      </c>
      <c r="U602" s="7">
        <f>IF(Tabla5[[#This Row],[Tiempo de Permanencia sin la Espera]]&gt;Tabla5[[#This Row],[Tiempo Preparación (horas)]],Tabla5[[#This Row],[Tiempo de Permanencia sin la Espera]]-Tabla5[[#This Row],[Tiempo Preparación (horas)]],0)</f>
        <v>2.6388888888888899E-2</v>
      </c>
      <c r="V602" s="7" t="str">
        <f>IF(Tabla5[[#This Row],[Tiempo de Permanencia sin la Espera]]&gt;Tabla5[[#This Row],[Tiempo Preparación (horas)]],"Si","No")</f>
        <v>Si</v>
      </c>
      <c r="W602" s="8">
        <v>122</v>
      </c>
      <c r="X602" s="8">
        <f>IF(Tabla5[[#This Row],[Orden Cobrada]]="Si",Tabla5[[#This Row],[Monto Total de la Cuenta]]," ")</f>
        <v>122</v>
      </c>
      <c r="Y602" s="8">
        <v>64</v>
      </c>
      <c r="Z602" s="7">
        <f>Tabla5[[#This Row],[Tiempo de Preparación]]/1440</f>
        <v>4.4444444444444446E-2</v>
      </c>
    </row>
    <row r="603" spans="1:26">
      <c r="A603">
        <v>11</v>
      </c>
      <c r="B603" t="s">
        <v>548</v>
      </c>
      <c r="C603">
        <v>6</v>
      </c>
      <c r="D603" s="3">
        <v>45022.155555555553</v>
      </c>
      <c r="E603" s="3">
        <v>45022.263194444444</v>
      </c>
      <c r="F603" t="s">
        <v>72</v>
      </c>
      <c r="G603" t="s">
        <v>60</v>
      </c>
      <c r="H603" t="s">
        <v>59</v>
      </c>
      <c r="I603" t="str">
        <f>IF(Tabla5[[#This Row],[Orden Cobrada]]="Si",Tabla13[[#This Row],[Método de Pago]],"Ninguno")</f>
        <v>Tarjeta de crédito</v>
      </c>
      <c r="J603" t="s">
        <v>547</v>
      </c>
      <c r="K603" s="34" t="str">
        <f>IF(Tabla5[[#This Row],[Orden Cobrada]]="Si",Tabla13[[#This Row],[Propina]],0)</f>
        <v>44.33</v>
      </c>
      <c r="L603" t="s">
        <v>70</v>
      </c>
      <c r="M603">
        <v>591</v>
      </c>
      <c r="N603" t="s">
        <v>126</v>
      </c>
      <c r="O603" t="s">
        <v>11</v>
      </c>
      <c r="P603" s="6">
        <f>INT(Tabla13[[#This Row],[Hora de Llegada]])</f>
        <v>45022</v>
      </c>
      <c r="Q603" s="7" t="str">
        <f>TEXT(Tabla13[[#This Row],[Hora de Llegada]], "h:mm")</f>
        <v>3:44</v>
      </c>
      <c r="R603" s="7" t="str">
        <f>TEXT(Tabla13[[#This Row],[Hora de Salida]], "h:mm")</f>
        <v>6:19</v>
      </c>
      <c r="S603" s="7">
        <f>IF(Tabla13[[#This Row],[Estado de la Mesa]]="Ocupada",Tabla13[[#This Row],[Hora de Salida2]]-Tabla13[[#This Row],[Hora de Llegada2]]+(15/1440),Tabla13[[#This Row],[Hora de Salida2]]-Tabla13[[#This Row],[Hora de Llegada2]])</f>
        <v>0.1076388888888889</v>
      </c>
      <c r="T603" s="7">
        <f>Tabla13[[#This Row],[Hora de Salida2]]-Tabla13[[#This Row],[Hora de Llegada2]]</f>
        <v>0.1076388888888889</v>
      </c>
      <c r="U603" s="7">
        <f>IF(Tabla5[[#This Row],[Tiempo de Permanencia sin la Espera]]&gt;Tabla5[[#This Row],[Tiempo Preparación (horas)]],Tabla5[[#This Row],[Tiempo de Permanencia sin la Espera]]-Tabla5[[#This Row],[Tiempo Preparación (horas)]],0)</f>
        <v>7.2222222222222229E-2</v>
      </c>
      <c r="V603" s="7" t="str">
        <f>IF(Tabla5[[#This Row],[Tiempo de Permanencia sin la Espera]]&gt;Tabla5[[#This Row],[Tiempo Preparación (horas)]],"Si","No")</f>
        <v>Si</v>
      </c>
      <c r="W603" s="8">
        <v>120</v>
      </c>
      <c r="X603" s="8">
        <f>IF(Tabla5[[#This Row],[Orden Cobrada]]="Si",Tabla5[[#This Row],[Monto Total de la Cuenta]]," ")</f>
        <v>120</v>
      </c>
      <c r="Y603" s="8">
        <v>51</v>
      </c>
      <c r="Z603" s="7">
        <f>Tabla5[[#This Row],[Tiempo de Preparación]]/1440</f>
        <v>3.5416666666666666E-2</v>
      </c>
    </row>
    <row r="604" spans="1:26">
      <c r="A604">
        <v>5</v>
      </c>
      <c r="B604" t="s">
        <v>546</v>
      </c>
      <c r="C604">
        <v>1</v>
      </c>
      <c r="D604" s="3">
        <v>45022.033333333333</v>
      </c>
      <c r="E604" s="3">
        <v>45022.111111111109</v>
      </c>
      <c r="F604" t="s">
        <v>61</v>
      </c>
      <c r="G604" t="s">
        <v>82</v>
      </c>
      <c r="H604" t="s">
        <v>59</v>
      </c>
      <c r="I604" t="str">
        <f>IF(Tabla5[[#This Row],[Orden Cobrada]]="Si",Tabla13[[#This Row],[Método de Pago]],"Ninguno")</f>
        <v>Tarjeta de crédito</v>
      </c>
      <c r="J604" t="s">
        <v>545</v>
      </c>
      <c r="K604" s="34" t="str">
        <f>IF(Tabla5[[#This Row],[Orden Cobrada]]="Si",Tabla13[[#This Row],[Propina]],0)</f>
        <v>35.67</v>
      </c>
      <c r="L604" t="s">
        <v>57</v>
      </c>
      <c r="M604">
        <v>592</v>
      </c>
      <c r="N604" t="s">
        <v>56</v>
      </c>
      <c r="O604" t="s">
        <v>544</v>
      </c>
      <c r="P604" s="6">
        <f>INT(Tabla13[[#This Row],[Hora de Llegada]])</f>
        <v>45022</v>
      </c>
      <c r="Q604" s="7" t="str">
        <f>TEXT(Tabla13[[#This Row],[Hora de Llegada]], "h:mm")</f>
        <v>0:48</v>
      </c>
      <c r="R604" s="7" t="str">
        <f>TEXT(Tabla13[[#This Row],[Hora de Salida]], "h:mm")</f>
        <v>2:40</v>
      </c>
      <c r="S604" s="7">
        <f>IF(Tabla13[[#This Row],[Estado de la Mesa]]="Ocupada",Tabla13[[#This Row],[Hora de Salida2]]-Tabla13[[#This Row],[Hora de Llegada2]]+(15/1440),Tabla13[[#This Row],[Hora de Salida2]]-Tabla13[[#This Row],[Hora de Llegada2]])</f>
        <v>7.7777777777777779E-2</v>
      </c>
      <c r="T604" s="7">
        <f>Tabla13[[#This Row],[Hora de Salida2]]-Tabla13[[#This Row],[Hora de Llegada2]]</f>
        <v>7.7777777777777779E-2</v>
      </c>
      <c r="U604" s="7">
        <f>IF(Tabla5[[#This Row],[Tiempo de Permanencia sin la Espera]]&gt;Tabla5[[#This Row],[Tiempo Preparación (horas)]],Tabla5[[#This Row],[Tiempo de Permanencia sin la Espera]]-Tabla5[[#This Row],[Tiempo Preparación (horas)]],0)</f>
        <v>7.6388888888888895E-3</v>
      </c>
      <c r="V604" s="7" t="str">
        <f>IF(Tabla5[[#This Row],[Tiempo de Permanencia sin la Espera]]&gt;Tabla5[[#This Row],[Tiempo Preparación (horas)]],"Si","No")</f>
        <v>Si</v>
      </c>
      <c r="W604" s="8">
        <v>94</v>
      </c>
      <c r="X604" s="8">
        <f>IF(Tabla5[[#This Row],[Orden Cobrada]]="Si",Tabla5[[#This Row],[Monto Total de la Cuenta]]," ")</f>
        <v>94</v>
      </c>
      <c r="Y604" s="8">
        <v>101</v>
      </c>
      <c r="Z604" s="7">
        <f>Tabla5[[#This Row],[Tiempo de Preparación]]/1440</f>
        <v>7.013888888888889E-2</v>
      </c>
    </row>
    <row r="605" spans="1:26">
      <c r="A605">
        <v>17</v>
      </c>
      <c r="B605" t="s">
        <v>302</v>
      </c>
      <c r="C605">
        <v>5</v>
      </c>
      <c r="D605" s="3">
        <v>45022.017361111109</v>
      </c>
      <c r="E605" s="3">
        <v>45022.095138888886</v>
      </c>
      <c r="F605" t="s">
        <v>78</v>
      </c>
      <c r="G605" t="s">
        <v>82</v>
      </c>
      <c r="H605" t="s">
        <v>106</v>
      </c>
      <c r="I605" t="str">
        <f>IF(Tabla5[[#This Row],[Orden Cobrada]]="Si",Tabla13[[#This Row],[Método de Pago]],"Ninguno")</f>
        <v>Tarjeta de débito</v>
      </c>
      <c r="J605" t="s">
        <v>543</v>
      </c>
      <c r="K605" s="34" t="str">
        <f>IF(Tabla5[[#This Row],[Orden Cobrada]]="Si",Tabla13[[#This Row],[Propina]],0)</f>
        <v>48.8</v>
      </c>
      <c r="L605" t="s">
        <v>57</v>
      </c>
      <c r="M605">
        <v>593</v>
      </c>
      <c r="N605" t="s">
        <v>90</v>
      </c>
      <c r="O605" t="s">
        <v>542</v>
      </c>
      <c r="P605" s="6">
        <f>INT(Tabla13[[#This Row],[Hora de Llegada]])</f>
        <v>45022</v>
      </c>
      <c r="Q605" s="7" t="str">
        <f>TEXT(Tabla13[[#This Row],[Hora de Llegada]], "h:mm")</f>
        <v>0:25</v>
      </c>
      <c r="R605" s="7" t="str">
        <f>TEXT(Tabla13[[#This Row],[Hora de Salida]], "h:mm")</f>
        <v>2:17</v>
      </c>
      <c r="S605" s="7">
        <f>IF(Tabla13[[#This Row],[Estado de la Mesa]]="Ocupada",Tabla13[[#This Row],[Hora de Salida2]]-Tabla13[[#This Row],[Hora de Llegada2]]+(15/1440),Tabla13[[#This Row],[Hora de Salida2]]-Tabla13[[#This Row],[Hora de Llegada2]])</f>
        <v>7.7777777777777779E-2</v>
      </c>
      <c r="T605" s="7">
        <f>Tabla13[[#This Row],[Hora de Salida2]]-Tabla13[[#This Row],[Hora de Llegada2]]</f>
        <v>7.7777777777777779E-2</v>
      </c>
      <c r="U605" s="7">
        <f>IF(Tabla5[[#This Row],[Tiempo de Permanencia sin la Espera]]&gt;Tabla5[[#This Row],[Tiempo Preparación (horas)]],Tabla5[[#This Row],[Tiempo de Permanencia sin la Espera]]-Tabla5[[#This Row],[Tiempo Preparación (horas)]],0)</f>
        <v>4.4444444444444446E-2</v>
      </c>
      <c r="V605" s="7" t="str">
        <f>IF(Tabla5[[#This Row],[Tiempo de Permanencia sin la Espera]]&gt;Tabla5[[#This Row],[Tiempo Preparación (horas)]],"Si","No")</f>
        <v>Si</v>
      </c>
      <c r="W605" s="8">
        <v>209</v>
      </c>
      <c r="X605" s="8">
        <f>IF(Tabla5[[#This Row],[Orden Cobrada]]="Si",Tabla5[[#This Row],[Monto Total de la Cuenta]]," ")</f>
        <v>209</v>
      </c>
      <c r="Y605" s="8">
        <v>48</v>
      </c>
      <c r="Z605" s="7">
        <f>Tabla5[[#This Row],[Tiempo de Preparación]]/1440</f>
        <v>3.3333333333333333E-2</v>
      </c>
    </row>
    <row r="606" spans="1:26">
      <c r="A606">
        <v>17</v>
      </c>
      <c r="B606" t="s">
        <v>541</v>
      </c>
      <c r="C606">
        <v>1</v>
      </c>
      <c r="D606" s="3">
        <v>45022.138888888891</v>
      </c>
      <c r="E606" s="3">
        <v>45022.200694444444</v>
      </c>
      <c r="F606" t="s">
        <v>72</v>
      </c>
      <c r="G606" t="s">
        <v>82</v>
      </c>
      <c r="H606" t="s">
        <v>106</v>
      </c>
      <c r="I606" t="str">
        <f>IF(Tabla5[[#This Row],[Orden Cobrada]]="Si",Tabla13[[#This Row],[Método de Pago]],"Ninguno")</f>
        <v>Ninguno</v>
      </c>
      <c r="J606" t="s">
        <v>540</v>
      </c>
      <c r="K606" s="34">
        <f>IF(Tabla5[[#This Row],[Orden Cobrada]]="Si",Tabla13[[#This Row],[Propina]],0)</f>
        <v>0</v>
      </c>
      <c r="L606" t="s">
        <v>70</v>
      </c>
      <c r="M606">
        <v>594</v>
      </c>
      <c r="N606" t="s">
        <v>126</v>
      </c>
      <c r="O606" t="s">
        <v>539</v>
      </c>
      <c r="P606" s="6">
        <f>INT(Tabla13[[#This Row],[Hora de Llegada]])</f>
        <v>45022</v>
      </c>
      <c r="Q606" s="7" t="str">
        <f>TEXT(Tabla13[[#This Row],[Hora de Llegada]], "h:mm")</f>
        <v>3:20</v>
      </c>
      <c r="R606" s="7" t="str">
        <f>TEXT(Tabla13[[#This Row],[Hora de Salida]], "h:mm")</f>
        <v>4:49</v>
      </c>
      <c r="S606" s="7">
        <f>IF(Tabla13[[#This Row],[Estado de la Mesa]]="Ocupada",Tabla13[[#This Row],[Hora de Salida2]]-Tabla13[[#This Row],[Hora de Llegada2]]+(15/1440),Tabla13[[#This Row],[Hora de Salida2]]-Tabla13[[#This Row],[Hora de Llegada2]])</f>
        <v>6.180555555555553E-2</v>
      </c>
      <c r="T606" s="7">
        <f>Tabla13[[#This Row],[Hora de Salida2]]-Tabla13[[#This Row],[Hora de Llegada2]]</f>
        <v>6.180555555555553E-2</v>
      </c>
      <c r="U606" s="7">
        <f>IF(Tabla5[[#This Row],[Tiempo de Permanencia sin la Espera]]&gt;Tabla5[[#This Row],[Tiempo Preparación (horas)]],Tabla5[[#This Row],[Tiempo de Permanencia sin la Espera]]-Tabla5[[#This Row],[Tiempo Preparación (horas)]],0)</f>
        <v>0</v>
      </c>
      <c r="V606" s="7" t="str">
        <f>IF(Tabla5[[#This Row],[Tiempo de Permanencia sin la Espera]]&gt;Tabla5[[#This Row],[Tiempo Preparación (horas)]],"Si","No")</f>
        <v>No</v>
      </c>
      <c r="W606" s="8">
        <v>139</v>
      </c>
      <c r="X606" s="8" t="str">
        <f>IF(Tabla5[[#This Row],[Orden Cobrada]]="Si",Tabla5[[#This Row],[Monto Total de la Cuenta]]," ")</f>
        <v xml:space="preserve"> </v>
      </c>
      <c r="Y606" s="8">
        <v>98</v>
      </c>
      <c r="Z606" s="7">
        <f>Tabla5[[#This Row],[Tiempo de Preparación]]/1440</f>
        <v>6.805555555555555E-2</v>
      </c>
    </row>
    <row r="607" spans="1:26">
      <c r="A607">
        <v>9</v>
      </c>
      <c r="B607" t="s">
        <v>538</v>
      </c>
      <c r="C607">
        <v>5</v>
      </c>
      <c r="D607" s="3">
        <v>45022.127083333333</v>
      </c>
      <c r="E607" s="3">
        <v>45022.227083333331</v>
      </c>
      <c r="F607" t="s">
        <v>61</v>
      </c>
      <c r="G607" t="s">
        <v>82</v>
      </c>
      <c r="H607" t="s">
        <v>59</v>
      </c>
      <c r="I607" t="str">
        <f>IF(Tabla5[[#This Row],[Orden Cobrada]]="Si",Tabla13[[#This Row],[Método de Pago]],"Ninguno")</f>
        <v>Tarjeta de crédito</v>
      </c>
      <c r="J607" t="s">
        <v>537</v>
      </c>
      <c r="K607" s="34" t="str">
        <f>IF(Tabla5[[#This Row],[Orden Cobrada]]="Si",Tabla13[[#This Row],[Propina]],0)</f>
        <v>40.33</v>
      </c>
      <c r="L607" t="s">
        <v>76</v>
      </c>
      <c r="M607">
        <v>595</v>
      </c>
      <c r="N607" t="s">
        <v>163</v>
      </c>
      <c r="O607" t="s">
        <v>536</v>
      </c>
      <c r="P607" s="6">
        <f>INT(Tabla13[[#This Row],[Hora de Llegada]])</f>
        <v>45022</v>
      </c>
      <c r="Q607" s="7" t="str">
        <f>TEXT(Tabla13[[#This Row],[Hora de Llegada]], "h:mm")</f>
        <v>3:03</v>
      </c>
      <c r="R607" s="7" t="str">
        <f>TEXT(Tabla13[[#This Row],[Hora de Salida]], "h:mm")</f>
        <v>5:27</v>
      </c>
      <c r="S607" s="7">
        <f>IF(Tabla13[[#This Row],[Estado de la Mesa]]="Ocupada",Tabla13[[#This Row],[Hora de Salida2]]-Tabla13[[#This Row],[Hora de Llegada2]]+(15/1440),Tabla13[[#This Row],[Hora de Salida2]]-Tabla13[[#This Row],[Hora de Llegada2]])</f>
        <v>0.11041666666666668</v>
      </c>
      <c r="T607" s="7">
        <f>Tabla13[[#This Row],[Hora de Salida2]]-Tabla13[[#This Row],[Hora de Llegada2]]</f>
        <v>0.1</v>
      </c>
      <c r="U607" s="7">
        <f>IF(Tabla5[[#This Row],[Tiempo de Permanencia sin la Espera]]&gt;Tabla5[[#This Row],[Tiempo Preparación (horas)]],Tabla5[[#This Row],[Tiempo de Permanencia sin la Espera]]-Tabla5[[#This Row],[Tiempo Preparación (horas)]],0)</f>
        <v>6.5972222222222238E-2</v>
      </c>
      <c r="V607" s="7" t="str">
        <f>IF(Tabla5[[#This Row],[Tiempo de Permanencia sin la Espera]]&gt;Tabla5[[#This Row],[Tiempo Preparación (horas)]],"Si","No")</f>
        <v>Si</v>
      </c>
      <c r="W607" s="8">
        <v>72</v>
      </c>
      <c r="X607" s="8">
        <f>IF(Tabla5[[#This Row],[Orden Cobrada]]="Si",Tabla5[[#This Row],[Monto Total de la Cuenta]]," ")</f>
        <v>72</v>
      </c>
      <c r="Y607" s="8">
        <v>49</v>
      </c>
      <c r="Z607" s="7">
        <f>Tabla5[[#This Row],[Tiempo de Preparación]]/1440</f>
        <v>3.4027777777777775E-2</v>
      </c>
    </row>
    <row r="608" spans="1:26">
      <c r="A608">
        <v>18</v>
      </c>
      <c r="B608" t="s">
        <v>83</v>
      </c>
      <c r="C608">
        <v>2</v>
      </c>
      <c r="D608" s="3">
        <v>45022.056250000001</v>
      </c>
      <c r="E608" s="3">
        <v>45022.152083333334</v>
      </c>
      <c r="F608" t="s">
        <v>61</v>
      </c>
      <c r="G608" t="s">
        <v>82</v>
      </c>
      <c r="H608" t="s">
        <v>106</v>
      </c>
      <c r="I608" t="str">
        <f>IF(Tabla5[[#This Row],[Orden Cobrada]]="Si",Tabla13[[#This Row],[Método de Pago]],"Ninguno")</f>
        <v>Ninguno</v>
      </c>
      <c r="J608" t="s">
        <v>535</v>
      </c>
      <c r="K608" s="34">
        <f>IF(Tabla5[[#This Row],[Orden Cobrada]]="Si",Tabla13[[#This Row],[Propina]],0)</f>
        <v>0</v>
      </c>
      <c r="L608" t="s">
        <v>76</v>
      </c>
      <c r="M608">
        <v>596</v>
      </c>
      <c r="N608" t="s">
        <v>56</v>
      </c>
      <c r="O608" t="s">
        <v>534</v>
      </c>
      <c r="P608" s="6">
        <f>INT(Tabla13[[#This Row],[Hora de Llegada]])</f>
        <v>45022</v>
      </c>
      <c r="Q608" s="7" t="str">
        <f>TEXT(Tabla13[[#This Row],[Hora de Llegada]], "h:mm")</f>
        <v>1:21</v>
      </c>
      <c r="R608" s="7" t="str">
        <f>TEXT(Tabla13[[#This Row],[Hora de Salida]], "h:mm")</f>
        <v>3:39</v>
      </c>
      <c r="S608" s="7">
        <f>IF(Tabla13[[#This Row],[Estado de la Mesa]]="Ocupada",Tabla13[[#This Row],[Hora de Salida2]]-Tabla13[[#This Row],[Hora de Llegada2]]+(15/1440),Tabla13[[#This Row],[Hora de Salida2]]-Tabla13[[#This Row],[Hora de Llegada2]])</f>
        <v>0.10625</v>
      </c>
      <c r="T608" s="7">
        <f>Tabla13[[#This Row],[Hora de Salida2]]-Tabla13[[#This Row],[Hora de Llegada2]]</f>
        <v>9.5833333333333326E-2</v>
      </c>
      <c r="U608" s="7">
        <f>IF(Tabla5[[#This Row],[Tiempo de Permanencia sin la Espera]]&gt;Tabla5[[#This Row],[Tiempo Preparación (horas)]],Tabla5[[#This Row],[Tiempo de Permanencia sin la Espera]]-Tabla5[[#This Row],[Tiempo Preparación (horas)]],0)</f>
        <v>0</v>
      </c>
      <c r="V608" s="7" t="str">
        <f>IF(Tabla5[[#This Row],[Tiempo de Permanencia sin la Espera]]&gt;Tabla5[[#This Row],[Tiempo Preparación (horas)]],"Si","No")</f>
        <v>No</v>
      </c>
      <c r="W608" s="8">
        <v>240</v>
      </c>
      <c r="X608" s="8" t="str">
        <f>IF(Tabla5[[#This Row],[Orden Cobrada]]="Si",Tabla5[[#This Row],[Monto Total de la Cuenta]]," ")</f>
        <v xml:space="preserve"> </v>
      </c>
      <c r="Y608" s="8">
        <v>158</v>
      </c>
      <c r="Z608" s="7">
        <f>Tabla5[[#This Row],[Tiempo de Preparación]]/1440</f>
        <v>0.10972222222222222</v>
      </c>
    </row>
    <row r="609" spans="1:26">
      <c r="A609">
        <v>16</v>
      </c>
      <c r="B609" t="s">
        <v>533</v>
      </c>
      <c r="C609">
        <v>1</v>
      </c>
      <c r="D609" s="3">
        <v>45022.035416666666</v>
      </c>
      <c r="E609" s="3">
        <v>45022.160416666666</v>
      </c>
      <c r="F609" t="s">
        <v>97</v>
      </c>
      <c r="G609" t="s">
        <v>82</v>
      </c>
      <c r="H609" t="s">
        <v>59</v>
      </c>
      <c r="I609" t="str">
        <f>IF(Tabla5[[#This Row],[Orden Cobrada]]="Si",Tabla13[[#This Row],[Método de Pago]],"Ninguno")</f>
        <v>Tarjeta de crédito</v>
      </c>
      <c r="J609" t="s">
        <v>532</v>
      </c>
      <c r="K609" s="34" t="str">
        <f>IF(Tabla5[[#This Row],[Orden Cobrada]]="Si",Tabla13[[#This Row],[Propina]],0)</f>
        <v>45.46</v>
      </c>
      <c r="L609" t="s">
        <v>76</v>
      </c>
      <c r="M609">
        <v>597</v>
      </c>
      <c r="N609" t="s">
        <v>126</v>
      </c>
      <c r="O609" t="s">
        <v>531</v>
      </c>
      <c r="P609" s="6">
        <f>INT(Tabla13[[#This Row],[Hora de Llegada]])</f>
        <v>45022</v>
      </c>
      <c r="Q609" s="7" t="str">
        <f>TEXT(Tabla13[[#This Row],[Hora de Llegada]], "h:mm")</f>
        <v>0:51</v>
      </c>
      <c r="R609" s="7" t="str">
        <f>TEXT(Tabla13[[#This Row],[Hora de Salida]], "h:mm")</f>
        <v>3:51</v>
      </c>
      <c r="S609" s="7">
        <f>IF(Tabla13[[#This Row],[Estado de la Mesa]]="Ocupada",Tabla13[[#This Row],[Hora de Salida2]]-Tabla13[[#This Row],[Hora de Llegada2]]+(15/1440),Tabla13[[#This Row],[Hora de Salida2]]-Tabla13[[#This Row],[Hora de Llegada2]])</f>
        <v>0.13541666666666666</v>
      </c>
      <c r="T609" s="7">
        <f>Tabla13[[#This Row],[Hora de Salida2]]-Tabla13[[#This Row],[Hora de Llegada2]]</f>
        <v>0.125</v>
      </c>
      <c r="U609" s="7">
        <f>IF(Tabla5[[#This Row],[Tiempo de Permanencia sin la Espera]]&gt;Tabla5[[#This Row],[Tiempo Preparación (horas)]],Tabla5[[#This Row],[Tiempo de Permanencia sin la Espera]]-Tabla5[[#This Row],[Tiempo Preparación (horas)]],0)</f>
        <v>2.7083333333333334E-2</v>
      </c>
      <c r="V609" s="7" t="str">
        <f>IF(Tabla5[[#This Row],[Tiempo de Permanencia sin la Espera]]&gt;Tabla5[[#This Row],[Tiempo Preparación (horas)]],"Si","No")</f>
        <v>Si</v>
      </c>
      <c r="W609" s="8">
        <v>150</v>
      </c>
      <c r="X609" s="8">
        <f>IF(Tabla5[[#This Row],[Orden Cobrada]]="Si",Tabla5[[#This Row],[Monto Total de la Cuenta]]," ")</f>
        <v>150</v>
      </c>
      <c r="Y609" s="8">
        <v>141</v>
      </c>
      <c r="Z609" s="7">
        <f>Tabla5[[#This Row],[Tiempo de Preparación]]/1440</f>
        <v>9.7916666666666666E-2</v>
      </c>
    </row>
    <row r="610" spans="1:26">
      <c r="A610">
        <v>9</v>
      </c>
      <c r="B610" t="s">
        <v>530</v>
      </c>
      <c r="C610">
        <v>6</v>
      </c>
      <c r="D610" s="3">
        <v>45022.136111111111</v>
      </c>
      <c r="E610" s="3">
        <v>45022.290972222225</v>
      </c>
      <c r="F610" t="s">
        <v>87</v>
      </c>
      <c r="G610" t="s">
        <v>82</v>
      </c>
      <c r="H610" t="s">
        <v>59</v>
      </c>
      <c r="I610" t="str">
        <f>IF(Tabla5[[#This Row],[Orden Cobrada]]="Si",Tabla13[[#This Row],[Método de Pago]],"Ninguno")</f>
        <v>Tarjeta de crédito</v>
      </c>
      <c r="J610" t="s">
        <v>529</v>
      </c>
      <c r="K610" s="34" t="str">
        <f>IF(Tabla5[[#This Row],[Orden Cobrada]]="Si",Tabla13[[#This Row],[Propina]],0)</f>
        <v>11.31</v>
      </c>
      <c r="L610" t="s">
        <v>57</v>
      </c>
      <c r="M610">
        <v>598</v>
      </c>
      <c r="N610" t="s">
        <v>90</v>
      </c>
      <c r="O610" t="s">
        <v>528</v>
      </c>
      <c r="P610" s="6">
        <f>INT(Tabla13[[#This Row],[Hora de Llegada]])</f>
        <v>45022</v>
      </c>
      <c r="Q610" s="7" t="str">
        <f>TEXT(Tabla13[[#This Row],[Hora de Llegada]], "h:mm")</f>
        <v>3:16</v>
      </c>
      <c r="R610" s="7" t="str">
        <f>TEXT(Tabla13[[#This Row],[Hora de Salida]], "h:mm")</f>
        <v>6:59</v>
      </c>
      <c r="S610" s="7">
        <f>IF(Tabla13[[#This Row],[Estado de la Mesa]]="Ocupada",Tabla13[[#This Row],[Hora de Salida2]]-Tabla13[[#This Row],[Hora de Llegada2]]+(15/1440),Tabla13[[#This Row],[Hora de Salida2]]-Tabla13[[#This Row],[Hora de Llegada2]])</f>
        <v>0.15486111111111114</v>
      </c>
      <c r="T610" s="7">
        <f>Tabla13[[#This Row],[Hora de Salida2]]-Tabla13[[#This Row],[Hora de Llegada2]]</f>
        <v>0.15486111111111114</v>
      </c>
      <c r="U610" s="7">
        <f>IF(Tabla5[[#This Row],[Tiempo de Permanencia sin la Espera]]&gt;Tabla5[[#This Row],[Tiempo Preparación (horas)]],Tabla5[[#This Row],[Tiempo de Permanencia sin la Espera]]-Tabla5[[#This Row],[Tiempo Preparación (horas)]],0)</f>
        <v>9.8611111111111149E-2</v>
      </c>
      <c r="V610" s="7" t="str">
        <f>IF(Tabla5[[#This Row],[Tiempo de Permanencia sin la Espera]]&gt;Tabla5[[#This Row],[Tiempo Preparación (horas)]],"Si","No")</f>
        <v>Si</v>
      </c>
      <c r="W610" s="8">
        <v>209</v>
      </c>
      <c r="X610" s="8">
        <f>IF(Tabla5[[#This Row],[Orden Cobrada]]="Si",Tabla5[[#This Row],[Monto Total de la Cuenta]]," ")</f>
        <v>209</v>
      </c>
      <c r="Y610" s="8">
        <v>81</v>
      </c>
      <c r="Z610" s="7">
        <f>Tabla5[[#This Row],[Tiempo de Preparación]]/1440</f>
        <v>5.6250000000000001E-2</v>
      </c>
    </row>
    <row r="611" spans="1:26">
      <c r="A611">
        <v>11</v>
      </c>
      <c r="B611" t="s">
        <v>527</v>
      </c>
      <c r="C611">
        <v>3</v>
      </c>
      <c r="D611" s="3">
        <v>45022.023611111108</v>
      </c>
      <c r="E611" s="3">
        <v>45022.181250000001</v>
      </c>
      <c r="F611" t="s">
        <v>61</v>
      </c>
      <c r="G611" t="s">
        <v>82</v>
      </c>
      <c r="H611" t="s">
        <v>59</v>
      </c>
      <c r="I611" t="str">
        <f>IF(Tabla5[[#This Row],[Orden Cobrada]]="Si",Tabla13[[#This Row],[Método de Pago]],"Ninguno")</f>
        <v>Tarjeta de crédito</v>
      </c>
      <c r="J611" t="s">
        <v>526</v>
      </c>
      <c r="K611" s="34" t="str">
        <f>IF(Tabla5[[#This Row],[Orden Cobrada]]="Si",Tabla13[[#This Row],[Propina]],0)</f>
        <v>30.97</v>
      </c>
      <c r="L611" t="s">
        <v>70</v>
      </c>
      <c r="M611">
        <v>599</v>
      </c>
      <c r="N611" t="s">
        <v>163</v>
      </c>
      <c r="O611" t="s">
        <v>525</v>
      </c>
      <c r="P611" s="6">
        <f>INT(Tabla13[[#This Row],[Hora de Llegada]])</f>
        <v>45022</v>
      </c>
      <c r="Q611" s="7" t="str">
        <f>TEXT(Tabla13[[#This Row],[Hora de Llegada]], "h:mm")</f>
        <v>0:34</v>
      </c>
      <c r="R611" s="7" t="str">
        <f>TEXT(Tabla13[[#This Row],[Hora de Salida]], "h:mm")</f>
        <v>4:21</v>
      </c>
      <c r="S611" s="7">
        <f>IF(Tabla13[[#This Row],[Estado de la Mesa]]="Ocupada",Tabla13[[#This Row],[Hora de Salida2]]-Tabla13[[#This Row],[Hora de Llegada2]]+(15/1440),Tabla13[[#This Row],[Hora de Salida2]]-Tabla13[[#This Row],[Hora de Llegada2]])</f>
        <v>0.15763888888888888</v>
      </c>
      <c r="T611" s="7">
        <f>Tabla13[[#This Row],[Hora de Salida2]]-Tabla13[[#This Row],[Hora de Llegada2]]</f>
        <v>0.15763888888888888</v>
      </c>
      <c r="U611" s="7">
        <f>IF(Tabla5[[#This Row],[Tiempo de Permanencia sin la Espera]]&gt;Tabla5[[#This Row],[Tiempo Preparación (horas)]],Tabla5[[#This Row],[Tiempo de Permanencia sin la Espera]]-Tabla5[[#This Row],[Tiempo Preparación (horas)]],0)</f>
        <v>8.2638888888888887E-2</v>
      </c>
      <c r="V611" s="7" t="str">
        <f>IF(Tabla5[[#This Row],[Tiempo de Permanencia sin la Espera]]&gt;Tabla5[[#This Row],[Tiempo Preparación (horas)]],"Si","No")</f>
        <v>Si</v>
      </c>
      <c r="W611" s="8">
        <v>169</v>
      </c>
      <c r="X611" s="8">
        <f>IF(Tabla5[[#This Row],[Orden Cobrada]]="Si",Tabla5[[#This Row],[Monto Total de la Cuenta]]," ")</f>
        <v>169</v>
      </c>
      <c r="Y611" s="8">
        <v>108</v>
      </c>
      <c r="Z611" s="7">
        <f>Tabla5[[#This Row],[Tiempo de Preparación]]/1440</f>
        <v>7.4999999999999997E-2</v>
      </c>
    </row>
    <row r="612" spans="1:26">
      <c r="A612">
        <v>14</v>
      </c>
      <c r="B612" t="s">
        <v>92</v>
      </c>
      <c r="C612">
        <v>4</v>
      </c>
      <c r="D612" s="3">
        <v>45022.165277777778</v>
      </c>
      <c r="E612" s="3">
        <v>45022.209027777775</v>
      </c>
      <c r="F612" t="s">
        <v>72</v>
      </c>
      <c r="G612" t="s">
        <v>82</v>
      </c>
      <c r="H612" t="s">
        <v>106</v>
      </c>
      <c r="I612" t="str">
        <f>IF(Tabla5[[#This Row],[Orden Cobrada]]="Si",Tabla13[[#This Row],[Método de Pago]],"Ninguno")</f>
        <v>Ninguno</v>
      </c>
      <c r="J612" t="s">
        <v>524</v>
      </c>
      <c r="K612" s="34">
        <f>IF(Tabla5[[#This Row],[Orden Cobrada]]="Si",Tabla13[[#This Row],[Propina]],0)</f>
        <v>0</v>
      </c>
      <c r="L612" t="s">
        <v>76</v>
      </c>
      <c r="M612">
        <v>600</v>
      </c>
      <c r="N612" t="s">
        <v>69</v>
      </c>
      <c r="O612" t="s">
        <v>276</v>
      </c>
      <c r="P612" s="6">
        <f>INT(Tabla13[[#This Row],[Hora de Llegada]])</f>
        <v>45022</v>
      </c>
      <c r="Q612" s="7" t="str">
        <f>TEXT(Tabla13[[#This Row],[Hora de Llegada]], "h:mm")</f>
        <v>3:58</v>
      </c>
      <c r="R612" s="7" t="str">
        <f>TEXT(Tabla13[[#This Row],[Hora de Salida]], "h:mm")</f>
        <v>5:01</v>
      </c>
      <c r="S612" s="7">
        <f>IF(Tabla13[[#This Row],[Estado de la Mesa]]="Ocupada",Tabla13[[#This Row],[Hora de Salida2]]-Tabla13[[#This Row],[Hora de Llegada2]]+(15/1440),Tabla13[[#This Row],[Hora de Salida2]]-Tabla13[[#This Row],[Hora de Llegada2]])</f>
        <v>5.4166666666666675E-2</v>
      </c>
      <c r="T612" s="7">
        <f>Tabla13[[#This Row],[Hora de Salida2]]-Tabla13[[#This Row],[Hora de Llegada2]]</f>
        <v>4.3750000000000011E-2</v>
      </c>
      <c r="U612" s="7">
        <f>IF(Tabla5[[#This Row],[Tiempo de Permanencia sin la Espera]]&gt;Tabla5[[#This Row],[Tiempo Preparación (horas)]],Tabla5[[#This Row],[Tiempo de Permanencia sin la Espera]]-Tabla5[[#This Row],[Tiempo Preparación (horas)]],0)</f>
        <v>0</v>
      </c>
      <c r="V612" s="7" t="str">
        <f>IF(Tabla5[[#This Row],[Tiempo de Permanencia sin la Espera]]&gt;Tabla5[[#This Row],[Tiempo Preparación (horas)]],"Si","No")</f>
        <v>No</v>
      </c>
      <c r="W612" s="8">
        <v>144</v>
      </c>
      <c r="X612" s="8" t="str">
        <f>IF(Tabla5[[#This Row],[Orden Cobrada]]="Si",Tabla5[[#This Row],[Monto Total de la Cuenta]]," ")</f>
        <v xml:space="preserve"> </v>
      </c>
      <c r="Y612" s="8">
        <v>65</v>
      </c>
      <c r="Z612" s="7">
        <f>Tabla5[[#This Row],[Tiempo de Preparación]]/1440</f>
        <v>4.5138888888888888E-2</v>
      </c>
    </row>
    <row r="613" spans="1:26">
      <c r="A613">
        <v>13</v>
      </c>
      <c r="B613" t="s">
        <v>281</v>
      </c>
      <c r="C613">
        <v>1</v>
      </c>
      <c r="D613" s="3">
        <v>45022.113194444442</v>
      </c>
      <c r="E613" s="3">
        <v>45022.260416666664</v>
      </c>
      <c r="F613" t="s">
        <v>78</v>
      </c>
      <c r="G613" t="s">
        <v>66</v>
      </c>
      <c r="H613" t="s">
        <v>59</v>
      </c>
      <c r="I613" t="str">
        <f>IF(Tabla5[[#This Row],[Orden Cobrada]]="Si",Tabla13[[#This Row],[Método de Pago]],"Ninguno")</f>
        <v>Tarjeta de crédito</v>
      </c>
      <c r="J613" t="s">
        <v>523</v>
      </c>
      <c r="K613" s="34" t="str">
        <f>IF(Tabla5[[#This Row],[Orden Cobrada]]="Si",Tabla13[[#This Row],[Propina]],0)</f>
        <v>16.81</v>
      </c>
      <c r="L613" t="s">
        <v>70</v>
      </c>
      <c r="M613">
        <v>601</v>
      </c>
      <c r="N613" t="s">
        <v>100</v>
      </c>
      <c r="O613" t="s">
        <v>522</v>
      </c>
      <c r="P613" s="6">
        <f>INT(Tabla13[[#This Row],[Hora de Llegada]])</f>
        <v>45022</v>
      </c>
      <c r="Q613" s="7" t="str">
        <f>TEXT(Tabla13[[#This Row],[Hora de Llegada]], "h:mm")</f>
        <v>2:43</v>
      </c>
      <c r="R613" s="7" t="str">
        <f>TEXT(Tabla13[[#This Row],[Hora de Salida]], "h:mm")</f>
        <v>6:15</v>
      </c>
      <c r="S613" s="7">
        <f>IF(Tabla13[[#This Row],[Estado de la Mesa]]="Ocupada",Tabla13[[#This Row],[Hora de Salida2]]-Tabla13[[#This Row],[Hora de Llegada2]]+(15/1440),Tabla13[[#This Row],[Hora de Salida2]]-Tabla13[[#This Row],[Hora de Llegada2]])</f>
        <v>0.14722222222222225</v>
      </c>
      <c r="T613" s="7">
        <f>Tabla13[[#This Row],[Hora de Salida2]]-Tabla13[[#This Row],[Hora de Llegada2]]</f>
        <v>0.14722222222222225</v>
      </c>
      <c r="U613" s="7">
        <f>IF(Tabla5[[#This Row],[Tiempo de Permanencia sin la Espera]]&gt;Tabla5[[#This Row],[Tiempo Preparación (horas)]],Tabla5[[#This Row],[Tiempo de Permanencia sin la Espera]]-Tabla5[[#This Row],[Tiempo Preparación (horas)]],0)</f>
        <v>6.7361111111111149E-2</v>
      </c>
      <c r="V613" s="7" t="str">
        <f>IF(Tabla5[[#This Row],[Tiempo de Permanencia sin la Espera]]&gt;Tabla5[[#This Row],[Tiempo Preparación (horas)]],"Si","No")</f>
        <v>Si</v>
      </c>
      <c r="W613" s="8">
        <v>292</v>
      </c>
      <c r="X613" s="8">
        <f>IF(Tabla5[[#This Row],[Orden Cobrada]]="Si",Tabla5[[#This Row],[Monto Total de la Cuenta]]," ")</f>
        <v>292</v>
      </c>
      <c r="Y613" s="8">
        <v>115</v>
      </c>
      <c r="Z613" s="7">
        <f>Tabla5[[#This Row],[Tiempo de Preparación]]/1440</f>
        <v>7.9861111111111105E-2</v>
      </c>
    </row>
    <row r="614" spans="1:26">
      <c r="A614">
        <v>12</v>
      </c>
      <c r="B614" t="s">
        <v>521</v>
      </c>
      <c r="C614">
        <v>3</v>
      </c>
      <c r="D614" s="3">
        <v>45022.161111111112</v>
      </c>
      <c r="E614" s="3">
        <v>45022.291666666664</v>
      </c>
      <c r="F614" t="s">
        <v>61</v>
      </c>
      <c r="G614" t="s">
        <v>82</v>
      </c>
      <c r="H614" t="s">
        <v>102</v>
      </c>
      <c r="I614" t="str">
        <f>IF(Tabla5[[#This Row],[Orden Cobrada]]="Si",Tabla13[[#This Row],[Método de Pago]],"Ninguno")</f>
        <v>Efectivo</v>
      </c>
      <c r="J614" t="s">
        <v>520</v>
      </c>
      <c r="K614" s="34" t="str">
        <f>IF(Tabla5[[#This Row],[Orden Cobrada]]="Si",Tabla13[[#This Row],[Propina]],0)</f>
        <v>16.5</v>
      </c>
      <c r="L614" t="s">
        <v>57</v>
      </c>
      <c r="M614">
        <v>602</v>
      </c>
      <c r="N614" t="s">
        <v>90</v>
      </c>
      <c r="O614" t="s">
        <v>519</v>
      </c>
      <c r="P614" s="6">
        <f>INT(Tabla13[[#This Row],[Hora de Llegada]])</f>
        <v>45022</v>
      </c>
      <c r="Q614" s="7" t="str">
        <f>TEXT(Tabla13[[#This Row],[Hora de Llegada]], "h:mm")</f>
        <v>3:52</v>
      </c>
      <c r="R614" s="7" t="str">
        <f>TEXT(Tabla13[[#This Row],[Hora de Salida]], "h:mm")</f>
        <v>7:00</v>
      </c>
      <c r="S614" s="7">
        <f>IF(Tabla13[[#This Row],[Estado de la Mesa]]="Ocupada",Tabla13[[#This Row],[Hora de Salida2]]-Tabla13[[#This Row],[Hora de Llegada2]]+(15/1440),Tabla13[[#This Row],[Hora de Salida2]]-Tabla13[[#This Row],[Hora de Llegada2]])</f>
        <v>0.13055555555555556</v>
      </c>
      <c r="T614" s="7">
        <f>Tabla13[[#This Row],[Hora de Salida2]]-Tabla13[[#This Row],[Hora de Llegada2]]</f>
        <v>0.13055555555555556</v>
      </c>
      <c r="U614" s="7">
        <f>IF(Tabla5[[#This Row],[Tiempo de Permanencia sin la Espera]]&gt;Tabla5[[#This Row],[Tiempo Preparación (horas)]],Tabla5[[#This Row],[Tiempo de Permanencia sin la Espera]]-Tabla5[[#This Row],[Tiempo Preparación (horas)]],0)</f>
        <v>1.8055555555555561E-2</v>
      </c>
      <c r="V614" s="7" t="str">
        <f>IF(Tabla5[[#This Row],[Tiempo de Permanencia sin la Espera]]&gt;Tabla5[[#This Row],[Tiempo Preparación (horas)]],"Si","No")</f>
        <v>Si</v>
      </c>
      <c r="W614" s="8">
        <v>266</v>
      </c>
      <c r="X614" s="8">
        <f>IF(Tabla5[[#This Row],[Orden Cobrada]]="Si",Tabla5[[#This Row],[Monto Total de la Cuenta]]," ")</f>
        <v>266</v>
      </c>
      <c r="Y614" s="8">
        <v>162</v>
      </c>
      <c r="Z614" s="7">
        <f>Tabla5[[#This Row],[Tiempo de Preparación]]/1440</f>
        <v>0.1125</v>
      </c>
    </row>
    <row r="615" spans="1:26">
      <c r="A615">
        <v>19</v>
      </c>
      <c r="B615" t="s">
        <v>518</v>
      </c>
      <c r="C615">
        <v>6</v>
      </c>
      <c r="D615" s="3">
        <v>45022.035416666666</v>
      </c>
      <c r="E615" s="3">
        <v>45022.181250000001</v>
      </c>
      <c r="F615" t="s">
        <v>97</v>
      </c>
      <c r="G615" t="s">
        <v>82</v>
      </c>
      <c r="H615" t="s">
        <v>59</v>
      </c>
      <c r="I615" t="str">
        <f>IF(Tabla5[[#This Row],[Orden Cobrada]]="Si",Tabla13[[#This Row],[Método de Pago]],"Ninguno")</f>
        <v>Tarjeta de crédito</v>
      </c>
      <c r="J615" t="s">
        <v>517</v>
      </c>
      <c r="K615" s="34" t="str">
        <f>IF(Tabla5[[#This Row],[Orden Cobrada]]="Si",Tabla13[[#This Row],[Propina]],0)</f>
        <v>24.2</v>
      </c>
      <c r="L615" t="s">
        <v>70</v>
      </c>
      <c r="M615">
        <v>603</v>
      </c>
      <c r="N615" t="s">
        <v>85</v>
      </c>
      <c r="O615" t="s">
        <v>9</v>
      </c>
      <c r="P615" s="6">
        <f>INT(Tabla13[[#This Row],[Hora de Llegada]])</f>
        <v>45022</v>
      </c>
      <c r="Q615" s="7" t="str">
        <f>TEXT(Tabla13[[#This Row],[Hora de Llegada]], "h:mm")</f>
        <v>0:51</v>
      </c>
      <c r="R615" s="7" t="str">
        <f>TEXT(Tabla13[[#This Row],[Hora de Salida]], "h:mm")</f>
        <v>4:21</v>
      </c>
      <c r="S615" s="7">
        <f>IF(Tabla13[[#This Row],[Estado de la Mesa]]="Ocupada",Tabla13[[#This Row],[Hora de Salida2]]-Tabla13[[#This Row],[Hora de Llegada2]]+(15/1440),Tabla13[[#This Row],[Hora de Salida2]]-Tabla13[[#This Row],[Hora de Llegada2]])</f>
        <v>0.14583333333333331</v>
      </c>
      <c r="T615" s="7">
        <f>Tabla13[[#This Row],[Hora de Salida2]]-Tabla13[[#This Row],[Hora de Llegada2]]</f>
        <v>0.14583333333333331</v>
      </c>
      <c r="U615" s="7">
        <f>IF(Tabla5[[#This Row],[Tiempo de Permanencia sin la Espera]]&gt;Tabla5[[#This Row],[Tiempo Preparación (horas)]],Tabla5[[#This Row],[Tiempo de Permanencia sin la Espera]]-Tabla5[[#This Row],[Tiempo Preparación (horas)]],0)</f>
        <v>0.13402777777777775</v>
      </c>
      <c r="V615" s="7" t="str">
        <f>IF(Tabla5[[#This Row],[Tiempo de Permanencia sin la Espera]]&gt;Tabla5[[#This Row],[Tiempo Preparación (horas)]],"Si","No")</f>
        <v>Si</v>
      </c>
      <c r="W615" s="8">
        <v>62</v>
      </c>
      <c r="X615" s="8">
        <f>IF(Tabla5[[#This Row],[Orden Cobrada]]="Si",Tabla5[[#This Row],[Monto Total de la Cuenta]]," ")</f>
        <v>62</v>
      </c>
      <c r="Y615" s="8">
        <v>17</v>
      </c>
      <c r="Z615" s="7">
        <f>Tabla5[[#This Row],[Tiempo de Preparación]]/1440</f>
        <v>1.1805555555555555E-2</v>
      </c>
    </row>
    <row r="616" spans="1:26">
      <c r="A616">
        <v>14</v>
      </c>
      <c r="B616" t="s">
        <v>516</v>
      </c>
      <c r="C616">
        <v>5</v>
      </c>
      <c r="D616" s="3">
        <v>45022.054166666669</v>
      </c>
      <c r="E616" s="3">
        <v>45022.219444444447</v>
      </c>
      <c r="F616" t="s">
        <v>61</v>
      </c>
      <c r="G616" t="s">
        <v>82</v>
      </c>
      <c r="H616" t="s">
        <v>59</v>
      </c>
      <c r="I616" t="str">
        <f>IF(Tabla5[[#This Row],[Orden Cobrada]]="Si",Tabla13[[#This Row],[Método de Pago]],"Ninguno")</f>
        <v>Tarjeta de crédito</v>
      </c>
      <c r="J616" t="s">
        <v>515</v>
      </c>
      <c r="K616" s="34" t="str">
        <f>IF(Tabla5[[#This Row],[Orden Cobrada]]="Si",Tabla13[[#This Row],[Propina]],0)</f>
        <v>42.6</v>
      </c>
      <c r="L616" t="s">
        <v>76</v>
      </c>
      <c r="M616">
        <v>604</v>
      </c>
      <c r="N616" t="s">
        <v>56</v>
      </c>
      <c r="O616" t="s">
        <v>17</v>
      </c>
      <c r="P616" s="6">
        <f>INT(Tabla13[[#This Row],[Hora de Llegada]])</f>
        <v>45022</v>
      </c>
      <c r="Q616" s="7" t="str">
        <f>TEXT(Tabla13[[#This Row],[Hora de Llegada]], "h:mm")</f>
        <v>1:18</v>
      </c>
      <c r="R616" s="7" t="str">
        <f>TEXT(Tabla13[[#This Row],[Hora de Salida]], "h:mm")</f>
        <v>5:16</v>
      </c>
      <c r="S616" s="7">
        <f>IF(Tabla13[[#This Row],[Estado de la Mesa]]="Ocupada",Tabla13[[#This Row],[Hora de Salida2]]-Tabla13[[#This Row],[Hora de Llegada2]]+(15/1440),Tabla13[[#This Row],[Hora de Salida2]]-Tabla13[[#This Row],[Hora de Llegada2]])</f>
        <v>0.17569444444444443</v>
      </c>
      <c r="T616" s="7">
        <f>Tabla13[[#This Row],[Hora de Salida2]]-Tabla13[[#This Row],[Hora de Llegada2]]</f>
        <v>0.16527777777777777</v>
      </c>
      <c r="U616" s="7">
        <f>IF(Tabla5[[#This Row],[Tiempo de Permanencia sin la Espera]]&gt;Tabla5[[#This Row],[Tiempo Preparación (horas)]],Tabla5[[#This Row],[Tiempo de Permanencia sin la Espera]]-Tabla5[[#This Row],[Tiempo Preparación (horas)]],0)</f>
        <v>0.1361111111111111</v>
      </c>
      <c r="V616" s="7" t="str">
        <f>IF(Tabla5[[#This Row],[Tiempo de Permanencia sin la Espera]]&gt;Tabla5[[#This Row],[Tiempo Preparación (horas)]],"Si","No")</f>
        <v>Si</v>
      </c>
      <c r="W616" s="8">
        <v>105</v>
      </c>
      <c r="X616" s="8">
        <f>IF(Tabla5[[#This Row],[Orden Cobrada]]="Si",Tabla5[[#This Row],[Monto Total de la Cuenta]]," ")</f>
        <v>105</v>
      </c>
      <c r="Y616" s="8">
        <v>42</v>
      </c>
      <c r="Z616" s="7">
        <f>Tabla5[[#This Row],[Tiempo de Preparación]]/1440</f>
        <v>2.9166666666666667E-2</v>
      </c>
    </row>
    <row r="617" spans="1:26">
      <c r="A617">
        <v>19</v>
      </c>
      <c r="B617" t="s">
        <v>486</v>
      </c>
      <c r="C617">
        <v>2</v>
      </c>
      <c r="D617" s="3">
        <v>45022.117361111108</v>
      </c>
      <c r="E617" s="3">
        <v>45022.26666666667</v>
      </c>
      <c r="F617" t="s">
        <v>72</v>
      </c>
      <c r="G617" t="s">
        <v>82</v>
      </c>
      <c r="H617" t="s">
        <v>102</v>
      </c>
      <c r="I617" t="str">
        <f>IF(Tabla5[[#This Row],[Orden Cobrada]]="Si",Tabla13[[#This Row],[Método de Pago]],"Ninguno")</f>
        <v>Efectivo</v>
      </c>
      <c r="J617" t="s">
        <v>514</v>
      </c>
      <c r="K617" s="34" t="str">
        <f>IF(Tabla5[[#This Row],[Orden Cobrada]]="Si",Tabla13[[#This Row],[Propina]],0)</f>
        <v>24.38</v>
      </c>
      <c r="L617" t="s">
        <v>76</v>
      </c>
      <c r="M617">
        <v>605</v>
      </c>
      <c r="N617" t="s">
        <v>85</v>
      </c>
      <c r="O617" t="s">
        <v>513</v>
      </c>
      <c r="P617" s="6">
        <f>INT(Tabla13[[#This Row],[Hora de Llegada]])</f>
        <v>45022</v>
      </c>
      <c r="Q617" s="7" t="str">
        <f>TEXT(Tabla13[[#This Row],[Hora de Llegada]], "h:mm")</f>
        <v>2:49</v>
      </c>
      <c r="R617" s="7" t="str">
        <f>TEXT(Tabla13[[#This Row],[Hora de Salida]], "h:mm")</f>
        <v>6:24</v>
      </c>
      <c r="S617" s="7">
        <f>IF(Tabla13[[#This Row],[Estado de la Mesa]]="Ocupada",Tabla13[[#This Row],[Hora de Salida2]]-Tabla13[[#This Row],[Hora de Llegada2]]+(15/1440),Tabla13[[#This Row],[Hora de Salida2]]-Tabla13[[#This Row],[Hora de Llegada2]])</f>
        <v>0.15972222222222224</v>
      </c>
      <c r="T617" s="7">
        <f>Tabla13[[#This Row],[Hora de Salida2]]-Tabla13[[#This Row],[Hora de Llegada2]]</f>
        <v>0.14930555555555558</v>
      </c>
      <c r="U617" s="7">
        <f>IF(Tabla5[[#This Row],[Tiempo de Permanencia sin la Espera]]&gt;Tabla5[[#This Row],[Tiempo Preparación (horas)]],Tabla5[[#This Row],[Tiempo de Permanencia sin la Espera]]-Tabla5[[#This Row],[Tiempo Preparación (horas)]],0)</f>
        <v>2.7083333333333362E-2</v>
      </c>
      <c r="V617" s="7" t="str">
        <f>IF(Tabla5[[#This Row],[Tiempo de Permanencia sin la Espera]]&gt;Tabla5[[#This Row],[Tiempo Preparación (horas)]],"Si","No")</f>
        <v>Si</v>
      </c>
      <c r="W617" s="8">
        <v>220</v>
      </c>
      <c r="X617" s="8">
        <f>IF(Tabla5[[#This Row],[Orden Cobrada]]="Si",Tabla5[[#This Row],[Monto Total de la Cuenta]]," ")</f>
        <v>220</v>
      </c>
      <c r="Y617" s="8">
        <v>176</v>
      </c>
      <c r="Z617" s="7">
        <f>Tabla5[[#This Row],[Tiempo de Preparación]]/1440</f>
        <v>0.12222222222222222</v>
      </c>
    </row>
    <row r="618" spans="1:26">
      <c r="A618">
        <v>1</v>
      </c>
      <c r="B618" t="s">
        <v>512</v>
      </c>
      <c r="C618">
        <v>2</v>
      </c>
      <c r="D618" s="3">
        <v>45022.134722222225</v>
      </c>
      <c r="E618" s="3">
        <v>45022.254166666666</v>
      </c>
      <c r="F618" t="s">
        <v>87</v>
      </c>
      <c r="G618" t="s">
        <v>82</v>
      </c>
      <c r="H618" t="s">
        <v>59</v>
      </c>
      <c r="I618" t="str">
        <f>IF(Tabla5[[#This Row],[Orden Cobrada]]="Si",Tabla13[[#This Row],[Método de Pago]],"Ninguno")</f>
        <v>Tarjeta de crédito</v>
      </c>
      <c r="J618" t="s">
        <v>511</v>
      </c>
      <c r="K618" s="34" t="str">
        <f>IF(Tabla5[[#This Row],[Orden Cobrada]]="Si",Tabla13[[#This Row],[Propina]],0)</f>
        <v>31.58</v>
      </c>
      <c r="L618" t="s">
        <v>76</v>
      </c>
      <c r="M618">
        <v>606</v>
      </c>
      <c r="N618" t="s">
        <v>132</v>
      </c>
      <c r="O618" t="s">
        <v>510</v>
      </c>
      <c r="P618" s="6">
        <f>INT(Tabla13[[#This Row],[Hora de Llegada]])</f>
        <v>45022</v>
      </c>
      <c r="Q618" s="7" t="str">
        <f>TEXT(Tabla13[[#This Row],[Hora de Llegada]], "h:mm")</f>
        <v>3:14</v>
      </c>
      <c r="R618" s="7" t="str">
        <f>TEXT(Tabla13[[#This Row],[Hora de Salida]], "h:mm")</f>
        <v>6:06</v>
      </c>
      <c r="S618" s="7">
        <f>IF(Tabla13[[#This Row],[Estado de la Mesa]]="Ocupada",Tabla13[[#This Row],[Hora de Salida2]]-Tabla13[[#This Row],[Hora de Llegada2]]+(15/1440),Tabla13[[#This Row],[Hora de Salida2]]-Tabla13[[#This Row],[Hora de Llegada2]])</f>
        <v>0.12986111111111109</v>
      </c>
      <c r="T618" s="7">
        <f>Tabla13[[#This Row],[Hora de Salida2]]-Tabla13[[#This Row],[Hora de Llegada2]]</f>
        <v>0.11944444444444444</v>
      </c>
      <c r="U618" s="7">
        <f>IF(Tabla5[[#This Row],[Tiempo de Permanencia sin la Espera]]&gt;Tabla5[[#This Row],[Tiempo Preparación (horas)]],Tabla5[[#This Row],[Tiempo de Permanencia sin la Espera]]-Tabla5[[#This Row],[Tiempo Preparación (horas)]],0)</f>
        <v>1.8749999999999989E-2</v>
      </c>
      <c r="V618" s="7" t="str">
        <f>IF(Tabla5[[#This Row],[Tiempo de Permanencia sin la Espera]]&gt;Tabla5[[#This Row],[Tiempo Preparación (horas)]],"Si","No")</f>
        <v>Si</v>
      </c>
      <c r="W618" s="8">
        <v>183</v>
      </c>
      <c r="X618" s="8">
        <f>IF(Tabla5[[#This Row],[Orden Cobrada]]="Si",Tabla5[[#This Row],[Monto Total de la Cuenta]]," ")</f>
        <v>183</v>
      </c>
      <c r="Y618" s="8">
        <v>145</v>
      </c>
      <c r="Z618" s="7">
        <f>Tabla5[[#This Row],[Tiempo de Preparación]]/1440</f>
        <v>0.10069444444444445</v>
      </c>
    </row>
    <row r="619" spans="1:26">
      <c r="A619">
        <v>10</v>
      </c>
      <c r="B619" t="s">
        <v>509</v>
      </c>
      <c r="C619">
        <v>1</v>
      </c>
      <c r="D619" s="3">
        <v>45022.058333333334</v>
      </c>
      <c r="E619" s="3">
        <v>45022.145138888889</v>
      </c>
      <c r="F619" t="s">
        <v>87</v>
      </c>
      <c r="G619" t="s">
        <v>82</v>
      </c>
      <c r="H619" t="s">
        <v>59</v>
      </c>
      <c r="I619" t="str">
        <f>IF(Tabla5[[#This Row],[Orden Cobrada]]="Si",Tabla13[[#This Row],[Método de Pago]],"Ninguno")</f>
        <v>Tarjeta de crédito</v>
      </c>
      <c r="J619" t="s">
        <v>508</v>
      </c>
      <c r="K619" s="34" t="str">
        <f>IF(Tabla5[[#This Row],[Orden Cobrada]]="Si",Tabla13[[#This Row],[Propina]],0)</f>
        <v>28.9</v>
      </c>
      <c r="L619" t="s">
        <v>76</v>
      </c>
      <c r="M619">
        <v>607</v>
      </c>
      <c r="N619" t="s">
        <v>163</v>
      </c>
      <c r="O619" t="s">
        <v>507</v>
      </c>
      <c r="P619" s="6">
        <f>INT(Tabla13[[#This Row],[Hora de Llegada]])</f>
        <v>45022</v>
      </c>
      <c r="Q619" s="7" t="str">
        <f>TEXT(Tabla13[[#This Row],[Hora de Llegada]], "h:mm")</f>
        <v>1:24</v>
      </c>
      <c r="R619" s="7" t="str">
        <f>TEXT(Tabla13[[#This Row],[Hora de Salida]], "h:mm")</f>
        <v>3:29</v>
      </c>
      <c r="S619" s="7">
        <f>IF(Tabla13[[#This Row],[Estado de la Mesa]]="Ocupada",Tabla13[[#This Row],[Hora de Salida2]]-Tabla13[[#This Row],[Hora de Llegada2]]+(15/1440),Tabla13[[#This Row],[Hora de Salida2]]-Tabla13[[#This Row],[Hora de Llegada2]])</f>
        <v>9.7222222222222252E-2</v>
      </c>
      <c r="T619" s="7">
        <f>Tabla13[[#This Row],[Hora de Salida2]]-Tabla13[[#This Row],[Hora de Llegada2]]</f>
        <v>8.680555555555558E-2</v>
      </c>
      <c r="U619" s="7">
        <f>IF(Tabla5[[#This Row],[Tiempo de Permanencia sin la Espera]]&gt;Tabla5[[#This Row],[Tiempo Preparación (horas)]],Tabla5[[#This Row],[Tiempo de Permanencia sin la Espera]]-Tabla5[[#This Row],[Tiempo Preparación (horas)]],0)</f>
        <v>3.888888888888891E-2</v>
      </c>
      <c r="V619" s="7" t="str">
        <f>IF(Tabla5[[#This Row],[Tiempo de Permanencia sin la Espera]]&gt;Tabla5[[#This Row],[Tiempo Preparación (horas)]],"Si","No")</f>
        <v>Si</v>
      </c>
      <c r="W619" s="8">
        <v>68</v>
      </c>
      <c r="X619" s="8">
        <f>IF(Tabla5[[#This Row],[Orden Cobrada]]="Si",Tabla5[[#This Row],[Monto Total de la Cuenta]]," ")</f>
        <v>68</v>
      </c>
      <c r="Y619" s="8">
        <v>69</v>
      </c>
      <c r="Z619" s="7">
        <f>Tabla5[[#This Row],[Tiempo de Preparación]]/1440</f>
        <v>4.791666666666667E-2</v>
      </c>
    </row>
    <row r="620" spans="1:26">
      <c r="A620">
        <v>7</v>
      </c>
      <c r="B620" t="s">
        <v>506</v>
      </c>
      <c r="C620">
        <v>6</v>
      </c>
      <c r="D620" s="3">
        <v>45022.165277777778</v>
      </c>
      <c r="E620" s="3">
        <v>45022.305555555555</v>
      </c>
      <c r="F620" t="s">
        <v>72</v>
      </c>
      <c r="G620" t="s">
        <v>82</v>
      </c>
      <c r="H620" t="s">
        <v>59</v>
      </c>
      <c r="I620" t="str">
        <f>IF(Tabla5[[#This Row],[Orden Cobrada]]="Si",Tabla13[[#This Row],[Método de Pago]],"Ninguno")</f>
        <v>Tarjeta de crédito</v>
      </c>
      <c r="J620" t="s">
        <v>505</v>
      </c>
      <c r="K620" s="34" t="str">
        <f>IF(Tabla5[[#This Row],[Orden Cobrada]]="Si",Tabla13[[#This Row],[Propina]],0)</f>
        <v>36.55</v>
      </c>
      <c r="L620" t="s">
        <v>57</v>
      </c>
      <c r="M620">
        <v>608</v>
      </c>
      <c r="N620" t="s">
        <v>90</v>
      </c>
      <c r="O620" t="s">
        <v>13</v>
      </c>
      <c r="P620" s="6">
        <f>INT(Tabla13[[#This Row],[Hora de Llegada]])</f>
        <v>45022</v>
      </c>
      <c r="Q620" s="7" t="str">
        <f>TEXT(Tabla13[[#This Row],[Hora de Llegada]], "h:mm")</f>
        <v>3:58</v>
      </c>
      <c r="R620" s="7" t="str">
        <f>TEXT(Tabla13[[#This Row],[Hora de Salida]], "h:mm")</f>
        <v>7:20</v>
      </c>
      <c r="S620" s="7">
        <f>IF(Tabla13[[#This Row],[Estado de la Mesa]]="Ocupada",Tabla13[[#This Row],[Hora de Salida2]]-Tabla13[[#This Row],[Hora de Llegada2]]+(15/1440),Tabla13[[#This Row],[Hora de Salida2]]-Tabla13[[#This Row],[Hora de Llegada2]])</f>
        <v>0.14027777777777775</v>
      </c>
      <c r="T620" s="7">
        <f>Tabla13[[#This Row],[Hora de Salida2]]-Tabla13[[#This Row],[Hora de Llegada2]]</f>
        <v>0.14027777777777775</v>
      </c>
      <c r="U620" s="7">
        <f>IF(Tabla5[[#This Row],[Tiempo de Permanencia sin la Espera]]&gt;Tabla5[[#This Row],[Tiempo Preparación (horas)]],Tabla5[[#This Row],[Tiempo de Permanencia sin la Espera]]-Tabla5[[#This Row],[Tiempo Preparación (horas)]],0)</f>
        <v>0.10902777777777775</v>
      </c>
      <c r="V620" s="7" t="str">
        <f>IF(Tabla5[[#This Row],[Tiempo de Permanencia sin la Espera]]&gt;Tabla5[[#This Row],[Tiempo Preparación (horas)]],"Si","No")</f>
        <v>Si</v>
      </c>
      <c r="W620" s="8">
        <v>29</v>
      </c>
      <c r="X620" s="8">
        <f>IF(Tabla5[[#This Row],[Orden Cobrada]]="Si",Tabla5[[#This Row],[Monto Total de la Cuenta]]," ")</f>
        <v>29</v>
      </c>
      <c r="Y620" s="8">
        <v>45</v>
      </c>
      <c r="Z620" s="7">
        <f>Tabla5[[#This Row],[Tiempo de Preparación]]/1440</f>
        <v>3.125E-2</v>
      </c>
    </row>
    <row r="621" spans="1:26">
      <c r="A621">
        <v>1</v>
      </c>
      <c r="B621" t="s">
        <v>326</v>
      </c>
      <c r="C621">
        <v>4</v>
      </c>
      <c r="D621" s="3">
        <v>45022.140972222223</v>
      </c>
      <c r="E621" s="3">
        <v>45022.293055555558</v>
      </c>
      <c r="F621" t="s">
        <v>97</v>
      </c>
      <c r="G621" t="s">
        <v>82</v>
      </c>
      <c r="H621" t="s">
        <v>59</v>
      </c>
      <c r="I621" t="str">
        <f>IF(Tabla5[[#This Row],[Orden Cobrada]]="Si",Tabla13[[#This Row],[Método de Pago]],"Ninguno")</f>
        <v>Tarjeta de crédito</v>
      </c>
      <c r="J621" t="s">
        <v>504</v>
      </c>
      <c r="K621" s="34" t="str">
        <f>IF(Tabla5[[#This Row],[Orden Cobrada]]="Si",Tabla13[[#This Row],[Propina]],0)</f>
        <v>23.29</v>
      </c>
      <c r="L621" t="s">
        <v>57</v>
      </c>
      <c r="M621">
        <v>609</v>
      </c>
      <c r="N621" t="s">
        <v>56</v>
      </c>
      <c r="O621" t="s">
        <v>18</v>
      </c>
      <c r="P621" s="6">
        <f>INT(Tabla13[[#This Row],[Hora de Llegada]])</f>
        <v>45022</v>
      </c>
      <c r="Q621" s="7" t="str">
        <f>TEXT(Tabla13[[#This Row],[Hora de Llegada]], "h:mm")</f>
        <v>3:23</v>
      </c>
      <c r="R621" s="7" t="str">
        <f>TEXT(Tabla13[[#This Row],[Hora de Salida]], "h:mm")</f>
        <v>7:02</v>
      </c>
      <c r="S621" s="7">
        <f>IF(Tabla13[[#This Row],[Estado de la Mesa]]="Ocupada",Tabla13[[#This Row],[Hora de Salida2]]-Tabla13[[#This Row],[Hora de Llegada2]]+(15/1440),Tabla13[[#This Row],[Hora de Salida2]]-Tabla13[[#This Row],[Hora de Llegada2]])</f>
        <v>0.15208333333333335</v>
      </c>
      <c r="T621" s="7">
        <f>Tabla13[[#This Row],[Hora de Salida2]]-Tabla13[[#This Row],[Hora de Llegada2]]</f>
        <v>0.15208333333333335</v>
      </c>
      <c r="U621" s="7">
        <f>IF(Tabla5[[#This Row],[Tiempo de Permanencia sin la Espera]]&gt;Tabla5[[#This Row],[Tiempo Preparación (horas)]],Tabla5[[#This Row],[Tiempo de Permanencia sin la Espera]]-Tabla5[[#This Row],[Tiempo Preparación (horas)]],0)</f>
        <v>0.13333333333333336</v>
      </c>
      <c r="V621" s="7" t="str">
        <f>IF(Tabla5[[#This Row],[Tiempo de Permanencia sin la Espera]]&gt;Tabla5[[#This Row],[Tiempo Preparación (horas)]],"Si","No")</f>
        <v>Si</v>
      </c>
      <c r="W621" s="8">
        <v>32</v>
      </c>
      <c r="X621" s="8">
        <f>IF(Tabla5[[#This Row],[Orden Cobrada]]="Si",Tabla5[[#This Row],[Monto Total de la Cuenta]]," ")</f>
        <v>32</v>
      </c>
      <c r="Y621" s="8">
        <v>27</v>
      </c>
      <c r="Z621" s="7">
        <f>Tabla5[[#This Row],[Tiempo de Preparación]]/1440</f>
        <v>1.8749999999999999E-2</v>
      </c>
    </row>
    <row r="622" spans="1:26">
      <c r="A622">
        <v>19</v>
      </c>
      <c r="B622" t="s">
        <v>503</v>
      </c>
      <c r="C622">
        <v>4</v>
      </c>
      <c r="D622" s="3">
        <v>45022.091666666667</v>
      </c>
      <c r="E622" s="3">
        <v>45022.174305555556</v>
      </c>
      <c r="F622" t="s">
        <v>87</v>
      </c>
      <c r="G622" t="s">
        <v>66</v>
      </c>
      <c r="H622" t="s">
        <v>59</v>
      </c>
      <c r="I622" t="str">
        <f>IF(Tabla5[[#This Row],[Orden Cobrada]]="Si",Tabla13[[#This Row],[Método de Pago]],"Ninguno")</f>
        <v>Tarjeta de crédito</v>
      </c>
      <c r="J622" t="s">
        <v>502</v>
      </c>
      <c r="K622" s="34" t="str">
        <f>IF(Tabla5[[#This Row],[Orden Cobrada]]="Si",Tabla13[[#This Row],[Propina]],0)</f>
        <v>37.9</v>
      </c>
      <c r="L622" t="s">
        <v>76</v>
      </c>
      <c r="M622">
        <v>610</v>
      </c>
      <c r="N622" t="s">
        <v>163</v>
      </c>
      <c r="O622" t="s">
        <v>501</v>
      </c>
      <c r="P622" s="6">
        <f>INT(Tabla13[[#This Row],[Hora de Llegada]])</f>
        <v>45022</v>
      </c>
      <c r="Q622" s="7" t="str">
        <f>TEXT(Tabla13[[#This Row],[Hora de Llegada]], "h:mm")</f>
        <v>2:12</v>
      </c>
      <c r="R622" s="7" t="str">
        <f>TEXT(Tabla13[[#This Row],[Hora de Salida]], "h:mm")</f>
        <v>4:11</v>
      </c>
      <c r="S622" s="7">
        <f>IF(Tabla13[[#This Row],[Estado de la Mesa]]="Ocupada",Tabla13[[#This Row],[Hora de Salida2]]-Tabla13[[#This Row],[Hora de Llegada2]]+(15/1440),Tabla13[[#This Row],[Hora de Salida2]]-Tabla13[[#This Row],[Hora de Llegada2]])</f>
        <v>9.3055555555555572E-2</v>
      </c>
      <c r="T622" s="7">
        <f>Tabla13[[#This Row],[Hora de Salida2]]-Tabla13[[#This Row],[Hora de Llegada2]]</f>
        <v>8.2638888888888901E-2</v>
      </c>
      <c r="U622" s="7">
        <f>IF(Tabla5[[#This Row],[Tiempo de Permanencia sin la Espera]]&gt;Tabla5[[#This Row],[Tiempo Preparación (horas)]],Tabla5[[#This Row],[Tiempo de Permanencia sin la Espera]]-Tabla5[[#This Row],[Tiempo Preparación (horas)]],0)</f>
        <v>5.000000000000001E-2</v>
      </c>
      <c r="V622" s="7" t="str">
        <f>IF(Tabla5[[#This Row],[Tiempo de Permanencia sin la Espera]]&gt;Tabla5[[#This Row],[Tiempo Preparación (horas)]],"Si","No")</f>
        <v>Si</v>
      </c>
      <c r="W622" s="8">
        <v>44</v>
      </c>
      <c r="X622" s="8">
        <f>IF(Tabla5[[#This Row],[Orden Cobrada]]="Si",Tabla5[[#This Row],[Monto Total de la Cuenta]]," ")</f>
        <v>44</v>
      </c>
      <c r="Y622" s="8">
        <v>47</v>
      </c>
      <c r="Z622" s="7">
        <f>Tabla5[[#This Row],[Tiempo de Preparación]]/1440</f>
        <v>3.2638888888888891E-2</v>
      </c>
    </row>
    <row r="623" spans="1:26">
      <c r="A623">
        <v>13</v>
      </c>
      <c r="B623" t="s">
        <v>500</v>
      </c>
      <c r="C623">
        <v>1</v>
      </c>
      <c r="D623" s="3">
        <v>45022.163194444445</v>
      </c>
      <c r="E623" s="3">
        <v>45022.321527777778</v>
      </c>
      <c r="F623" t="s">
        <v>97</v>
      </c>
      <c r="G623" t="s">
        <v>82</v>
      </c>
      <c r="H623" t="s">
        <v>59</v>
      </c>
      <c r="I623" t="str">
        <f>IF(Tabla5[[#This Row],[Orden Cobrada]]="Si",Tabla13[[#This Row],[Método de Pago]],"Ninguno")</f>
        <v>Tarjeta de crédito</v>
      </c>
      <c r="J623" t="s">
        <v>499</v>
      </c>
      <c r="K623" s="34" t="str">
        <f>IF(Tabla5[[#This Row],[Orden Cobrada]]="Si",Tabla13[[#This Row],[Propina]],0)</f>
        <v>44.28</v>
      </c>
      <c r="L623" t="s">
        <v>76</v>
      </c>
      <c r="M623">
        <v>611</v>
      </c>
      <c r="N623" t="s">
        <v>104</v>
      </c>
      <c r="O623" t="s">
        <v>498</v>
      </c>
      <c r="P623" s="6">
        <f>INT(Tabla13[[#This Row],[Hora de Llegada]])</f>
        <v>45022</v>
      </c>
      <c r="Q623" s="7" t="str">
        <f>TEXT(Tabla13[[#This Row],[Hora de Llegada]], "h:mm")</f>
        <v>3:55</v>
      </c>
      <c r="R623" s="7" t="str">
        <f>TEXT(Tabla13[[#This Row],[Hora de Salida]], "h:mm")</f>
        <v>7:43</v>
      </c>
      <c r="S623" s="7">
        <f>IF(Tabla13[[#This Row],[Estado de la Mesa]]="Ocupada",Tabla13[[#This Row],[Hora de Salida2]]-Tabla13[[#This Row],[Hora de Llegada2]]+(15/1440),Tabla13[[#This Row],[Hora de Salida2]]-Tabla13[[#This Row],[Hora de Llegada2]])</f>
        <v>0.16875000000000001</v>
      </c>
      <c r="T623" s="7">
        <f>Tabla13[[#This Row],[Hora de Salida2]]-Tabla13[[#This Row],[Hora de Llegada2]]</f>
        <v>0.15833333333333335</v>
      </c>
      <c r="U623" s="7">
        <f>IF(Tabla5[[#This Row],[Tiempo de Permanencia sin la Espera]]&gt;Tabla5[[#This Row],[Tiempo Preparación (horas)]],Tabla5[[#This Row],[Tiempo de Permanencia sin la Espera]]-Tabla5[[#This Row],[Tiempo Preparación (horas)]],0)</f>
        <v>0.10069444444444446</v>
      </c>
      <c r="V623" s="7" t="str">
        <f>IF(Tabla5[[#This Row],[Tiempo de Permanencia sin la Espera]]&gt;Tabla5[[#This Row],[Tiempo Preparación (horas)]],"Si","No")</f>
        <v>Si</v>
      </c>
      <c r="W623" s="8">
        <v>78</v>
      </c>
      <c r="X623" s="8">
        <f>IF(Tabla5[[#This Row],[Orden Cobrada]]="Si",Tabla5[[#This Row],[Monto Total de la Cuenta]]," ")</f>
        <v>78</v>
      </c>
      <c r="Y623" s="8">
        <v>83</v>
      </c>
      <c r="Z623" s="7">
        <f>Tabla5[[#This Row],[Tiempo de Preparación]]/1440</f>
        <v>5.7638888888888892E-2</v>
      </c>
    </row>
    <row r="624" spans="1:26">
      <c r="A624">
        <v>11</v>
      </c>
      <c r="B624" t="s">
        <v>497</v>
      </c>
      <c r="C624">
        <v>4</v>
      </c>
      <c r="D624" s="3">
        <v>45022.05</v>
      </c>
      <c r="E624" s="3">
        <v>45022.208333333336</v>
      </c>
      <c r="F624" t="s">
        <v>87</v>
      </c>
      <c r="G624" t="s">
        <v>82</v>
      </c>
      <c r="H624" t="s">
        <v>59</v>
      </c>
      <c r="I624" t="str">
        <f>IF(Tabla5[[#This Row],[Orden Cobrada]]="Si",Tabla13[[#This Row],[Método de Pago]],"Ninguno")</f>
        <v>Tarjeta de crédito</v>
      </c>
      <c r="J624" t="s">
        <v>496</v>
      </c>
      <c r="K624" s="34" t="str">
        <f>IF(Tabla5[[#This Row],[Orden Cobrada]]="Si",Tabla13[[#This Row],[Propina]],0)</f>
        <v>23.54</v>
      </c>
      <c r="L624" t="s">
        <v>57</v>
      </c>
      <c r="M624">
        <v>612</v>
      </c>
      <c r="N624" t="s">
        <v>163</v>
      </c>
      <c r="O624" t="s">
        <v>495</v>
      </c>
      <c r="P624" s="6">
        <f>INT(Tabla13[[#This Row],[Hora de Llegada]])</f>
        <v>45022</v>
      </c>
      <c r="Q624" s="7" t="str">
        <f>TEXT(Tabla13[[#This Row],[Hora de Llegada]], "h:mm")</f>
        <v>1:12</v>
      </c>
      <c r="R624" s="7" t="str">
        <f>TEXT(Tabla13[[#This Row],[Hora de Salida]], "h:mm")</f>
        <v>5:00</v>
      </c>
      <c r="S624" s="7">
        <f>IF(Tabla13[[#This Row],[Estado de la Mesa]]="Ocupada",Tabla13[[#This Row],[Hora de Salida2]]-Tabla13[[#This Row],[Hora de Llegada2]]+(15/1440),Tabla13[[#This Row],[Hora de Salida2]]-Tabla13[[#This Row],[Hora de Llegada2]])</f>
        <v>0.15833333333333335</v>
      </c>
      <c r="T624" s="7">
        <f>Tabla13[[#This Row],[Hora de Salida2]]-Tabla13[[#This Row],[Hora de Llegada2]]</f>
        <v>0.15833333333333335</v>
      </c>
      <c r="U624" s="7">
        <f>IF(Tabla5[[#This Row],[Tiempo de Permanencia sin la Espera]]&gt;Tabla5[[#This Row],[Tiempo Preparación (horas)]],Tabla5[[#This Row],[Tiempo de Permanencia sin la Espera]]-Tabla5[[#This Row],[Tiempo Preparación (horas)]],0)</f>
        <v>6.8750000000000019E-2</v>
      </c>
      <c r="V624" s="7" t="str">
        <f>IF(Tabla5[[#This Row],[Tiempo de Permanencia sin la Espera]]&gt;Tabla5[[#This Row],[Tiempo Preparación (horas)]],"Si","No")</f>
        <v>Si</v>
      </c>
      <c r="W624" s="8">
        <v>231</v>
      </c>
      <c r="X624" s="8">
        <f>IF(Tabla5[[#This Row],[Orden Cobrada]]="Si",Tabla5[[#This Row],[Monto Total de la Cuenta]]," ")</f>
        <v>231</v>
      </c>
      <c r="Y624" s="8">
        <v>129</v>
      </c>
      <c r="Z624" s="7">
        <f>Tabla5[[#This Row],[Tiempo de Preparación]]/1440</f>
        <v>8.9583333333333334E-2</v>
      </c>
    </row>
    <row r="625" spans="1:26">
      <c r="A625">
        <v>1</v>
      </c>
      <c r="B625" t="s">
        <v>494</v>
      </c>
      <c r="C625">
        <v>5</v>
      </c>
      <c r="D625" s="3">
        <v>45022.081250000003</v>
      </c>
      <c r="E625" s="3">
        <v>45022.149305555555</v>
      </c>
      <c r="F625" t="s">
        <v>61</v>
      </c>
      <c r="G625" t="s">
        <v>60</v>
      </c>
      <c r="H625" t="s">
        <v>102</v>
      </c>
      <c r="I625" t="str">
        <f>IF(Tabla5[[#This Row],[Orden Cobrada]]="Si",Tabla13[[#This Row],[Método de Pago]],"Ninguno")</f>
        <v>Ninguno</v>
      </c>
      <c r="J625" t="s">
        <v>493</v>
      </c>
      <c r="K625" s="34">
        <f>IF(Tabla5[[#This Row],[Orden Cobrada]]="Si",Tabla13[[#This Row],[Propina]],0)</f>
        <v>0</v>
      </c>
      <c r="L625" t="s">
        <v>57</v>
      </c>
      <c r="M625">
        <v>613</v>
      </c>
      <c r="N625" t="s">
        <v>90</v>
      </c>
      <c r="O625" t="s">
        <v>492</v>
      </c>
      <c r="P625" s="6">
        <f>INT(Tabla13[[#This Row],[Hora de Llegada]])</f>
        <v>45022</v>
      </c>
      <c r="Q625" s="7" t="str">
        <f>TEXT(Tabla13[[#This Row],[Hora de Llegada]], "h:mm")</f>
        <v>1:57</v>
      </c>
      <c r="R625" s="7" t="str">
        <f>TEXT(Tabla13[[#This Row],[Hora de Salida]], "h:mm")</f>
        <v>3:35</v>
      </c>
      <c r="S625" s="7">
        <f>IF(Tabla13[[#This Row],[Estado de la Mesa]]="Ocupada",Tabla13[[#This Row],[Hora de Salida2]]-Tabla13[[#This Row],[Hora de Llegada2]]+(15/1440),Tabla13[[#This Row],[Hora de Salida2]]-Tabla13[[#This Row],[Hora de Llegada2]])</f>
        <v>6.805555555555555E-2</v>
      </c>
      <c r="T625" s="7">
        <f>Tabla13[[#This Row],[Hora de Salida2]]-Tabla13[[#This Row],[Hora de Llegada2]]</f>
        <v>6.805555555555555E-2</v>
      </c>
      <c r="U625" s="7">
        <f>IF(Tabla5[[#This Row],[Tiempo de Permanencia sin la Espera]]&gt;Tabla5[[#This Row],[Tiempo Preparación (horas)]],Tabla5[[#This Row],[Tiempo de Permanencia sin la Espera]]-Tabla5[[#This Row],[Tiempo Preparación (horas)]],0)</f>
        <v>0</v>
      </c>
      <c r="V625" s="7" t="str">
        <f>IF(Tabla5[[#This Row],[Tiempo de Permanencia sin la Espera]]&gt;Tabla5[[#This Row],[Tiempo Preparación (horas)]],"Si","No")</f>
        <v>No</v>
      </c>
      <c r="W625" s="8">
        <v>285</v>
      </c>
      <c r="X625" s="8" t="str">
        <f>IF(Tabla5[[#This Row],[Orden Cobrada]]="Si",Tabla5[[#This Row],[Monto Total de la Cuenta]]," ")</f>
        <v xml:space="preserve"> </v>
      </c>
      <c r="Y625" s="8">
        <v>152</v>
      </c>
      <c r="Z625" s="7">
        <f>Tabla5[[#This Row],[Tiempo de Preparación]]/1440</f>
        <v>0.10555555555555556</v>
      </c>
    </row>
    <row r="626" spans="1:26">
      <c r="A626">
        <v>19</v>
      </c>
      <c r="B626" t="s">
        <v>491</v>
      </c>
      <c r="C626">
        <v>6</v>
      </c>
      <c r="D626" s="3">
        <v>45022.105555555558</v>
      </c>
      <c r="E626" s="3">
        <v>45022.192361111112</v>
      </c>
      <c r="F626" t="s">
        <v>97</v>
      </c>
      <c r="G626" t="s">
        <v>60</v>
      </c>
      <c r="H626" t="s">
        <v>106</v>
      </c>
      <c r="I626" t="str">
        <f>IF(Tabla5[[#This Row],[Orden Cobrada]]="Si",Tabla13[[#This Row],[Método de Pago]],"Ninguno")</f>
        <v>Tarjeta de débito</v>
      </c>
      <c r="J626" t="s">
        <v>490</v>
      </c>
      <c r="K626" s="34" t="str">
        <f>IF(Tabla5[[#This Row],[Orden Cobrada]]="Si",Tabla13[[#This Row],[Propina]],0)</f>
        <v>26.48</v>
      </c>
      <c r="L626" t="s">
        <v>57</v>
      </c>
      <c r="M626">
        <v>614</v>
      </c>
      <c r="N626" t="s">
        <v>132</v>
      </c>
      <c r="O626" t="s">
        <v>5</v>
      </c>
      <c r="P626" s="6">
        <f>INT(Tabla13[[#This Row],[Hora de Llegada]])</f>
        <v>45022</v>
      </c>
      <c r="Q626" s="7" t="str">
        <f>TEXT(Tabla13[[#This Row],[Hora de Llegada]], "h:mm")</f>
        <v>2:32</v>
      </c>
      <c r="R626" s="7" t="str">
        <f>TEXT(Tabla13[[#This Row],[Hora de Salida]], "h:mm")</f>
        <v>4:37</v>
      </c>
      <c r="S626" s="7">
        <f>IF(Tabla13[[#This Row],[Estado de la Mesa]]="Ocupada",Tabla13[[#This Row],[Hora de Salida2]]-Tabla13[[#This Row],[Hora de Llegada2]]+(15/1440),Tabla13[[#This Row],[Hora de Salida2]]-Tabla13[[#This Row],[Hora de Llegada2]])</f>
        <v>8.6805555555555566E-2</v>
      </c>
      <c r="T626" s="7">
        <f>Tabla13[[#This Row],[Hora de Salida2]]-Tabla13[[#This Row],[Hora de Llegada2]]</f>
        <v>8.6805555555555566E-2</v>
      </c>
      <c r="U626" s="7">
        <f>IF(Tabla5[[#This Row],[Tiempo de Permanencia sin la Espera]]&gt;Tabla5[[#This Row],[Tiempo Preparación (horas)]],Tabla5[[#This Row],[Tiempo de Permanencia sin la Espera]]-Tabla5[[#This Row],[Tiempo Preparación (horas)]],0)</f>
        <v>5.2083333333333343E-2</v>
      </c>
      <c r="V626" s="7" t="str">
        <f>IF(Tabla5[[#This Row],[Tiempo de Permanencia sin la Espera]]&gt;Tabla5[[#This Row],[Tiempo Preparación (horas)]],"Si","No")</f>
        <v>Si</v>
      </c>
      <c r="W626" s="8">
        <v>72</v>
      </c>
      <c r="X626" s="8">
        <f>IF(Tabla5[[#This Row],[Orden Cobrada]]="Si",Tabla5[[#This Row],[Monto Total de la Cuenta]]," ")</f>
        <v>72</v>
      </c>
      <c r="Y626" s="8">
        <v>50</v>
      </c>
      <c r="Z626" s="7">
        <f>Tabla5[[#This Row],[Tiempo de Preparación]]/1440</f>
        <v>3.4722222222222224E-2</v>
      </c>
    </row>
    <row r="627" spans="1:26">
      <c r="A627">
        <v>7</v>
      </c>
      <c r="B627" t="s">
        <v>489</v>
      </c>
      <c r="C627">
        <v>1</v>
      </c>
      <c r="D627" s="3">
        <v>45022.031944444447</v>
      </c>
      <c r="E627" s="3">
        <v>45022.078472222223</v>
      </c>
      <c r="F627" t="s">
        <v>87</v>
      </c>
      <c r="G627" t="s">
        <v>66</v>
      </c>
      <c r="H627" t="s">
        <v>59</v>
      </c>
      <c r="I627" t="str">
        <f>IF(Tabla5[[#This Row],[Orden Cobrada]]="Si",Tabla13[[#This Row],[Método de Pago]],"Ninguno")</f>
        <v>Ninguno</v>
      </c>
      <c r="J627" t="s">
        <v>488</v>
      </c>
      <c r="K627" s="34">
        <f>IF(Tabla5[[#This Row],[Orden Cobrada]]="Si",Tabla13[[#This Row],[Propina]],0)</f>
        <v>0</v>
      </c>
      <c r="L627" t="s">
        <v>76</v>
      </c>
      <c r="M627">
        <v>615</v>
      </c>
      <c r="N627" t="s">
        <v>56</v>
      </c>
      <c r="O627" t="s">
        <v>487</v>
      </c>
      <c r="P627" s="6">
        <f>INT(Tabla13[[#This Row],[Hora de Llegada]])</f>
        <v>45022</v>
      </c>
      <c r="Q627" s="7" t="str">
        <f>TEXT(Tabla13[[#This Row],[Hora de Llegada]], "h:mm")</f>
        <v>0:46</v>
      </c>
      <c r="R627" s="7" t="str">
        <f>TEXT(Tabla13[[#This Row],[Hora de Salida]], "h:mm")</f>
        <v>1:53</v>
      </c>
      <c r="S627" s="7">
        <f>IF(Tabla13[[#This Row],[Estado de la Mesa]]="Ocupada",Tabla13[[#This Row],[Hora de Salida2]]-Tabla13[[#This Row],[Hora de Llegada2]]+(15/1440),Tabla13[[#This Row],[Hora de Salida2]]-Tabla13[[#This Row],[Hora de Llegada2]])</f>
        <v>5.6944444444444436E-2</v>
      </c>
      <c r="T627" s="7">
        <f>Tabla13[[#This Row],[Hora de Salida2]]-Tabla13[[#This Row],[Hora de Llegada2]]</f>
        <v>4.6527777777777772E-2</v>
      </c>
      <c r="U627" s="7">
        <f>IF(Tabla5[[#This Row],[Tiempo de Permanencia sin la Espera]]&gt;Tabla5[[#This Row],[Tiempo Preparación (horas)]],Tabla5[[#This Row],[Tiempo de Permanencia sin la Espera]]-Tabla5[[#This Row],[Tiempo Preparación (horas)]],0)</f>
        <v>0</v>
      </c>
      <c r="V627" s="7" t="str">
        <f>IF(Tabla5[[#This Row],[Tiempo de Permanencia sin la Espera]]&gt;Tabla5[[#This Row],[Tiempo Preparación (horas)]],"Si","No")</f>
        <v>No</v>
      </c>
      <c r="W627" s="8">
        <v>333</v>
      </c>
      <c r="X627" s="8" t="str">
        <f>IF(Tabla5[[#This Row],[Orden Cobrada]]="Si",Tabla5[[#This Row],[Monto Total de la Cuenta]]," ")</f>
        <v xml:space="preserve"> </v>
      </c>
      <c r="Y627" s="8">
        <v>156</v>
      </c>
      <c r="Z627" s="7">
        <f>Tabla5[[#This Row],[Tiempo de Preparación]]/1440</f>
        <v>0.10833333333333334</v>
      </c>
    </row>
    <row r="628" spans="1:26">
      <c r="A628">
        <v>4</v>
      </c>
      <c r="B628" t="s">
        <v>486</v>
      </c>
      <c r="C628">
        <v>4</v>
      </c>
      <c r="D628" s="3">
        <v>45022.009722222225</v>
      </c>
      <c r="E628" s="3">
        <v>45022.15</v>
      </c>
      <c r="F628" t="s">
        <v>87</v>
      </c>
      <c r="G628" t="s">
        <v>66</v>
      </c>
      <c r="H628" t="s">
        <v>59</v>
      </c>
      <c r="I628" t="str">
        <f>IF(Tabla5[[#This Row],[Orden Cobrada]]="Si",Tabla13[[#This Row],[Método de Pago]],"Ninguno")</f>
        <v>Tarjeta de crédito</v>
      </c>
      <c r="J628" t="s">
        <v>485</v>
      </c>
      <c r="K628" s="34" t="str">
        <f>IF(Tabla5[[#This Row],[Orden Cobrada]]="Si",Tabla13[[#This Row],[Propina]],0)</f>
        <v>23.89</v>
      </c>
      <c r="L628" t="s">
        <v>76</v>
      </c>
      <c r="M628">
        <v>616</v>
      </c>
      <c r="N628" t="s">
        <v>132</v>
      </c>
      <c r="O628" t="s">
        <v>484</v>
      </c>
      <c r="P628" s="6">
        <f>INT(Tabla13[[#This Row],[Hora de Llegada]])</f>
        <v>45022</v>
      </c>
      <c r="Q628" s="7" t="str">
        <f>TEXT(Tabla13[[#This Row],[Hora de Llegada]], "h:mm")</f>
        <v>0:14</v>
      </c>
      <c r="R628" s="7" t="str">
        <f>TEXT(Tabla13[[#This Row],[Hora de Salida]], "h:mm")</f>
        <v>3:36</v>
      </c>
      <c r="S628" s="7">
        <f>IF(Tabla13[[#This Row],[Estado de la Mesa]]="Ocupada",Tabla13[[#This Row],[Hora de Salida2]]-Tabla13[[#This Row],[Hora de Llegada2]]+(15/1440),Tabla13[[#This Row],[Hora de Salida2]]-Tabla13[[#This Row],[Hora de Llegada2]])</f>
        <v>0.15069444444444444</v>
      </c>
      <c r="T628" s="7">
        <f>Tabla13[[#This Row],[Hora de Salida2]]-Tabla13[[#This Row],[Hora de Llegada2]]</f>
        <v>0.14027777777777778</v>
      </c>
      <c r="U628" s="7">
        <f>IF(Tabla5[[#This Row],[Tiempo de Permanencia sin la Espera]]&gt;Tabla5[[#This Row],[Tiempo Preparación (horas)]],Tabla5[[#This Row],[Tiempo de Permanencia sin la Espera]]-Tabla5[[#This Row],[Tiempo Preparación (horas)]],0)</f>
        <v>0.1076388888888889</v>
      </c>
      <c r="V628" s="7" t="str">
        <f>IF(Tabla5[[#This Row],[Tiempo de Permanencia sin la Espera]]&gt;Tabla5[[#This Row],[Tiempo Preparación (horas)]],"Si","No")</f>
        <v>Si</v>
      </c>
      <c r="W628" s="8">
        <v>132</v>
      </c>
      <c r="X628" s="8">
        <f>IF(Tabla5[[#This Row],[Orden Cobrada]]="Si",Tabla5[[#This Row],[Monto Total de la Cuenta]]," ")</f>
        <v>132</v>
      </c>
      <c r="Y628" s="8">
        <v>47</v>
      </c>
      <c r="Z628" s="7">
        <f>Tabla5[[#This Row],[Tiempo de Preparación]]/1440</f>
        <v>3.2638888888888891E-2</v>
      </c>
    </row>
    <row r="629" spans="1:26">
      <c r="A629">
        <v>13</v>
      </c>
      <c r="B629" t="s">
        <v>238</v>
      </c>
      <c r="C629">
        <v>5</v>
      </c>
      <c r="D629" s="3">
        <v>45022.055555555555</v>
      </c>
      <c r="E629" s="3">
        <v>45022.220138888886</v>
      </c>
      <c r="F629" t="s">
        <v>61</v>
      </c>
      <c r="G629" t="s">
        <v>82</v>
      </c>
      <c r="H629" t="s">
        <v>59</v>
      </c>
      <c r="I629" t="str">
        <f>IF(Tabla5[[#This Row],[Orden Cobrada]]="Si",Tabla13[[#This Row],[Método de Pago]],"Ninguno")</f>
        <v>Tarjeta de crédito</v>
      </c>
      <c r="J629" t="s">
        <v>483</v>
      </c>
      <c r="K629" s="34" t="str">
        <f>IF(Tabla5[[#This Row],[Orden Cobrada]]="Si",Tabla13[[#This Row],[Propina]],0)</f>
        <v>38.18</v>
      </c>
      <c r="L629" t="s">
        <v>70</v>
      </c>
      <c r="M629">
        <v>617</v>
      </c>
      <c r="N629" t="s">
        <v>85</v>
      </c>
      <c r="O629" t="s">
        <v>482</v>
      </c>
      <c r="P629" s="6">
        <f>INT(Tabla13[[#This Row],[Hora de Llegada]])</f>
        <v>45022</v>
      </c>
      <c r="Q629" s="7" t="str">
        <f>TEXT(Tabla13[[#This Row],[Hora de Llegada]], "h:mm")</f>
        <v>1:20</v>
      </c>
      <c r="R629" s="7" t="str">
        <f>TEXT(Tabla13[[#This Row],[Hora de Salida]], "h:mm")</f>
        <v>5:17</v>
      </c>
      <c r="S629" s="7">
        <f>IF(Tabla13[[#This Row],[Estado de la Mesa]]="Ocupada",Tabla13[[#This Row],[Hora de Salida2]]-Tabla13[[#This Row],[Hora de Llegada2]]+(15/1440),Tabla13[[#This Row],[Hora de Salida2]]-Tabla13[[#This Row],[Hora de Llegada2]])</f>
        <v>0.16458333333333333</v>
      </c>
      <c r="T629" s="7">
        <f>Tabla13[[#This Row],[Hora de Salida2]]-Tabla13[[#This Row],[Hora de Llegada2]]</f>
        <v>0.16458333333333333</v>
      </c>
      <c r="U629" s="7">
        <f>IF(Tabla5[[#This Row],[Tiempo de Permanencia sin la Espera]]&gt;Tabla5[[#This Row],[Tiempo Preparación (horas)]],Tabla5[[#This Row],[Tiempo de Permanencia sin la Espera]]-Tabla5[[#This Row],[Tiempo Preparación (horas)]],0)</f>
        <v>0.12916666666666665</v>
      </c>
      <c r="V629" s="7" t="str">
        <f>IF(Tabla5[[#This Row],[Tiempo de Permanencia sin la Espera]]&gt;Tabla5[[#This Row],[Tiempo Preparación (horas)]],"Si","No")</f>
        <v>Si</v>
      </c>
      <c r="W629" s="8">
        <v>142</v>
      </c>
      <c r="X629" s="8">
        <f>IF(Tabla5[[#This Row],[Orden Cobrada]]="Si",Tabla5[[#This Row],[Monto Total de la Cuenta]]," ")</f>
        <v>142</v>
      </c>
      <c r="Y629" s="8">
        <v>51</v>
      </c>
      <c r="Z629" s="7">
        <f>Tabla5[[#This Row],[Tiempo de Preparación]]/1440</f>
        <v>3.5416666666666666E-2</v>
      </c>
    </row>
    <row r="630" spans="1:26">
      <c r="A630">
        <v>3</v>
      </c>
      <c r="B630" t="s">
        <v>481</v>
      </c>
      <c r="C630">
        <v>5</v>
      </c>
      <c r="D630" s="3">
        <v>45022.038888888892</v>
      </c>
      <c r="E630" s="3">
        <v>45022.133333333331</v>
      </c>
      <c r="F630" t="s">
        <v>78</v>
      </c>
      <c r="G630" t="s">
        <v>60</v>
      </c>
      <c r="H630" t="s">
        <v>59</v>
      </c>
      <c r="I630" t="str">
        <f>IF(Tabla5[[#This Row],[Orden Cobrada]]="Si",Tabla13[[#This Row],[Método de Pago]],"Ninguno")</f>
        <v>Tarjeta de crédito</v>
      </c>
      <c r="J630" t="s">
        <v>480</v>
      </c>
      <c r="K630" s="34" t="str">
        <f>IF(Tabla5[[#This Row],[Orden Cobrada]]="Si",Tabla13[[#This Row],[Propina]],0)</f>
        <v>25.93</v>
      </c>
      <c r="L630" t="s">
        <v>70</v>
      </c>
      <c r="M630">
        <v>618</v>
      </c>
      <c r="N630" t="s">
        <v>69</v>
      </c>
      <c r="O630" t="s">
        <v>479</v>
      </c>
      <c r="P630" s="6">
        <f>INT(Tabla13[[#This Row],[Hora de Llegada]])</f>
        <v>45022</v>
      </c>
      <c r="Q630" s="7" t="str">
        <f>TEXT(Tabla13[[#This Row],[Hora de Llegada]], "h:mm")</f>
        <v>0:56</v>
      </c>
      <c r="R630" s="7" t="str">
        <f>TEXT(Tabla13[[#This Row],[Hora de Salida]], "h:mm")</f>
        <v>3:12</v>
      </c>
      <c r="S630" s="7">
        <f>IF(Tabla13[[#This Row],[Estado de la Mesa]]="Ocupada",Tabla13[[#This Row],[Hora de Salida2]]-Tabla13[[#This Row],[Hora de Llegada2]]+(15/1440),Tabla13[[#This Row],[Hora de Salida2]]-Tabla13[[#This Row],[Hora de Llegada2]])</f>
        <v>9.4444444444444442E-2</v>
      </c>
      <c r="T630" s="7">
        <f>Tabla13[[#This Row],[Hora de Salida2]]-Tabla13[[#This Row],[Hora de Llegada2]]</f>
        <v>9.4444444444444442E-2</v>
      </c>
      <c r="U630" s="7">
        <f>IF(Tabla5[[#This Row],[Tiempo de Permanencia sin la Espera]]&gt;Tabla5[[#This Row],[Tiempo Preparación (horas)]],Tabla5[[#This Row],[Tiempo de Permanencia sin la Espera]]-Tabla5[[#This Row],[Tiempo Preparación (horas)]],0)</f>
        <v>1.2499999999999997E-2</v>
      </c>
      <c r="V630" s="7" t="str">
        <f>IF(Tabla5[[#This Row],[Tiempo de Permanencia sin la Espera]]&gt;Tabla5[[#This Row],[Tiempo Preparación (horas)]],"Si","No")</f>
        <v>Si</v>
      </c>
      <c r="W630" s="8">
        <v>319</v>
      </c>
      <c r="X630" s="8">
        <f>IF(Tabla5[[#This Row],[Orden Cobrada]]="Si",Tabla5[[#This Row],[Monto Total de la Cuenta]]," ")</f>
        <v>319</v>
      </c>
      <c r="Y630" s="8">
        <v>118</v>
      </c>
      <c r="Z630" s="7">
        <f>Tabla5[[#This Row],[Tiempo de Preparación]]/1440</f>
        <v>8.1944444444444445E-2</v>
      </c>
    </row>
    <row r="631" spans="1:26">
      <c r="A631">
        <v>6</v>
      </c>
      <c r="B631" t="s">
        <v>478</v>
      </c>
      <c r="C631">
        <v>4</v>
      </c>
      <c r="D631" s="3">
        <v>45022.011111111111</v>
      </c>
      <c r="E631" s="3">
        <v>45022.111805555556</v>
      </c>
      <c r="F631" t="s">
        <v>87</v>
      </c>
      <c r="G631" t="s">
        <v>66</v>
      </c>
      <c r="H631" t="s">
        <v>59</v>
      </c>
      <c r="I631" t="str">
        <f>IF(Tabla5[[#This Row],[Orden Cobrada]]="Si",Tabla13[[#This Row],[Método de Pago]],"Ninguno")</f>
        <v>Tarjeta de crédito</v>
      </c>
      <c r="J631" t="s">
        <v>477</v>
      </c>
      <c r="K631" s="34" t="str">
        <f>IF(Tabla5[[#This Row],[Orden Cobrada]]="Si",Tabla13[[#This Row],[Propina]],0)</f>
        <v>16.44</v>
      </c>
      <c r="L631" t="s">
        <v>57</v>
      </c>
      <c r="M631">
        <v>619</v>
      </c>
      <c r="N631" t="s">
        <v>56</v>
      </c>
      <c r="O631" t="s">
        <v>476</v>
      </c>
      <c r="P631" s="6">
        <f>INT(Tabla13[[#This Row],[Hora de Llegada]])</f>
        <v>45022</v>
      </c>
      <c r="Q631" s="7" t="str">
        <f>TEXT(Tabla13[[#This Row],[Hora de Llegada]], "h:mm")</f>
        <v>0:16</v>
      </c>
      <c r="R631" s="7" t="str">
        <f>TEXT(Tabla13[[#This Row],[Hora de Salida]], "h:mm")</f>
        <v>2:41</v>
      </c>
      <c r="S631" s="7">
        <f>IF(Tabla13[[#This Row],[Estado de la Mesa]]="Ocupada",Tabla13[[#This Row],[Hora de Salida2]]-Tabla13[[#This Row],[Hora de Llegada2]]+(15/1440),Tabla13[[#This Row],[Hora de Salida2]]-Tabla13[[#This Row],[Hora de Llegada2]])</f>
        <v>0.10069444444444445</v>
      </c>
      <c r="T631" s="7">
        <f>Tabla13[[#This Row],[Hora de Salida2]]-Tabla13[[#This Row],[Hora de Llegada2]]</f>
        <v>0.10069444444444445</v>
      </c>
      <c r="U631" s="7">
        <f>IF(Tabla5[[#This Row],[Tiempo de Permanencia sin la Espera]]&gt;Tabla5[[#This Row],[Tiempo Preparación (horas)]],Tabla5[[#This Row],[Tiempo de Permanencia sin la Espera]]-Tabla5[[#This Row],[Tiempo Preparación (horas)]],0)</f>
        <v>3.4027777777777782E-2</v>
      </c>
      <c r="V631" s="7" t="str">
        <f>IF(Tabla5[[#This Row],[Tiempo de Permanencia sin la Espera]]&gt;Tabla5[[#This Row],[Tiempo Preparación (horas)]],"Si","No")</f>
        <v>Si</v>
      </c>
      <c r="W631" s="8">
        <v>132</v>
      </c>
      <c r="X631" s="8">
        <f>IF(Tabla5[[#This Row],[Orden Cobrada]]="Si",Tabla5[[#This Row],[Monto Total de la Cuenta]]," ")</f>
        <v>132</v>
      </c>
      <c r="Y631" s="8">
        <v>96</v>
      </c>
      <c r="Z631" s="7">
        <f>Tabla5[[#This Row],[Tiempo de Preparación]]/1440</f>
        <v>6.6666666666666666E-2</v>
      </c>
    </row>
    <row r="632" spans="1:26">
      <c r="A632">
        <v>16</v>
      </c>
      <c r="B632" t="s">
        <v>475</v>
      </c>
      <c r="C632">
        <v>3</v>
      </c>
      <c r="D632" s="3">
        <v>45022.117361111108</v>
      </c>
      <c r="E632" s="3">
        <v>45022.254861111112</v>
      </c>
      <c r="F632" t="s">
        <v>78</v>
      </c>
      <c r="G632" t="s">
        <v>82</v>
      </c>
      <c r="H632" t="s">
        <v>59</v>
      </c>
      <c r="I632" t="str">
        <f>IF(Tabla5[[#This Row],[Orden Cobrada]]="Si",Tabla13[[#This Row],[Método de Pago]],"Ninguno")</f>
        <v>Tarjeta de crédito</v>
      </c>
      <c r="J632" t="s">
        <v>474</v>
      </c>
      <c r="K632" s="34" t="str">
        <f>IF(Tabla5[[#This Row],[Orden Cobrada]]="Si",Tabla13[[#This Row],[Propina]],0)</f>
        <v>26.64</v>
      </c>
      <c r="L632" t="s">
        <v>57</v>
      </c>
      <c r="M632">
        <v>620</v>
      </c>
      <c r="N632" t="s">
        <v>163</v>
      </c>
      <c r="O632" t="s">
        <v>16</v>
      </c>
      <c r="P632" s="6">
        <f>INT(Tabla13[[#This Row],[Hora de Llegada]])</f>
        <v>45022</v>
      </c>
      <c r="Q632" s="7" t="str">
        <f>TEXT(Tabla13[[#This Row],[Hora de Llegada]], "h:mm")</f>
        <v>2:49</v>
      </c>
      <c r="R632" s="7" t="str">
        <f>TEXT(Tabla13[[#This Row],[Hora de Salida]], "h:mm")</f>
        <v>6:07</v>
      </c>
      <c r="S632" s="7">
        <f>IF(Tabla13[[#This Row],[Estado de la Mesa]]="Ocupada",Tabla13[[#This Row],[Hora de Salida2]]-Tabla13[[#This Row],[Hora de Llegada2]]+(15/1440),Tabla13[[#This Row],[Hora de Salida2]]-Tabla13[[#This Row],[Hora de Llegada2]])</f>
        <v>0.13750000000000001</v>
      </c>
      <c r="T632" s="7">
        <f>Tabla13[[#This Row],[Hora de Salida2]]-Tabla13[[#This Row],[Hora de Llegada2]]</f>
        <v>0.13750000000000001</v>
      </c>
      <c r="U632" s="7">
        <f>IF(Tabla5[[#This Row],[Tiempo de Permanencia sin la Espera]]&gt;Tabla5[[#This Row],[Tiempo Preparación (horas)]],Tabla5[[#This Row],[Tiempo de Permanencia sin la Espera]]-Tabla5[[#This Row],[Tiempo Preparación (horas)]],0)</f>
        <v>0.10972222222222223</v>
      </c>
      <c r="V632" s="7" t="str">
        <f>IF(Tabla5[[#This Row],[Tiempo de Permanencia sin la Espera]]&gt;Tabla5[[#This Row],[Tiempo Preparación (horas)]],"Si","No")</f>
        <v>Si</v>
      </c>
      <c r="W632" s="8">
        <v>57</v>
      </c>
      <c r="X632" s="8">
        <f>IF(Tabla5[[#This Row],[Orden Cobrada]]="Si",Tabla5[[#This Row],[Monto Total de la Cuenta]]," ")</f>
        <v>57</v>
      </c>
      <c r="Y632" s="8">
        <v>40</v>
      </c>
      <c r="Z632" s="7">
        <f>Tabla5[[#This Row],[Tiempo de Preparación]]/1440</f>
        <v>2.7777777777777776E-2</v>
      </c>
    </row>
    <row r="633" spans="1:26">
      <c r="A633">
        <v>5</v>
      </c>
      <c r="B633" t="s">
        <v>473</v>
      </c>
      <c r="C633">
        <v>2</v>
      </c>
      <c r="D633" s="3">
        <v>45022.047222222223</v>
      </c>
      <c r="E633" s="3">
        <v>45022.102083333331</v>
      </c>
      <c r="F633" t="s">
        <v>61</v>
      </c>
      <c r="G633" t="s">
        <v>82</v>
      </c>
      <c r="H633" t="s">
        <v>59</v>
      </c>
      <c r="I633" t="str">
        <f>IF(Tabla5[[#This Row],[Orden Cobrada]]="Si",Tabla13[[#This Row],[Método de Pago]],"Ninguno")</f>
        <v>Tarjeta de crédito</v>
      </c>
      <c r="J633" t="s">
        <v>472</v>
      </c>
      <c r="K633" s="34" t="str">
        <f>IF(Tabla5[[#This Row],[Orden Cobrada]]="Si",Tabla13[[#This Row],[Propina]],0)</f>
        <v>42.27</v>
      </c>
      <c r="L633" t="s">
        <v>76</v>
      </c>
      <c r="M633">
        <v>621</v>
      </c>
      <c r="N633" t="s">
        <v>56</v>
      </c>
      <c r="O633" t="s">
        <v>17</v>
      </c>
      <c r="P633" s="6">
        <f>INT(Tabla13[[#This Row],[Hora de Llegada]])</f>
        <v>45022</v>
      </c>
      <c r="Q633" s="7" t="str">
        <f>TEXT(Tabla13[[#This Row],[Hora de Llegada]], "h:mm")</f>
        <v>1:08</v>
      </c>
      <c r="R633" s="7" t="str">
        <f>TEXT(Tabla13[[#This Row],[Hora de Salida]], "h:mm")</f>
        <v>2:27</v>
      </c>
      <c r="S633" s="7">
        <f>IF(Tabla13[[#This Row],[Estado de la Mesa]]="Ocupada",Tabla13[[#This Row],[Hora de Salida2]]-Tabla13[[#This Row],[Hora de Llegada2]]+(15/1440),Tabla13[[#This Row],[Hora de Salida2]]-Tabla13[[#This Row],[Hora de Llegada2]])</f>
        <v>6.5277777777777796E-2</v>
      </c>
      <c r="T633" s="7">
        <f>Tabla13[[#This Row],[Hora de Salida2]]-Tabla13[[#This Row],[Hora de Llegada2]]</f>
        <v>5.4861111111111124E-2</v>
      </c>
      <c r="U633" s="7">
        <f>IF(Tabla5[[#This Row],[Tiempo de Permanencia sin la Espera]]&gt;Tabla5[[#This Row],[Tiempo Preparación (horas)]],Tabla5[[#This Row],[Tiempo de Permanencia sin la Espera]]-Tabla5[[#This Row],[Tiempo Preparación (horas)]],0)</f>
        <v>4.9305555555555568E-2</v>
      </c>
      <c r="V633" s="7" t="str">
        <f>IF(Tabla5[[#This Row],[Tiempo de Permanencia sin la Espera]]&gt;Tabla5[[#This Row],[Tiempo Preparación (horas)]],"Si","No")</f>
        <v>Si</v>
      </c>
      <c r="W633" s="8">
        <v>105</v>
      </c>
      <c r="X633" s="8">
        <f>IF(Tabla5[[#This Row],[Orden Cobrada]]="Si",Tabla5[[#This Row],[Monto Total de la Cuenta]]," ")</f>
        <v>105</v>
      </c>
      <c r="Y633" s="8">
        <v>8</v>
      </c>
      <c r="Z633" s="7">
        <f>Tabla5[[#This Row],[Tiempo de Preparación]]/1440</f>
        <v>5.5555555555555558E-3</v>
      </c>
    </row>
    <row r="634" spans="1:26">
      <c r="A634">
        <v>7</v>
      </c>
      <c r="B634" t="s">
        <v>193</v>
      </c>
      <c r="C634">
        <v>5</v>
      </c>
      <c r="D634" s="3">
        <v>45022.088194444441</v>
      </c>
      <c r="E634" s="3">
        <v>45022.229861111111</v>
      </c>
      <c r="F634" t="s">
        <v>72</v>
      </c>
      <c r="G634" t="s">
        <v>66</v>
      </c>
      <c r="H634" t="s">
        <v>59</v>
      </c>
      <c r="I634" t="str">
        <f>IF(Tabla5[[#This Row],[Orden Cobrada]]="Si",Tabla13[[#This Row],[Método de Pago]],"Ninguno")</f>
        <v>Tarjeta de crédito</v>
      </c>
      <c r="J634" t="s">
        <v>471</v>
      </c>
      <c r="K634" s="34" t="str">
        <f>IF(Tabla5[[#This Row],[Orden Cobrada]]="Si",Tabla13[[#This Row],[Propina]],0)</f>
        <v>11.47</v>
      </c>
      <c r="L634" t="s">
        <v>57</v>
      </c>
      <c r="M634">
        <v>622</v>
      </c>
      <c r="N634" t="s">
        <v>64</v>
      </c>
      <c r="O634" t="s">
        <v>470</v>
      </c>
      <c r="P634" s="6">
        <f>INT(Tabla13[[#This Row],[Hora de Llegada]])</f>
        <v>45022</v>
      </c>
      <c r="Q634" s="7" t="str">
        <f>TEXT(Tabla13[[#This Row],[Hora de Llegada]], "h:mm")</f>
        <v>2:07</v>
      </c>
      <c r="R634" s="7" t="str">
        <f>TEXT(Tabla13[[#This Row],[Hora de Salida]], "h:mm")</f>
        <v>5:31</v>
      </c>
      <c r="S634" s="7">
        <f>IF(Tabla13[[#This Row],[Estado de la Mesa]]="Ocupada",Tabla13[[#This Row],[Hora de Salida2]]-Tabla13[[#This Row],[Hora de Llegada2]]+(15/1440),Tabla13[[#This Row],[Hora de Salida2]]-Tabla13[[#This Row],[Hora de Llegada2]])</f>
        <v>0.14166666666666666</v>
      </c>
      <c r="T634" s="7">
        <f>Tabla13[[#This Row],[Hora de Salida2]]-Tabla13[[#This Row],[Hora de Llegada2]]</f>
        <v>0.14166666666666666</v>
      </c>
      <c r="U634" s="7">
        <f>IF(Tabla5[[#This Row],[Tiempo de Permanencia sin la Espera]]&gt;Tabla5[[#This Row],[Tiempo Preparación (horas)]],Tabla5[[#This Row],[Tiempo de Permanencia sin la Espera]]-Tabla5[[#This Row],[Tiempo Preparación (horas)]],0)</f>
        <v>8.7499999999999994E-2</v>
      </c>
      <c r="V634" s="7" t="str">
        <f>IF(Tabla5[[#This Row],[Tiempo de Permanencia sin la Espera]]&gt;Tabla5[[#This Row],[Tiempo Preparación (horas)]],"Si","No")</f>
        <v>Si</v>
      </c>
      <c r="W634" s="8">
        <v>121</v>
      </c>
      <c r="X634" s="8">
        <f>IF(Tabla5[[#This Row],[Orden Cobrada]]="Si",Tabla5[[#This Row],[Monto Total de la Cuenta]]," ")</f>
        <v>121</v>
      </c>
      <c r="Y634" s="8">
        <v>78</v>
      </c>
      <c r="Z634" s="7">
        <f>Tabla5[[#This Row],[Tiempo de Preparación]]/1440</f>
        <v>5.4166666666666669E-2</v>
      </c>
    </row>
    <row r="635" spans="1:26">
      <c r="A635">
        <v>13</v>
      </c>
      <c r="B635" t="s">
        <v>469</v>
      </c>
      <c r="C635">
        <v>1</v>
      </c>
      <c r="D635" s="3">
        <v>45022.03125</v>
      </c>
      <c r="E635" s="3">
        <v>45022.131944444445</v>
      </c>
      <c r="F635" t="s">
        <v>72</v>
      </c>
      <c r="G635" t="s">
        <v>82</v>
      </c>
      <c r="H635" t="s">
        <v>102</v>
      </c>
      <c r="I635" t="str">
        <f>IF(Tabla5[[#This Row],[Orden Cobrada]]="Si",Tabla13[[#This Row],[Método de Pago]],"Ninguno")</f>
        <v>Ninguno</v>
      </c>
      <c r="J635" t="s">
        <v>468</v>
      </c>
      <c r="K635" s="34">
        <f>IF(Tabla5[[#This Row],[Orden Cobrada]]="Si",Tabla13[[#This Row],[Propina]],0)</f>
        <v>0</v>
      </c>
      <c r="L635" t="s">
        <v>70</v>
      </c>
      <c r="M635">
        <v>623</v>
      </c>
      <c r="N635" t="s">
        <v>85</v>
      </c>
      <c r="O635" t="s">
        <v>467</v>
      </c>
      <c r="P635" s="6">
        <f>INT(Tabla13[[#This Row],[Hora de Llegada]])</f>
        <v>45022</v>
      </c>
      <c r="Q635" s="7" t="str">
        <f>TEXT(Tabla13[[#This Row],[Hora de Llegada]], "h:mm")</f>
        <v>0:45</v>
      </c>
      <c r="R635" s="7" t="str">
        <f>TEXT(Tabla13[[#This Row],[Hora de Salida]], "h:mm")</f>
        <v>3:10</v>
      </c>
      <c r="S635" s="7">
        <f>IF(Tabla13[[#This Row],[Estado de la Mesa]]="Ocupada",Tabla13[[#This Row],[Hora de Salida2]]-Tabla13[[#This Row],[Hora de Llegada2]]+(15/1440),Tabla13[[#This Row],[Hora de Salida2]]-Tabla13[[#This Row],[Hora de Llegada2]])</f>
        <v>0.10069444444444445</v>
      </c>
      <c r="T635" s="7">
        <f>Tabla13[[#This Row],[Hora de Salida2]]-Tabla13[[#This Row],[Hora de Llegada2]]</f>
        <v>0.10069444444444445</v>
      </c>
      <c r="U635" s="7">
        <f>IF(Tabla5[[#This Row],[Tiempo de Permanencia sin la Espera]]&gt;Tabla5[[#This Row],[Tiempo Preparación (horas)]],Tabla5[[#This Row],[Tiempo de Permanencia sin la Espera]]-Tabla5[[#This Row],[Tiempo Preparación (horas)]],0)</f>
        <v>0</v>
      </c>
      <c r="V635" s="7" t="str">
        <f>IF(Tabla5[[#This Row],[Tiempo de Permanencia sin la Espera]]&gt;Tabla5[[#This Row],[Tiempo Preparación (horas)]],"Si","No")</f>
        <v>No</v>
      </c>
      <c r="W635" s="8">
        <v>235</v>
      </c>
      <c r="X635" s="8" t="str">
        <f>IF(Tabla5[[#This Row],[Orden Cobrada]]="Si",Tabla5[[#This Row],[Monto Total de la Cuenta]]," ")</f>
        <v xml:space="preserve"> </v>
      </c>
      <c r="Y635" s="8">
        <v>145</v>
      </c>
      <c r="Z635" s="7">
        <f>Tabla5[[#This Row],[Tiempo de Preparación]]/1440</f>
        <v>0.10069444444444445</v>
      </c>
    </row>
    <row r="636" spans="1:26">
      <c r="A636">
        <v>1</v>
      </c>
      <c r="B636" t="s">
        <v>466</v>
      </c>
      <c r="C636">
        <v>4</v>
      </c>
      <c r="D636" s="3">
        <v>45022.080555555556</v>
      </c>
      <c r="E636" s="3">
        <v>45022.143055555556</v>
      </c>
      <c r="F636" t="s">
        <v>97</v>
      </c>
      <c r="G636" t="s">
        <v>66</v>
      </c>
      <c r="H636" t="s">
        <v>59</v>
      </c>
      <c r="I636" t="str">
        <f>IF(Tabla5[[#This Row],[Orden Cobrada]]="Si",Tabla13[[#This Row],[Método de Pago]],"Ninguno")</f>
        <v>Tarjeta de crédito</v>
      </c>
      <c r="J636" t="s">
        <v>465</v>
      </c>
      <c r="K636" s="34" t="str">
        <f>IF(Tabla5[[#This Row],[Orden Cobrada]]="Si",Tabla13[[#This Row],[Propina]],0)</f>
        <v>38.0</v>
      </c>
      <c r="L636" t="s">
        <v>57</v>
      </c>
      <c r="M636">
        <v>624</v>
      </c>
      <c r="N636" t="s">
        <v>64</v>
      </c>
      <c r="O636" t="s">
        <v>464</v>
      </c>
      <c r="P636" s="6">
        <f>INT(Tabla13[[#This Row],[Hora de Llegada]])</f>
        <v>45022</v>
      </c>
      <c r="Q636" s="7" t="str">
        <f>TEXT(Tabla13[[#This Row],[Hora de Llegada]], "h:mm")</f>
        <v>1:56</v>
      </c>
      <c r="R636" s="7" t="str">
        <f>TEXT(Tabla13[[#This Row],[Hora de Salida]], "h:mm")</f>
        <v>3:26</v>
      </c>
      <c r="S636" s="7">
        <f>IF(Tabla13[[#This Row],[Estado de la Mesa]]="Ocupada",Tabla13[[#This Row],[Hora de Salida2]]-Tabla13[[#This Row],[Hora de Llegada2]]+(15/1440),Tabla13[[#This Row],[Hora de Salida2]]-Tabla13[[#This Row],[Hora de Llegada2]])</f>
        <v>6.2500000000000014E-2</v>
      </c>
      <c r="T636" s="7">
        <f>Tabla13[[#This Row],[Hora de Salida2]]-Tabla13[[#This Row],[Hora de Llegada2]]</f>
        <v>6.2500000000000014E-2</v>
      </c>
      <c r="U636" s="7">
        <f>IF(Tabla5[[#This Row],[Tiempo de Permanencia sin la Espera]]&gt;Tabla5[[#This Row],[Tiempo Preparación (horas)]],Tabla5[[#This Row],[Tiempo de Permanencia sin la Espera]]-Tabla5[[#This Row],[Tiempo Preparación (horas)]],0)</f>
        <v>7.6388888888889034E-3</v>
      </c>
      <c r="V636" s="7" t="str">
        <f>IF(Tabla5[[#This Row],[Tiempo de Permanencia sin la Espera]]&gt;Tabla5[[#This Row],[Tiempo Preparación (horas)]],"Si","No")</f>
        <v>Si</v>
      </c>
      <c r="W636" s="8">
        <v>102</v>
      </c>
      <c r="X636" s="8">
        <f>IF(Tabla5[[#This Row],[Orden Cobrada]]="Si",Tabla5[[#This Row],[Monto Total de la Cuenta]]," ")</f>
        <v>102</v>
      </c>
      <c r="Y636" s="8">
        <v>79</v>
      </c>
      <c r="Z636" s="7">
        <f>Tabla5[[#This Row],[Tiempo de Preparación]]/1440</f>
        <v>5.486111111111111E-2</v>
      </c>
    </row>
    <row r="637" spans="1:26">
      <c r="A637">
        <v>5</v>
      </c>
      <c r="B637" t="s">
        <v>463</v>
      </c>
      <c r="C637">
        <v>4</v>
      </c>
      <c r="D637" s="3">
        <v>45022.006249999999</v>
      </c>
      <c r="E637" s="3">
        <v>45022.140277777777</v>
      </c>
      <c r="F637" t="s">
        <v>78</v>
      </c>
      <c r="G637" t="s">
        <v>66</v>
      </c>
      <c r="H637" t="s">
        <v>59</v>
      </c>
      <c r="I637" t="str">
        <f>IF(Tabla5[[#This Row],[Orden Cobrada]]="Si",Tabla13[[#This Row],[Método de Pago]],"Ninguno")</f>
        <v>Tarjeta de crédito</v>
      </c>
      <c r="J637" t="s">
        <v>462</v>
      </c>
      <c r="K637" s="34" t="str">
        <f>IF(Tabla5[[#This Row],[Orden Cobrada]]="Si",Tabla13[[#This Row],[Propina]],0)</f>
        <v>41.73</v>
      </c>
      <c r="L637" t="s">
        <v>76</v>
      </c>
      <c r="M637">
        <v>625</v>
      </c>
      <c r="N637" t="s">
        <v>69</v>
      </c>
      <c r="O637" t="s">
        <v>461</v>
      </c>
      <c r="P637" s="6">
        <f>INT(Tabla13[[#This Row],[Hora de Llegada]])</f>
        <v>45022</v>
      </c>
      <c r="Q637" s="7" t="str">
        <f>TEXT(Tabla13[[#This Row],[Hora de Llegada]], "h:mm")</f>
        <v>0:09</v>
      </c>
      <c r="R637" s="7" t="str">
        <f>TEXT(Tabla13[[#This Row],[Hora de Salida]], "h:mm")</f>
        <v>3:22</v>
      </c>
      <c r="S637" s="7">
        <f>IF(Tabla13[[#This Row],[Estado de la Mesa]]="Ocupada",Tabla13[[#This Row],[Hora de Salida2]]-Tabla13[[#This Row],[Hora de Llegada2]]+(15/1440),Tabla13[[#This Row],[Hora de Salida2]]-Tabla13[[#This Row],[Hora de Llegada2]])</f>
        <v>0.14444444444444443</v>
      </c>
      <c r="T637" s="7">
        <f>Tabla13[[#This Row],[Hora de Salida2]]-Tabla13[[#This Row],[Hora de Llegada2]]</f>
        <v>0.13402777777777777</v>
      </c>
      <c r="U637" s="7">
        <f>IF(Tabla5[[#This Row],[Tiempo de Permanencia sin la Espera]]&gt;Tabla5[[#This Row],[Tiempo Preparación (horas)]],Tabla5[[#This Row],[Tiempo de Permanencia sin la Espera]]-Tabla5[[#This Row],[Tiempo Preparación (horas)]],0)</f>
        <v>6.6666666666666666E-2</v>
      </c>
      <c r="V637" s="7" t="str">
        <f>IF(Tabla5[[#This Row],[Tiempo de Permanencia sin la Espera]]&gt;Tabla5[[#This Row],[Tiempo Preparación (horas)]],"Si","No")</f>
        <v>Si</v>
      </c>
      <c r="W637" s="8">
        <v>139</v>
      </c>
      <c r="X637" s="8">
        <f>IF(Tabla5[[#This Row],[Orden Cobrada]]="Si",Tabla5[[#This Row],[Monto Total de la Cuenta]]," ")</f>
        <v>139</v>
      </c>
      <c r="Y637" s="8">
        <v>97</v>
      </c>
      <c r="Z637" s="7">
        <f>Tabla5[[#This Row],[Tiempo de Preparación]]/1440</f>
        <v>6.7361111111111108E-2</v>
      </c>
    </row>
    <row r="638" spans="1:26">
      <c r="A638">
        <v>14</v>
      </c>
      <c r="B638" t="s">
        <v>460</v>
      </c>
      <c r="C638">
        <v>4</v>
      </c>
      <c r="D638" s="3">
        <v>45022.114583333336</v>
      </c>
      <c r="E638" s="3">
        <v>45022.173611111109</v>
      </c>
      <c r="F638" t="s">
        <v>78</v>
      </c>
      <c r="G638" t="s">
        <v>60</v>
      </c>
      <c r="H638" t="s">
        <v>59</v>
      </c>
      <c r="I638" t="str">
        <f>IF(Tabla5[[#This Row],[Orden Cobrada]]="Si",Tabla13[[#This Row],[Método de Pago]],"Ninguno")</f>
        <v>Tarjeta de crédito</v>
      </c>
      <c r="J638" t="s">
        <v>459</v>
      </c>
      <c r="K638" s="34" t="str">
        <f>IF(Tabla5[[#This Row],[Orden Cobrada]]="Si",Tabla13[[#This Row],[Propina]],0)</f>
        <v>19.24</v>
      </c>
      <c r="L638" t="s">
        <v>70</v>
      </c>
      <c r="M638">
        <v>626</v>
      </c>
      <c r="N638" t="s">
        <v>64</v>
      </c>
      <c r="O638" t="s">
        <v>458</v>
      </c>
      <c r="P638" s="6">
        <f>INT(Tabla13[[#This Row],[Hora de Llegada]])</f>
        <v>45022</v>
      </c>
      <c r="Q638" s="7" t="str">
        <f>TEXT(Tabla13[[#This Row],[Hora de Llegada]], "h:mm")</f>
        <v>2:45</v>
      </c>
      <c r="R638" s="7" t="str">
        <f>TEXT(Tabla13[[#This Row],[Hora de Salida]], "h:mm")</f>
        <v>4:10</v>
      </c>
      <c r="S638" s="7">
        <f>IF(Tabla13[[#This Row],[Estado de la Mesa]]="Ocupada",Tabla13[[#This Row],[Hora de Salida2]]-Tabla13[[#This Row],[Hora de Llegada2]]+(15/1440),Tabla13[[#This Row],[Hora de Salida2]]-Tabla13[[#This Row],[Hora de Llegada2]])</f>
        <v>5.9027777777777804E-2</v>
      </c>
      <c r="T638" s="7">
        <f>Tabla13[[#This Row],[Hora de Salida2]]-Tabla13[[#This Row],[Hora de Llegada2]]</f>
        <v>5.9027777777777804E-2</v>
      </c>
      <c r="U638" s="7">
        <f>IF(Tabla5[[#This Row],[Tiempo de Permanencia sin la Espera]]&gt;Tabla5[[#This Row],[Tiempo Preparación (horas)]],Tabla5[[#This Row],[Tiempo de Permanencia sin la Espera]]-Tabla5[[#This Row],[Tiempo Preparación (horas)]],0)</f>
        <v>1.8750000000000024E-2</v>
      </c>
      <c r="V638" s="7" t="str">
        <f>IF(Tabla5[[#This Row],[Tiempo de Permanencia sin la Espera]]&gt;Tabla5[[#This Row],[Tiempo Preparación (horas)]],"Si","No")</f>
        <v>Si</v>
      </c>
      <c r="W638" s="8">
        <v>137</v>
      </c>
      <c r="X638" s="8">
        <f>IF(Tabla5[[#This Row],[Orden Cobrada]]="Si",Tabla5[[#This Row],[Monto Total de la Cuenta]]," ")</f>
        <v>137</v>
      </c>
      <c r="Y638" s="8">
        <v>58</v>
      </c>
      <c r="Z638" s="7">
        <f>Tabla5[[#This Row],[Tiempo de Preparación]]/1440</f>
        <v>4.027777777777778E-2</v>
      </c>
    </row>
    <row r="639" spans="1:26">
      <c r="A639">
        <v>4</v>
      </c>
      <c r="B639" t="s">
        <v>457</v>
      </c>
      <c r="C639">
        <v>3</v>
      </c>
      <c r="D639" s="3">
        <v>45022.099305555559</v>
      </c>
      <c r="E639" s="3">
        <v>45022.175694444442</v>
      </c>
      <c r="F639" t="s">
        <v>72</v>
      </c>
      <c r="G639" t="s">
        <v>82</v>
      </c>
      <c r="H639" t="s">
        <v>59</v>
      </c>
      <c r="I639" t="str">
        <f>IF(Tabla5[[#This Row],[Orden Cobrada]]="Si",Tabla13[[#This Row],[Método de Pago]],"Ninguno")</f>
        <v>Tarjeta de crédito</v>
      </c>
      <c r="J639" t="s">
        <v>456</v>
      </c>
      <c r="K639" s="34" t="str">
        <f>IF(Tabla5[[#This Row],[Orden Cobrada]]="Si",Tabla13[[#This Row],[Propina]],0)</f>
        <v>44.24</v>
      </c>
      <c r="L639" t="s">
        <v>76</v>
      </c>
      <c r="M639">
        <v>627</v>
      </c>
      <c r="N639" t="s">
        <v>56</v>
      </c>
      <c r="O639" t="s">
        <v>23</v>
      </c>
      <c r="P639" s="6">
        <f>INT(Tabla13[[#This Row],[Hora de Llegada]])</f>
        <v>45022</v>
      </c>
      <c r="Q639" s="7" t="str">
        <f>TEXT(Tabla13[[#This Row],[Hora de Llegada]], "h:mm")</f>
        <v>2:23</v>
      </c>
      <c r="R639" s="7" t="str">
        <f>TEXT(Tabla13[[#This Row],[Hora de Salida]], "h:mm")</f>
        <v>4:13</v>
      </c>
      <c r="S639" s="7">
        <f>IF(Tabla13[[#This Row],[Estado de la Mesa]]="Ocupada",Tabla13[[#This Row],[Hora de Salida2]]-Tabla13[[#This Row],[Hora de Llegada2]]+(15/1440),Tabla13[[#This Row],[Hora de Salida2]]-Tabla13[[#This Row],[Hora de Llegada2]])</f>
        <v>8.680555555555558E-2</v>
      </c>
      <c r="T639" s="7">
        <f>Tabla13[[#This Row],[Hora de Salida2]]-Tabla13[[#This Row],[Hora de Llegada2]]</f>
        <v>7.6388888888888909E-2</v>
      </c>
      <c r="U639" s="7">
        <f>IF(Tabla5[[#This Row],[Tiempo de Permanencia sin la Espera]]&gt;Tabla5[[#This Row],[Tiempo Preparación (horas)]],Tabla5[[#This Row],[Tiempo de Permanencia sin la Espera]]-Tabla5[[#This Row],[Tiempo Preparación (horas)]],0)</f>
        <v>5.0694444444444466E-2</v>
      </c>
      <c r="V639" s="7" t="str">
        <f>IF(Tabla5[[#This Row],[Tiempo de Permanencia sin la Espera]]&gt;Tabla5[[#This Row],[Tiempo Preparación (horas)]],"Si","No")</f>
        <v>Si</v>
      </c>
      <c r="W639" s="8">
        <v>21</v>
      </c>
      <c r="X639" s="8">
        <f>IF(Tabla5[[#This Row],[Orden Cobrada]]="Si",Tabla5[[#This Row],[Monto Total de la Cuenta]]," ")</f>
        <v>21</v>
      </c>
      <c r="Y639" s="8">
        <v>37</v>
      </c>
      <c r="Z639" s="7">
        <f>Tabla5[[#This Row],[Tiempo de Preparación]]/1440</f>
        <v>2.5694444444444443E-2</v>
      </c>
    </row>
    <row r="640" spans="1:26">
      <c r="A640">
        <v>2</v>
      </c>
      <c r="B640" t="s">
        <v>455</v>
      </c>
      <c r="C640">
        <v>1</v>
      </c>
      <c r="D640" s="3">
        <v>45022.006249999999</v>
      </c>
      <c r="E640" s="3">
        <v>45022.067361111112</v>
      </c>
      <c r="F640" t="s">
        <v>72</v>
      </c>
      <c r="G640" t="s">
        <v>60</v>
      </c>
      <c r="H640" t="s">
        <v>59</v>
      </c>
      <c r="I640" t="str">
        <f>IF(Tabla5[[#This Row],[Orden Cobrada]]="Si",Tabla13[[#This Row],[Método de Pago]],"Ninguno")</f>
        <v>Tarjeta de crédito</v>
      </c>
      <c r="J640" t="s">
        <v>454</v>
      </c>
      <c r="K640" s="34" t="str">
        <f>IF(Tabla5[[#This Row],[Orden Cobrada]]="Si",Tabla13[[#This Row],[Propina]],0)</f>
        <v>15.03</v>
      </c>
      <c r="L640" t="s">
        <v>57</v>
      </c>
      <c r="M640">
        <v>628</v>
      </c>
      <c r="N640" t="s">
        <v>69</v>
      </c>
      <c r="O640" t="s">
        <v>453</v>
      </c>
      <c r="P640" s="6">
        <f>INT(Tabla13[[#This Row],[Hora de Llegada]])</f>
        <v>45022</v>
      </c>
      <c r="Q640" s="7" t="str">
        <f>TEXT(Tabla13[[#This Row],[Hora de Llegada]], "h:mm")</f>
        <v>0:09</v>
      </c>
      <c r="R640" s="7" t="str">
        <f>TEXT(Tabla13[[#This Row],[Hora de Salida]], "h:mm")</f>
        <v>1:37</v>
      </c>
      <c r="S640" s="7">
        <f>IF(Tabla13[[#This Row],[Estado de la Mesa]]="Ocupada",Tabla13[[#This Row],[Hora de Salida2]]-Tabla13[[#This Row],[Hora de Llegada2]]+(15/1440),Tabla13[[#This Row],[Hora de Salida2]]-Tabla13[[#This Row],[Hora de Llegada2]])</f>
        <v>6.1111111111111109E-2</v>
      </c>
      <c r="T640" s="7">
        <f>Tabla13[[#This Row],[Hora de Salida2]]-Tabla13[[#This Row],[Hora de Llegada2]]</f>
        <v>6.1111111111111109E-2</v>
      </c>
      <c r="U640" s="7">
        <f>IF(Tabla5[[#This Row],[Tiempo de Permanencia sin la Espera]]&gt;Tabla5[[#This Row],[Tiempo Preparación (horas)]],Tabla5[[#This Row],[Tiempo de Permanencia sin la Espera]]-Tabla5[[#This Row],[Tiempo Preparación (horas)]],0)</f>
        <v>3.1249999999999997E-2</v>
      </c>
      <c r="V640" s="7" t="str">
        <f>IF(Tabla5[[#This Row],[Tiempo de Permanencia sin la Espera]]&gt;Tabla5[[#This Row],[Tiempo Preparación (horas)]],"Si","No")</f>
        <v>Si</v>
      </c>
      <c r="W640" s="8">
        <v>168</v>
      </c>
      <c r="X640" s="8">
        <f>IF(Tabla5[[#This Row],[Orden Cobrada]]="Si",Tabla5[[#This Row],[Monto Total de la Cuenta]]," ")</f>
        <v>168</v>
      </c>
      <c r="Y640" s="8">
        <v>43</v>
      </c>
      <c r="Z640" s="7">
        <f>Tabla5[[#This Row],[Tiempo de Preparación]]/1440</f>
        <v>2.9861111111111113E-2</v>
      </c>
    </row>
    <row r="641" spans="1:26">
      <c r="A641">
        <v>17</v>
      </c>
      <c r="B641" t="s">
        <v>452</v>
      </c>
      <c r="C641">
        <v>2</v>
      </c>
      <c r="D641" s="3">
        <v>45022.088194444441</v>
      </c>
      <c r="E641" s="3">
        <v>45022.246527777781</v>
      </c>
      <c r="F641" t="s">
        <v>78</v>
      </c>
      <c r="G641" t="s">
        <v>66</v>
      </c>
      <c r="H641" t="s">
        <v>106</v>
      </c>
      <c r="I641" t="str">
        <f>IF(Tabla5[[#This Row],[Orden Cobrada]]="Si",Tabla13[[#This Row],[Método de Pago]],"Ninguno")</f>
        <v>Tarjeta de débito</v>
      </c>
      <c r="J641" t="s">
        <v>451</v>
      </c>
      <c r="K641" s="34" t="str">
        <f>IF(Tabla5[[#This Row],[Orden Cobrada]]="Si",Tabla13[[#This Row],[Propina]],0)</f>
        <v>26.07</v>
      </c>
      <c r="L641" t="s">
        <v>76</v>
      </c>
      <c r="M641">
        <v>629</v>
      </c>
      <c r="N641" t="s">
        <v>64</v>
      </c>
      <c r="O641" t="s">
        <v>450</v>
      </c>
      <c r="P641" s="6">
        <f>INT(Tabla13[[#This Row],[Hora de Llegada]])</f>
        <v>45022</v>
      </c>
      <c r="Q641" s="7" t="str">
        <f>TEXT(Tabla13[[#This Row],[Hora de Llegada]], "h:mm")</f>
        <v>2:07</v>
      </c>
      <c r="R641" s="7" t="str">
        <f>TEXT(Tabla13[[#This Row],[Hora de Salida]], "h:mm")</f>
        <v>5:55</v>
      </c>
      <c r="S641" s="7">
        <f>IF(Tabla13[[#This Row],[Estado de la Mesa]]="Ocupada",Tabla13[[#This Row],[Hora de Salida2]]-Tabla13[[#This Row],[Hora de Llegada2]]+(15/1440),Tabla13[[#This Row],[Hora de Salida2]]-Tabla13[[#This Row],[Hora de Llegada2]])</f>
        <v>0.16874999999999998</v>
      </c>
      <c r="T641" s="7">
        <f>Tabla13[[#This Row],[Hora de Salida2]]-Tabla13[[#This Row],[Hora de Llegada2]]</f>
        <v>0.15833333333333333</v>
      </c>
      <c r="U641" s="7">
        <f>IF(Tabla5[[#This Row],[Tiempo de Permanencia sin la Espera]]&gt;Tabla5[[#This Row],[Tiempo Preparación (horas)]],Tabla5[[#This Row],[Tiempo de Permanencia sin la Espera]]-Tabla5[[#This Row],[Tiempo Preparación (horas)]],0)</f>
        <v>9.9999999999999992E-2</v>
      </c>
      <c r="V641" s="7" t="str">
        <f>IF(Tabla5[[#This Row],[Tiempo de Permanencia sin la Espera]]&gt;Tabla5[[#This Row],[Tiempo Preparación (horas)]],"Si","No")</f>
        <v>Si</v>
      </c>
      <c r="W641" s="8">
        <v>130</v>
      </c>
      <c r="X641" s="8">
        <f>IF(Tabla5[[#This Row],[Orden Cobrada]]="Si",Tabla5[[#This Row],[Monto Total de la Cuenta]]," ")</f>
        <v>130</v>
      </c>
      <c r="Y641" s="8">
        <v>84</v>
      </c>
      <c r="Z641" s="7">
        <f>Tabla5[[#This Row],[Tiempo de Preparación]]/1440</f>
        <v>5.8333333333333334E-2</v>
      </c>
    </row>
    <row r="642" spans="1:26">
      <c r="A642">
        <v>2</v>
      </c>
      <c r="B642" t="s">
        <v>449</v>
      </c>
      <c r="C642">
        <v>2</v>
      </c>
      <c r="D642" s="3">
        <v>45022.001388888886</v>
      </c>
      <c r="E642" s="3">
        <v>45022.117361111108</v>
      </c>
      <c r="F642" t="s">
        <v>87</v>
      </c>
      <c r="G642" t="s">
        <v>82</v>
      </c>
      <c r="H642" t="s">
        <v>106</v>
      </c>
      <c r="I642" t="str">
        <f>IF(Tabla5[[#This Row],[Orden Cobrada]]="Si",Tabla13[[#This Row],[Método de Pago]],"Ninguno")</f>
        <v>Tarjeta de débito</v>
      </c>
      <c r="J642" t="s">
        <v>448</v>
      </c>
      <c r="K642" s="34" t="str">
        <f>IF(Tabla5[[#This Row],[Orden Cobrada]]="Si",Tabla13[[#This Row],[Propina]],0)</f>
        <v>36.62</v>
      </c>
      <c r="L642" t="s">
        <v>70</v>
      </c>
      <c r="M642">
        <v>630</v>
      </c>
      <c r="N642" t="s">
        <v>126</v>
      </c>
      <c r="O642" t="s">
        <v>447</v>
      </c>
      <c r="P642" s="6">
        <f>INT(Tabla13[[#This Row],[Hora de Llegada]])</f>
        <v>45022</v>
      </c>
      <c r="Q642" s="7" t="str">
        <f>TEXT(Tabla13[[#This Row],[Hora de Llegada]], "h:mm")</f>
        <v>0:02</v>
      </c>
      <c r="R642" s="7" t="str">
        <f>TEXT(Tabla13[[#This Row],[Hora de Salida]], "h:mm")</f>
        <v>2:49</v>
      </c>
      <c r="S642" s="7">
        <f>IF(Tabla13[[#This Row],[Estado de la Mesa]]="Ocupada",Tabla13[[#This Row],[Hora de Salida2]]-Tabla13[[#This Row],[Hora de Llegada2]]+(15/1440),Tabla13[[#This Row],[Hora de Salida2]]-Tabla13[[#This Row],[Hora de Llegada2]])</f>
        <v>0.11597222222222221</v>
      </c>
      <c r="T642" s="7">
        <f>Tabla13[[#This Row],[Hora de Salida2]]-Tabla13[[#This Row],[Hora de Llegada2]]</f>
        <v>0.11597222222222221</v>
      </c>
      <c r="U642" s="7">
        <f>IF(Tabla5[[#This Row],[Tiempo de Permanencia sin la Espera]]&gt;Tabla5[[#This Row],[Tiempo Preparación (horas)]],Tabla5[[#This Row],[Tiempo de Permanencia sin la Espera]]-Tabla5[[#This Row],[Tiempo Preparación (horas)]],0)</f>
        <v>6.3888888888888884E-2</v>
      </c>
      <c r="V642" s="7" t="str">
        <f>IF(Tabla5[[#This Row],[Tiempo de Permanencia sin la Espera]]&gt;Tabla5[[#This Row],[Tiempo Preparación (horas)]],"Si","No")</f>
        <v>Si</v>
      </c>
      <c r="W642" s="8">
        <v>182</v>
      </c>
      <c r="X642" s="8">
        <f>IF(Tabla5[[#This Row],[Orden Cobrada]]="Si",Tabla5[[#This Row],[Monto Total de la Cuenta]]," ")</f>
        <v>182</v>
      </c>
      <c r="Y642" s="8">
        <v>75</v>
      </c>
      <c r="Z642" s="7">
        <f>Tabla5[[#This Row],[Tiempo de Preparación]]/1440</f>
        <v>5.2083333333333336E-2</v>
      </c>
    </row>
    <row r="643" spans="1:26">
      <c r="A643">
        <v>6</v>
      </c>
      <c r="B643" t="s">
        <v>446</v>
      </c>
      <c r="C643">
        <v>1</v>
      </c>
      <c r="D643" s="3">
        <v>45022.01458333333</v>
      </c>
      <c r="E643" s="3">
        <v>45022.118750000001</v>
      </c>
      <c r="F643" t="s">
        <v>87</v>
      </c>
      <c r="G643" t="s">
        <v>66</v>
      </c>
      <c r="H643" t="s">
        <v>59</v>
      </c>
      <c r="I643" t="str">
        <f>IF(Tabla5[[#This Row],[Orden Cobrada]]="Si",Tabla13[[#This Row],[Método de Pago]],"Ninguno")</f>
        <v>Tarjeta de crédito</v>
      </c>
      <c r="J643" t="s">
        <v>445</v>
      </c>
      <c r="K643" s="34" t="str">
        <f>IF(Tabla5[[#This Row],[Orden Cobrada]]="Si",Tabla13[[#This Row],[Propina]],0)</f>
        <v>39.71</v>
      </c>
      <c r="L643" t="s">
        <v>57</v>
      </c>
      <c r="M643">
        <v>631</v>
      </c>
      <c r="N643" t="s">
        <v>75</v>
      </c>
      <c r="O643" t="s">
        <v>19</v>
      </c>
      <c r="P643" s="6">
        <f>INT(Tabla13[[#This Row],[Hora de Llegada]])</f>
        <v>45022</v>
      </c>
      <c r="Q643" s="7" t="str">
        <f>TEXT(Tabla13[[#This Row],[Hora de Llegada]], "h:mm")</f>
        <v>0:21</v>
      </c>
      <c r="R643" s="7" t="str">
        <f>TEXT(Tabla13[[#This Row],[Hora de Salida]], "h:mm")</f>
        <v>2:51</v>
      </c>
      <c r="S643" s="7">
        <f>IF(Tabla13[[#This Row],[Estado de la Mesa]]="Ocupada",Tabla13[[#This Row],[Hora de Salida2]]-Tabla13[[#This Row],[Hora de Llegada2]]+(15/1440),Tabla13[[#This Row],[Hora de Salida2]]-Tabla13[[#This Row],[Hora de Llegada2]])</f>
        <v>0.10416666666666667</v>
      </c>
      <c r="T643" s="7">
        <f>Tabla13[[#This Row],[Hora de Salida2]]-Tabla13[[#This Row],[Hora de Llegada2]]</f>
        <v>0.10416666666666667</v>
      </c>
      <c r="U643" s="7">
        <f>IF(Tabla5[[#This Row],[Tiempo de Permanencia sin la Espera]]&gt;Tabla5[[#This Row],[Tiempo Preparación (horas)]],Tabla5[[#This Row],[Tiempo de Permanencia sin la Espera]]-Tabla5[[#This Row],[Tiempo Preparación (horas)]],0)</f>
        <v>7.2222222222222229E-2</v>
      </c>
      <c r="V643" s="7" t="str">
        <f>IF(Tabla5[[#This Row],[Tiempo de Permanencia sin la Espera]]&gt;Tabla5[[#This Row],[Tiempo Preparación (horas)]],"Si","No")</f>
        <v>Si</v>
      </c>
      <c r="W643" s="8">
        <v>66</v>
      </c>
      <c r="X643" s="8">
        <f>IF(Tabla5[[#This Row],[Orden Cobrada]]="Si",Tabla5[[#This Row],[Monto Total de la Cuenta]]," ")</f>
        <v>66</v>
      </c>
      <c r="Y643" s="8">
        <v>46</v>
      </c>
      <c r="Z643" s="7">
        <f>Tabla5[[#This Row],[Tiempo de Preparación]]/1440</f>
        <v>3.1944444444444442E-2</v>
      </c>
    </row>
    <row r="644" spans="1:26">
      <c r="A644">
        <v>16</v>
      </c>
      <c r="B644" t="s">
        <v>444</v>
      </c>
      <c r="C644">
        <v>2</v>
      </c>
      <c r="D644" s="3">
        <v>45022.010416666664</v>
      </c>
      <c r="E644" s="3">
        <v>45022.121527777781</v>
      </c>
      <c r="F644" t="s">
        <v>72</v>
      </c>
      <c r="G644" t="s">
        <v>60</v>
      </c>
      <c r="H644" t="s">
        <v>59</v>
      </c>
      <c r="I644" t="str">
        <f>IF(Tabla5[[#This Row],[Orden Cobrada]]="Si",Tabla13[[#This Row],[Método de Pago]],"Ninguno")</f>
        <v>Tarjeta de crédito</v>
      </c>
      <c r="J644" t="s">
        <v>443</v>
      </c>
      <c r="K644" s="34" t="str">
        <f>IF(Tabla5[[#This Row],[Orden Cobrada]]="Si",Tabla13[[#This Row],[Propina]],0)</f>
        <v>22.41</v>
      </c>
      <c r="L644" t="s">
        <v>70</v>
      </c>
      <c r="M644">
        <v>632</v>
      </c>
      <c r="N644" t="s">
        <v>56</v>
      </c>
      <c r="O644" t="s">
        <v>442</v>
      </c>
      <c r="P644" s="6">
        <f>INT(Tabla13[[#This Row],[Hora de Llegada]])</f>
        <v>45022</v>
      </c>
      <c r="Q644" s="7" t="str">
        <f>TEXT(Tabla13[[#This Row],[Hora de Llegada]], "h:mm")</f>
        <v>0:15</v>
      </c>
      <c r="R644" s="7" t="str">
        <f>TEXT(Tabla13[[#This Row],[Hora de Salida]], "h:mm")</f>
        <v>2:55</v>
      </c>
      <c r="S644" s="7">
        <f>IF(Tabla13[[#This Row],[Estado de la Mesa]]="Ocupada",Tabla13[[#This Row],[Hora de Salida2]]-Tabla13[[#This Row],[Hora de Llegada2]]+(15/1440),Tabla13[[#This Row],[Hora de Salida2]]-Tabla13[[#This Row],[Hora de Llegada2]])</f>
        <v>0.1111111111111111</v>
      </c>
      <c r="T644" s="7">
        <f>Tabla13[[#This Row],[Hora de Salida2]]-Tabla13[[#This Row],[Hora de Llegada2]]</f>
        <v>0.1111111111111111</v>
      </c>
      <c r="U644" s="7">
        <f>IF(Tabla5[[#This Row],[Tiempo de Permanencia sin la Espera]]&gt;Tabla5[[#This Row],[Tiempo Preparación (horas)]],Tabla5[[#This Row],[Tiempo de Permanencia sin la Espera]]-Tabla5[[#This Row],[Tiempo Preparación (horas)]],0)</f>
        <v>4.9999999999999996E-2</v>
      </c>
      <c r="V644" s="7" t="str">
        <f>IF(Tabla5[[#This Row],[Tiempo de Permanencia sin la Espera]]&gt;Tabla5[[#This Row],[Tiempo Preparación (horas)]],"Si","No")</f>
        <v>Si</v>
      </c>
      <c r="W644" s="8">
        <v>129</v>
      </c>
      <c r="X644" s="8">
        <f>IF(Tabla5[[#This Row],[Orden Cobrada]]="Si",Tabla5[[#This Row],[Monto Total de la Cuenta]]," ")</f>
        <v>129</v>
      </c>
      <c r="Y644" s="8">
        <v>88</v>
      </c>
      <c r="Z644" s="7">
        <f>Tabla5[[#This Row],[Tiempo de Preparación]]/1440</f>
        <v>6.1111111111111109E-2</v>
      </c>
    </row>
    <row r="645" spans="1:26">
      <c r="A645">
        <v>16</v>
      </c>
      <c r="B645" t="s">
        <v>441</v>
      </c>
      <c r="C645">
        <v>5</v>
      </c>
      <c r="D645" s="3">
        <v>45022.154861111114</v>
      </c>
      <c r="E645" s="3">
        <v>45022.227777777778</v>
      </c>
      <c r="F645" t="s">
        <v>72</v>
      </c>
      <c r="G645" t="s">
        <v>82</v>
      </c>
      <c r="H645" t="s">
        <v>59</v>
      </c>
      <c r="I645" t="str">
        <f>IF(Tabla5[[#This Row],[Orden Cobrada]]="Si",Tabla13[[#This Row],[Método de Pago]],"Ninguno")</f>
        <v>Ninguno</v>
      </c>
      <c r="J645" t="s">
        <v>440</v>
      </c>
      <c r="K645" s="34">
        <f>IF(Tabla5[[#This Row],[Orden Cobrada]]="Si",Tabla13[[#This Row],[Propina]],0)</f>
        <v>0</v>
      </c>
      <c r="L645" t="s">
        <v>57</v>
      </c>
      <c r="M645">
        <v>633</v>
      </c>
      <c r="N645" t="s">
        <v>126</v>
      </c>
      <c r="O645" t="s">
        <v>439</v>
      </c>
      <c r="P645" s="6">
        <f>INT(Tabla13[[#This Row],[Hora de Llegada]])</f>
        <v>45022</v>
      </c>
      <c r="Q645" s="7" t="str">
        <f>TEXT(Tabla13[[#This Row],[Hora de Llegada]], "h:mm")</f>
        <v>3:43</v>
      </c>
      <c r="R645" s="7" t="str">
        <f>TEXT(Tabla13[[#This Row],[Hora de Salida]], "h:mm")</f>
        <v>5:28</v>
      </c>
      <c r="S645" s="7">
        <f>IF(Tabla13[[#This Row],[Estado de la Mesa]]="Ocupada",Tabla13[[#This Row],[Hora de Salida2]]-Tabla13[[#This Row],[Hora de Llegada2]]+(15/1440),Tabla13[[#This Row],[Hora de Salida2]]-Tabla13[[#This Row],[Hora de Llegada2]])</f>
        <v>7.2916666666666657E-2</v>
      </c>
      <c r="T645" s="7">
        <f>Tabla13[[#This Row],[Hora de Salida2]]-Tabla13[[#This Row],[Hora de Llegada2]]</f>
        <v>7.2916666666666657E-2</v>
      </c>
      <c r="U645" s="7">
        <f>IF(Tabla5[[#This Row],[Tiempo de Permanencia sin la Espera]]&gt;Tabla5[[#This Row],[Tiempo Preparación (horas)]],Tabla5[[#This Row],[Tiempo de Permanencia sin la Espera]]-Tabla5[[#This Row],[Tiempo Preparación (horas)]],0)</f>
        <v>0</v>
      </c>
      <c r="V645" s="7" t="str">
        <f>IF(Tabla5[[#This Row],[Tiempo de Permanencia sin la Espera]]&gt;Tabla5[[#This Row],[Tiempo Preparación (horas)]],"Si","No")</f>
        <v>No</v>
      </c>
      <c r="W645" s="8">
        <v>236</v>
      </c>
      <c r="X645" s="8" t="str">
        <f>IF(Tabla5[[#This Row],[Orden Cobrada]]="Si",Tabla5[[#This Row],[Monto Total de la Cuenta]]," ")</f>
        <v xml:space="preserve"> </v>
      </c>
      <c r="Y645" s="8">
        <v>149</v>
      </c>
      <c r="Z645" s="7">
        <f>Tabla5[[#This Row],[Tiempo de Preparación]]/1440</f>
        <v>0.10347222222222222</v>
      </c>
    </row>
    <row r="646" spans="1:26">
      <c r="A646">
        <v>2</v>
      </c>
      <c r="B646" t="s">
        <v>438</v>
      </c>
      <c r="C646">
        <v>1</v>
      </c>
      <c r="D646" s="3">
        <v>45022.002083333333</v>
      </c>
      <c r="E646" s="3">
        <v>45022.15</v>
      </c>
      <c r="F646" t="s">
        <v>97</v>
      </c>
      <c r="G646" t="s">
        <v>60</v>
      </c>
      <c r="H646" t="s">
        <v>59</v>
      </c>
      <c r="I646" t="str">
        <f>IF(Tabla5[[#This Row],[Orden Cobrada]]="Si",Tabla13[[#This Row],[Método de Pago]],"Ninguno")</f>
        <v>Tarjeta de crédito</v>
      </c>
      <c r="J646" t="s">
        <v>437</v>
      </c>
      <c r="K646" s="34" t="str">
        <f>IF(Tabla5[[#This Row],[Orden Cobrada]]="Si",Tabla13[[#This Row],[Propina]],0)</f>
        <v>29.25</v>
      </c>
      <c r="L646" t="s">
        <v>57</v>
      </c>
      <c r="M646">
        <v>634</v>
      </c>
      <c r="N646" t="s">
        <v>132</v>
      </c>
      <c r="O646" t="s">
        <v>436</v>
      </c>
      <c r="P646" s="6">
        <f>INT(Tabla13[[#This Row],[Hora de Llegada]])</f>
        <v>45022</v>
      </c>
      <c r="Q646" s="7" t="str">
        <f>TEXT(Tabla13[[#This Row],[Hora de Llegada]], "h:mm")</f>
        <v>0:03</v>
      </c>
      <c r="R646" s="7" t="str">
        <f>TEXT(Tabla13[[#This Row],[Hora de Salida]], "h:mm")</f>
        <v>3:36</v>
      </c>
      <c r="S646" s="7">
        <f>IF(Tabla13[[#This Row],[Estado de la Mesa]]="Ocupada",Tabla13[[#This Row],[Hora de Salida2]]-Tabla13[[#This Row],[Hora de Llegada2]]+(15/1440),Tabla13[[#This Row],[Hora de Salida2]]-Tabla13[[#This Row],[Hora de Llegada2]])</f>
        <v>0.14791666666666667</v>
      </c>
      <c r="T646" s="7">
        <f>Tabla13[[#This Row],[Hora de Salida2]]-Tabla13[[#This Row],[Hora de Llegada2]]</f>
        <v>0.14791666666666667</v>
      </c>
      <c r="U646" s="7">
        <f>IF(Tabla5[[#This Row],[Tiempo de Permanencia sin la Espera]]&gt;Tabla5[[#This Row],[Tiempo Preparación (horas)]],Tabla5[[#This Row],[Tiempo de Permanencia sin la Espera]]-Tabla5[[#This Row],[Tiempo Preparación (horas)]],0)</f>
        <v>3.888888888888889E-2</v>
      </c>
      <c r="V646" s="7" t="str">
        <f>IF(Tabla5[[#This Row],[Tiempo de Permanencia sin la Espera]]&gt;Tabla5[[#This Row],[Tiempo Preparación (horas)]],"Si","No")</f>
        <v>Si</v>
      </c>
      <c r="W646" s="8">
        <v>344</v>
      </c>
      <c r="X646" s="8">
        <f>IF(Tabla5[[#This Row],[Orden Cobrada]]="Si",Tabla5[[#This Row],[Monto Total de la Cuenta]]," ")</f>
        <v>344</v>
      </c>
      <c r="Y646" s="8">
        <v>157</v>
      </c>
      <c r="Z646" s="7">
        <f>Tabla5[[#This Row],[Tiempo de Preparación]]/1440</f>
        <v>0.10902777777777778</v>
      </c>
    </row>
    <row r="647" spans="1:26">
      <c r="A647">
        <v>5</v>
      </c>
      <c r="B647" t="s">
        <v>435</v>
      </c>
      <c r="C647">
        <v>2</v>
      </c>
      <c r="D647" s="3">
        <v>45022.011805555558</v>
      </c>
      <c r="E647" s="3">
        <v>45022.12777777778</v>
      </c>
      <c r="F647" t="s">
        <v>61</v>
      </c>
      <c r="G647" t="s">
        <v>82</v>
      </c>
      <c r="H647" t="s">
        <v>59</v>
      </c>
      <c r="I647" t="str">
        <f>IF(Tabla5[[#This Row],[Orden Cobrada]]="Si",Tabla13[[#This Row],[Método de Pago]],"Ninguno")</f>
        <v>Tarjeta de crédito</v>
      </c>
      <c r="J647" t="s">
        <v>434</v>
      </c>
      <c r="K647" s="34" t="str">
        <f>IF(Tabla5[[#This Row],[Orden Cobrada]]="Si",Tabla13[[#This Row],[Propina]],0)</f>
        <v>22.15</v>
      </c>
      <c r="L647" t="s">
        <v>70</v>
      </c>
      <c r="M647">
        <v>635</v>
      </c>
      <c r="N647" t="s">
        <v>100</v>
      </c>
      <c r="O647" t="s">
        <v>13</v>
      </c>
      <c r="P647" s="6">
        <f>INT(Tabla13[[#This Row],[Hora de Llegada]])</f>
        <v>45022</v>
      </c>
      <c r="Q647" s="7" t="str">
        <f>TEXT(Tabla13[[#This Row],[Hora de Llegada]], "h:mm")</f>
        <v>0:17</v>
      </c>
      <c r="R647" s="7" t="str">
        <f>TEXT(Tabla13[[#This Row],[Hora de Salida]], "h:mm")</f>
        <v>3:04</v>
      </c>
      <c r="S647" s="7">
        <f>IF(Tabla13[[#This Row],[Estado de la Mesa]]="Ocupada",Tabla13[[#This Row],[Hora de Salida2]]-Tabla13[[#This Row],[Hora de Llegada2]]+(15/1440),Tabla13[[#This Row],[Hora de Salida2]]-Tabla13[[#This Row],[Hora de Llegada2]])</f>
        <v>0.11597222222222224</v>
      </c>
      <c r="T647" s="7">
        <f>Tabla13[[#This Row],[Hora de Salida2]]-Tabla13[[#This Row],[Hora de Llegada2]]</f>
        <v>0.11597222222222224</v>
      </c>
      <c r="U647" s="7">
        <f>IF(Tabla5[[#This Row],[Tiempo de Permanencia sin la Espera]]&gt;Tabla5[[#This Row],[Tiempo Preparación (horas)]],Tabla5[[#This Row],[Tiempo de Permanencia sin la Espera]]-Tabla5[[#This Row],[Tiempo Preparación (horas)]],0)</f>
        <v>9.8611111111111122E-2</v>
      </c>
      <c r="V647" s="7" t="str">
        <f>IF(Tabla5[[#This Row],[Tiempo de Permanencia sin la Espera]]&gt;Tabla5[[#This Row],[Tiempo Preparación (horas)]],"Si","No")</f>
        <v>Si</v>
      </c>
      <c r="W647" s="8">
        <v>58</v>
      </c>
      <c r="X647" s="8">
        <f>IF(Tabla5[[#This Row],[Orden Cobrada]]="Si",Tabla5[[#This Row],[Monto Total de la Cuenta]]," ")</f>
        <v>58</v>
      </c>
      <c r="Y647" s="8">
        <v>25</v>
      </c>
      <c r="Z647" s="7">
        <f>Tabla5[[#This Row],[Tiempo de Preparación]]/1440</f>
        <v>1.7361111111111112E-2</v>
      </c>
    </row>
    <row r="648" spans="1:26">
      <c r="A648">
        <v>14</v>
      </c>
      <c r="B648" t="s">
        <v>433</v>
      </c>
      <c r="C648">
        <v>3</v>
      </c>
      <c r="D648" s="3">
        <v>45022.149305555555</v>
      </c>
      <c r="E648" s="3">
        <v>45022.241666666669</v>
      </c>
      <c r="F648" t="s">
        <v>87</v>
      </c>
      <c r="G648" t="s">
        <v>66</v>
      </c>
      <c r="H648" t="s">
        <v>106</v>
      </c>
      <c r="I648" t="str">
        <f>IF(Tabla5[[#This Row],[Orden Cobrada]]="Si",Tabla13[[#This Row],[Método de Pago]],"Ninguno")</f>
        <v>Ninguno</v>
      </c>
      <c r="J648" t="s">
        <v>432</v>
      </c>
      <c r="K648" s="34">
        <f>IF(Tabla5[[#This Row],[Orden Cobrada]]="Si",Tabla13[[#This Row],[Propina]],0)</f>
        <v>0</v>
      </c>
      <c r="L648" t="s">
        <v>70</v>
      </c>
      <c r="M648">
        <v>636</v>
      </c>
      <c r="N648" t="s">
        <v>56</v>
      </c>
      <c r="O648" t="s">
        <v>431</v>
      </c>
      <c r="P648" s="6">
        <f>INT(Tabla13[[#This Row],[Hora de Llegada]])</f>
        <v>45022</v>
      </c>
      <c r="Q648" s="7" t="str">
        <f>TEXT(Tabla13[[#This Row],[Hora de Llegada]], "h:mm")</f>
        <v>3:35</v>
      </c>
      <c r="R648" s="7" t="str">
        <f>TEXT(Tabla13[[#This Row],[Hora de Salida]], "h:mm")</f>
        <v>5:48</v>
      </c>
      <c r="S648" s="7">
        <f>IF(Tabla13[[#This Row],[Estado de la Mesa]]="Ocupada",Tabla13[[#This Row],[Hora de Salida2]]-Tabla13[[#This Row],[Hora de Llegada2]]+(15/1440),Tabla13[[#This Row],[Hora de Salida2]]-Tabla13[[#This Row],[Hora de Llegada2]])</f>
        <v>9.2361111111111116E-2</v>
      </c>
      <c r="T648" s="7">
        <f>Tabla13[[#This Row],[Hora de Salida2]]-Tabla13[[#This Row],[Hora de Llegada2]]</f>
        <v>9.2361111111111116E-2</v>
      </c>
      <c r="U648" s="7">
        <f>IF(Tabla5[[#This Row],[Tiempo de Permanencia sin la Espera]]&gt;Tabla5[[#This Row],[Tiempo Preparación (horas)]],Tabla5[[#This Row],[Tiempo de Permanencia sin la Espera]]-Tabla5[[#This Row],[Tiempo Preparación (horas)]],0)</f>
        <v>0</v>
      </c>
      <c r="V648" s="7" t="str">
        <f>IF(Tabla5[[#This Row],[Tiempo de Permanencia sin la Espera]]&gt;Tabla5[[#This Row],[Tiempo Preparación (horas)]],"Si","No")</f>
        <v>No</v>
      </c>
      <c r="W648" s="8">
        <v>126</v>
      </c>
      <c r="X648" s="8" t="str">
        <f>IF(Tabla5[[#This Row],[Orden Cobrada]]="Si",Tabla5[[#This Row],[Monto Total de la Cuenta]]," ")</f>
        <v xml:space="preserve"> </v>
      </c>
      <c r="Y648" s="8">
        <v>151</v>
      </c>
      <c r="Z648" s="7">
        <f>Tabla5[[#This Row],[Tiempo de Preparación]]/1440</f>
        <v>0.10486111111111111</v>
      </c>
    </row>
    <row r="649" spans="1:26">
      <c r="A649">
        <v>6</v>
      </c>
      <c r="B649" t="s">
        <v>430</v>
      </c>
      <c r="C649">
        <v>3</v>
      </c>
      <c r="D649" s="3">
        <v>45022.079861111109</v>
      </c>
      <c r="E649" s="3">
        <v>45022.188888888886</v>
      </c>
      <c r="F649" t="s">
        <v>78</v>
      </c>
      <c r="G649" t="s">
        <v>82</v>
      </c>
      <c r="H649" t="s">
        <v>59</v>
      </c>
      <c r="I649" t="str">
        <f>IF(Tabla5[[#This Row],[Orden Cobrada]]="Si",Tabla13[[#This Row],[Método de Pago]],"Ninguno")</f>
        <v>Tarjeta de crédito</v>
      </c>
      <c r="J649" t="s">
        <v>429</v>
      </c>
      <c r="K649" s="34" t="str">
        <f>IF(Tabla5[[#This Row],[Orden Cobrada]]="Si",Tabla13[[#This Row],[Propina]],0)</f>
        <v>36.58</v>
      </c>
      <c r="L649" t="s">
        <v>57</v>
      </c>
      <c r="M649">
        <v>637</v>
      </c>
      <c r="N649" t="s">
        <v>56</v>
      </c>
      <c r="O649" t="s">
        <v>428</v>
      </c>
      <c r="P649" s="6">
        <f>INT(Tabla13[[#This Row],[Hora de Llegada]])</f>
        <v>45022</v>
      </c>
      <c r="Q649" s="7" t="str">
        <f>TEXT(Tabla13[[#This Row],[Hora de Llegada]], "h:mm")</f>
        <v>1:55</v>
      </c>
      <c r="R649" s="7" t="str">
        <f>TEXT(Tabla13[[#This Row],[Hora de Salida]], "h:mm")</f>
        <v>4:32</v>
      </c>
      <c r="S649" s="7">
        <f>IF(Tabla13[[#This Row],[Estado de la Mesa]]="Ocupada",Tabla13[[#This Row],[Hora de Salida2]]-Tabla13[[#This Row],[Hora de Llegada2]]+(15/1440),Tabla13[[#This Row],[Hora de Salida2]]-Tabla13[[#This Row],[Hora de Llegada2]])</f>
        <v>0.10902777777777778</v>
      </c>
      <c r="T649" s="7">
        <f>Tabla13[[#This Row],[Hora de Salida2]]-Tabla13[[#This Row],[Hora de Llegada2]]</f>
        <v>0.10902777777777778</v>
      </c>
      <c r="U649" s="7">
        <f>IF(Tabla5[[#This Row],[Tiempo de Permanencia sin la Espera]]&gt;Tabla5[[#This Row],[Tiempo Preparación (horas)]],Tabla5[[#This Row],[Tiempo de Permanencia sin la Espera]]-Tabla5[[#This Row],[Tiempo Preparación (horas)]],0)</f>
        <v>6.6666666666666666E-2</v>
      </c>
      <c r="V649" s="7" t="str">
        <f>IF(Tabla5[[#This Row],[Tiempo de Permanencia sin la Espera]]&gt;Tabla5[[#This Row],[Tiempo Preparación (horas)]],"Si","No")</f>
        <v>Si</v>
      </c>
      <c r="W649" s="8">
        <v>117</v>
      </c>
      <c r="X649" s="8">
        <f>IF(Tabla5[[#This Row],[Orden Cobrada]]="Si",Tabla5[[#This Row],[Monto Total de la Cuenta]]," ")</f>
        <v>117</v>
      </c>
      <c r="Y649" s="8">
        <v>61</v>
      </c>
      <c r="Z649" s="7">
        <f>Tabla5[[#This Row],[Tiempo de Preparación]]/1440</f>
        <v>4.2361111111111113E-2</v>
      </c>
    </row>
    <row r="650" spans="1:26">
      <c r="A650">
        <v>16</v>
      </c>
      <c r="B650" t="s">
        <v>427</v>
      </c>
      <c r="C650">
        <v>6</v>
      </c>
      <c r="D650" s="3">
        <v>45022.037499999999</v>
      </c>
      <c r="E650" s="3">
        <v>45022.094444444447</v>
      </c>
      <c r="F650" t="s">
        <v>72</v>
      </c>
      <c r="G650" t="s">
        <v>66</v>
      </c>
      <c r="H650" t="s">
        <v>59</v>
      </c>
      <c r="I650" t="str">
        <f>IF(Tabla5[[#This Row],[Orden Cobrada]]="Si",Tabla13[[#This Row],[Método de Pago]],"Ninguno")</f>
        <v>Tarjeta de crédito</v>
      </c>
      <c r="J650" t="s">
        <v>426</v>
      </c>
      <c r="K650" s="34" t="str">
        <f>IF(Tabla5[[#This Row],[Orden Cobrada]]="Si",Tabla13[[#This Row],[Propina]],0)</f>
        <v>30.71</v>
      </c>
      <c r="L650" t="s">
        <v>76</v>
      </c>
      <c r="M650">
        <v>638</v>
      </c>
      <c r="N650" t="s">
        <v>64</v>
      </c>
      <c r="O650" t="s">
        <v>7</v>
      </c>
      <c r="P650" s="6">
        <f>INT(Tabla13[[#This Row],[Hora de Llegada]])</f>
        <v>45022</v>
      </c>
      <c r="Q650" s="7" t="str">
        <f>TEXT(Tabla13[[#This Row],[Hora de Llegada]], "h:mm")</f>
        <v>0:54</v>
      </c>
      <c r="R650" s="7" t="str">
        <f>TEXT(Tabla13[[#This Row],[Hora de Salida]], "h:mm")</f>
        <v>2:16</v>
      </c>
      <c r="S650" s="7">
        <f>IF(Tabla13[[#This Row],[Estado de la Mesa]]="Ocupada",Tabla13[[#This Row],[Hora de Salida2]]-Tabla13[[#This Row],[Hora de Llegada2]]+(15/1440),Tabla13[[#This Row],[Hora de Salida2]]-Tabla13[[#This Row],[Hora de Llegada2]])</f>
        <v>6.7361111111111108E-2</v>
      </c>
      <c r="T650" s="7">
        <f>Tabla13[[#This Row],[Hora de Salida2]]-Tabla13[[#This Row],[Hora de Llegada2]]</f>
        <v>5.6944444444444443E-2</v>
      </c>
      <c r="U650" s="7">
        <f>IF(Tabla5[[#This Row],[Tiempo de Permanencia sin la Espera]]&gt;Tabla5[[#This Row],[Tiempo Preparación (horas)]],Tabla5[[#This Row],[Tiempo de Permanencia sin la Espera]]-Tabla5[[#This Row],[Tiempo Preparación (horas)]],0)</f>
        <v>2.6388888888888889E-2</v>
      </c>
      <c r="V650" s="7" t="str">
        <f>IF(Tabla5[[#This Row],[Tiempo de Permanencia sin la Espera]]&gt;Tabla5[[#This Row],[Tiempo Preparación (horas)]],"Si","No")</f>
        <v>Si</v>
      </c>
      <c r="W650" s="8">
        <v>90</v>
      </c>
      <c r="X650" s="8">
        <f>IF(Tabla5[[#This Row],[Orden Cobrada]]="Si",Tabla5[[#This Row],[Monto Total de la Cuenta]]," ")</f>
        <v>90</v>
      </c>
      <c r="Y650" s="8">
        <v>44</v>
      </c>
      <c r="Z650" s="7">
        <f>Tabla5[[#This Row],[Tiempo de Preparación]]/1440</f>
        <v>3.0555555555555555E-2</v>
      </c>
    </row>
    <row r="651" spans="1:26">
      <c r="A651">
        <v>8</v>
      </c>
      <c r="B651" t="s">
        <v>425</v>
      </c>
      <c r="C651">
        <v>4</v>
      </c>
      <c r="D651" s="3">
        <v>45022.095138888886</v>
      </c>
      <c r="E651" s="3">
        <v>45022.22152777778</v>
      </c>
      <c r="F651" t="s">
        <v>61</v>
      </c>
      <c r="G651" t="s">
        <v>66</v>
      </c>
      <c r="H651" t="s">
        <v>59</v>
      </c>
      <c r="I651" t="str">
        <f>IF(Tabla5[[#This Row],[Orden Cobrada]]="Si",Tabla13[[#This Row],[Método de Pago]],"Ninguno")</f>
        <v>Tarjeta de crédito</v>
      </c>
      <c r="J651" t="s">
        <v>187</v>
      </c>
      <c r="K651" s="34" t="str">
        <f>IF(Tabla5[[#This Row],[Orden Cobrada]]="Si",Tabla13[[#This Row],[Propina]],0)</f>
        <v>18.97</v>
      </c>
      <c r="L651" t="s">
        <v>57</v>
      </c>
      <c r="M651">
        <v>639</v>
      </c>
      <c r="N651" t="s">
        <v>90</v>
      </c>
      <c r="O651" t="s">
        <v>424</v>
      </c>
      <c r="P651" s="6">
        <f>INT(Tabla13[[#This Row],[Hora de Llegada]])</f>
        <v>45022</v>
      </c>
      <c r="Q651" s="7" t="str">
        <f>TEXT(Tabla13[[#This Row],[Hora de Llegada]], "h:mm")</f>
        <v>2:17</v>
      </c>
      <c r="R651" s="7" t="str">
        <f>TEXT(Tabla13[[#This Row],[Hora de Salida]], "h:mm")</f>
        <v>5:19</v>
      </c>
      <c r="S651" s="7">
        <f>IF(Tabla13[[#This Row],[Estado de la Mesa]]="Ocupada",Tabla13[[#This Row],[Hora de Salida2]]-Tabla13[[#This Row],[Hora de Llegada2]]+(15/1440),Tabla13[[#This Row],[Hora de Salida2]]-Tabla13[[#This Row],[Hora de Llegada2]])</f>
        <v>0.12638888888888888</v>
      </c>
      <c r="T651" s="7">
        <f>Tabla13[[#This Row],[Hora de Salida2]]-Tabla13[[#This Row],[Hora de Llegada2]]</f>
        <v>0.12638888888888888</v>
      </c>
      <c r="U651" s="7">
        <f>IF(Tabla5[[#This Row],[Tiempo de Permanencia sin la Espera]]&gt;Tabla5[[#This Row],[Tiempo Preparación (horas)]],Tabla5[[#This Row],[Tiempo de Permanencia sin la Espera]]-Tabla5[[#This Row],[Tiempo Preparación (horas)]],0)</f>
        <v>3.1944444444444442E-2</v>
      </c>
      <c r="V651" s="7" t="str">
        <f>IF(Tabla5[[#This Row],[Tiempo de Permanencia sin la Espera]]&gt;Tabla5[[#This Row],[Tiempo Preparación (horas)]],"Si","No")</f>
        <v>Si</v>
      </c>
      <c r="W651" s="8">
        <v>152</v>
      </c>
      <c r="X651" s="8">
        <f>IF(Tabla5[[#This Row],[Orden Cobrada]]="Si",Tabla5[[#This Row],[Monto Total de la Cuenta]]," ")</f>
        <v>152</v>
      </c>
      <c r="Y651" s="8">
        <v>136</v>
      </c>
      <c r="Z651" s="7">
        <f>Tabla5[[#This Row],[Tiempo de Preparación]]/1440</f>
        <v>9.4444444444444442E-2</v>
      </c>
    </row>
    <row r="652" spans="1:26">
      <c r="A652">
        <v>14</v>
      </c>
      <c r="B652" t="s">
        <v>423</v>
      </c>
      <c r="C652">
        <v>3</v>
      </c>
      <c r="D652" s="3">
        <v>45022.02847222222</v>
      </c>
      <c r="E652" s="3">
        <v>45022.076388888891</v>
      </c>
      <c r="F652" t="s">
        <v>72</v>
      </c>
      <c r="G652" t="s">
        <v>82</v>
      </c>
      <c r="H652" t="s">
        <v>106</v>
      </c>
      <c r="I652" t="str">
        <f>IF(Tabla5[[#This Row],[Orden Cobrada]]="Si",Tabla13[[#This Row],[Método de Pago]],"Ninguno")</f>
        <v>Ninguno</v>
      </c>
      <c r="J652" t="s">
        <v>422</v>
      </c>
      <c r="K652" s="34">
        <f>IF(Tabla5[[#This Row],[Orden Cobrada]]="Si",Tabla13[[#This Row],[Propina]],0)</f>
        <v>0</v>
      </c>
      <c r="L652" t="s">
        <v>70</v>
      </c>
      <c r="M652">
        <v>640</v>
      </c>
      <c r="N652" t="s">
        <v>132</v>
      </c>
      <c r="O652" t="s">
        <v>421</v>
      </c>
      <c r="P652" s="6">
        <f>INT(Tabla13[[#This Row],[Hora de Llegada]])</f>
        <v>45022</v>
      </c>
      <c r="Q652" s="7" t="str">
        <f>TEXT(Tabla13[[#This Row],[Hora de Llegada]], "h:mm")</f>
        <v>0:41</v>
      </c>
      <c r="R652" s="7" t="str">
        <f>TEXT(Tabla13[[#This Row],[Hora de Salida]], "h:mm")</f>
        <v>1:50</v>
      </c>
      <c r="S652" s="7">
        <f>IF(Tabla13[[#This Row],[Estado de la Mesa]]="Ocupada",Tabla13[[#This Row],[Hora de Salida2]]-Tabla13[[#This Row],[Hora de Llegada2]]+(15/1440),Tabla13[[#This Row],[Hora de Salida2]]-Tabla13[[#This Row],[Hora de Llegada2]])</f>
        <v>4.7916666666666677E-2</v>
      </c>
      <c r="T652" s="7">
        <f>Tabla13[[#This Row],[Hora de Salida2]]-Tabla13[[#This Row],[Hora de Llegada2]]</f>
        <v>4.7916666666666677E-2</v>
      </c>
      <c r="U652" s="7">
        <f>IF(Tabla5[[#This Row],[Tiempo de Permanencia sin la Espera]]&gt;Tabla5[[#This Row],[Tiempo Preparación (horas)]],Tabla5[[#This Row],[Tiempo de Permanencia sin la Espera]]-Tabla5[[#This Row],[Tiempo Preparación (horas)]],0)</f>
        <v>0</v>
      </c>
      <c r="V652" s="7" t="str">
        <f>IF(Tabla5[[#This Row],[Tiempo de Permanencia sin la Espera]]&gt;Tabla5[[#This Row],[Tiempo Preparación (horas)]],"Si","No")</f>
        <v>No</v>
      </c>
      <c r="W652" s="8">
        <v>219</v>
      </c>
      <c r="X652" s="8" t="str">
        <f>IF(Tabla5[[#This Row],[Orden Cobrada]]="Si",Tabla5[[#This Row],[Monto Total de la Cuenta]]," ")</f>
        <v xml:space="preserve"> </v>
      </c>
      <c r="Y652" s="8">
        <v>75</v>
      </c>
      <c r="Z652" s="7">
        <f>Tabla5[[#This Row],[Tiempo de Preparación]]/1440</f>
        <v>5.2083333333333336E-2</v>
      </c>
    </row>
    <row r="653" spans="1:26">
      <c r="A653">
        <v>2</v>
      </c>
      <c r="B653" t="s">
        <v>420</v>
      </c>
      <c r="C653">
        <v>4</v>
      </c>
      <c r="D653" s="3">
        <v>45022.047222222223</v>
      </c>
      <c r="E653" s="3">
        <v>45022.161111111112</v>
      </c>
      <c r="F653" t="s">
        <v>97</v>
      </c>
      <c r="G653" t="s">
        <v>82</v>
      </c>
      <c r="H653" t="s">
        <v>106</v>
      </c>
      <c r="I653" t="str">
        <f>IF(Tabla5[[#This Row],[Orden Cobrada]]="Si",Tabla13[[#This Row],[Método de Pago]],"Ninguno")</f>
        <v>Tarjeta de débito</v>
      </c>
      <c r="J653" t="s">
        <v>419</v>
      </c>
      <c r="K653" s="34" t="str">
        <f>IF(Tabla5[[#This Row],[Orden Cobrada]]="Si",Tabla13[[#This Row],[Propina]],0)</f>
        <v>39.68</v>
      </c>
      <c r="L653" t="s">
        <v>57</v>
      </c>
      <c r="M653">
        <v>641</v>
      </c>
      <c r="N653" t="s">
        <v>56</v>
      </c>
      <c r="O653" t="s">
        <v>418</v>
      </c>
      <c r="P653" s="6">
        <f>INT(Tabla13[[#This Row],[Hora de Llegada]])</f>
        <v>45022</v>
      </c>
      <c r="Q653" s="7" t="str">
        <f>TEXT(Tabla13[[#This Row],[Hora de Llegada]], "h:mm")</f>
        <v>1:08</v>
      </c>
      <c r="R653" s="7" t="str">
        <f>TEXT(Tabla13[[#This Row],[Hora de Salida]], "h:mm")</f>
        <v>3:52</v>
      </c>
      <c r="S653" s="7">
        <f>IF(Tabla13[[#This Row],[Estado de la Mesa]]="Ocupada",Tabla13[[#This Row],[Hora de Salida2]]-Tabla13[[#This Row],[Hora de Llegada2]]+(15/1440),Tabla13[[#This Row],[Hora de Salida2]]-Tabla13[[#This Row],[Hora de Llegada2]])</f>
        <v>0.1138888888888889</v>
      </c>
      <c r="T653" s="7">
        <f>Tabla13[[#This Row],[Hora de Salida2]]-Tabla13[[#This Row],[Hora de Llegada2]]</f>
        <v>0.1138888888888889</v>
      </c>
      <c r="U653" s="7">
        <f>IF(Tabla5[[#This Row],[Tiempo de Permanencia sin la Espera]]&gt;Tabla5[[#This Row],[Tiempo Preparación (horas)]],Tabla5[[#This Row],[Tiempo de Permanencia sin la Espera]]-Tabla5[[#This Row],[Tiempo Preparación (horas)]],0)</f>
        <v>6.2500000000000014E-2</v>
      </c>
      <c r="V653" s="7" t="str">
        <f>IF(Tabla5[[#This Row],[Tiempo de Permanencia sin la Espera]]&gt;Tabla5[[#This Row],[Tiempo Preparación (horas)]],"Si","No")</f>
        <v>Si</v>
      </c>
      <c r="W653" s="8">
        <v>208</v>
      </c>
      <c r="X653" s="8">
        <f>IF(Tabla5[[#This Row],[Orden Cobrada]]="Si",Tabla5[[#This Row],[Monto Total de la Cuenta]]," ")</f>
        <v>208</v>
      </c>
      <c r="Y653" s="8">
        <v>74</v>
      </c>
      <c r="Z653" s="7">
        <f>Tabla5[[#This Row],[Tiempo de Preparación]]/1440</f>
        <v>5.1388888888888887E-2</v>
      </c>
    </row>
    <row r="654" spans="1:26">
      <c r="A654">
        <v>15</v>
      </c>
      <c r="B654" t="s">
        <v>417</v>
      </c>
      <c r="C654">
        <v>1</v>
      </c>
      <c r="D654" s="3">
        <v>45022.10833333333</v>
      </c>
      <c r="E654" s="3">
        <v>45022.224999999999</v>
      </c>
      <c r="F654" t="s">
        <v>61</v>
      </c>
      <c r="G654" t="s">
        <v>82</v>
      </c>
      <c r="H654" t="s">
        <v>59</v>
      </c>
      <c r="I654" t="str">
        <f>IF(Tabla5[[#This Row],[Orden Cobrada]]="Si",Tabla13[[#This Row],[Método de Pago]],"Ninguno")</f>
        <v>Tarjeta de crédito</v>
      </c>
      <c r="J654" t="s">
        <v>416</v>
      </c>
      <c r="K654" s="34" t="str">
        <f>IF(Tabla5[[#This Row],[Orden Cobrada]]="Si",Tabla13[[#This Row],[Propina]],0)</f>
        <v>11.11</v>
      </c>
      <c r="L654" t="s">
        <v>76</v>
      </c>
      <c r="M654">
        <v>642</v>
      </c>
      <c r="N654" t="s">
        <v>64</v>
      </c>
      <c r="O654" t="s">
        <v>415</v>
      </c>
      <c r="P654" s="6">
        <f>INT(Tabla13[[#This Row],[Hora de Llegada]])</f>
        <v>45022</v>
      </c>
      <c r="Q654" s="7" t="str">
        <f>TEXT(Tabla13[[#This Row],[Hora de Llegada]], "h:mm")</f>
        <v>2:36</v>
      </c>
      <c r="R654" s="7" t="str">
        <f>TEXT(Tabla13[[#This Row],[Hora de Salida]], "h:mm")</f>
        <v>5:24</v>
      </c>
      <c r="S654" s="7">
        <f>IF(Tabla13[[#This Row],[Estado de la Mesa]]="Ocupada",Tabla13[[#This Row],[Hora de Salida2]]-Tabla13[[#This Row],[Hora de Llegada2]]+(15/1440),Tabla13[[#This Row],[Hora de Salida2]]-Tabla13[[#This Row],[Hora de Llegada2]])</f>
        <v>0.12708333333333333</v>
      </c>
      <c r="T654" s="7">
        <f>Tabla13[[#This Row],[Hora de Salida2]]-Tabla13[[#This Row],[Hora de Llegada2]]</f>
        <v>0.11666666666666667</v>
      </c>
      <c r="U654" s="7">
        <f>IF(Tabla5[[#This Row],[Tiempo de Permanencia sin la Espera]]&gt;Tabla5[[#This Row],[Tiempo Preparación (horas)]],Tabla5[[#This Row],[Tiempo de Permanencia sin la Espera]]-Tabla5[[#This Row],[Tiempo Preparación (horas)]],0)</f>
        <v>6.0416666666666667E-2</v>
      </c>
      <c r="V654" s="7" t="str">
        <f>IF(Tabla5[[#This Row],[Tiempo de Permanencia sin la Espera]]&gt;Tabla5[[#This Row],[Tiempo Preparación (horas)]],"Si","No")</f>
        <v>Si</v>
      </c>
      <c r="W654" s="8">
        <v>176</v>
      </c>
      <c r="X654" s="8">
        <f>IF(Tabla5[[#This Row],[Orden Cobrada]]="Si",Tabla5[[#This Row],[Monto Total de la Cuenta]]," ")</f>
        <v>176</v>
      </c>
      <c r="Y654" s="8">
        <v>81</v>
      </c>
      <c r="Z654" s="7">
        <f>Tabla5[[#This Row],[Tiempo de Preparación]]/1440</f>
        <v>5.6250000000000001E-2</v>
      </c>
    </row>
    <row r="655" spans="1:26">
      <c r="A655">
        <v>17</v>
      </c>
      <c r="B655" t="s">
        <v>414</v>
      </c>
      <c r="C655">
        <v>2</v>
      </c>
      <c r="D655" s="3">
        <v>45022.011805555558</v>
      </c>
      <c r="E655" s="3">
        <v>45022.080555555556</v>
      </c>
      <c r="F655" t="s">
        <v>61</v>
      </c>
      <c r="G655" t="s">
        <v>60</v>
      </c>
      <c r="H655" t="s">
        <v>106</v>
      </c>
      <c r="I655" t="str">
        <f>IF(Tabla5[[#This Row],[Orden Cobrada]]="Si",Tabla13[[#This Row],[Método de Pago]],"Ninguno")</f>
        <v>Tarjeta de débito</v>
      </c>
      <c r="J655" t="s">
        <v>413</v>
      </c>
      <c r="K655" s="34" t="str">
        <f>IF(Tabla5[[#This Row],[Orden Cobrada]]="Si",Tabla13[[#This Row],[Propina]],0)</f>
        <v>28.81</v>
      </c>
      <c r="L655" t="s">
        <v>76</v>
      </c>
      <c r="M655">
        <v>643</v>
      </c>
      <c r="N655" t="s">
        <v>85</v>
      </c>
      <c r="O655" t="s">
        <v>14</v>
      </c>
      <c r="P655" s="6">
        <f>INT(Tabla13[[#This Row],[Hora de Llegada]])</f>
        <v>45022</v>
      </c>
      <c r="Q655" s="7" t="str">
        <f>TEXT(Tabla13[[#This Row],[Hora de Llegada]], "h:mm")</f>
        <v>0:17</v>
      </c>
      <c r="R655" s="7" t="str">
        <f>TEXT(Tabla13[[#This Row],[Hora de Salida]], "h:mm")</f>
        <v>1:56</v>
      </c>
      <c r="S655" s="7">
        <f>IF(Tabla13[[#This Row],[Estado de la Mesa]]="Ocupada",Tabla13[[#This Row],[Hora de Salida2]]-Tabla13[[#This Row],[Hora de Llegada2]]+(15/1440),Tabla13[[#This Row],[Hora de Salida2]]-Tabla13[[#This Row],[Hora de Llegada2]])</f>
        <v>7.9166666666666677E-2</v>
      </c>
      <c r="T655" s="7">
        <f>Tabla13[[#This Row],[Hora de Salida2]]-Tabla13[[#This Row],[Hora de Llegada2]]</f>
        <v>6.8750000000000006E-2</v>
      </c>
      <c r="U655" s="7">
        <f>IF(Tabla5[[#This Row],[Tiempo de Permanencia sin la Espera]]&gt;Tabla5[[#This Row],[Tiempo Preparación (horas)]],Tabla5[[#This Row],[Tiempo de Permanencia sin la Espera]]-Tabla5[[#This Row],[Tiempo Preparación (horas)]],0)</f>
        <v>5.6250000000000008E-2</v>
      </c>
      <c r="V655" s="7" t="str">
        <f>IF(Tabla5[[#This Row],[Tiempo de Permanencia sin la Espera]]&gt;Tabla5[[#This Row],[Tiempo Preparación (horas)]],"Si","No")</f>
        <v>Si</v>
      </c>
      <c r="W655" s="8">
        <v>33</v>
      </c>
      <c r="X655" s="8">
        <f>IF(Tabla5[[#This Row],[Orden Cobrada]]="Si",Tabla5[[#This Row],[Monto Total de la Cuenta]]," ")</f>
        <v>33</v>
      </c>
      <c r="Y655" s="8">
        <v>18</v>
      </c>
      <c r="Z655" s="7">
        <f>Tabla5[[#This Row],[Tiempo de Preparación]]/1440</f>
        <v>1.2500000000000001E-2</v>
      </c>
    </row>
    <row r="656" spans="1:26">
      <c r="A656">
        <v>9</v>
      </c>
      <c r="B656" t="s">
        <v>412</v>
      </c>
      <c r="C656">
        <v>6</v>
      </c>
      <c r="D656" s="3">
        <v>45022.155555555553</v>
      </c>
      <c r="E656" s="3">
        <v>45022.298611111109</v>
      </c>
      <c r="F656" t="s">
        <v>97</v>
      </c>
      <c r="G656" t="s">
        <v>82</v>
      </c>
      <c r="H656" t="s">
        <v>106</v>
      </c>
      <c r="I656" t="str">
        <f>IF(Tabla5[[#This Row],[Orden Cobrada]]="Si",Tabla13[[#This Row],[Método de Pago]],"Ninguno")</f>
        <v>Tarjeta de débito</v>
      </c>
      <c r="J656" t="s">
        <v>411</v>
      </c>
      <c r="K656" s="34" t="str">
        <f>IF(Tabla5[[#This Row],[Orden Cobrada]]="Si",Tabla13[[#This Row],[Propina]],0)</f>
        <v>13.86</v>
      </c>
      <c r="L656" t="s">
        <v>57</v>
      </c>
      <c r="M656">
        <v>644</v>
      </c>
      <c r="N656" t="s">
        <v>56</v>
      </c>
      <c r="O656" t="s">
        <v>9</v>
      </c>
      <c r="P656" s="6">
        <f>INT(Tabla13[[#This Row],[Hora de Llegada]])</f>
        <v>45022</v>
      </c>
      <c r="Q656" s="7" t="str">
        <f>TEXT(Tabla13[[#This Row],[Hora de Llegada]], "h:mm")</f>
        <v>3:44</v>
      </c>
      <c r="R656" s="7" t="str">
        <f>TEXT(Tabla13[[#This Row],[Hora de Salida]], "h:mm")</f>
        <v>7:10</v>
      </c>
      <c r="S656" s="7">
        <f>IF(Tabla13[[#This Row],[Estado de la Mesa]]="Ocupada",Tabla13[[#This Row],[Hora de Salida2]]-Tabla13[[#This Row],[Hora de Llegada2]]+(15/1440),Tabla13[[#This Row],[Hora de Salida2]]-Tabla13[[#This Row],[Hora de Llegada2]])</f>
        <v>0.14305555555555555</v>
      </c>
      <c r="T656" s="7">
        <f>Tabla13[[#This Row],[Hora de Salida2]]-Tabla13[[#This Row],[Hora de Llegada2]]</f>
        <v>0.14305555555555555</v>
      </c>
      <c r="U656" s="7">
        <f>IF(Tabla5[[#This Row],[Tiempo de Permanencia sin la Espera]]&gt;Tabla5[[#This Row],[Tiempo Preparación (horas)]],Tabla5[[#This Row],[Tiempo de Permanencia sin la Espera]]-Tabla5[[#This Row],[Tiempo Preparación (horas)]],0)</f>
        <v>0.10763888888888888</v>
      </c>
      <c r="V656" s="7" t="str">
        <f>IF(Tabla5[[#This Row],[Tiempo de Permanencia sin la Espera]]&gt;Tabla5[[#This Row],[Tiempo Preparación (horas)]],"Si","No")</f>
        <v>Si</v>
      </c>
      <c r="W656" s="8">
        <v>93</v>
      </c>
      <c r="X656" s="8">
        <f>IF(Tabla5[[#This Row],[Orden Cobrada]]="Si",Tabla5[[#This Row],[Monto Total de la Cuenta]]," ")</f>
        <v>93</v>
      </c>
      <c r="Y656" s="8">
        <v>51</v>
      </c>
      <c r="Z656" s="7">
        <f>Tabla5[[#This Row],[Tiempo de Preparación]]/1440</f>
        <v>3.5416666666666666E-2</v>
      </c>
    </row>
    <row r="657" spans="1:26">
      <c r="A657">
        <v>6</v>
      </c>
      <c r="B657" t="s">
        <v>153</v>
      </c>
      <c r="C657">
        <v>6</v>
      </c>
      <c r="D657" s="3">
        <v>45022.118055555555</v>
      </c>
      <c r="E657" s="3">
        <v>45022.267361111109</v>
      </c>
      <c r="F657" t="s">
        <v>72</v>
      </c>
      <c r="G657" t="s">
        <v>66</v>
      </c>
      <c r="H657" t="s">
        <v>102</v>
      </c>
      <c r="I657" t="str">
        <f>IF(Tabla5[[#This Row],[Orden Cobrada]]="Si",Tabla13[[#This Row],[Método de Pago]],"Ninguno")</f>
        <v>Efectivo</v>
      </c>
      <c r="J657" t="s">
        <v>410</v>
      </c>
      <c r="K657" s="34" t="str">
        <f>IF(Tabla5[[#This Row],[Orden Cobrada]]="Si",Tabla13[[#This Row],[Propina]],0)</f>
        <v>40.03</v>
      </c>
      <c r="L657" t="s">
        <v>70</v>
      </c>
      <c r="M657">
        <v>645</v>
      </c>
      <c r="N657" t="s">
        <v>126</v>
      </c>
      <c r="O657" t="s">
        <v>409</v>
      </c>
      <c r="P657" s="6">
        <f>INT(Tabla13[[#This Row],[Hora de Llegada]])</f>
        <v>45022</v>
      </c>
      <c r="Q657" s="7" t="str">
        <f>TEXT(Tabla13[[#This Row],[Hora de Llegada]], "h:mm")</f>
        <v>2:50</v>
      </c>
      <c r="R657" s="7" t="str">
        <f>TEXT(Tabla13[[#This Row],[Hora de Salida]], "h:mm")</f>
        <v>6:25</v>
      </c>
      <c r="S657" s="7">
        <f>IF(Tabla13[[#This Row],[Estado de la Mesa]]="Ocupada",Tabla13[[#This Row],[Hora de Salida2]]-Tabla13[[#This Row],[Hora de Llegada2]]+(15/1440),Tabla13[[#This Row],[Hora de Salida2]]-Tabla13[[#This Row],[Hora de Llegada2]])</f>
        <v>0.14930555555555552</v>
      </c>
      <c r="T657" s="7">
        <f>Tabla13[[#This Row],[Hora de Salida2]]-Tabla13[[#This Row],[Hora de Llegada2]]</f>
        <v>0.14930555555555552</v>
      </c>
      <c r="U657" s="7">
        <f>IF(Tabla5[[#This Row],[Tiempo de Permanencia sin la Espera]]&gt;Tabla5[[#This Row],[Tiempo Preparación (horas)]],Tabla5[[#This Row],[Tiempo de Permanencia sin la Espera]]-Tabla5[[#This Row],[Tiempo Preparación (horas)]],0)</f>
        <v>8.1944444444444417E-2</v>
      </c>
      <c r="V657" s="7" t="str">
        <f>IF(Tabla5[[#This Row],[Tiempo de Permanencia sin la Espera]]&gt;Tabla5[[#This Row],[Tiempo Preparación (horas)]],"Si","No")</f>
        <v>Si</v>
      </c>
      <c r="W657" s="8">
        <v>180</v>
      </c>
      <c r="X657" s="8">
        <f>IF(Tabla5[[#This Row],[Orden Cobrada]]="Si",Tabla5[[#This Row],[Monto Total de la Cuenta]]," ")</f>
        <v>180</v>
      </c>
      <c r="Y657" s="8">
        <v>97</v>
      </c>
      <c r="Z657" s="7">
        <f>Tabla5[[#This Row],[Tiempo de Preparación]]/1440</f>
        <v>6.7361111111111108E-2</v>
      </c>
    </row>
    <row r="658" spans="1:26">
      <c r="A658">
        <v>12</v>
      </c>
      <c r="B658" t="s">
        <v>408</v>
      </c>
      <c r="C658">
        <v>2</v>
      </c>
      <c r="D658" s="3">
        <v>45022.165972222225</v>
      </c>
      <c r="E658" s="3">
        <v>45022.276388888888</v>
      </c>
      <c r="F658" t="s">
        <v>61</v>
      </c>
      <c r="G658" t="s">
        <v>82</v>
      </c>
      <c r="H658" t="s">
        <v>106</v>
      </c>
      <c r="I658" t="str">
        <f>IF(Tabla5[[#This Row],[Orden Cobrada]]="Si",Tabla13[[#This Row],[Método de Pago]],"Ninguno")</f>
        <v>Tarjeta de débito</v>
      </c>
      <c r="J658" t="s">
        <v>407</v>
      </c>
      <c r="K658" s="34" t="str">
        <f>IF(Tabla5[[#This Row],[Orden Cobrada]]="Si",Tabla13[[#This Row],[Propina]],0)</f>
        <v>12.59</v>
      </c>
      <c r="L658" t="s">
        <v>70</v>
      </c>
      <c r="M658">
        <v>646</v>
      </c>
      <c r="N658" t="s">
        <v>126</v>
      </c>
      <c r="O658" t="s">
        <v>17</v>
      </c>
      <c r="P658" s="6">
        <f>INT(Tabla13[[#This Row],[Hora de Llegada]])</f>
        <v>45022</v>
      </c>
      <c r="Q658" s="7" t="str">
        <f>TEXT(Tabla13[[#This Row],[Hora de Llegada]], "h:mm")</f>
        <v>3:59</v>
      </c>
      <c r="R658" s="7" t="str">
        <f>TEXT(Tabla13[[#This Row],[Hora de Salida]], "h:mm")</f>
        <v>6:38</v>
      </c>
      <c r="S658" s="7">
        <f>IF(Tabla13[[#This Row],[Estado de la Mesa]]="Ocupada",Tabla13[[#This Row],[Hora de Salida2]]-Tabla13[[#This Row],[Hora de Llegada2]]+(15/1440),Tabla13[[#This Row],[Hora de Salida2]]-Tabla13[[#This Row],[Hora de Llegada2]])</f>
        <v>0.11041666666666664</v>
      </c>
      <c r="T658" s="7">
        <f>Tabla13[[#This Row],[Hora de Salida2]]-Tabla13[[#This Row],[Hora de Llegada2]]</f>
        <v>0.11041666666666664</v>
      </c>
      <c r="U658" s="7">
        <f>IF(Tabla5[[#This Row],[Tiempo de Permanencia sin la Espera]]&gt;Tabla5[[#This Row],[Tiempo Preparación (horas)]],Tabla5[[#This Row],[Tiempo de Permanencia sin la Espera]]-Tabla5[[#This Row],[Tiempo Preparación (horas)]],0)</f>
        <v>8.5416666666666641E-2</v>
      </c>
      <c r="V658" s="7" t="str">
        <f>IF(Tabla5[[#This Row],[Tiempo de Permanencia sin la Espera]]&gt;Tabla5[[#This Row],[Tiempo Preparación (horas)]],"Si","No")</f>
        <v>Si</v>
      </c>
      <c r="W658" s="8">
        <v>70</v>
      </c>
      <c r="X658" s="8">
        <f>IF(Tabla5[[#This Row],[Orden Cobrada]]="Si",Tabla5[[#This Row],[Monto Total de la Cuenta]]," ")</f>
        <v>70</v>
      </c>
      <c r="Y658" s="8">
        <v>36</v>
      </c>
      <c r="Z658" s="7">
        <f>Tabla5[[#This Row],[Tiempo de Preparación]]/1440</f>
        <v>2.5000000000000001E-2</v>
      </c>
    </row>
    <row r="659" spans="1:26">
      <c r="A659">
        <v>12</v>
      </c>
      <c r="B659" t="s">
        <v>406</v>
      </c>
      <c r="C659">
        <v>2</v>
      </c>
      <c r="D659" s="3">
        <v>45022.121527777781</v>
      </c>
      <c r="E659" s="3">
        <v>45022.267361111109</v>
      </c>
      <c r="F659" t="s">
        <v>61</v>
      </c>
      <c r="G659" t="s">
        <v>82</v>
      </c>
      <c r="H659" t="s">
        <v>59</v>
      </c>
      <c r="I659" t="str">
        <f>IF(Tabla5[[#This Row],[Orden Cobrada]]="Si",Tabla13[[#This Row],[Método de Pago]],"Ninguno")</f>
        <v>Tarjeta de crédito</v>
      </c>
      <c r="J659" t="s">
        <v>405</v>
      </c>
      <c r="K659" s="34" t="str">
        <f>IF(Tabla5[[#This Row],[Orden Cobrada]]="Si",Tabla13[[#This Row],[Propina]],0)</f>
        <v>42.79</v>
      </c>
      <c r="L659" t="s">
        <v>57</v>
      </c>
      <c r="M659">
        <v>647</v>
      </c>
      <c r="N659" t="s">
        <v>126</v>
      </c>
      <c r="O659" t="s">
        <v>404</v>
      </c>
      <c r="P659" s="6">
        <f>INT(Tabla13[[#This Row],[Hora de Llegada]])</f>
        <v>45022</v>
      </c>
      <c r="Q659" s="7" t="str">
        <f>TEXT(Tabla13[[#This Row],[Hora de Llegada]], "h:mm")</f>
        <v>2:55</v>
      </c>
      <c r="R659" s="7" t="str">
        <f>TEXT(Tabla13[[#This Row],[Hora de Salida]], "h:mm")</f>
        <v>6:25</v>
      </c>
      <c r="S659" s="7">
        <f>IF(Tabla13[[#This Row],[Estado de la Mesa]]="Ocupada",Tabla13[[#This Row],[Hora de Salida2]]-Tabla13[[#This Row],[Hora de Llegada2]]+(15/1440),Tabla13[[#This Row],[Hora de Salida2]]-Tabla13[[#This Row],[Hora de Llegada2]])</f>
        <v>0.14583333333333331</v>
      </c>
      <c r="T659" s="7">
        <f>Tabla13[[#This Row],[Hora de Salida2]]-Tabla13[[#This Row],[Hora de Llegada2]]</f>
        <v>0.14583333333333331</v>
      </c>
      <c r="U659" s="7">
        <f>IF(Tabla5[[#This Row],[Tiempo de Permanencia sin la Espera]]&gt;Tabla5[[#This Row],[Tiempo Preparación (horas)]],Tabla5[[#This Row],[Tiempo de Permanencia sin la Espera]]-Tabla5[[#This Row],[Tiempo Preparación (horas)]],0)</f>
        <v>0.11874999999999998</v>
      </c>
      <c r="V659" s="7" t="str">
        <f>IF(Tabla5[[#This Row],[Tiempo de Permanencia sin la Espera]]&gt;Tabla5[[#This Row],[Tiempo Preparación (horas)]],"Si","No")</f>
        <v>Si</v>
      </c>
      <c r="W659" s="8">
        <v>98</v>
      </c>
      <c r="X659" s="8">
        <f>IF(Tabla5[[#This Row],[Orden Cobrada]]="Si",Tabla5[[#This Row],[Monto Total de la Cuenta]]," ")</f>
        <v>98</v>
      </c>
      <c r="Y659" s="8">
        <v>39</v>
      </c>
      <c r="Z659" s="7">
        <f>Tabla5[[#This Row],[Tiempo de Preparación]]/1440</f>
        <v>2.7083333333333334E-2</v>
      </c>
    </row>
    <row r="660" spans="1:26">
      <c r="A660">
        <v>9</v>
      </c>
      <c r="B660" t="s">
        <v>403</v>
      </c>
      <c r="C660">
        <v>1</v>
      </c>
      <c r="D660" s="3">
        <v>45022.124305555553</v>
      </c>
      <c r="E660" s="3">
        <v>45022.204861111109</v>
      </c>
      <c r="F660" t="s">
        <v>61</v>
      </c>
      <c r="G660" t="s">
        <v>66</v>
      </c>
      <c r="H660" t="s">
        <v>59</v>
      </c>
      <c r="I660" t="str">
        <f>IF(Tabla5[[#This Row],[Orden Cobrada]]="Si",Tabla13[[#This Row],[Método de Pago]],"Ninguno")</f>
        <v>Tarjeta de crédito</v>
      </c>
      <c r="J660" t="s">
        <v>402</v>
      </c>
      <c r="K660" s="34" t="str">
        <f>IF(Tabla5[[#This Row],[Orden Cobrada]]="Si",Tabla13[[#This Row],[Propina]],0)</f>
        <v>17.43</v>
      </c>
      <c r="L660" t="s">
        <v>70</v>
      </c>
      <c r="M660">
        <v>648</v>
      </c>
      <c r="N660" t="s">
        <v>104</v>
      </c>
      <c r="O660" t="s">
        <v>15</v>
      </c>
      <c r="P660" s="6">
        <f>INT(Tabla13[[#This Row],[Hora de Llegada]])</f>
        <v>45022</v>
      </c>
      <c r="Q660" s="7" t="str">
        <f>TEXT(Tabla13[[#This Row],[Hora de Llegada]], "h:mm")</f>
        <v>2:59</v>
      </c>
      <c r="R660" s="7" t="str">
        <f>TEXT(Tabla13[[#This Row],[Hora de Salida]], "h:mm")</f>
        <v>4:55</v>
      </c>
      <c r="S660" s="7">
        <f>IF(Tabla13[[#This Row],[Estado de la Mesa]]="Ocupada",Tabla13[[#This Row],[Hora de Salida2]]-Tabla13[[#This Row],[Hora de Llegada2]]+(15/1440),Tabla13[[#This Row],[Hora de Salida2]]-Tabla13[[#This Row],[Hora de Llegada2]])</f>
        <v>8.0555555555555575E-2</v>
      </c>
      <c r="T660" s="7">
        <f>Tabla13[[#This Row],[Hora de Salida2]]-Tabla13[[#This Row],[Hora de Llegada2]]</f>
        <v>8.0555555555555575E-2</v>
      </c>
      <c r="U660" s="7">
        <f>IF(Tabla5[[#This Row],[Tiempo de Permanencia sin la Espera]]&gt;Tabla5[[#This Row],[Tiempo Preparación (horas)]],Tabla5[[#This Row],[Tiempo de Permanencia sin la Espera]]-Tabla5[[#This Row],[Tiempo Preparación (horas)]],0)</f>
        <v>4.7916666666666684E-2</v>
      </c>
      <c r="V660" s="7" t="str">
        <f>IF(Tabla5[[#This Row],[Tiempo de Permanencia sin la Espera]]&gt;Tabla5[[#This Row],[Tiempo Preparación (horas)]],"Si","No")</f>
        <v>Si</v>
      </c>
      <c r="W660" s="8">
        <v>56</v>
      </c>
      <c r="X660" s="8">
        <f>IF(Tabla5[[#This Row],[Orden Cobrada]]="Si",Tabla5[[#This Row],[Monto Total de la Cuenta]]," ")</f>
        <v>56</v>
      </c>
      <c r="Y660" s="8">
        <v>47</v>
      </c>
      <c r="Z660" s="7">
        <f>Tabla5[[#This Row],[Tiempo de Preparación]]/1440</f>
        <v>3.2638888888888891E-2</v>
      </c>
    </row>
    <row r="661" spans="1:26">
      <c r="A661">
        <v>9</v>
      </c>
      <c r="B661" t="s">
        <v>401</v>
      </c>
      <c r="C661">
        <v>1</v>
      </c>
      <c r="D661" s="3">
        <v>45022.038194444445</v>
      </c>
      <c r="E661" s="3">
        <v>45022.15625</v>
      </c>
      <c r="F661" t="s">
        <v>87</v>
      </c>
      <c r="G661" t="s">
        <v>82</v>
      </c>
      <c r="H661" t="s">
        <v>102</v>
      </c>
      <c r="I661" t="str">
        <f>IF(Tabla5[[#This Row],[Orden Cobrada]]="Si",Tabla13[[#This Row],[Método de Pago]],"Ninguno")</f>
        <v>Efectivo</v>
      </c>
      <c r="J661" t="s">
        <v>58</v>
      </c>
      <c r="K661" s="34" t="str">
        <f>IF(Tabla5[[#This Row],[Orden Cobrada]]="Si",Tabla13[[#This Row],[Propina]],0)</f>
        <v>15.98</v>
      </c>
      <c r="L661" t="s">
        <v>76</v>
      </c>
      <c r="M661">
        <v>649</v>
      </c>
      <c r="N661" t="s">
        <v>163</v>
      </c>
      <c r="O661" t="s">
        <v>400</v>
      </c>
      <c r="P661" s="6">
        <f>INT(Tabla13[[#This Row],[Hora de Llegada]])</f>
        <v>45022</v>
      </c>
      <c r="Q661" s="7" t="str">
        <f>TEXT(Tabla13[[#This Row],[Hora de Llegada]], "h:mm")</f>
        <v>0:55</v>
      </c>
      <c r="R661" s="7" t="str">
        <f>TEXT(Tabla13[[#This Row],[Hora de Salida]], "h:mm")</f>
        <v>3:45</v>
      </c>
      <c r="S661" s="7">
        <f>IF(Tabla13[[#This Row],[Estado de la Mesa]]="Ocupada",Tabla13[[#This Row],[Hora de Salida2]]-Tabla13[[#This Row],[Hora de Llegada2]]+(15/1440),Tabla13[[#This Row],[Hora de Salida2]]-Tabla13[[#This Row],[Hora de Llegada2]])</f>
        <v>0.12847222222222221</v>
      </c>
      <c r="T661" s="7">
        <f>Tabla13[[#This Row],[Hora de Salida2]]-Tabla13[[#This Row],[Hora de Llegada2]]</f>
        <v>0.11805555555555555</v>
      </c>
      <c r="U661" s="7">
        <f>IF(Tabla5[[#This Row],[Tiempo de Permanencia sin la Espera]]&gt;Tabla5[[#This Row],[Tiempo Preparación (horas)]],Tabla5[[#This Row],[Tiempo de Permanencia sin la Espera]]-Tabla5[[#This Row],[Tiempo Preparación (horas)]],0)</f>
        <v>4.2361111111111113E-2</v>
      </c>
      <c r="V661" s="7" t="str">
        <f>IF(Tabla5[[#This Row],[Tiempo de Permanencia sin la Espera]]&gt;Tabla5[[#This Row],[Tiempo Preparación (horas)]],"Si","No")</f>
        <v>Si</v>
      </c>
      <c r="W661" s="8">
        <v>256</v>
      </c>
      <c r="X661" s="8">
        <f>IF(Tabla5[[#This Row],[Orden Cobrada]]="Si",Tabla5[[#This Row],[Monto Total de la Cuenta]]," ")</f>
        <v>256</v>
      </c>
      <c r="Y661" s="8">
        <v>109</v>
      </c>
      <c r="Z661" s="7">
        <f>Tabla5[[#This Row],[Tiempo de Preparación]]/1440</f>
        <v>7.5694444444444439E-2</v>
      </c>
    </row>
    <row r="662" spans="1:26">
      <c r="A662">
        <v>11</v>
      </c>
      <c r="B662" t="s">
        <v>399</v>
      </c>
      <c r="C662">
        <v>3</v>
      </c>
      <c r="D662" s="3">
        <v>45023.147916666669</v>
      </c>
      <c r="E662" s="3">
        <v>45023.209722222222</v>
      </c>
      <c r="F662" t="s">
        <v>72</v>
      </c>
      <c r="G662" t="s">
        <v>82</v>
      </c>
      <c r="H662" t="s">
        <v>106</v>
      </c>
      <c r="I662" t="str">
        <f>IF(Tabla5[[#This Row],[Orden Cobrada]]="Si",Tabla13[[#This Row],[Método de Pago]],"Ninguno")</f>
        <v>Tarjeta de débito</v>
      </c>
      <c r="J662" t="s">
        <v>398</v>
      </c>
      <c r="K662" s="34" t="str">
        <f>IF(Tabla5[[#This Row],[Orden Cobrada]]="Si",Tabla13[[#This Row],[Propina]],0)</f>
        <v>38.21</v>
      </c>
      <c r="L662" t="s">
        <v>70</v>
      </c>
      <c r="M662">
        <v>650</v>
      </c>
      <c r="N662" t="s">
        <v>64</v>
      </c>
      <c r="O662" t="s">
        <v>397</v>
      </c>
      <c r="P662" s="6">
        <f>INT(Tabla13[[#This Row],[Hora de Llegada]])</f>
        <v>45023</v>
      </c>
      <c r="Q662" s="7" t="str">
        <f>TEXT(Tabla13[[#This Row],[Hora de Llegada]], "h:mm")</f>
        <v>3:33</v>
      </c>
      <c r="R662" s="7" t="str">
        <f>TEXT(Tabla13[[#This Row],[Hora de Salida]], "h:mm")</f>
        <v>5:02</v>
      </c>
      <c r="S662" s="7">
        <f>IF(Tabla13[[#This Row],[Estado de la Mesa]]="Ocupada",Tabla13[[#This Row],[Hora de Salida2]]-Tabla13[[#This Row],[Hora de Llegada2]]+(15/1440),Tabla13[[#This Row],[Hora de Salida2]]-Tabla13[[#This Row],[Hora de Llegada2]])</f>
        <v>6.1805555555555558E-2</v>
      </c>
      <c r="T662" s="7">
        <f>Tabla13[[#This Row],[Hora de Salida2]]-Tabla13[[#This Row],[Hora de Llegada2]]</f>
        <v>6.1805555555555558E-2</v>
      </c>
      <c r="U662" s="7">
        <f>IF(Tabla5[[#This Row],[Tiempo de Permanencia sin la Espera]]&gt;Tabla5[[#This Row],[Tiempo Preparación (horas)]],Tabla5[[#This Row],[Tiempo de Permanencia sin la Espera]]-Tabla5[[#This Row],[Tiempo Preparación (horas)]],0)</f>
        <v>9.0277777777777804E-3</v>
      </c>
      <c r="V662" s="7" t="str">
        <f>IF(Tabla5[[#This Row],[Tiempo de Permanencia sin la Espera]]&gt;Tabla5[[#This Row],[Tiempo Preparación (horas)]],"Si","No")</f>
        <v>Si</v>
      </c>
      <c r="W662" s="8">
        <v>237</v>
      </c>
      <c r="X662" s="8">
        <f>IF(Tabla5[[#This Row],[Orden Cobrada]]="Si",Tabla5[[#This Row],[Monto Total de la Cuenta]]," ")</f>
        <v>237</v>
      </c>
      <c r="Y662" s="8">
        <v>76</v>
      </c>
      <c r="Z662" s="7">
        <f>Tabla5[[#This Row],[Tiempo de Preparación]]/1440</f>
        <v>5.2777777777777778E-2</v>
      </c>
    </row>
    <row r="663" spans="1:26">
      <c r="A663">
        <v>16</v>
      </c>
      <c r="B663" t="s">
        <v>396</v>
      </c>
      <c r="C663">
        <v>4</v>
      </c>
      <c r="D663" s="3">
        <v>45023.086111111108</v>
      </c>
      <c r="E663" s="3">
        <v>45023.238888888889</v>
      </c>
      <c r="F663" t="s">
        <v>78</v>
      </c>
      <c r="G663" t="s">
        <v>66</v>
      </c>
      <c r="H663" t="s">
        <v>59</v>
      </c>
      <c r="I663" t="str">
        <f>IF(Tabla5[[#This Row],[Orden Cobrada]]="Si",Tabla13[[#This Row],[Método de Pago]],"Ninguno")</f>
        <v>Tarjeta de crédito</v>
      </c>
      <c r="J663" t="s">
        <v>395</v>
      </c>
      <c r="K663" s="34" t="str">
        <f>IF(Tabla5[[#This Row],[Orden Cobrada]]="Si",Tabla13[[#This Row],[Propina]],0)</f>
        <v>20.27</v>
      </c>
      <c r="L663" t="s">
        <v>70</v>
      </c>
      <c r="M663">
        <v>651</v>
      </c>
      <c r="N663" t="s">
        <v>64</v>
      </c>
      <c r="O663" t="s">
        <v>394</v>
      </c>
      <c r="P663" s="6">
        <f>INT(Tabla13[[#This Row],[Hora de Llegada]])</f>
        <v>45023</v>
      </c>
      <c r="Q663" s="7" t="str">
        <f>TEXT(Tabla13[[#This Row],[Hora de Llegada]], "h:mm")</f>
        <v>2:04</v>
      </c>
      <c r="R663" s="7" t="str">
        <f>TEXT(Tabla13[[#This Row],[Hora de Salida]], "h:mm")</f>
        <v>5:44</v>
      </c>
      <c r="S663" s="7">
        <f>IF(Tabla13[[#This Row],[Estado de la Mesa]]="Ocupada",Tabla13[[#This Row],[Hora de Salida2]]-Tabla13[[#This Row],[Hora de Llegada2]]+(15/1440),Tabla13[[#This Row],[Hora de Salida2]]-Tabla13[[#This Row],[Hora de Llegada2]])</f>
        <v>0.15277777777777779</v>
      </c>
      <c r="T663" s="7">
        <f>Tabla13[[#This Row],[Hora de Salida2]]-Tabla13[[#This Row],[Hora de Llegada2]]</f>
        <v>0.15277777777777779</v>
      </c>
      <c r="U663" s="7">
        <f>IF(Tabla5[[#This Row],[Tiempo de Permanencia sin la Espera]]&gt;Tabla5[[#This Row],[Tiempo Preparación (horas)]],Tabla5[[#This Row],[Tiempo de Permanencia sin la Espera]]-Tabla5[[#This Row],[Tiempo Preparación (horas)]],0)</f>
        <v>9.1666666666666674E-2</v>
      </c>
      <c r="V663" s="7" t="str">
        <f>IF(Tabla5[[#This Row],[Tiempo de Permanencia sin la Espera]]&gt;Tabla5[[#This Row],[Tiempo Preparación (horas)]],"Si","No")</f>
        <v>Si</v>
      </c>
      <c r="W663" s="8">
        <v>209</v>
      </c>
      <c r="X663" s="8">
        <f>IF(Tabla5[[#This Row],[Orden Cobrada]]="Si",Tabla5[[#This Row],[Monto Total de la Cuenta]]," ")</f>
        <v>209</v>
      </c>
      <c r="Y663" s="8">
        <v>88</v>
      </c>
      <c r="Z663" s="7">
        <f>Tabla5[[#This Row],[Tiempo de Preparación]]/1440</f>
        <v>6.1111111111111109E-2</v>
      </c>
    </row>
    <row r="664" spans="1:26">
      <c r="A664">
        <v>14</v>
      </c>
      <c r="B664" t="s">
        <v>393</v>
      </c>
      <c r="C664">
        <v>5</v>
      </c>
      <c r="D664" s="3">
        <v>45023.004166666666</v>
      </c>
      <c r="E664" s="3">
        <v>45023.101388888892</v>
      </c>
      <c r="F664" t="s">
        <v>61</v>
      </c>
      <c r="G664" t="s">
        <v>82</v>
      </c>
      <c r="H664" t="s">
        <v>106</v>
      </c>
      <c r="I664" t="str">
        <f>IF(Tabla5[[#This Row],[Orden Cobrada]]="Si",Tabla13[[#This Row],[Método de Pago]],"Ninguno")</f>
        <v>Tarjeta de débito</v>
      </c>
      <c r="J664" t="s">
        <v>392</v>
      </c>
      <c r="K664" s="34" t="str">
        <f>IF(Tabla5[[#This Row],[Orden Cobrada]]="Si",Tabla13[[#This Row],[Propina]],0)</f>
        <v>23.26</v>
      </c>
      <c r="L664" t="s">
        <v>76</v>
      </c>
      <c r="M664">
        <v>652</v>
      </c>
      <c r="N664" t="s">
        <v>85</v>
      </c>
      <c r="O664" t="s">
        <v>391</v>
      </c>
      <c r="P664" s="6">
        <f>INT(Tabla13[[#This Row],[Hora de Llegada]])</f>
        <v>45023</v>
      </c>
      <c r="Q664" s="7" t="str">
        <f>TEXT(Tabla13[[#This Row],[Hora de Llegada]], "h:mm")</f>
        <v>0:06</v>
      </c>
      <c r="R664" s="7" t="str">
        <f>TEXT(Tabla13[[#This Row],[Hora de Salida]], "h:mm")</f>
        <v>2:26</v>
      </c>
      <c r="S664" s="7">
        <f>IF(Tabla13[[#This Row],[Estado de la Mesa]]="Ocupada",Tabla13[[#This Row],[Hora de Salida2]]-Tabla13[[#This Row],[Hora de Llegada2]]+(15/1440),Tabla13[[#This Row],[Hora de Salida2]]-Tabla13[[#This Row],[Hora de Llegada2]])</f>
        <v>0.10763888888888891</v>
      </c>
      <c r="T664" s="7">
        <f>Tabla13[[#This Row],[Hora de Salida2]]-Tabla13[[#This Row],[Hora de Llegada2]]</f>
        <v>9.7222222222222238E-2</v>
      </c>
      <c r="U664" s="7">
        <f>IF(Tabla5[[#This Row],[Tiempo de Permanencia sin la Espera]]&gt;Tabla5[[#This Row],[Tiempo Preparación (horas)]],Tabla5[[#This Row],[Tiempo de Permanencia sin la Espera]]-Tabla5[[#This Row],[Tiempo Preparación (horas)]],0)</f>
        <v>6.2500000000000014E-2</v>
      </c>
      <c r="V664" s="7" t="str">
        <f>IF(Tabla5[[#This Row],[Tiempo de Permanencia sin la Espera]]&gt;Tabla5[[#This Row],[Tiempo Preparación (horas)]],"Si","No")</f>
        <v>Si</v>
      </c>
      <c r="W664" s="8">
        <v>170</v>
      </c>
      <c r="X664" s="8">
        <f>IF(Tabla5[[#This Row],[Orden Cobrada]]="Si",Tabla5[[#This Row],[Monto Total de la Cuenta]]," ")</f>
        <v>170</v>
      </c>
      <c r="Y664" s="8">
        <v>50</v>
      </c>
      <c r="Z664" s="7">
        <f>Tabla5[[#This Row],[Tiempo de Preparación]]/1440</f>
        <v>3.4722222222222224E-2</v>
      </c>
    </row>
    <row r="665" spans="1:26">
      <c r="A665">
        <v>13</v>
      </c>
      <c r="B665" t="s">
        <v>390</v>
      </c>
      <c r="C665">
        <v>5</v>
      </c>
      <c r="D665" s="3">
        <v>45023.104861111111</v>
      </c>
      <c r="E665" s="3">
        <v>45023.180555555555</v>
      </c>
      <c r="F665" t="s">
        <v>97</v>
      </c>
      <c r="G665" t="s">
        <v>82</v>
      </c>
      <c r="H665" t="s">
        <v>59</v>
      </c>
      <c r="I665" t="str">
        <f>IF(Tabla5[[#This Row],[Orden Cobrada]]="Si",Tabla13[[#This Row],[Método de Pago]],"Ninguno")</f>
        <v>Ninguno</v>
      </c>
      <c r="J665" t="s">
        <v>389</v>
      </c>
      <c r="K665" s="34">
        <f>IF(Tabla5[[#This Row],[Orden Cobrada]]="Si",Tabla13[[#This Row],[Propina]],0)</f>
        <v>0</v>
      </c>
      <c r="L665" t="s">
        <v>70</v>
      </c>
      <c r="M665">
        <v>653</v>
      </c>
      <c r="N665" t="s">
        <v>132</v>
      </c>
      <c r="O665" t="s">
        <v>388</v>
      </c>
      <c r="P665" s="6">
        <f>INT(Tabla13[[#This Row],[Hora de Llegada]])</f>
        <v>45023</v>
      </c>
      <c r="Q665" s="7" t="str">
        <f>TEXT(Tabla13[[#This Row],[Hora de Llegada]], "h:mm")</f>
        <v>2:31</v>
      </c>
      <c r="R665" s="7" t="str">
        <f>TEXT(Tabla13[[#This Row],[Hora de Salida]], "h:mm")</f>
        <v>4:20</v>
      </c>
      <c r="S665" s="7">
        <f>IF(Tabla13[[#This Row],[Estado de la Mesa]]="Ocupada",Tabla13[[#This Row],[Hora de Salida2]]-Tabla13[[#This Row],[Hora de Llegada2]]+(15/1440),Tabla13[[#This Row],[Hora de Salida2]]-Tabla13[[#This Row],[Hora de Llegada2]])</f>
        <v>7.5694444444444439E-2</v>
      </c>
      <c r="T665" s="7">
        <f>Tabla13[[#This Row],[Hora de Salida2]]-Tabla13[[#This Row],[Hora de Llegada2]]</f>
        <v>7.5694444444444439E-2</v>
      </c>
      <c r="U665" s="7">
        <f>IF(Tabla5[[#This Row],[Tiempo de Permanencia sin la Espera]]&gt;Tabla5[[#This Row],[Tiempo Preparación (horas)]],Tabla5[[#This Row],[Tiempo de Permanencia sin la Espera]]-Tabla5[[#This Row],[Tiempo Preparación (horas)]],0)</f>
        <v>0</v>
      </c>
      <c r="V665" s="7" t="str">
        <f>IF(Tabla5[[#This Row],[Tiempo de Permanencia sin la Espera]]&gt;Tabla5[[#This Row],[Tiempo Preparación (horas)]],"Si","No")</f>
        <v>No</v>
      </c>
      <c r="W665" s="8">
        <v>244</v>
      </c>
      <c r="X665" s="8" t="str">
        <f>IF(Tabla5[[#This Row],[Orden Cobrada]]="Si",Tabla5[[#This Row],[Monto Total de la Cuenta]]," ")</f>
        <v xml:space="preserve"> </v>
      </c>
      <c r="Y665" s="8">
        <v>150</v>
      </c>
      <c r="Z665" s="7">
        <f>Tabla5[[#This Row],[Tiempo de Preparación]]/1440</f>
        <v>0.10416666666666667</v>
      </c>
    </row>
    <row r="666" spans="1:26">
      <c r="A666">
        <v>12</v>
      </c>
      <c r="B666" t="s">
        <v>387</v>
      </c>
      <c r="C666">
        <v>5</v>
      </c>
      <c r="D666" s="3">
        <v>45023.001388888886</v>
      </c>
      <c r="E666" s="3">
        <v>45023.072222222225</v>
      </c>
      <c r="F666" t="s">
        <v>87</v>
      </c>
      <c r="G666" t="s">
        <v>66</v>
      </c>
      <c r="H666" t="s">
        <v>59</v>
      </c>
      <c r="I666" t="str">
        <f>IF(Tabla5[[#This Row],[Orden Cobrada]]="Si",Tabla13[[#This Row],[Método de Pago]],"Ninguno")</f>
        <v>Tarjeta de crédito</v>
      </c>
      <c r="J666" t="s">
        <v>386</v>
      </c>
      <c r="K666" s="34" t="str">
        <f>IF(Tabla5[[#This Row],[Orden Cobrada]]="Si",Tabla13[[#This Row],[Propina]],0)</f>
        <v>23.98</v>
      </c>
      <c r="L666" t="s">
        <v>76</v>
      </c>
      <c r="M666">
        <v>654</v>
      </c>
      <c r="N666" t="s">
        <v>85</v>
      </c>
      <c r="O666" t="s">
        <v>385</v>
      </c>
      <c r="P666" s="6">
        <f>INT(Tabla13[[#This Row],[Hora de Llegada]])</f>
        <v>45023</v>
      </c>
      <c r="Q666" s="7" t="str">
        <f>TEXT(Tabla13[[#This Row],[Hora de Llegada]], "h:mm")</f>
        <v>0:02</v>
      </c>
      <c r="R666" s="7" t="str">
        <f>TEXT(Tabla13[[#This Row],[Hora de Salida]], "h:mm")</f>
        <v>1:44</v>
      </c>
      <c r="S666" s="7">
        <f>IF(Tabla13[[#This Row],[Estado de la Mesa]]="Ocupada",Tabla13[[#This Row],[Hora de Salida2]]-Tabla13[[#This Row],[Hora de Llegada2]]+(15/1440),Tabla13[[#This Row],[Hora de Salida2]]-Tabla13[[#This Row],[Hora de Llegada2]])</f>
        <v>8.1250000000000017E-2</v>
      </c>
      <c r="T666" s="7">
        <f>Tabla13[[#This Row],[Hora de Salida2]]-Tabla13[[#This Row],[Hora de Llegada2]]</f>
        <v>7.0833333333333345E-2</v>
      </c>
      <c r="U666" s="7">
        <f>IF(Tabla5[[#This Row],[Tiempo de Permanencia sin la Espera]]&gt;Tabla5[[#This Row],[Tiempo Preparación (horas)]],Tabla5[[#This Row],[Tiempo de Permanencia sin la Espera]]-Tabla5[[#This Row],[Tiempo Preparación (horas)]],0)</f>
        <v>4.0277777777777787E-2</v>
      </c>
      <c r="V666" s="7" t="str">
        <f>IF(Tabla5[[#This Row],[Tiempo de Permanencia sin la Espera]]&gt;Tabla5[[#This Row],[Tiempo Preparación (horas)]],"Si","No")</f>
        <v>Si</v>
      </c>
      <c r="W666" s="8">
        <v>42</v>
      </c>
      <c r="X666" s="8">
        <f>IF(Tabla5[[#This Row],[Orden Cobrada]]="Si",Tabla5[[#This Row],[Monto Total de la Cuenta]]," ")</f>
        <v>42</v>
      </c>
      <c r="Y666" s="8">
        <v>44</v>
      </c>
      <c r="Z666" s="7">
        <f>Tabla5[[#This Row],[Tiempo de Preparación]]/1440</f>
        <v>3.0555555555555555E-2</v>
      </c>
    </row>
    <row r="667" spans="1:26">
      <c r="A667">
        <v>5</v>
      </c>
      <c r="B667" t="s">
        <v>384</v>
      </c>
      <c r="C667">
        <v>4</v>
      </c>
      <c r="D667" s="3">
        <v>45023.052083333336</v>
      </c>
      <c r="E667" s="3">
        <v>45023.200694444444</v>
      </c>
      <c r="F667" t="s">
        <v>87</v>
      </c>
      <c r="G667" t="s">
        <v>82</v>
      </c>
      <c r="H667" t="s">
        <v>102</v>
      </c>
      <c r="I667" t="str">
        <f>IF(Tabla5[[#This Row],[Orden Cobrada]]="Si",Tabla13[[#This Row],[Método de Pago]],"Ninguno")</f>
        <v>Efectivo</v>
      </c>
      <c r="J667" t="s">
        <v>383</v>
      </c>
      <c r="K667" s="34" t="str">
        <f>IF(Tabla5[[#This Row],[Orden Cobrada]]="Si",Tabla13[[#This Row],[Propina]],0)</f>
        <v>21.7</v>
      </c>
      <c r="L667" t="s">
        <v>57</v>
      </c>
      <c r="M667">
        <v>655</v>
      </c>
      <c r="N667" t="s">
        <v>104</v>
      </c>
      <c r="O667" t="s">
        <v>9</v>
      </c>
      <c r="P667" s="6">
        <f>INT(Tabla13[[#This Row],[Hora de Llegada]])</f>
        <v>45023</v>
      </c>
      <c r="Q667" s="7" t="str">
        <f>TEXT(Tabla13[[#This Row],[Hora de Llegada]], "h:mm")</f>
        <v>1:15</v>
      </c>
      <c r="R667" s="7" t="str">
        <f>TEXT(Tabla13[[#This Row],[Hora de Salida]], "h:mm")</f>
        <v>4:49</v>
      </c>
      <c r="S667" s="7">
        <f>IF(Tabla13[[#This Row],[Estado de la Mesa]]="Ocupada",Tabla13[[#This Row],[Hora de Salida2]]-Tabla13[[#This Row],[Hora de Llegada2]]+(15/1440),Tabla13[[#This Row],[Hora de Salida2]]-Tabla13[[#This Row],[Hora de Llegada2]])</f>
        <v>0.14861111111111108</v>
      </c>
      <c r="T667" s="7">
        <f>Tabla13[[#This Row],[Hora de Salida2]]-Tabla13[[#This Row],[Hora de Llegada2]]</f>
        <v>0.14861111111111108</v>
      </c>
      <c r="U667" s="7">
        <f>IF(Tabla5[[#This Row],[Tiempo de Permanencia sin la Espera]]&gt;Tabla5[[#This Row],[Tiempo Preparación (horas)]],Tabla5[[#This Row],[Tiempo de Permanencia sin la Espera]]-Tabla5[[#This Row],[Tiempo Preparación (horas)]],0)</f>
        <v>0.12361111111111109</v>
      </c>
      <c r="V667" s="7" t="str">
        <f>IF(Tabla5[[#This Row],[Tiempo de Permanencia sin la Espera]]&gt;Tabla5[[#This Row],[Tiempo Preparación (horas)]],"Si","No")</f>
        <v>Si</v>
      </c>
      <c r="W667" s="8">
        <v>93</v>
      </c>
      <c r="X667" s="8">
        <f>IF(Tabla5[[#This Row],[Orden Cobrada]]="Si",Tabla5[[#This Row],[Monto Total de la Cuenta]]," ")</f>
        <v>93</v>
      </c>
      <c r="Y667" s="8">
        <v>36</v>
      </c>
      <c r="Z667" s="7">
        <f>Tabla5[[#This Row],[Tiempo de Preparación]]/1440</f>
        <v>2.5000000000000001E-2</v>
      </c>
    </row>
    <row r="668" spans="1:26">
      <c r="A668">
        <v>19</v>
      </c>
      <c r="B668" t="s">
        <v>382</v>
      </c>
      <c r="C668">
        <v>6</v>
      </c>
      <c r="D668" s="3">
        <v>45023.15</v>
      </c>
      <c r="E668" s="3">
        <v>45023.277777777781</v>
      </c>
      <c r="F668" t="s">
        <v>97</v>
      </c>
      <c r="G668" t="s">
        <v>66</v>
      </c>
      <c r="H668" t="s">
        <v>59</v>
      </c>
      <c r="I668" t="str">
        <f>IF(Tabla5[[#This Row],[Orden Cobrada]]="Si",Tabla13[[#This Row],[Método de Pago]],"Ninguno")</f>
        <v>Tarjeta de crédito</v>
      </c>
      <c r="J668" t="s">
        <v>381</v>
      </c>
      <c r="K668" s="34" t="str">
        <f>IF(Tabla5[[#This Row],[Orden Cobrada]]="Si",Tabla13[[#This Row],[Propina]],0)</f>
        <v>31.23</v>
      </c>
      <c r="L668" t="s">
        <v>57</v>
      </c>
      <c r="M668">
        <v>656</v>
      </c>
      <c r="N668" t="s">
        <v>64</v>
      </c>
      <c r="O668" t="s">
        <v>380</v>
      </c>
      <c r="P668" s="6">
        <f>INT(Tabla13[[#This Row],[Hora de Llegada]])</f>
        <v>45023</v>
      </c>
      <c r="Q668" s="7" t="str">
        <f>TEXT(Tabla13[[#This Row],[Hora de Llegada]], "h:mm")</f>
        <v>3:36</v>
      </c>
      <c r="R668" s="7" t="str">
        <f>TEXT(Tabla13[[#This Row],[Hora de Salida]], "h:mm")</f>
        <v>6:40</v>
      </c>
      <c r="S668" s="7">
        <f>IF(Tabla13[[#This Row],[Estado de la Mesa]]="Ocupada",Tabla13[[#This Row],[Hora de Salida2]]-Tabla13[[#This Row],[Hora de Llegada2]]+(15/1440),Tabla13[[#This Row],[Hora de Salida2]]-Tabla13[[#This Row],[Hora de Llegada2]])</f>
        <v>0.1277777777777778</v>
      </c>
      <c r="T668" s="7">
        <f>Tabla13[[#This Row],[Hora de Salida2]]-Tabla13[[#This Row],[Hora de Llegada2]]</f>
        <v>0.1277777777777778</v>
      </c>
      <c r="U668" s="7">
        <f>IF(Tabla5[[#This Row],[Tiempo de Permanencia sin la Espera]]&gt;Tabla5[[#This Row],[Tiempo Preparación (horas)]],Tabla5[[#This Row],[Tiempo de Permanencia sin la Espera]]-Tabla5[[#This Row],[Tiempo Preparación (horas)]],0)</f>
        <v>5.1388888888888901E-2</v>
      </c>
      <c r="V668" s="7" t="str">
        <f>IF(Tabla5[[#This Row],[Tiempo de Permanencia sin la Espera]]&gt;Tabla5[[#This Row],[Tiempo Preparación (horas)]],"Si","No")</f>
        <v>Si</v>
      </c>
      <c r="W668" s="8">
        <v>157</v>
      </c>
      <c r="X668" s="8">
        <f>IF(Tabla5[[#This Row],[Orden Cobrada]]="Si",Tabla5[[#This Row],[Monto Total de la Cuenta]]," ")</f>
        <v>157</v>
      </c>
      <c r="Y668" s="8">
        <v>110</v>
      </c>
      <c r="Z668" s="7">
        <f>Tabla5[[#This Row],[Tiempo de Preparación]]/1440</f>
        <v>7.6388888888888895E-2</v>
      </c>
    </row>
    <row r="669" spans="1:26">
      <c r="A669">
        <v>1</v>
      </c>
      <c r="B669" t="s">
        <v>379</v>
      </c>
      <c r="C669">
        <v>2</v>
      </c>
      <c r="D669" s="3">
        <v>45023.035416666666</v>
      </c>
      <c r="E669" s="3">
        <v>45023.171527777777</v>
      </c>
      <c r="F669" t="s">
        <v>97</v>
      </c>
      <c r="G669" t="s">
        <v>82</v>
      </c>
      <c r="H669" t="s">
        <v>102</v>
      </c>
      <c r="I669" t="str">
        <f>IF(Tabla5[[#This Row],[Orden Cobrada]]="Si",Tabla13[[#This Row],[Método de Pago]],"Ninguno")</f>
        <v>Efectivo</v>
      </c>
      <c r="J669" t="s">
        <v>378</v>
      </c>
      <c r="K669" s="34" t="str">
        <f>IF(Tabla5[[#This Row],[Orden Cobrada]]="Si",Tabla13[[#This Row],[Propina]],0)</f>
        <v>44.2</v>
      </c>
      <c r="L669" t="s">
        <v>57</v>
      </c>
      <c r="M669">
        <v>657</v>
      </c>
      <c r="N669" t="s">
        <v>69</v>
      </c>
      <c r="O669" t="s">
        <v>377</v>
      </c>
      <c r="P669" s="6">
        <f>INT(Tabla13[[#This Row],[Hora de Llegada]])</f>
        <v>45023</v>
      </c>
      <c r="Q669" s="7" t="str">
        <f>TEXT(Tabla13[[#This Row],[Hora de Llegada]], "h:mm")</f>
        <v>0:51</v>
      </c>
      <c r="R669" s="7" t="str">
        <f>TEXT(Tabla13[[#This Row],[Hora de Salida]], "h:mm")</f>
        <v>4:07</v>
      </c>
      <c r="S669" s="7">
        <f>IF(Tabla13[[#This Row],[Estado de la Mesa]]="Ocupada",Tabla13[[#This Row],[Hora de Salida2]]-Tabla13[[#This Row],[Hora de Llegada2]]+(15/1440),Tabla13[[#This Row],[Hora de Salida2]]-Tabla13[[#This Row],[Hora de Llegada2]])</f>
        <v>0.13611111111111107</v>
      </c>
      <c r="T669" s="7">
        <f>Tabla13[[#This Row],[Hora de Salida2]]-Tabla13[[#This Row],[Hora de Llegada2]]</f>
        <v>0.13611111111111107</v>
      </c>
      <c r="U669" s="7">
        <f>IF(Tabla5[[#This Row],[Tiempo de Permanencia sin la Espera]]&gt;Tabla5[[#This Row],[Tiempo Preparación (horas)]],Tabla5[[#This Row],[Tiempo de Permanencia sin la Espera]]-Tabla5[[#This Row],[Tiempo Preparación (horas)]],0)</f>
        <v>4.3055555555555514E-2</v>
      </c>
      <c r="V669" s="7" t="str">
        <f>IF(Tabla5[[#This Row],[Tiempo de Permanencia sin la Espera]]&gt;Tabla5[[#This Row],[Tiempo Preparación (horas)]],"Si","No")</f>
        <v>Si</v>
      </c>
      <c r="W669" s="8">
        <v>196</v>
      </c>
      <c r="X669" s="8">
        <f>IF(Tabla5[[#This Row],[Orden Cobrada]]="Si",Tabla5[[#This Row],[Monto Total de la Cuenta]]," ")</f>
        <v>196</v>
      </c>
      <c r="Y669" s="8">
        <v>134</v>
      </c>
      <c r="Z669" s="7">
        <f>Tabla5[[#This Row],[Tiempo de Preparación]]/1440</f>
        <v>9.3055555555555558E-2</v>
      </c>
    </row>
    <row r="670" spans="1:26">
      <c r="A670">
        <v>19</v>
      </c>
      <c r="B670" t="s">
        <v>376</v>
      </c>
      <c r="C670">
        <v>5</v>
      </c>
      <c r="D670" s="3">
        <v>45023.071527777778</v>
      </c>
      <c r="E670" s="3">
        <v>45023.209722222222</v>
      </c>
      <c r="F670" t="s">
        <v>87</v>
      </c>
      <c r="G670" t="s">
        <v>60</v>
      </c>
      <c r="H670" t="s">
        <v>102</v>
      </c>
      <c r="I670" t="str">
        <f>IF(Tabla5[[#This Row],[Orden Cobrada]]="Si",Tabla13[[#This Row],[Método de Pago]],"Ninguno")</f>
        <v>Efectivo</v>
      </c>
      <c r="J670" t="s">
        <v>361</v>
      </c>
      <c r="K670" s="34" t="str">
        <f>IF(Tabla5[[#This Row],[Orden Cobrada]]="Si",Tabla13[[#This Row],[Propina]],0)</f>
        <v>31.27</v>
      </c>
      <c r="L670" t="s">
        <v>57</v>
      </c>
      <c r="M670">
        <v>658</v>
      </c>
      <c r="N670" t="s">
        <v>104</v>
      </c>
      <c r="O670" t="s">
        <v>375</v>
      </c>
      <c r="P670" s="6">
        <f>INT(Tabla13[[#This Row],[Hora de Llegada]])</f>
        <v>45023</v>
      </c>
      <c r="Q670" s="7" t="str">
        <f>TEXT(Tabla13[[#This Row],[Hora de Llegada]], "h:mm")</f>
        <v>1:43</v>
      </c>
      <c r="R670" s="7" t="str">
        <f>TEXT(Tabla13[[#This Row],[Hora de Salida]], "h:mm")</f>
        <v>5:02</v>
      </c>
      <c r="S670" s="7">
        <f>IF(Tabla13[[#This Row],[Estado de la Mesa]]="Ocupada",Tabla13[[#This Row],[Hora de Salida2]]-Tabla13[[#This Row],[Hora de Llegada2]]+(15/1440),Tabla13[[#This Row],[Hora de Salida2]]-Tabla13[[#This Row],[Hora de Llegada2]])</f>
        <v>0.13819444444444445</v>
      </c>
      <c r="T670" s="7">
        <f>Tabla13[[#This Row],[Hora de Salida2]]-Tabla13[[#This Row],[Hora de Llegada2]]</f>
        <v>0.13819444444444445</v>
      </c>
      <c r="U670" s="7">
        <f>IF(Tabla5[[#This Row],[Tiempo de Permanencia sin la Espera]]&gt;Tabla5[[#This Row],[Tiempo Preparación (horas)]],Tabla5[[#This Row],[Tiempo de Permanencia sin la Espera]]-Tabla5[[#This Row],[Tiempo Preparación (horas)]],0)</f>
        <v>0.10486111111111113</v>
      </c>
      <c r="V670" s="7" t="str">
        <f>IF(Tabla5[[#This Row],[Tiempo de Permanencia sin la Espera]]&gt;Tabla5[[#This Row],[Tiempo Preparación (horas)]],"Si","No")</f>
        <v>Si</v>
      </c>
      <c r="W670" s="8">
        <v>86</v>
      </c>
      <c r="X670" s="8">
        <f>IF(Tabla5[[#This Row],[Orden Cobrada]]="Si",Tabla5[[#This Row],[Monto Total de la Cuenta]]," ")</f>
        <v>86</v>
      </c>
      <c r="Y670" s="8">
        <v>48</v>
      </c>
      <c r="Z670" s="7">
        <f>Tabla5[[#This Row],[Tiempo de Preparación]]/1440</f>
        <v>3.3333333333333333E-2</v>
      </c>
    </row>
    <row r="671" spans="1:26">
      <c r="A671">
        <v>9</v>
      </c>
      <c r="B671" t="s">
        <v>374</v>
      </c>
      <c r="C671">
        <v>4</v>
      </c>
      <c r="D671" s="3">
        <v>45023.118055555555</v>
      </c>
      <c r="E671" s="3">
        <v>45023.168749999997</v>
      </c>
      <c r="F671" t="s">
        <v>78</v>
      </c>
      <c r="G671" t="s">
        <v>82</v>
      </c>
      <c r="H671" t="s">
        <v>59</v>
      </c>
      <c r="I671" t="str">
        <f>IF(Tabla5[[#This Row],[Orden Cobrada]]="Si",Tabla13[[#This Row],[Método de Pago]],"Ninguno")</f>
        <v>Tarjeta de crédito</v>
      </c>
      <c r="J671" t="s">
        <v>373</v>
      </c>
      <c r="K671" s="34" t="str">
        <f>IF(Tabla5[[#This Row],[Orden Cobrada]]="Si",Tabla13[[#This Row],[Propina]],0)</f>
        <v>35.24</v>
      </c>
      <c r="L671" t="s">
        <v>76</v>
      </c>
      <c r="M671">
        <v>659</v>
      </c>
      <c r="N671" t="s">
        <v>100</v>
      </c>
      <c r="O671" t="s">
        <v>13</v>
      </c>
      <c r="P671" s="6">
        <f>INT(Tabla13[[#This Row],[Hora de Llegada]])</f>
        <v>45023</v>
      </c>
      <c r="Q671" s="7" t="str">
        <f>TEXT(Tabla13[[#This Row],[Hora de Llegada]], "h:mm")</f>
        <v>2:50</v>
      </c>
      <c r="R671" s="7" t="str">
        <f>TEXT(Tabla13[[#This Row],[Hora de Salida]], "h:mm")</f>
        <v>4:03</v>
      </c>
      <c r="S671" s="7">
        <f>IF(Tabla13[[#This Row],[Estado de la Mesa]]="Ocupada",Tabla13[[#This Row],[Hora de Salida2]]-Tabla13[[#This Row],[Hora de Llegada2]]+(15/1440),Tabla13[[#This Row],[Hora de Salida2]]-Tabla13[[#This Row],[Hora de Llegada2]])</f>
        <v>6.1111111111111081E-2</v>
      </c>
      <c r="T671" s="7">
        <f>Tabla13[[#This Row],[Hora de Salida2]]-Tabla13[[#This Row],[Hora de Llegada2]]</f>
        <v>5.0694444444444417E-2</v>
      </c>
      <c r="U671" s="7">
        <f>IF(Tabla5[[#This Row],[Tiempo de Permanencia sin la Espera]]&gt;Tabla5[[#This Row],[Tiempo Preparación (horas)]],Tabla5[[#This Row],[Tiempo de Permanencia sin la Espera]]-Tabla5[[#This Row],[Tiempo Preparación (horas)]],0)</f>
        <v>2.9166666666666639E-2</v>
      </c>
      <c r="V671" s="7" t="str">
        <f>IF(Tabla5[[#This Row],[Tiempo de Permanencia sin la Espera]]&gt;Tabla5[[#This Row],[Tiempo Preparación (horas)]],"Si","No")</f>
        <v>Si</v>
      </c>
      <c r="W671" s="8">
        <v>87</v>
      </c>
      <c r="X671" s="8">
        <f>IF(Tabla5[[#This Row],[Orden Cobrada]]="Si",Tabla5[[#This Row],[Monto Total de la Cuenta]]," ")</f>
        <v>87</v>
      </c>
      <c r="Y671" s="8">
        <v>31</v>
      </c>
      <c r="Z671" s="7">
        <f>Tabla5[[#This Row],[Tiempo de Preparación]]/1440</f>
        <v>2.1527777777777778E-2</v>
      </c>
    </row>
    <row r="672" spans="1:26">
      <c r="A672">
        <v>19</v>
      </c>
      <c r="B672" t="s">
        <v>324</v>
      </c>
      <c r="C672">
        <v>4</v>
      </c>
      <c r="D672" s="3">
        <v>45023.080555555556</v>
      </c>
      <c r="E672" s="3">
        <v>45023.243750000001</v>
      </c>
      <c r="F672" t="s">
        <v>61</v>
      </c>
      <c r="G672" t="s">
        <v>60</v>
      </c>
      <c r="H672" t="s">
        <v>59</v>
      </c>
      <c r="I672" t="str">
        <f>IF(Tabla5[[#This Row],[Orden Cobrada]]="Si",Tabla13[[#This Row],[Método de Pago]],"Ninguno")</f>
        <v>Tarjeta de crédito</v>
      </c>
      <c r="J672" t="s">
        <v>372</v>
      </c>
      <c r="K672" s="34" t="str">
        <f>IF(Tabla5[[#This Row],[Orden Cobrada]]="Si",Tabla13[[#This Row],[Propina]],0)</f>
        <v>15.91</v>
      </c>
      <c r="L672" t="s">
        <v>57</v>
      </c>
      <c r="M672">
        <v>660</v>
      </c>
      <c r="N672" t="s">
        <v>104</v>
      </c>
      <c r="O672" t="s">
        <v>371</v>
      </c>
      <c r="P672" s="6">
        <f>INT(Tabla13[[#This Row],[Hora de Llegada]])</f>
        <v>45023</v>
      </c>
      <c r="Q672" s="7" t="str">
        <f>TEXT(Tabla13[[#This Row],[Hora de Llegada]], "h:mm")</f>
        <v>1:56</v>
      </c>
      <c r="R672" s="7" t="str">
        <f>TEXT(Tabla13[[#This Row],[Hora de Salida]], "h:mm")</f>
        <v>5:51</v>
      </c>
      <c r="S672" s="7">
        <f>IF(Tabla13[[#This Row],[Estado de la Mesa]]="Ocupada",Tabla13[[#This Row],[Hora de Salida2]]-Tabla13[[#This Row],[Hora de Llegada2]]+(15/1440),Tabla13[[#This Row],[Hora de Salida2]]-Tabla13[[#This Row],[Hora de Llegada2]])</f>
        <v>0.16319444444444442</v>
      </c>
      <c r="T672" s="7">
        <f>Tabla13[[#This Row],[Hora de Salida2]]-Tabla13[[#This Row],[Hora de Llegada2]]</f>
        <v>0.16319444444444442</v>
      </c>
      <c r="U672" s="7">
        <f>IF(Tabla5[[#This Row],[Tiempo de Permanencia sin la Espera]]&gt;Tabla5[[#This Row],[Tiempo Preparación (horas)]],Tabla5[[#This Row],[Tiempo de Permanencia sin la Espera]]-Tabla5[[#This Row],[Tiempo Preparación (horas)]],0)</f>
        <v>0.13194444444444442</v>
      </c>
      <c r="V672" s="7" t="str">
        <f>IF(Tabla5[[#This Row],[Tiempo de Permanencia sin la Espera]]&gt;Tabla5[[#This Row],[Tiempo Preparación (horas)]],"Si","No")</f>
        <v>Si</v>
      </c>
      <c r="W672" s="8">
        <v>208</v>
      </c>
      <c r="X672" s="8">
        <f>IF(Tabla5[[#This Row],[Orden Cobrada]]="Si",Tabla5[[#This Row],[Monto Total de la Cuenta]]," ")</f>
        <v>208</v>
      </c>
      <c r="Y672" s="8">
        <v>45</v>
      </c>
      <c r="Z672" s="7">
        <f>Tabla5[[#This Row],[Tiempo de Preparación]]/1440</f>
        <v>3.125E-2</v>
      </c>
    </row>
    <row r="673" spans="1:26">
      <c r="A673">
        <v>16</v>
      </c>
      <c r="B673" t="s">
        <v>370</v>
      </c>
      <c r="C673">
        <v>4</v>
      </c>
      <c r="D673" s="3">
        <v>45023.140277777777</v>
      </c>
      <c r="E673" s="3">
        <v>45023.286111111112</v>
      </c>
      <c r="F673" t="s">
        <v>78</v>
      </c>
      <c r="G673" t="s">
        <v>66</v>
      </c>
      <c r="H673" t="s">
        <v>59</v>
      </c>
      <c r="I673" t="str">
        <f>IF(Tabla5[[#This Row],[Orden Cobrada]]="Si",Tabla13[[#This Row],[Método de Pago]],"Ninguno")</f>
        <v>Tarjeta de crédito</v>
      </c>
      <c r="J673" t="s">
        <v>369</v>
      </c>
      <c r="K673" s="34" t="str">
        <f>IF(Tabla5[[#This Row],[Orden Cobrada]]="Si",Tabla13[[#This Row],[Propina]],0)</f>
        <v>32.54</v>
      </c>
      <c r="L673" t="s">
        <v>76</v>
      </c>
      <c r="M673">
        <v>661</v>
      </c>
      <c r="N673" t="s">
        <v>64</v>
      </c>
      <c r="O673" t="s">
        <v>368</v>
      </c>
      <c r="P673" s="6">
        <f>INT(Tabla13[[#This Row],[Hora de Llegada]])</f>
        <v>45023</v>
      </c>
      <c r="Q673" s="7" t="str">
        <f>TEXT(Tabla13[[#This Row],[Hora de Llegada]], "h:mm")</f>
        <v>3:22</v>
      </c>
      <c r="R673" s="7" t="str">
        <f>TEXT(Tabla13[[#This Row],[Hora de Salida]], "h:mm")</f>
        <v>6:52</v>
      </c>
      <c r="S673" s="7">
        <f>IF(Tabla13[[#This Row],[Estado de la Mesa]]="Ocupada",Tabla13[[#This Row],[Hora de Salida2]]-Tabla13[[#This Row],[Hora de Llegada2]]+(15/1440),Tabla13[[#This Row],[Hora de Salida2]]-Tabla13[[#This Row],[Hora de Llegada2]])</f>
        <v>0.15625000000000003</v>
      </c>
      <c r="T673" s="7">
        <f>Tabla13[[#This Row],[Hora de Salida2]]-Tabla13[[#This Row],[Hora de Llegada2]]</f>
        <v>0.14583333333333337</v>
      </c>
      <c r="U673" s="7">
        <f>IF(Tabla5[[#This Row],[Tiempo de Permanencia sin la Espera]]&gt;Tabla5[[#This Row],[Tiempo Preparación (horas)]],Tabla5[[#This Row],[Tiempo de Permanencia sin la Espera]]-Tabla5[[#This Row],[Tiempo Preparación (horas)]],0)</f>
        <v>5.208333333333337E-2</v>
      </c>
      <c r="V673" s="7" t="str">
        <f>IF(Tabla5[[#This Row],[Tiempo de Permanencia sin la Espera]]&gt;Tabla5[[#This Row],[Tiempo Preparación (horas)]],"Si","No")</f>
        <v>Si</v>
      </c>
      <c r="W673" s="8">
        <v>206</v>
      </c>
      <c r="X673" s="8">
        <f>IF(Tabla5[[#This Row],[Orden Cobrada]]="Si",Tabla5[[#This Row],[Monto Total de la Cuenta]]," ")</f>
        <v>206</v>
      </c>
      <c r="Y673" s="8">
        <v>135</v>
      </c>
      <c r="Z673" s="7">
        <f>Tabla5[[#This Row],[Tiempo de Preparación]]/1440</f>
        <v>9.375E-2</v>
      </c>
    </row>
    <row r="674" spans="1:26">
      <c r="A674">
        <v>15</v>
      </c>
      <c r="B674" t="s">
        <v>367</v>
      </c>
      <c r="C674">
        <v>4</v>
      </c>
      <c r="D674" s="3">
        <v>45023.084027777775</v>
      </c>
      <c r="E674" s="3">
        <v>45023.209722222222</v>
      </c>
      <c r="F674" t="s">
        <v>97</v>
      </c>
      <c r="G674" t="s">
        <v>82</v>
      </c>
      <c r="H674" t="s">
        <v>59</v>
      </c>
      <c r="I674" t="str">
        <f>IF(Tabla5[[#This Row],[Orden Cobrada]]="Si",Tabla13[[#This Row],[Método de Pago]],"Ninguno")</f>
        <v>Tarjeta de crédito</v>
      </c>
      <c r="J674" t="s">
        <v>366</v>
      </c>
      <c r="K674" s="34" t="str">
        <f>IF(Tabla5[[#This Row],[Orden Cobrada]]="Si",Tabla13[[#This Row],[Propina]],0)</f>
        <v>11.64</v>
      </c>
      <c r="L674" t="s">
        <v>70</v>
      </c>
      <c r="M674">
        <v>662</v>
      </c>
      <c r="N674" t="s">
        <v>126</v>
      </c>
      <c r="O674" t="s">
        <v>365</v>
      </c>
      <c r="P674" s="6">
        <f>INT(Tabla13[[#This Row],[Hora de Llegada]])</f>
        <v>45023</v>
      </c>
      <c r="Q674" s="7" t="str">
        <f>TEXT(Tabla13[[#This Row],[Hora de Llegada]], "h:mm")</f>
        <v>2:01</v>
      </c>
      <c r="R674" s="7" t="str">
        <f>TEXT(Tabla13[[#This Row],[Hora de Salida]], "h:mm")</f>
        <v>5:02</v>
      </c>
      <c r="S674" s="7">
        <f>IF(Tabla13[[#This Row],[Estado de la Mesa]]="Ocupada",Tabla13[[#This Row],[Hora de Salida2]]-Tabla13[[#This Row],[Hora de Llegada2]]+(15/1440),Tabla13[[#This Row],[Hora de Salida2]]-Tabla13[[#This Row],[Hora de Llegada2]])</f>
        <v>0.12569444444444444</v>
      </c>
      <c r="T674" s="7">
        <f>Tabla13[[#This Row],[Hora de Salida2]]-Tabla13[[#This Row],[Hora de Llegada2]]</f>
        <v>0.12569444444444444</v>
      </c>
      <c r="U674" s="7">
        <f>IF(Tabla5[[#This Row],[Tiempo de Permanencia sin la Espera]]&gt;Tabla5[[#This Row],[Tiempo Preparación (horas)]],Tabla5[[#This Row],[Tiempo de Permanencia sin la Espera]]-Tabla5[[#This Row],[Tiempo Preparación (horas)]],0)</f>
        <v>6.6666666666666666E-2</v>
      </c>
      <c r="V674" s="7" t="str">
        <f>IF(Tabla5[[#This Row],[Tiempo de Permanencia sin la Espera]]&gt;Tabla5[[#This Row],[Tiempo Preparación (horas)]],"Si","No")</f>
        <v>Si</v>
      </c>
      <c r="W674" s="8">
        <v>133</v>
      </c>
      <c r="X674" s="8">
        <f>IF(Tabla5[[#This Row],[Orden Cobrada]]="Si",Tabla5[[#This Row],[Monto Total de la Cuenta]]," ")</f>
        <v>133</v>
      </c>
      <c r="Y674" s="8">
        <v>85</v>
      </c>
      <c r="Z674" s="7">
        <f>Tabla5[[#This Row],[Tiempo de Preparación]]/1440</f>
        <v>5.9027777777777776E-2</v>
      </c>
    </row>
    <row r="675" spans="1:26">
      <c r="A675">
        <v>3</v>
      </c>
      <c r="B675" t="s">
        <v>364</v>
      </c>
      <c r="C675">
        <v>1</v>
      </c>
      <c r="D675" s="3">
        <v>45023.04791666667</v>
      </c>
      <c r="E675" s="3">
        <v>45023.157638888886</v>
      </c>
      <c r="F675" t="s">
        <v>97</v>
      </c>
      <c r="G675" t="s">
        <v>82</v>
      </c>
      <c r="H675" t="s">
        <v>102</v>
      </c>
      <c r="I675" t="str">
        <f>IF(Tabla5[[#This Row],[Orden Cobrada]]="Si",Tabla13[[#This Row],[Método de Pago]],"Ninguno")</f>
        <v>Efectivo</v>
      </c>
      <c r="J675" t="s">
        <v>245</v>
      </c>
      <c r="K675" s="34" t="str">
        <f>IF(Tabla5[[#This Row],[Orden Cobrada]]="Si",Tabla13[[#This Row],[Propina]],0)</f>
        <v>41.8</v>
      </c>
      <c r="L675" t="s">
        <v>76</v>
      </c>
      <c r="M675">
        <v>663</v>
      </c>
      <c r="N675" t="s">
        <v>90</v>
      </c>
      <c r="O675" t="s">
        <v>363</v>
      </c>
      <c r="P675" s="6">
        <f>INT(Tabla13[[#This Row],[Hora de Llegada]])</f>
        <v>45023</v>
      </c>
      <c r="Q675" s="7" t="str">
        <f>TEXT(Tabla13[[#This Row],[Hora de Llegada]], "h:mm")</f>
        <v>1:09</v>
      </c>
      <c r="R675" s="7" t="str">
        <f>TEXT(Tabla13[[#This Row],[Hora de Salida]], "h:mm")</f>
        <v>3:47</v>
      </c>
      <c r="S675" s="7">
        <f>IF(Tabla13[[#This Row],[Estado de la Mesa]]="Ocupada",Tabla13[[#This Row],[Hora de Salida2]]-Tabla13[[#This Row],[Hora de Llegada2]]+(15/1440),Tabla13[[#This Row],[Hora de Salida2]]-Tabla13[[#This Row],[Hora de Llegada2]])</f>
        <v>0.12013888888888889</v>
      </c>
      <c r="T675" s="7">
        <f>Tabla13[[#This Row],[Hora de Salida2]]-Tabla13[[#This Row],[Hora de Llegada2]]</f>
        <v>0.10972222222222222</v>
      </c>
      <c r="U675" s="7">
        <f>IF(Tabla5[[#This Row],[Tiempo de Permanencia sin la Espera]]&gt;Tabla5[[#This Row],[Tiempo Preparación (horas)]],Tabla5[[#This Row],[Tiempo de Permanencia sin la Espera]]-Tabla5[[#This Row],[Tiempo Preparación (horas)]],0)</f>
        <v>4.9305555555555554E-2</v>
      </c>
      <c r="V675" s="7" t="str">
        <f>IF(Tabla5[[#This Row],[Tiempo de Permanencia sin la Espera]]&gt;Tabla5[[#This Row],[Tiempo Preparación (horas)]],"Si","No")</f>
        <v>Si</v>
      </c>
      <c r="W675" s="8">
        <v>114</v>
      </c>
      <c r="X675" s="8">
        <f>IF(Tabla5[[#This Row],[Orden Cobrada]]="Si",Tabla5[[#This Row],[Monto Total de la Cuenta]]," ")</f>
        <v>114</v>
      </c>
      <c r="Y675" s="8">
        <v>87</v>
      </c>
      <c r="Z675" s="7">
        <f>Tabla5[[#This Row],[Tiempo de Preparación]]/1440</f>
        <v>6.0416666666666667E-2</v>
      </c>
    </row>
    <row r="676" spans="1:26">
      <c r="A676">
        <v>20</v>
      </c>
      <c r="B676" t="s">
        <v>362</v>
      </c>
      <c r="C676">
        <v>6</v>
      </c>
      <c r="D676" s="3">
        <v>45023.065972222219</v>
      </c>
      <c r="E676" s="3">
        <v>45023.161805555559</v>
      </c>
      <c r="F676" t="s">
        <v>78</v>
      </c>
      <c r="G676" t="s">
        <v>60</v>
      </c>
      <c r="H676" t="s">
        <v>106</v>
      </c>
      <c r="I676" t="str">
        <f>IF(Tabla5[[#This Row],[Orden Cobrada]]="Si",Tabla13[[#This Row],[Método de Pago]],"Ninguno")</f>
        <v>Tarjeta de débito</v>
      </c>
      <c r="J676" t="s">
        <v>361</v>
      </c>
      <c r="K676" s="34" t="str">
        <f>IF(Tabla5[[#This Row],[Orden Cobrada]]="Si",Tabla13[[#This Row],[Propina]],0)</f>
        <v>31.27</v>
      </c>
      <c r="L676" t="s">
        <v>57</v>
      </c>
      <c r="M676">
        <v>664</v>
      </c>
      <c r="N676" t="s">
        <v>75</v>
      </c>
      <c r="O676" t="s">
        <v>360</v>
      </c>
      <c r="P676" s="6">
        <f>INT(Tabla13[[#This Row],[Hora de Llegada]])</f>
        <v>45023</v>
      </c>
      <c r="Q676" s="7" t="str">
        <f>TEXT(Tabla13[[#This Row],[Hora de Llegada]], "h:mm")</f>
        <v>1:35</v>
      </c>
      <c r="R676" s="7" t="str">
        <f>TEXT(Tabla13[[#This Row],[Hora de Salida]], "h:mm")</f>
        <v>3:53</v>
      </c>
      <c r="S676" s="7">
        <f>IF(Tabla13[[#This Row],[Estado de la Mesa]]="Ocupada",Tabla13[[#This Row],[Hora de Salida2]]-Tabla13[[#This Row],[Hora de Llegada2]]+(15/1440),Tabla13[[#This Row],[Hora de Salida2]]-Tabla13[[#This Row],[Hora de Llegada2]])</f>
        <v>9.583333333333334E-2</v>
      </c>
      <c r="T676" s="7">
        <f>Tabla13[[#This Row],[Hora de Salida2]]-Tabla13[[#This Row],[Hora de Llegada2]]</f>
        <v>9.583333333333334E-2</v>
      </c>
      <c r="U676" s="7">
        <f>IF(Tabla5[[#This Row],[Tiempo de Permanencia sin la Espera]]&gt;Tabla5[[#This Row],[Tiempo Preparación (horas)]],Tabla5[[#This Row],[Tiempo de Permanencia sin la Espera]]-Tabla5[[#This Row],[Tiempo Preparación (horas)]],0)</f>
        <v>2.7083333333333334E-2</v>
      </c>
      <c r="V676" s="7" t="str">
        <f>IF(Tabla5[[#This Row],[Tiempo de Permanencia sin la Espera]]&gt;Tabla5[[#This Row],[Tiempo Preparación (horas)]],"Si","No")</f>
        <v>Si</v>
      </c>
      <c r="W676" s="8">
        <v>122</v>
      </c>
      <c r="X676" s="8">
        <f>IF(Tabla5[[#This Row],[Orden Cobrada]]="Si",Tabla5[[#This Row],[Monto Total de la Cuenta]]," ")</f>
        <v>122</v>
      </c>
      <c r="Y676" s="8">
        <v>99</v>
      </c>
      <c r="Z676" s="7">
        <f>Tabla5[[#This Row],[Tiempo de Preparación]]/1440</f>
        <v>6.8750000000000006E-2</v>
      </c>
    </row>
    <row r="677" spans="1:26">
      <c r="A677">
        <v>6</v>
      </c>
      <c r="B677" t="s">
        <v>359</v>
      </c>
      <c r="C677">
        <v>1</v>
      </c>
      <c r="D677" s="3">
        <v>45023.086805555555</v>
      </c>
      <c r="E677" s="3">
        <v>45023.24722222222</v>
      </c>
      <c r="F677" t="s">
        <v>87</v>
      </c>
      <c r="G677" t="s">
        <v>82</v>
      </c>
      <c r="H677" t="s">
        <v>59</v>
      </c>
      <c r="I677" t="str">
        <f>IF(Tabla5[[#This Row],[Orden Cobrada]]="Si",Tabla13[[#This Row],[Método de Pago]],"Ninguno")</f>
        <v>Tarjeta de crédito</v>
      </c>
      <c r="J677" t="s">
        <v>358</v>
      </c>
      <c r="K677" s="34" t="str">
        <f>IF(Tabla5[[#This Row],[Orden Cobrada]]="Si",Tabla13[[#This Row],[Propina]],0)</f>
        <v>25.32</v>
      </c>
      <c r="L677" t="s">
        <v>76</v>
      </c>
      <c r="M677">
        <v>665</v>
      </c>
      <c r="N677" t="s">
        <v>126</v>
      </c>
      <c r="O677" t="s">
        <v>357</v>
      </c>
      <c r="P677" s="6">
        <f>INT(Tabla13[[#This Row],[Hora de Llegada]])</f>
        <v>45023</v>
      </c>
      <c r="Q677" s="7" t="str">
        <f>TEXT(Tabla13[[#This Row],[Hora de Llegada]], "h:mm")</f>
        <v>2:05</v>
      </c>
      <c r="R677" s="7" t="str">
        <f>TEXT(Tabla13[[#This Row],[Hora de Salida]], "h:mm")</f>
        <v>5:56</v>
      </c>
      <c r="S677" s="7">
        <f>IF(Tabla13[[#This Row],[Estado de la Mesa]]="Ocupada",Tabla13[[#This Row],[Hora de Salida2]]-Tabla13[[#This Row],[Hora de Llegada2]]+(15/1440),Tabla13[[#This Row],[Hora de Salida2]]-Tabla13[[#This Row],[Hora de Llegada2]])</f>
        <v>0.17083333333333331</v>
      </c>
      <c r="T677" s="7">
        <f>Tabla13[[#This Row],[Hora de Salida2]]-Tabla13[[#This Row],[Hora de Llegada2]]</f>
        <v>0.16041666666666665</v>
      </c>
      <c r="U677" s="7">
        <f>IF(Tabla5[[#This Row],[Tiempo de Permanencia sin la Espera]]&gt;Tabla5[[#This Row],[Tiempo Preparación (horas)]],Tabla5[[#This Row],[Tiempo de Permanencia sin la Espera]]-Tabla5[[#This Row],[Tiempo Preparación (horas)]],0)</f>
        <v>0.13263888888888886</v>
      </c>
      <c r="V677" s="7" t="str">
        <f>IF(Tabla5[[#This Row],[Tiempo de Permanencia sin la Espera]]&gt;Tabla5[[#This Row],[Tiempo Preparación (horas)]],"Si","No")</f>
        <v>Si</v>
      </c>
      <c r="W677" s="8">
        <v>129</v>
      </c>
      <c r="X677" s="8">
        <f>IF(Tabla5[[#This Row],[Orden Cobrada]]="Si",Tabla5[[#This Row],[Monto Total de la Cuenta]]," ")</f>
        <v>129</v>
      </c>
      <c r="Y677" s="8">
        <v>40</v>
      </c>
      <c r="Z677" s="7">
        <f>Tabla5[[#This Row],[Tiempo de Preparación]]/1440</f>
        <v>2.7777777777777776E-2</v>
      </c>
    </row>
    <row r="678" spans="1:26">
      <c r="A678">
        <v>8</v>
      </c>
      <c r="B678" t="s">
        <v>356</v>
      </c>
      <c r="C678">
        <v>4</v>
      </c>
      <c r="D678" s="3">
        <v>45023.044444444444</v>
      </c>
      <c r="E678" s="3">
        <v>45023.206250000003</v>
      </c>
      <c r="F678" t="s">
        <v>61</v>
      </c>
      <c r="G678" t="s">
        <v>82</v>
      </c>
      <c r="H678" t="s">
        <v>59</v>
      </c>
      <c r="I678" t="str">
        <f>IF(Tabla5[[#This Row],[Orden Cobrada]]="Si",Tabla13[[#This Row],[Método de Pago]],"Ninguno")</f>
        <v>Tarjeta de crédito</v>
      </c>
      <c r="J678" t="s">
        <v>355</v>
      </c>
      <c r="K678" s="34" t="str">
        <f>IF(Tabla5[[#This Row],[Orden Cobrada]]="Si",Tabla13[[#This Row],[Propina]],0)</f>
        <v>11.86</v>
      </c>
      <c r="L678" t="s">
        <v>70</v>
      </c>
      <c r="M678">
        <v>666</v>
      </c>
      <c r="N678" t="s">
        <v>163</v>
      </c>
      <c r="O678" t="s">
        <v>21</v>
      </c>
      <c r="P678" s="6">
        <f>INT(Tabla13[[#This Row],[Hora de Llegada]])</f>
        <v>45023</v>
      </c>
      <c r="Q678" s="7" t="str">
        <f>TEXT(Tabla13[[#This Row],[Hora de Llegada]], "h:mm")</f>
        <v>1:04</v>
      </c>
      <c r="R678" s="7" t="str">
        <f>TEXT(Tabla13[[#This Row],[Hora de Salida]], "h:mm")</f>
        <v>4:57</v>
      </c>
      <c r="S678" s="7">
        <f>IF(Tabla13[[#This Row],[Estado de la Mesa]]="Ocupada",Tabla13[[#This Row],[Hora de Salida2]]-Tabla13[[#This Row],[Hora de Llegada2]]+(15/1440),Tabla13[[#This Row],[Hora de Salida2]]-Tabla13[[#This Row],[Hora de Llegada2]])</f>
        <v>0.16180555555555556</v>
      </c>
      <c r="T678" s="7">
        <f>Tabla13[[#This Row],[Hora de Salida2]]-Tabla13[[#This Row],[Hora de Llegada2]]</f>
        <v>0.16180555555555556</v>
      </c>
      <c r="U678" s="7">
        <f>IF(Tabla5[[#This Row],[Tiempo de Permanencia sin la Espera]]&gt;Tabla5[[#This Row],[Tiempo Preparación (horas)]],Tabla5[[#This Row],[Tiempo de Permanencia sin la Espera]]-Tabla5[[#This Row],[Tiempo Preparación (horas)]],0)</f>
        <v>0.14305555555555557</v>
      </c>
      <c r="V678" s="7" t="str">
        <f>IF(Tabla5[[#This Row],[Tiempo de Permanencia sin la Espera]]&gt;Tabla5[[#This Row],[Tiempo Preparación (horas)]],"Si","No")</f>
        <v>Si</v>
      </c>
      <c r="W678" s="8">
        <v>40</v>
      </c>
      <c r="X678" s="8">
        <f>IF(Tabla5[[#This Row],[Orden Cobrada]]="Si",Tabla5[[#This Row],[Monto Total de la Cuenta]]," ")</f>
        <v>40</v>
      </c>
      <c r="Y678" s="8">
        <v>27</v>
      </c>
      <c r="Z678" s="7">
        <f>Tabla5[[#This Row],[Tiempo de Preparación]]/1440</f>
        <v>1.8749999999999999E-2</v>
      </c>
    </row>
    <row r="679" spans="1:26">
      <c r="A679">
        <v>6</v>
      </c>
      <c r="B679" t="s">
        <v>354</v>
      </c>
      <c r="C679">
        <v>5</v>
      </c>
      <c r="D679" s="3">
        <v>45023.152083333334</v>
      </c>
      <c r="E679" s="3">
        <v>45023.296527777777</v>
      </c>
      <c r="F679" t="s">
        <v>72</v>
      </c>
      <c r="G679" t="s">
        <v>82</v>
      </c>
      <c r="H679" t="s">
        <v>59</v>
      </c>
      <c r="I679" t="str">
        <f>IF(Tabla5[[#This Row],[Orden Cobrada]]="Si",Tabla13[[#This Row],[Método de Pago]],"Ninguno")</f>
        <v>Tarjeta de crédito</v>
      </c>
      <c r="J679" t="s">
        <v>353</v>
      </c>
      <c r="K679" s="34" t="str">
        <f>IF(Tabla5[[#This Row],[Orden Cobrada]]="Si",Tabla13[[#This Row],[Propina]],0)</f>
        <v>20.49</v>
      </c>
      <c r="L679" t="s">
        <v>57</v>
      </c>
      <c r="M679">
        <v>667</v>
      </c>
      <c r="N679" t="s">
        <v>100</v>
      </c>
      <c r="O679" t="s">
        <v>12</v>
      </c>
      <c r="P679" s="6">
        <f>INT(Tabla13[[#This Row],[Hora de Llegada]])</f>
        <v>45023</v>
      </c>
      <c r="Q679" s="7" t="str">
        <f>TEXT(Tabla13[[#This Row],[Hora de Llegada]], "h:mm")</f>
        <v>3:39</v>
      </c>
      <c r="R679" s="7" t="str">
        <f>TEXT(Tabla13[[#This Row],[Hora de Salida]], "h:mm")</f>
        <v>7:07</v>
      </c>
      <c r="S679" s="7">
        <f>IF(Tabla13[[#This Row],[Estado de la Mesa]]="Ocupada",Tabla13[[#This Row],[Hora de Salida2]]-Tabla13[[#This Row],[Hora de Llegada2]]+(15/1440),Tabla13[[#This Row],[Hora de Salida2]]-Tabla13[[#This Row],[Hora de Llegada2]])</f>
        <v>0.14444444444444446</v>
      </c>
      <c r="T679" s="7">
        <f>Tabla13[[#This Row],[Hora de Salida2]]-Tabla13[[#This Row],[Hora de Llegada2]]</f>
        <v>0.14444444444444446</v>
      </c>
      <c r="U679" s="7">
        <f>IF(Tabla5[[#This Row],[Tiempo de Permanencia sin la Espera]]&gt;Tabla5[[#This Row],[Tiempo Preparación (horas)]],Tabla5[[#This Row],[Tiempo de Permanencia sin la Espera]]-Tabla5[[#This Row],[Tiempo Preparación (horas)]],0)</f>
        <v>0.13611111111111113</v>
      </c>
      <c r="V679" s="7" t="str">
        <f>IF(Tabla5[[#This Row],[Tiempo de Permanencia sin la Espera]]&gt;Tabla5[[#This Row],[Tiempo Preparación (horas)]],"Si","No")</f>
        <v>Si</v>
      </c>
      <c r="W679" s="8">
        <v>36</v>
      </c>
      <c r="X679" s="8">
        <f>IF(Tabla5[[#This Row],[Orden Cobrada]]="Si",Tabla5[[#This Row],[Monto Total de la Cuenta]]," ")</f>
        <v>36</v>
      </c>
      <c r="Y679" s="8">
        <v>12</v>
      </c>
      <c r="Z679" s="7">
        <f>Tabla5[[#This Row],[Tiempo de Preparación]]/1440</f>
        <v>8.3333333333333332E-3</v>
      </c>
    </row>
    <row r="680" spans="1:26">
      <c r="A680">
        <v>12</v>
      </c>
      <c r="B680" t="s">
        <v>352</v>
      </c>
      <c r="C680">
        <v>4</v>
      </c>
      <c r="D680" s="3">
        <v>45023.071527777778</v>
      </c>
      <c r="E680" s="3">
        <v>45023.195138888892</v>
      </c>
      <c r="F680" t="s">
        <v>97</v>
      </c>
      <c r="G680" t="s">
        <v>60</v>
      </c>
      <c r="H680" t="s">
        <v>59</v>
      </c>
      <c r="I680" t="str">
        <f>IF(Tabla5[[#This Row],[Orden Cobrada]]="Si",Tabla13[[#This Row],[Método de Pago]],"Ninguno")</f>
        <v>Tarjeta de crédito</v>
      </c>
      <c r="J680" t="s">
        <v>351</v>
      </c>
      <c r="K680" s="34" t="str">
        <f>IF(Tabla5[[#This Row],[Orden Cobrada]]="Si",Tabla13[[#This Row],[Propina]],0)</f>
        <v>18.61</v>
      </c>
      <c r="L680" t="s">
        <v>57</v>
      </c>
      <c r="M680">
        <v>668</v>
      </c>
      <c r="N680" t="s">
        <v>126</v>
      </c>
      <c r="O680" t="s">
        <v>350</v>
      </c>
      <c r="P680" s="6">
        <f>INT(Tabla13[[#This Row],[Hora de Llegada]])</f>
        <v>45023</v>
      </c>
      <c r="Q680" s="7" t="str">
        <f>TEXT(Tabla13[[#This Row],[Hora de Llegada]], "h:mm")</f>
        <v>1:43</v>
      </c>
      <c r="R680" s="7" t="str">
        <f>TEXT(Tabla13[[#This Row],[Hora de Salida]], "h:mm")</f>
        <v>4:41</v>
      </c>
      <c r="S680" s="7">
        <f>IF(Tabla13[[#This Row],[Estado de la Mesa]]="Ocupada",Tabla13[[#This Row],[Hora de Salida2]]-Tabla13[[#This Row],[Hora de Llegada2]]+(15/1440),Tabla13[[#This Row],[Hora de Salida2]]-Tabla13[[#This Row],[Hora de Llegada2]])</f>
        <v>0.1236111111111111</v>
      </c>
      <c r="T680" s="7">
        <f>Tabla13[[#This Row],[Hora de Salida2]]-Tabla13[[#This Row],[Hora de Llegada2]]</f>
        <v>0.1236111111111111</v>
      </c>
      <c r="U680" s="7">
        <f>IF(Tabla5[[#This Row],[Tiempo de Permanencia sin la Espera]]&gt;Tabla5[[#This Row],[Tiempo Preparación (horas)]],Tabla5[[#This Row],[Tiempo de Permanencia sin la Espera]]-Tabla5[[#This Row],[Tiempo Preparación (horas)]],0)</f>
        <v>4.3749999999999997E-2</v>
      </c>
      <c r="V680" s="7" t="str">
        <f>IF(Tabla5[[#This Row],[Tiempo de Permanencia sin la Espera]]&gt;Tabla5[[#This Row],[Tiempo Preparación (horas)]],"Si","No")</f>
        <v>Si</v>
      </c>
      <c r="W680" s="8">
        <v>201</v>
      </c>
      <c r="X680" s="8">
        <f>IF(Tabla5[[#This Row],[Orden Cobrada]]="Si",Tabla5[[#This Row],[Monto Total de la Cuenta]]," ")</f>
        <v>201</v>
      </c>
      <c r="Y680" s="8">
        <v>115</v>
      </c>
      <c r="Z680" s="7">
        <f>Tabla5[[#This Row],[Tiempo de Preparación]]/1440</f>
        <v>7.9861111111111105E-2</v>
      </c>
    </row>
    <row r="681" spans="1:26">
      <c r="A681">
        <v>10</v>
      </c>
      <c r="B681" t="s">
        <v>349</v>
      </c>
      <c r="C681">
        <v>4</v>
      </c>
      <c r="D681" s="3">
        <v>45023.042361111111</v>
      </c>
      <c r="E681" s="3">
        <v>45023.19027777778</v>
      </c>
      <c r="F681" t="s">
        <v>72</v>
      </c>
      <c r="G681" t="s">
        <v>82</v>
      </c>
      <c r="H681" t="s">
        <v>59</v>
      </c>
      <c r="I681" t="str">
        <f>IF(Tabla5[[#This Row],[Orden Cobrada]]="Si",Tabla13[[#This Row],[Método de Pago]],"Ninguno")</f>
        <v>Tarjeta de crédito</v>
      </c>
      <c r="J681" t="s">
        <v>348</v>
      </c>
      <c r="K681" s="34" t="str">
        <f>IF(Tabla5[[#This Row],[Orden Cobrada]]="Si",Tabla13[[#This Row],[Propina]],0)</f>
        <v>10.68</v>
      </c>
      <c r="L681" t="s">
        <v>70</v>
      </c>
      <c r="M681">
        <v>669</v>
      </c>
      <c r="N681" t="s">
        <v>132</v>
      </c>
      <c r="O681" t="s">
        <v>347</v>
      </c>
      <c r="P681" s="6">
        <f>INT(Tabla13[[#This Row],[Hora de Llegada]])</f>
        <v>45023</v>
      </c>
      <c r="Q681" s="7" t="str">
        <f>TEXT(Tabla13[[#This Row],[Hora de Llegada]], "h:mm")</f>
        <v>1:01</v>
      </c>
      <c r="R681" s="7" t="str">
        <f>TEXT(Tabla13[[#This Row],[Hora de Salida]], "h:mm")</f>
        <v>4:34</v>
      </c>
      <c r="S681" s="7">
        <f>IF(Tabla13[[#This Row],[Estado de la Mesa]]="Ocupada",Tabla13[[#This Row],[Hora de Salida2]]-Tabla13[[#This Row],[Hora de Llegada2]]+(15/1440),Tabla13[[#This Row],[Hora de Salida2]]-Tabla13[[#This Row],[Hora de Llegada2]])</f>
        <v>0.14791666666666667</v>
      </c>
      <c r="T681" s="7">
        <f>Tabla13[[#This Row],[Hora de Salida2]]-Tabla13[[#This Row],[Hora de Llegada2]]</f>
        <v>0.14791666666666667</v>
      </c>
      <c r="U681" s="7">
        <f>IF(Tabla5[[#This Row],[Tiempo de Permanencia sin la Espera]]&gt;Tabla5[[#This Row],[Tiempo Preparación (horas)]],Tabla5[[#This Row],[Tiempo de Permanencia sin la Espera]]-Tabla5[[#This Row],[Tiempo Preparación (horas)]],0)</f>
        <v>0.1</v>
      </c>
      <c r="V681" s="7" t="str">
        <f>IF(Tabla5[[#This Row],[Tiempo de Permanencia sin la Espera]]&gt;Tabla5[[#This Row],[Tiempo Preparación (horas)]],"Si","No")</f>
        <v>Si</v>
      </c>
      <c r="W681" s="8">
        <v>181</v>
      </c>
      <c r="X681" s="8">
        <f>IF(Tabla5[[#This Row],[Orden Cobrada]]="Si",Tabla5[[#This Row],[Monto Total de la Cuenta]]," ")</f>
        <v>181</v>
      </c>
      <c r="Y681" s="8">
        <v>69</v>
      </c>
      <c r="Z681" s="7">
        <f>Tabla5[[#This Row],[Tiempo de Preparación]]/1440</f>
        <v>4.791666666666667E-2</v>
      </c>
    </row>
    <row r="682" spans="1:26">
      <c r="A682">
        <v>16</v>
      </c>
      <c r="B682" t="s">
        <v>346</v>
      </c>
      <c r="C682">
        <v>6</v>
      </c>
      <c r="D682" s="3">
        <v>45023.077777777777</v>
      </c>
      <c r="E682" s="3">
        <v>45023.133333333331</v>
      </c>
      <c r="F682" t="s">
        <v>61</v>
      </c>
      <c r="G682" t="s">
        <v>82</v>
      </c>
      <c r="H682" t="s">
        <v>102</v>
      </c>
      <c r="I682" t="str">
        <f>IF(Tabla5[[#This Row],[Orden Cobrada]]="Si",Tabla13[[#This Row],[Método de Pago]],"Ninguno")</f>
        <v>Efectivo</v>
      </c>
      <c r="J682" t="s">
        <v>345</v>
      </c>
      <c r="K682" s="34" t="str">
        <f>IF(Tabla5[[#This Row],[Orden Cobrada]]="Si",Tabla13[[#This Row],[Propina]],0)</f>
        <v>37.93</v>
      </c>
      <c r="L682" t="s">
        <v>76</v>
      </c>
      <c r="M682">
        <v>670</v>
      </c>
      <c r="N682" t="s">
        <v>126</v>
      </c>
      <c r="O682" t="s">
        <v>344</v>
      </c>
      <c r="P682" s="6">
        <f>INT(Tabla13[[#This Row],[Hora de Llegada]])</f>
        <v>45023</v>
      </c>
      <c r="Q682" s="7" t="str">
        <f>TEXT(Tabla13[[#This Row],[Hora de Llegada]], "h:mm")</f>
        <v>1:52</v>
      </c>
      <c r="R682" s="7" t="str">
        <f>TEXT(Tabla13[[#This Row],[Hora de Salida]], "h:mm")</f>
        <v>3:12</v>
      </c>
      <c r="S682" s="7">
        <f>IF(Tabla13[[#This Row],[Estado de la Mesa]]="Ocupada",Tabla13[[#This Row],[Hora de Salida2]]-Tabla13[[#This Row],[Hora de Llegada2]]+(15/1440),Tabla13[[#This Row],[Hora de Salida2]]-Tabla13[[#This Row],[Hora de Llegada2]])</f>
        <v>6.5972222222222224E-2</v>
      </c>
      <c r="T682" s="7">
        <f>Tabla13[[#This Row],[Hora de Salida2]]-Tabla13[[#This Row],[Hora de Llegada2]]</f>
        <v>5.5555555555555552E-2</v>
      </c>
      <c r="U682" s="7">
        <f>IF(Tabla5[[#This Row],[Tiempo de Permanencia sin la Espera]]&gt;Tabla5[[#This Row],[Tiempo Preparación (horas)]],Tabla5[[#This Row],[Tiempo de Permanencia sin la Espera]]-Tabla5[[#This Row],[Tiempo Preparación (horas)]],0)</f>
        <v>3.4722222222222168E-3</v>
      </c>
      <c r="V682" s="7" t="str">
        <f>IF(Tabla5[[#This Row],[Tiempo de Permanencia sin la Espera]]&gt;Tabla5[[#This Row],[Tiempo Preparación (horas)]],"Si","No")</f>
        <v>Si</v>
      </c>
      <c r="W682" s="8">
        <v>94</v>
      </c>
      <c r="X682" s="8">
        <f>IF(Tabla5[[#This Row],[Orden Cobrada]]="Si",Tabla5[[#This Row],[Monto Total de la Cuenta]]," ")</f>
        <v>94</v>
      </c>
      <c r="Y682" s="8">
        <v>75</v>
      </c>
      <c r="Z682" s="7">
        <f>Tabla5[[#This Row],[Tiempo de Preparación]]/1440</f>
        <v>5.2083333333333336E-2</v>
      </c>
    </row>
    <row r="683" spans="1:26">
      <c r="A683">
        <v>17</v>
      </c>
      <c r="B683" t="s">
        <v>343</v>
      </c>
      <c r="C683">
        <v>3</v>
      </c>
      <c r="D683" s="3">
        <v>45023.095833333333</v>
      </c>
      <c r="E683" s="3">
        <v>45023.145833333336</v>
      </c>
      <c r="F683" t="s">
        <v>72</v>
      </c>
      <c r="G683" t="s">
        <v>82</v>
      </c>
      <c r="H683" t="s">
        <v>102</v>
      </c>
      <c r="I683" t="str">
        <f>IF(Tabla5[[#This Row],[Orden Cobrada]]="Si",Tabla13[[#This Row],[Método de Pago]],"Ninguno")</f>
        <v>Ninguno</v>
      </c>
      <c r="J683" t="s">
        <v>342</v>
      </c>
      <c r="K683" s="34">
        <f>IF(Tabla5[[#This Row],[Orden Cobrada]]="Si",Tabla13[[#This Row],[Propina]],0)</f>
        <v>0</v>
      </c>
      <c r="L683" t="s">
        <v>57</v>
      </c>
      <c r="M683">
        <v>671</v>
      </c>
      <c r="N683" t="s">
        <v>126</v>
      </c>
      <c r="O683" t="s">
        <v>341</v>
      </c>
      <c r="P683" s="6">
        <f>INT(Tabla13[[#This Row],[Hora de Llegada]])</f>
        <v>45023</v>
      </c>
      <c r="Q683" s="7" t="str">
        <f>TEXT(Tabla13[[#This Row],[Hora de Llegada]], "h:mm")</f>
        <v>2:18</v>
      </c>
      <c r="R683" s="7" t="str">
        <f>TEXT(Tabla13[[#This Row],[Hora de Salida]], "h:mm")</f>
        <v>3:30</v>
      </c>
      <c r="S683" s="7">
        <f>IF(Tabla13[[#This Row],[Estado de la Mesa]]="Ocupada",Tabla13[[#This Row],[Hora de Salida2]]-Tabla13[[#This Row],[Hora de Llegada2]]+(15/1440),Tabla13[[#This Row],[Hora de Salida2]]-Tabla13[[#This Row],[Hora de Llegada2]])</f>
        <v>5.0000000000000017E-2</v>
      </c>
      <c r="T683" s="7">
        <f>Tabla13[[#This Row],[Hora de Salida2]]-Tabla13[[#This Row],[Hora de Llegada2]]</f>
        <v>5.0000000000000017E-2</v>
      </c>
      <c r="U683" s="7">
        <f>IF(Tabla5[[#This Row],[Tiempo de Permanencia sin la Espera]]&gt;Tabla5[[#This Row],[Tiempo Preparación (horas)]],Tabla5[[#This Row],[Tiempo de Permanencia sin la Espera]]-Tabla5[[#This Row],[Tiempo Preparación (horas)]],0)</f>
        <v>0</v>
      </c>
      <c r="V683" s="7" t="str">
        <f>IF(Tabla5[[#This Row],[Tiempo de Permanencia sin la Espera]]&gt;Tabla5[[#This Row],[Tiempo Preparación (horas)]],"Si","No")</f>
        <v>No</v>
      </c>
      <c r="W683" s="8">
        <v>184</v>
      </c>
      <c r="X683" s="8" t="str">
        <f>IF(Tabla5[[#This Row],[Orden Cobrada]]="Si",Tabla5[[#This Row],[Monto Total de la Cuenta]]," ")</f>
        <v xml:space="preserve"> </v>
      </c>
      <c r="Y683" s="8">
        <v>95</v>
      </c>
      <c r="Z683" s="7">
        <f>Tabla5[[#This Row],[Tiempo de Preparación]]/1440</f>
        <v>6.5972222222222224E-2</v>
      </c>
    </row>
    <row r="684" spans="1:26">
      <c r="A684">
        <v>12</v>
      </c>
      <c r="B684" t="s">
        <v>340</v>
      </c>
      <c r="C684">
        <v>6</v>
      </c>
      <c r="D684" s="3">
        <v>45023.058333333334</v>
      </c>
      <c r="E684" s="3">
        <v>45023.160416666666</v>
      </c>
      <c r="F684" t="s">
        <v>78</v>
      </c>
      <c r="G684" t="s">
        <v>66</v>
      </c>
      <c r="H684" t="s">
        <v>59</v>
      </c>
      <c r="I684" t="str">
        <f>IF(Tabla5[[#This Row],[Orden Cobrada]]="Si",Tabla13[[#This Row],[Método de Pago]],"Ninguno")</f>
        <v>Tarjeta de crédito</v>
      </c>
      <c r="J684" t="s">
        <v>339</v>
      </c>
      <c r="K684" s="34" t="str">
        <f>IF(Tabla5[[#This Row],[Orden Cobrada]]="Si",Tabla13[[#This Row],[Propina]],0)</f>
        <v>29.19</v>
      </c>
      <c r="L684" t="s">
        <v>57</v>
      </c>
      <c r="M684">
        <v>672</v>
      </c>
      <c r="N684" t="s">
        <v>69</v>
      </c>
      <c r="O684" t="s">
        <v>338</v>
      </c>
      <c r="P684" s="6">
        <f>INT(Tabla13[[#This Row],[Hora de Llegada]])</f>
        <v>45023</v>
      </c>
      <c r="Q684" s="7" t="str">
        <f>TEXT(Tabla13[[#This Row],[Hora de Llegada]], "h:mm")</f>
        <v>1:24</v>
      </c>
      <c r="R684" s="7" t="str">
        <f>TEXT(Tabla13[[#This Row],[Hora de Salida]], "h:mm")</f>
        <v>3:51</v>
      </c>
      <c r="S684" s="7">
        <f>IF(Tabla13[[#This Row],[Estado de la Mesa]]="Ocupada",Tabla13[[#This Row],[Hora de Salida2]]-Tabla13[[#This Row],[Hora de Llegada2]]+(15/1440),Tabla13[[#This Row],[Hora de Salida2]]-Tabla13[[#This Row],[Hora de Llegada2]])</f>
        <v>0.10208333333333336</v>
      </c>
      <c r="T684" s="7">
        <f>Tabla13[[#This Row],[Hora de Salida2]]-Tabla13[[#This Row],[Hora de Llegada2]]</f>
        <v>0.10208333333333336</v>
      </c>
      <c r="U684" s="7">
        <f>IF(Tabla5[[#This Row],[Tiempo de Permanencia sin la Espera]]&gt;Tabla5[[#This Row],[Tiempo Preparación (horas)]],Tabla5[[#This Row],[Tiempo de Permanencia sin la Espera]]-Tabla5[[#This Row],[Tiempo Preparación (horas)]],0)</f>
        <v>4.7916666666666691E-2</v>
      </c>
      <c r="V684" s="7" t="str">
        <f>IF(Tabla5[[#This Row],[Tiempo de Permanencia sin la Espera]]&gt;Tabla5[[#This Row],[Tiempo Preparación (horas)]],"Si","No")</f>
        <v>Si</v>
      </c>
      <c r="W684" s="8">
        <v>157</v>
      </c>
      <c r="X684" s="8">
        <f>IF(Tabla5[[#This Row],[Orden Cobrada]]="Si",Tabla5[[#This Row],[Monto Total de la Cuenta]]," ")</f>
        <v>157</v>
      </c>
      <c r="Y684" s="8">
        <v>78</v>
      </c>
      <c r="Z684" s="7">
        <f>Tabla5[[#This Row],[Tiempo de Preparación]]/1440</f>
        <v>5.4166666666666669E-2</v>
      </c>
    </row>
    <row r="685" spans="1:26">
      <c r="A685">
        <v>20</v>
      </c>
      <c r="B685" t="s">
        <v>304</v>
      </c>
      <c r="C685">
        <v>6</v>
      </c>
      <c r="D685" s="3">
        <v>45023.025694444441</v>
      </c>
      <c r="E685" s="3">
        <v>45023.119444444441</v>
      </c>
      <c r="F685" t="s">
        <v>87</v>
      </c>
      <c r="G685" t="s">
        <v>82</v>
      </c>
      <c r="H685" t="s">
        <v>59</v>
      </c>
      <c r="I685" t="str">
        <f>IF(Tabla5[[#This Row],[Orden Cobrada]]="Si",Tabla13[[#This Row],[Método de Pago]],"Ninguno")</f>
        <v>Tarjeta de crédito</v>
      </c>
      <c r="J685" t="s">
        <v>337</v>
      </c>
      <c r="K685" s="34" t="str">
        <f>IF(Tabla5[[#This Row],[Orden Cobrada]]="Si",Tabla13[[#This Row],[Propina]],0)</f>
        <v>36.5</v>
      </c>
      <c r="L685" t="s">
        <v>57</v>
      </c>
      <c r="M685">
        <v>673</v>
      </c>
      <c r="N685" t="s">
        <v>132</v>
      </c>
      <c r="O685" t="s">
        <v>336</v>
      </c>
      <c r="P685" s="6">
        <f>INT(Tabla13[[#This Row],[Hora de Llegada]])</f>
        <v>45023</v>
      </c>
      <c r="Q685" s="7" t="str">
        <f>TEXT(Tabla13[[#This Row],[Hora de Llegada]], "h:mm")</f>
        <v>0:37</v>
      </c>
      <c r="R685" s="7" t="str">
        <f>TEXT(Tabla13[[#This Row],[Hora de Salida]], "h:mm")</f>
        <v>2:52</v>
      </c>
      <c r="S685" s="7">
        <f>IF(Tabla13[[#This Row],[Estado de la Mesa]]="Ocupada",Tabla13[[#This Row],[Hora de Salida2]]-Tabla13[[#This Row],[Hora de Llegada2]]+(15/1440),Tabla13[[#This Row],[Hora de Salida2]]-Tabla13[[#This Row],[Hora de Llegada2]])</f>
        <v>9.375E-2</v>
      </c>
      <c r="T685" s="7">
        <f>Tabla13[[#This Row],[Hora de Salida2]]-Tabla13[[#This Row],[Hora de Llegada2]]</f>
        <v>9.375E-2</v>
      </c>
      <c r="U685" s="7">
        <f>IF(Tabla5[[#This Row],[Tiempo de Permanencia sin la Espera]]&gt;Tabla5[[#This Row],[Tiempo Preparación (horas)]],Tabla5[[#This Row],[Tiempo de Permanencia sin la Espera]]-Tabla5[[#This Row],[Tiempo Preparación (horas)]],0)</f>
        <v>2.916666666666666E-2</v>
      </c>
      <c r="V685" s="7" t="str">
        <f>IF(Tabla5[[#This Row],[Tiempo de Permanencia sin la Espera]]&gt;Tabla5[[#This Row],[Tiempo Preparación (horas)]],"Si","No")</f>
        <v>Si</v>
      </c>
      <c r="W685" s="8">
        <v>265</v>
      </c>
      <c r="X685" s="8">
        <f>IF(Tabla5[[#This Row],[Orden Cobrada]]="Si",Tabla5[[#This Row],[Monto Total de la Cuenta]]," ")</f>
        <v>265</v>
      </c>
      <c r="Y685" s="8">
        <v>93</v>
      </c>
      <c r="Z685" s="7">
        <f>Tabla5[[#This Row],[Tiempo de Preparación]]/1440</f>
        <v>6.458333333333334E-2</v>
      </c>
    </row>
    <row r="686" spans="1:26">
      <c r="A686">
        <v>1</v>
      </c>
      <c r="B686" t="s">
        <v>335</v>
      </c>
      <c r="C686">
        <v>3</v>
      </c>
      <c r="D686" s="3">
        <v>45023.002083333333</v>
      </c>
      <c r="E686" s="3">
        <v>45023.0625</v>
      </c>
      <c r="F686" t="s">
        <v>87</v>
      </c>
      <c r="G686" t="s">
        <v>66</v>
      </c>
      <c r="H686" t="s">
        <v>59</v>
      </c>
      <c r="I686" t="str">
        <f>IF(Tabla5[[#This Row],[Orden Cobrada]]="Si",Tabla13[[#This Row],[Método de Pago]],"Ninguno")</f>
        <v>Tarjeta de crédito</v>
      </c>
      <c r="J686" t="s">
        <v>334</v>
      </c>
      <c r="K686" s="34" t="str">
        <f>IF(Tabla5[[#This Row],[Orden Cobrada]]="Si",Tabla13[[#This Row],[Propina]],0)</f>
        <v>41.29</v>
      </c>
      <c r="L686" t="s">
        <v>70</v>
      </c>
      <c r="M686">
        <v>674</v>
      </c>
      <c r="N686" t="s">
        <v>163</v>
      </c>
      <c r="O686" t="s">
        <v>333</v>
      </c>
      <c r="P686" s="6">
        <f>INT(Tabla13[[#This Row],[Hora de Llegada]])</f>
        <v>45023</v>
      </c>
      <c r="Q686" s="7" t="str">
        <f>TEXT(Tabla13[[#This Row],[Hora de Llegada]], "h:mm")</f>
        <v>0:03</v>
      </c>
      <c r="R686" s="7" t="str">
        <f>TEXT(Tabla13[[#This Row],[Hora de Salida]], "h:mm")</f>
        <v>1:30</v>
      </c>
      <c r="S686" s="7">
        <f>IF(Tabla13[[#This Row],[Estado de la Mesa]]="Ocupada",Tabla13[[#This Row],[Hora de Salida2]]-Tabla13[[#This Row],[Hora de Llegada2]]+(15/1440),Tabla13[[#This Row],[Hora de Salida2]]-Tabla13[[#This Row],[Hora de Llegada2]])</f>
        <v>6.0416666666666667E-2</v>
      </c>
      <c r="T686" s="7">
        <f>Tabla13[[#This Row],[Hora de Salida2]]-Tabla13[[#This Row],[Hora de Llegada2]]</f>
        <v>6.0416666666666667E-2</v>
      </c>
      <c r="U686" s="7">
        <f>IF(Tabla5[[#This Row],[Tiempo de Permanencia sin la Espera]]&gt;Tabla5[[#This Row],[Tiempo Preparación (horas)]],Tabla5[[#This Row],[Tiempo de Permanencia sin la Espera]]-Tabla5[[#This Row],[Tiempo Preparación (horas)]],0)</f>
        <v>1.5277777777777779E-2</v>
      </c>
      <c r="V686" s="7" t="str">
        <f>IF(Tabla5[[#This Row],[Tiempo de Permanencia sin la Espera]]&gt;Tabla5[[#This Row],[Tiempo Preparación (horas)]],"Si","No")</f>
        <v>Si</v>
      </c>
      <c r="W686" s="8">
        <v>207</v>
      </c>
      <c r="X686" s="8">
        <f>IF(Tabla5[[#This Row],[Orden Cobrada]]="Si",Tabla5[[#This Row],[Monto Total de la Cuenta]]," ")</f>
        <v>207</v>
      </c>
      <c r="Y686" s="8">
        <v>65</v>
      </c>
      <c r="Z686" s="7">
        <f>Tabla5[[#This Row],[Tiempo de Preparación]]/1440</f>
        <v>4.5138888888888888E-2</v>
      </c>
    </row>
    <row r="687" spans="1:26">
      <c r="A687">
        <v>5</v>
      </c>
      <c r="B687" t="s">
        <v>332</v>
      </c>
      <c r="C687">
        <v>2</v>
      </c>
      <c r="D687" s="3">
        <v>45023.037499999999</v>
      </c>
      <c r="E687" s="3">
        <v>45023.189583333333</v>
      </c>
      <c r="F687" t="s">
        <v>61</v>
      </c>
      <c r="G687" t="s">
        <v>66</v>
      </c>
      <c r="H687" t="s">
        <v>102</v>
      </c>
      <c r="I687" t="str">
        <f>IF(Tabla5[[#This Row],[Orden Cobrada]]="Si",Tabla13[[#This Row],[Método de Pago]],"Ninguno")</f>
        <v>Efectivo</v>
      </c>
      <c r="J687" t="s">
        <v>331</v>
      </c>
      <c r="K687" s="34" t="str">
        <f>IF(Tabla5[[#This Row],[Orden Cobrada]]="Si",Tabla13[[#This Row],[Propina]],0)</f>
        <v>30.74</v>
      </c>
      <c r="L687" t="s">
        <v>57</v>
      </c>
      <c r="M687">
        <v>675</v>
      </c>
      <c r="N687" t="s">
        <v>56</v>
      </c>
      <c r="O687" t="s">
        <v>330</v>
      </c>
      <c r="P687" s="6">
        <f>INT(Tabla13[[#This Row],[Hora de Llegada]])</f>
        <v>45023</v>
      </c>
      <c r="Q687" s="7" t="str">
        <f>TEXT(Tabla13[[#This Row],[Hora de Llegada]], "h:mm")</f>
        <v>0:54</v>
      </c>
      <c r="R687" s="7" t="str">
        <f>TEXT(Tabla13[[#This Row],[Hora de Salida]], "h:mm")</f>
        <v>4:33</v>
      </c>
      <c r="S687" s="7">
        <f>IF(Tabla13[[#This Row],[Estado de la Mesa]]="Ocupada",Tabla13[[#This Row],[Hora de Salida2]]-Tabla13[[#This Row],[Hora de Llegada2]]+(15/1440),Tabla13[[#This Row],[Hora de Salida2]]-Tabla13[[#This Row],[Hora de Llegada2]])</f>
        <v>0.15208333333333332</v>
      </c>
      <c r="T687" s="7">
        <f>Tabla13[[#This Row],[Hora de Salida2]]-Tabla13[[#This Row],[Hora de Llegada2]]</f>
        <v>0.15208333333333332</v>
      </c>
      <c r="U687" s="7">
        <f>IF(Tabla5[[#This Row],[Tiempo de Permanencia sin la Espera]]&gt;Tabla5[[#This Row],[Tiempo Preparación (horas)]],Tabla5[[#This Row],[Tiempo de Permanencia sin la Espera]]-Tabla5[[#This Row],[Tiempo Preparación (horas)]],0)</f>
        <v>6.8055555555555536E-2</v>
      </c>
      <c r="V687" s="7" t="str">
        <f>IF(Tabla5[[#This Row],[Tiempo de Permanencia sin la Espera]]&gt;Tabla5[[#This Row],[Tiempo Preparación (horas)]],"Si","No")</f>
        <v>Si</v>
      </c>
      <c r="W687" s="8">
        <v>193</v>
      </c>
      <c r="X687" s="8">
        <f>IF(Tabla5[[#This Row],[Orden Cobrada]]="Si",Tabla5[[#This Row],[Monto Total de la Cuenta]]," ")</f>
        <v>193</v>
      </c>
      <c r="Y687" s="8">
        <v>121</v>
      </c>
      <c r="Z687" s="7">
        <f>Tabla5[[#This Row],[Tiempo de Preparación]]/1440</f>
        <v>8.4027777777777785E-2</v>
      </c>
    </row>
    <row r="688" spans="1:26">
      <c r="A688">
        <v>7</v>
      </c>
      <c r="B688" t="s">
        <v>329</v>
      </c>
      <c r="C688">
        <v>6</v>
      </c>
      <c r="D688" s="3">
        <v>45023.019444444442</v>
      </c>
      <c r="E688" s="3">
        <v>45023.15625</v>
      </c>
      <c r="F688" t="s">
        <v>72</v>
      </c>
      <c r="G688" t="s">
        <v>82</v>
      </c>
      <c r="H688" t="s">
        <v>59</v>
      </c>
      <c r="I688" t="str">
        <f>IF(Tabla5[[#This Row],[Orden Cobrada]]="Si",Tabla13[[#This Row],[Método de Pago]],"Ninguno")</f>
        <v>Tarjeta de crédito</v>
      </c>
      <c r="J688" t="s">
        <v>328</v>
      </c>
      <c r="K688" s="34" t="str">
        <f>IF(Tabla5[[#This Row],[Orden Cobrada]]="Si",Tabla13[[#This Row],[Propina]],0)</f>
        <v>41.6</v>
      </c>
      <c r="L688" t="s">
        <v>76</v>
      </c>
      <c r="M688">
        <v>676</v>
      </c>
      <c r="N688" t="s">
        <v>56</v>
      </c>
      <c r="O688" t="s">
        <v>327</v>
      </c>
      <c r="P688" s="6">
        <f>INT(Tabla13[[#This Row],[Hora de Llegada]])</f>
        <v>45023</v>
      </c>
      <c r="Q688" s="7" t="str">
        <f>TEXT(Tabla13[[#This Row],[Hora de Llegada]], "h:mm")</f>
        <v>0:28</v>
      </c>
      <c r="R688" s="7" t="str">
        <f>TEXT(Tabla13[[#This Row],[Hora de Salida]], "h:mm")</f>
        <v>3:45</v>
      </c>
      <c r="S688" s="7">
        <f>IF(Tabla13[[#This Row],[Estado de la Mesa]]="Ocupada",Tabla13[[#This Row],[Hora de Salida2]]-Tabla13[[#This Row],[Hora de Llegada2]]+(15/1440),Tabla13[[#This Row],[Hora de Salida2]]-Tabla13[[#This Row],[Hora de Llegada2]])</f>
        <v>0.14722222222222223</v>
      </c>
      <c r="T688" s="7">
        <f>Tabla13[[#This Row],[Hora de Salida2]]-Tabla13[[#This Row],[Hora de Llegada2]]</f>
        <v>0.13680555555555557</v>
      </c>
      <c r="U688" s="7">
        <f>IF(Tabla5[[#This Row],[Tiempo de Permanencia sin la Espera]]&gt;Tabla5[[#This Row],[Tiempo Preparación (horas)]],Tabla5[[#This Row],[Tiempo de Permanencia sin la Espera]]-Tabla5[[#This Row],[Tiempo Preparación (horas)]],0)</f>
        <v>5.2777777777777785E-2</v>
      </c>
      <c r="V688" s="7" t="str">
        <f>IF(Tabla5[[#This Row],[Tiempo de Permanencia sin la Espera]]&gt;Tabla5[[#This Row],[Tiempo Preparación (horas)]],"Si","No")</f>
        <v>Si</v>
      </c>
      <c r="W688" s="8">
        <v>124</v>
      </c>
      <c r="X688" s="8">
        <f>IF(Tabla5[[#This Row],[Orden Cobrada]]="Si",Tabla5[[#This Row],[Monto Total de la Cuenta]]," ")</f>
        <v>124</v>
      </c>
      <c r="Y688" s="8">
        <v>121</v>
      </c>
      <c r="Z688" s="7">
        <f>Tabla5[[#This Row],[Tiempo de Preparación]]/1440</f>
        <v>8.4027777777777785E-2</v>
      </c>
    </row>
    <row r="689" spans="1:26">
      <c r="A689">
        <v>14</v>
      </c>
      <c r="B689" t="s">
        <v>326</v>
      </c>
      <c r="C689">
        <v>6</v>
      </c>
      <c r="D689" s="3">
        <v>45023.023611111108</v>
      </c>
      <c r="E689" s="3">
        <v>45023.109027777777</v>
      </c>
      <c r="F689" t="s">
        <v>61</v>
      </c>
      <c r="G689" t="s">
        <v>82</v>
      </c>
      <c r="H689" t="s">
        <v>59</v>
      </c>
      <c r="I689" t="str">
        <f>IF(Tabla5[[#This Row],[Orden Cobrada]]="Si",Tabla13[[#This Row],[Método de Pago]],"Ninguno")</f>
        <v>Ninguno</v>
      </c>
      <c r="J689" t="s">
        <v>65</v>
      </c>
      <c r="K689" s="34">
        <f>IF(Tabla5[[#This Row],[Orden Cobrada]]="Si",Tabla13[[#This Row],[Propina]],0)</f>
        <v>0</v>
      </c>
      <c r="L689" t="s">
        <v>76</v>
      </c>
      <c r="M689">
        <v>677</v>
      </c>
      <c r="N689" t="s">
        <v>126</v>
      </c>
      <c r="O689" t="s">
        <v>325</v>
      </c>
      <c r="P689" s="6">
        <f>INT(Tabla13[[#This Row],[Hora de Llegada]])</f>
        <v>45023</v>
      </c>
      <c r="Q689" s="7" t="str">
        <f>TEXT(Tabla13[[#This Row],[Hora de Llegada]], "h:mm")</f>
        <v>0:34</v>
      </c>
      <c r="R689" s="7" t="str">
        <f>TEXT(Tabla13[[#This Row],[Hora de Salida]], "h:mm")</f>
        <v>2:37</v>
      </c>
      <c r="S689" s="7">
        <f>IF(Tabla13[[#This Row],[Estado de la Mesa]]="Ocupada",Tabla13[[#This Row],[Hora de Salida2]]-Tabla13[[#This Row],[Hora de Llegada2]]+(15/1440),Tabla13[[#This Row],[Hora de Salida2]]-Tabla13[[#This Row],[Hora de Llegada2]])</f>
        <v>9.583333333333334E-2</v>
      </c>
      <c r="T689" s="7">
        <f>Tabla13[[#This Row],[Hora de Salida2]]-Tabla13[[#This Row],[Hora de Llegada2]]</f>
        <v>8.5416666666666669E-2</v>
      </c>
      <c r="U689" s="7">
        <f>IF(Tabla5[[#This Row],[Tiempo de Permanencia sin la Espera]]&gt;Tabla5[[#This Row],[Tiempo Preparación (horas)]],Tabla5[[#This Row],[Tiempo de Permanencia sin la Espera]]-Tabla5[[#This Row],[Tiempo Preparación (horas)]],0)</f>
        <v>0</v>
      </c>
      <c r="V689" s="7" t="str">
        <f>IF(Tabla5[[#This Row],[Tiempo de Permanencia sin la Espera]]&gt;Tabla5[[#This Row],[Tiempo Preparación (horas)]],"Si","No")</f>
        <v>No</v>
      </c>
      <c r="W689" s="8">
        <v>144</v>
      </c>
      <c r="X689" s="8" t="str">
        <f>IF(Tabla5[[#This Row],[Orden Cobrada]]="Si",Tabla5[[#This Row],[Monto Total de la Cuenta]]," ")</f>
        <v xml:space="preserve"> </v>
      </c>
      <c r="Y689" s="8">
        <v>148</v>
      </c>
      <c r="Z689" s="7">
        <f>Tabla5[[#This Row],[Tiempo de Preparación]]/1440</f>
        <v>0.10277777777777777</v>
      </c>
    </row>
    <row r="690" spans="1:26">
      <c r="A690">
        <v>19</v>
      </c>
      <c r="B690" t="s">
        <v>324</v>
      </c>
      <c r="C690">
        <v>1</v>
      </c>
      <c r="D690" s="3">
        <v>45023.125694444447</v>
      </c>
      <c r="E690" s="3">
        <v>45023.223611111112</v>
      </c>
      <c r="F690" t="s">
        <v>72</v>
      </c>
      <c r="G690" t="s">
        <v>82</v>
      </c>
      <c r="H690" t="s">
        <v>59</v>
      </c>
      <c r="I690" t="str">
        <f>IF(Tabla5[[#This Row],[Orden Cobrada]]="Si",Tabla13[[#This Row],[Método de Pago]],"Ninguno")</f>
        <v>Tarjeta de crédito</v>
      </c>
      <c r="J690" t="s">
        <v>323</v>
      </c>
      <c r="K690" s="34" t="str">
        <f>IF(Tabla5[[#This Row],[Orden Cobrada]]="Si",Tabla13[[#This Row],[Propina]],0)</f>
        <v>26.76</v>
      </c>
      <c r="L690" t="s">
        <v>76</v>
      </c>
      <c r="M690">
        <v>678</v>
      </c>
      <c r="N690" t="s">
        <v>69</v>
      </c>
      <c r="O690" t="s">
        <v>322</v>
      </c>
      <c r="P690" s="6">
        <f>INT(Tabla13[[#This Row],[Hora de Llegada]])</f>
        <v>45023</v>
      </c>
      <c r="Q690" s="7" t="str">
        <f>TEXT(Tabla13[[#This Row],[Hora de Llegada]], "h:mm")</f>
        <v>3:01</v>
      </c>
      <c r="R690" s="7" t="str">
        <f>TEXT(Tabla13[[#This Row],[Hora de Salida]], "h:mm")</f>
        <v>5:22</v>
      </c>
      <c r="S690" s="7">
        <f>IF(Tabla13[[#This Row],[Estado de la Mesa]]="Ocupada",Tabla13[[#This Row],[Hora de Salida2]]-Tabla13[[#This Row],[Hora de Llegada2]]+(15/1440),Tabla13[[#This Row],[Hora de Salida2]]-Tabla13[[#This Row],[Hora de Llegada2]])</f>
        <v>0.10833333333333332</v>
      </c>
      <c r="T690" s="7">
        <f>Tabla13[[#This Row],[Hora de Salida2]]-Tabla13[[#This Row],[Hora de Llegada2]]</f>
        <v>9.7916666666666652E-2</v>
      </c>
      <c r="U690" s="7">
        <f>IF(Tabla5[[#This Row],[Tiempo de Permanencia sin la Espera]]&gt;Tabla5[[#This Row],[Tiempo Preparación (horas)]],Tabla5[[#This Row],[Tiempo de Permanencia sin la Espera]]-Tabla5[[#This Row],[Tiempo Preparación (horas)]],0)</f>
        <v>1.3888888888888867E-2</v>
      </c>
      <c r="V690" s="7" t="str">
        <f>IF(Tabla5[[#This Row],[Tiempo de Permanencia sin la Espera]]&gt;Tabla5[[#This Row],[Tiempo Preparación (horas)]],"Si","No")</f>
        <v>Si</v>
      </c>
      <c r="W690" s="8">
        <v>204</v>
      </c>
      <c r="X690" s="8">
        <f>IF(Tabla5[[#This Row],[Orden Cobrada]]="Si",Tabla5[[#This Row],[Monto Total de la Cuenta]]," ")</f>
        <v>204</v>
      </c>
      <c r="Y690" s="8">
        <v>121</v>
      </c>
      <c r="Z690" s="7">
        <f>Tabla5[[#This Row],[Tiempo de Preparación]]/1440</f>
        <v>8.4027777777777785E-2</v>
      </c>
    </row>
    <row r="691" spans="1:26">
      <c r="A691">
        <v>9</v>
      </c>
      <c r="B691" t="s">
        <v>321</v>
      </c>
      <c r="C691">
        <v>4</v>
      </c>
      <c r="D691" s="3">
        <v>45023.001388888886</v>
      </c>
      <c r="E691" s="3">
        <v>45023.127083333333</v>
      </c>
      <c r="F691" t="s">
        <v>61</v>
      </c>
      <c r="G691" t="s">
        <v>82</v>
      </c>
      <c r="H691" t="s">
        <v>59</v>
      </c>
      <c r="I691" t="str">
        <f>IF(Tabla5[[#This Row],[Orden Cobrada]]="Si",Tabla13[[#This Row],[Método de Pago]],"Ninguno")</f>
        <v>Tarjeta de crédito</v>
      </c>
      <c r="J691" t="s">
        <v>320</v>
      </c>
      <c r="K691" s="34" t="str">
        <f>IF(Tabla5[[#This Row],[Orden Cobrada]]="Si",Tabla13[[#This Row],[Propina]],0)</f>
        <v>36.43</v>
      </c>
      <c r="L691" t="s">
        <v>76</v>
      </c>
      <c r="M691">
        <v>679</v>
      </c>
      <c r="N691" t="s">
        <v>69</v>
      </c>
      <c r="O691" t="s">
        <v>319</v>
      </c>
      <c r="P691" s="6">
        <f>INT(Tabla13[[#This Row],[Hora de Llegada]])</f>
        <v>45023</v>
      </c>
      <c r="Q691" s="7" t="str">
        <f>TEXT(Tabla13[[#This Row],[Hora de Llegada]], "h:mm")</f>
        <v>0:02</v>
      </c>
      <c r="R691" s="7" t="str">
        <f>TEXT(Tabla13[[#This Row],[Hora de Salida]], "h:mm")</f>
        <v>3:03</v>
      </c>
      <c r="S691" s="7">
        <f>IF(Tabla13[[#This Row],[Estado de la Mesa]]="Ocupada",Tabla13[[#This Row],[Hora de Salida2]]-Tabla13[[#This Row],[Hora de Llegada2]]+(15/1440),Tabla13[[#This Row],[Hora de Salida2]]-Tabla13[[#This Row],[Hora de Llegada2]])</f>
        <v>0.1361111111111111</v>
      </c>
      <c r="T691" s="7">
        <f>Tabla13[[#This Row],[Hora de Salida2]]-Tabla13[[#This Row],[Hora de Llegada2]]</f>
        <v>0.12569444444444444</v>
      </c>
      <c r="U691" s="7">
        <f>IF(Tabla5[[#This Row],[Tiempo de Permanencia sin la Espera]]&gt;Tabla5[[#This Row],[Tiempo Preparación (horas)]],Tabla5[[#This Row],[Tiempo de Permanencia sin la Espera]]-Tabla5[[#This Row],[Tiempo Preparación (horas)]],0)</f>
        <v>5.2083333333333329E-2</v>
      </c>
      <c r="V691" s="7" t="str">
        <f>IF(Tabla5[[#This Row],[Tiempo de Permanencia sin la Espera]]&gt;Tabla5[[#This Row],[Tiempo Preparación (horas)]],"Si","No")</f>
        <v>Si</v>
      </c>
      <c r="W691" s="8">
        <v>199</v>
      </c>
      <c r="X691" s="8">
        <f>IF(Tabla5[[#This Row],[Orden Cobrada]]="Si",Tabla5[[#This Row],[Monto Total de la Cuenta]]," ")</f>
        <v>199</v>
      </c>
      <c r="Y691" s="8">
        <v>106</v>
      </c>
      <c r="Z691" s="7">
        <f>Tabla5[[#This Row],[Tiempo de Preparación]]/1440</f>
        <v>7.3611111111111113E-2</v>
      </c>
    </row>
    <row r="692" spans="1:26">
      <c r="A692">
        <v>5</v>
      </c>
      <c r="B692" t="s">
        <v>318</v>
      </c>
      <c r="C692">
        <v>4</v>
      </c>
      <c r="D692" s="3">
        <v>45023.057638888888</v>
      </c>
      <c r="E692" s="3">
        <v>45023.222222222219</v>
      </c>
      <c r="F692" t="s">
        <v>72</v>
      </c>
      <c r="G692" t="s">
        <v>82</v>
      </c>
      <c r="H692" t="s">
        <v>102</v>
      </c>
      <c r="I692" t="str">
        <f>IF(Tabla5[[#This Row],[Orden Cobrada]]="Si",Tabla13[[#This Row],[Método de Pago]],"Ninguno")</f>
        <v>Efectivo</v>
      </c>
      <c r="J692" t="s">
        <v>317</v>
      </c>
      <c r="K692" s="34" t="str">
        <f>IF(Tabla5[[#This Row],[Orden Cobrada]]="Si",Tabla13[[#This Row],[Propina]],0)</f>
        <v>12.06</v>
      </c>
      <c r="L692" t="s">
        <v>57</v>
      </c>
      <c r="M692">
        <v>680</v>
      </c>
      <c r="N692" t="s">
        <v>163</v>
      </c>
      <c r="O692" t="s">
        <v>316</v>
      </c>
      <c r="P692" s="6">
        <f>INT(Tabla13[[#This Row],[Hora de Llegada]])</f>
        <v>45023</v>
      </c>
      <c r="Q692" s="7" t="str">
        <f>TEXT(Tabla13[[#This Row],[Hora de Llegada]], "h:mm")</f>
        <v>1:23</v>
      </c>
      <c r="R692" s="7" t="str">
        <f>TEXT(Tabla13[[#This Row],[Hora de Salida]], "h:mm")</f>
        <v>5:20</v>
      </c>
      <c r="S692" s="7">
        <f>IF(Tabla13[[#This Row],[Estado de la Mesa]]="Ocupada",Tabla13[[#This Row],[Hora de Salida2]]-Tabla13[[#This Row],[Hora de Llegada2]]+(15/1440),Tabla13[[#This Row],[Hora de Salida2]]-Tabla13[[#This Row],[Hora de Llegada2]])</f>
        <v>0.16458333333333333</v>
      </c>
      <c r="T692" s="7">
        <f>Tabla13[[#This Row],[Hora de Salida2]]-Tabla13[[#This Row],[Hora de Llegada2]]</f>
        <v>0.16458333333333333</v>
      </c>
      <c r="U692" s="7">
        <f>IF(Tabla5[[#This Row],[Tiempo de Permanencia sin la Espera]]&gt;Tabla5[[#This Row],[Tiempo Preparación (horas)]],Tabla5[[#This Row],[Tiempo de Permanencia sin la Espera]]-Tabla5[[#This Row],[Tiempo Preparación (horas)]],0)</f>
        <v>8.7499999999999994E-2</v>
      </c>
      <c r="V692" s="7" t="str">
        <f>IF(Tabla5[[#This Row],[Tiempo de Permanencia sin la Espera]]&gt;Tabla5[[#This Row],[Tiempo Preparación (horas)]],"Si","No")</f>
        <v>Si</v>
      </c>
      <c r="W692" s="8">
        <v>162</v>
      </c>
      <c r="X692" s="8">
        <f>IF(Tabla5[[#This Row],[Orden Cobrada]]="Si",Tabla5[[#This Row],[Monto Total de la Cuenta]]," ")</f>
        <v>162</v>
      </c>
      <c r="Y692" s="8">
        <v>111</v>
      </c>
      <c r="Z692" s="7">
        <f>Tabla5[[#This Row],[Tiempo de Preparación]]/1440</f>
        <v>7.7083333333333337E-2</v>
      </c>
    </row>
    <row r="693" spans="1:26">
      <c r="A693">
        <v>2</v>
      </c>
      <c r="B693" t="s">
        <v>315</v>
      </c>
      <c r="C693">
        <v>4</v>
      </c>
      <c r="D693" s="3">
        <v>45023.12222222222</v>
      </c>
      <c r="E693" s="3">
        <v>45023.284722222219</v>
      </c>
      <c r="F693" t="s">
        <v>78</v>
      </c>
      <c r="G693" t="s">
        <v>82</v>
      </c>
      <c r="H693" t="s">
        <v>106</v>
      </c>
      <c r="I693" t="str">
        <f>IF(Tabla5[[#This Row],[Orden Cobrada]]="Si",Tabla13[[#This Row],[Método de Pago]],"Ninguno")</f>
        <v>Tarjeta de débito</v>
      </c>
      <c r="J693" t="s">
        <v>314</v>
      </c>
      <c r="K693" s="34" t="str">
        <f>IF(Tabla5[[#This Row],[Orden Cobrada]]="Si",Tabla13[[#This Row],[Propina]],0)</f>
        <v>37.07</v>
      </c>
      <c r="L693" t="s">
        <v>70</v>
      </c>
      <c r="M693">
        <v>681</v>
      </c>
      <c r="N693" t="s">
        <v>163</v>
      </c>
      <c r="O693" t="s">
        <v>313</v>
      </c>
      <c r="P693" s="6">
        <f>INT(Tabla13[[#This Row],[Hora de Llegada]])</f>
        <v>45023</v>
      </c>
      <c r="Q693" s="7" t="str">
        <f>TEXT(Tabla13[[#This Row],[Hora de Llegada]], "h:mm")</f>
        <v>2:56</v>
      </c>
      <c r="R693" s="7" t="str">
        <f>TEXT(Tabla13[[#This Row],[Hora de Salida]], "h:mm")</f>
        <v>6:50</v>
      </c>
      <c r="S693" s="7">
        <f>IF(Tabla13[[#This Row],[Estado de la Mesa]]="Ocupada",Tabla13[[#This Row],[Hora de Salida2]]-Tabla13[[#This Row],[Hora de Llegada2]]+(15/1440),Tabla13[[#This Row],[Hora de Salida2]]-Tabla13[[#This Row],[Hora de Llegada2]])</f>
        <v>0.16249999999999998</v>
      </c>
      <c r="T693" s="7">
        <f>Tabla13[[#This Row],[Hora de Salida2]]-Tabla13[[#This Row],[Hora de Llegada2]]</f>
        <v>0.16249999999999998</v>
      </c>
      <c r="U693" s="7">
        <f>IF(Tabla5[[#This Row],[Tiempo de Permanencia sin la Espera]]&gt;Tabla5[[#This Row],[Tiempo Preparación (horas)]],Tabla5[[#This Row],[Tiempo de Permanencia sin la Espera]]-Tabla5[[#This Row],[Tiempo Preparación (horas)]],0)</f>
        <v>0.11736111111111108</v>
      </c>
      <c r="V693" s="7" t="str">
        <f>IF(Tabla5[[#This Row],[Tiempo de Permanencia sin la Espera]]&gt;Tabla5[[#This Row],[Tiempo Preparación (horas)]],"Si","No")</f>
        <v>Si</v>
      </c>
      <c r="W693" s="8">
        <v>75</v>
      </c>
      <c r="X693" s="8">
        <f>IF(Tabla5[[#This Row],[Orden Cobrada]]="Si",Tabla5[[#This Row],[Monto Total de la Cuenta]]," ")</f>
        <v>75</v>
      </c>
      <c r="Y693" s="8">
        <v>65</v>
      </c>
      <c r="Z693" s="7">
        <f>Tabla5[[#This Row],[Tiempo de Preparación]]/1440</f>
        <v>4.5138888888888888E-2</v>
      </c>
    </row>
    <row r="694" spans="1:26">
      <c r="A694">
        <v>1</v>
      </c>
      <c r="B694" t="s">
        <v>312</v>
      </c>
      <c r="C694">
        <v>5</v>
      </c>
      <c r="D694" s="3">
        <v>45023.05972222222</v>
      </c>
      <c r="E694" s="3">
        <v>45023.170138888891</v>
      </c>
      <c r="F694" t="s">
        <v>87</v>
      </c>
      <c r="G694" t="s">
        <v>60</v>
      </c>
      <c r="H694" t="s">
        <v>59</v>
      </c>
      <c r="I694" t="str">
        <f>IF(Tabla5[[#This Row],[Orden Cobrada]]="Si",Tabla13[[#This Row],[Método de Pago]],"Ninguno")</f>
        <v>Tarjeta de crédito</v>
      </c>
      <c r="J694" t="s">
        <v>311</v>
      </c>
      <c r="K694" s="34" t="str">
        <f>IF(Tabla5[[#This Row],[Orden Cobrada]]="Si",Tabla13[[#This Row],[Propina]],0)</f>
        <v>21.04</v>
      </c>
      <c r="L694" t="s">
        <v>76</v>
      </c>
      <c r="M694">
        <v>682</v>
      </c>
      <c r="N694" t="s">
        <v>132</v>
      </c>
      <c r="O694" t="s">
        <v>22</v>
      </c>
      <c r="P694" s="6">
        <f>INT(Tabla13[[#This Row],[Hora de Llegada]])</f>
        <v>45023</v>
      </c>
      <c r="Q694" s="7" t="str">
        <f>TEXT(Tabla13[[#This Row],[Hora de Llegada]], "h:mm")</f>
        <v>1:26</v>
      </c>
      <c r="R694" s="7" t="str">
        <f>TEXT(Tabla13[[#This Row],[Hora de Salida]], "h:mm")</f>
        <v>4:05</v>
      </c>
      <c r="S694" s="7">
        <f>IF(Tabla13[[#This Row],[Estado de la Mesa]]="Ocupada",Tabla13[[#This Row],[Hora de Salida2]]-Tabla13[[#This Row],[Hora de Llegada2]]+(15/1440),Tabla13[[#This Row],[Hora de Salida2]]-Tabla13[[#This Row],[Hora de Llegada2]])</f>
        <v>0.12083333333333331</v>
      </c>
      <c r="T694" s="7">
        <f>Tabla13[[#This Row],[Hora de Salida2]]-Tabla13[[#This Row],[Hora de Llegada2]]</f>
        <v>0.11041666666666664</v>
      </c>
      <c r="U694" s="7">
        <f>IF(Tabla5[[#This Row],[Tiempo de Permanencia sin la Espera]]&gt;Tabla5[[#This Row],[Tiempo Preparación (horas)]],Tabla5[[#This Row],[Tiempo de Permanencia sin la Espera]]-Tabla5[[#This Row],[Tiempo Preparación (horas)]],0)</f>
        <v>8.0555555555555519E-2</v>
      </c>
      <c r="V694" s="7" t="str">
        <f>IF(Tabla5[[#This Row],[Tiempo de Permanencia sin la Espera]]&gt;Tabla5[[#This Row],[Tiempo Preparación (horas)]],"Si","No")</f>
        <v>Si</v>
      </c>
      <c r="W694" s="8">
        <v>23</v>
      </c>
      <c r="X694" s="8">
        <f>IF(Tabla5[[#This Row],[Orden Cobrada]]="Si",Tabla5[[#This Row],[Monto Total de la Cuenta]]," ")</f>
        <v>23</v>
      </c>
      <c r="Y694" s="8">
        <v>43</v>
      </c>
      <c r="Z694" s="7">
        <f>Tabla5[[#This Row],[Tiempo de Preparación]]/1440</f>
        <v>2.9861111111111113E-2</v>
      </c>
    </row>
    <row r="695" spans="1:26">
      <c r="A695">
        <v>2</v>
      </c>
      <c r="B695" t="s">
        <v>310</v>
      </c>
      <c r="C695">
        <v>6</v>
      </c>
      <c r="D695" s="3">
        <v>45023.163888888892</v>
      </c>
      <c r="E695" s="3">
        <v>45023.265277777777</v>
      </c>
      <c r="F695" t="s">
        <v>87</v>
      </c>
      <c r="G695" t="s">
        <v>82</v>
      </c>
      <c r="H695" t="s">
        <v>59</v>
      </c>
      <c r="I695" t="str">
        <f>IF(Tabla5[[#This Row],[Orden Cobrada]]="Si",Tabla13[[#This Row],[Método de Pago]],"Ninguno")</f>
        <v>Tarjeta de crédito</v>
      </c>
      <c r="J695" t="s">
        <v>309</v>
      </c>
      <c r="K695" s="34" t="str">
        <f>IF(Tabla5[[#This Row],[Orden Cobrada]]="Si",Tabla13[[#This Row],[Propina]],0)</f>
        <v>40.42</v>
      </c>
      <c r="L695" t="s">
        <v>76</v>
      </c>
      <c r="M695">
        <v>683</v>
      </c>
      <c r="N695" t="s">
        <v>75</v>
      </c>
      <c r="O695" t="s">
        <v>308</v>
      </c>
      <c r="P695" s="6">
        <f>INT(Tabla13[[#This Row],[Hora de Llegada]])</f>
        <v>45023</v>
      </c>
      <c r="Q695" s="7" t="str">
        <f>TEXT(Tabla13[[#This Row],[Hora de Llegada]], "h:mm")</f>
        <v>3:56</v>
      </c>
      <c r="R695" s="7" t="str">
        <f>TEXT(Tabla13[[#This Row],[Hora de Salida]], "h:mm")</f>
        <v>6:22</v>
      </c>
      <c r="S695" s="7">
        <f>IF(Tabla13[[#This Row],[Estado de la Mesa]]="Ocupada",Tabla13[[#This Row],[Hora de Salida2]]-Tabla13[[#This Row],[Hora de Llegada2]]+(15/1440),Tabla13[[#This Row],[Hora de Salida2]]-Tabla13[[#This Row],[Hora de Llegada2]])</f>
        <v>0.11180555555555556</v>
      </c>
      <c r="T695" s="7">
        <f>Tabla13[[#This Row],[Hora de Salida2]]-Tabla13[[#This Row],[Hora de Llegada2]]</f>
        <v>0.10138888888888889</v>
      </c>
      <c r="U695" s="7">
        <f>IF(Tabla5[[#This Row],[Tiempo de Permanencia sin la Espera]]&gt;Tabla5[[#This Row],[Tiempo Preparación (horas)]],Tabla5[[#This Row],[Tiempo de Permanencia sin la Espera]]-Tabla5[[#This Row],[Tiempo Preparación (horas)]],0)</f>
        <v>4.4444444444444446E-2</v>
      </c>
      <c r="V695" s="7" t="str">
        <f>IF(Tabla5[[#This Row],[Tiempo de Permanencia sin la Espera]]&gt;Tabla5[[#This Row],[Tiempo Preparación (horas)]],"Si","No")</f>
        <v>Si</v>
      </c>
      <c r="W695" s="8">
        <v>164</v>
      </c>
      <c r="X695" s="8">
        <f>IF(Tabla5[[#This Row],[Orden Cobrada]]="Si",Tabla5[[#This Row],[Monto Total de la Cuenta]]," ")</f>
        <v>164</v>
      </c>
      <c r="Y695" s="8">
        <v>82</v>
      </c>
      <c r="Z695" s="7">
        <f>Tabla5[[#This Row],[Tiempo de Preparación]]/1440</f>
        <v>5.6944444444444443E-2</v>
      </c>
    </row>
    <row r="696" spans="1:26">
      <c r="A696">
        <v>10</v>
      </c>
      <c r="B696" t="s">
        <v>307</v>
      </c>
      <c r="C696">
        <v>6</v>
      </c>
      <c r="D696" s="3">
        <v>45023.145138888889</v>
      </c>
      <c r="E696" s="3">
        <v>45023.194444444445</v>
      </c>
      <c r="F696" t="s">
        <v>78</v>
      </c>
      <c r="G696" t="s">
        <v>66</v>
      </c>
      <c r="H696" t="s">
        <v>59</v>
      </c>
      <c r="I696" t="str">
        <f>IF(Tabla5[[#This Row],[Orden Cobrada]]="Si",Tabla13[[#This Row],[Método de Pago]],"Ninguno")</f>
        <v>Ninguno</v>
      </c>
      <c r="J696" t="s">
        <v>306</v>
      </c>
      <c r="K696" s="34">
        <f>IF(Tabla5[[#This Row],[Orden Cobrada]]="Si",Tabla13[[#This Row],[Propina]],0)</f>
        <v>0</v>
      </c>
      <c r="L696" t="s">
        <v>76</v>
      </c>
      <c r="M696">
        <v>684</v>
      </c>
      <c r="N696" t="s">
        <v>69</v>
      </c>
      <c r="O696" t="s">
        <v>305</v>
      </c>
      <c r="P696" s="6">
        <f>INT(Tabla13[[#This Row],[Hora de Llegada]])</f>
        <v>45023</v>
      </c>
      <c r="Q696" s="7" t="str">
        <f>TEXT(Tabla13[[#This Row],[Hora de Llegada]], "h:mm")</f>
        <v>3:29</v>
      </c>
      <c r="R696" s="7" t="str">
        <f>TEXT(Tabla13[[#This Row],[Hora de Salida]], "h:mm")</f>
        <v>4:40</v>
      </c>
      <c r="S696" s="7">
        <f>IF(Tabla13[[#This Row],[Estado de la Mesa]]="Ocupada",Tabla13[[#This Row],[Hora de Salida2]]-Tabla13[[#This Row],[Hora de Llegada2]]+(15/1440),Tabla13[[#This Row],[Hora de Salida2]]-Tabla13[[#This Row],[Hora de Llegada2]])</f>
        <v>5.9722222222222211E-2</v>
      </c>
      <c r="T696" s="7">
        <f>Tabla13[[#This Row],[Hora de Salida2]]-Tabla13[[#This Row],[Hora de Llegada2]]</f>
        <v>4.9305555555555547E-2</v>
      </c>
      <c r="U696" s="7">
        <f>IF(Tabla5[[#This Row],[Tiempo de Permanencia sin la Espera]]&gt;Tabla5[[#This Row],[Tiempo Preparación (horas)]],Tabla5[[#This Row],[Tiempo de Permanencia sin la Espera]]-Tabla5[[#This Row],[Tiempo Preparación (horas)]],0)</f>
        <v>0</v>
      </c>
      <c r="V696" s="7" t="str">
        <f>IF(Tabla5[[#This Row],[Tiempo de Permanencia sin la Espera]]&gt;Tabla5[[#This Row],[Tiempo Preparación (horas)]],"Si","No")</f>
        <v>No</v>
      </c>
      <c r="W696" s="8">
        <v>180</v>
      </c>
      <c r="X696" s="8" t="str">
        <f>IF(Tabla5[[#This Row],[Orden Cobrada]]="Si",Tabla5[[#This Row],[Monto Total de la Cuenta]]," ")</f>
        <v xml:space="preserve"> </v>
      </c>
      <c r="Y696" s="8">
        <v>110</v>
      </c>
      <c r="Z696" s="7">
        <f>Tabla5[[#This Row],[Tiempo de Preparación]]/1440</f>
        <v>7.6388888888888895E-2</v>
      </c>
    </row>
    <row r="697" spans="1:26">
      <c r="A697">
        <v>5</v>
      </c>
      <c r="B697" t="s">
        <v>304</v>
      </c>
      <c r="C697">
        <v>5</v>
      </c>
      <c r="D697" s="3">
        <v>45023.019444444442</v>
      </c>
      <c r="E697" s="3">
        <v>45023.071527777778</v>
      </c>
      <c r="F697" t="s">
        <v>61</v>
      </c>
      <c r="G697" t="s">
        <v>82</v>
      </c>
      <c r="H697" t="s">
        <v>106</v>
      </c>
      <c r="I697" t="str">
        <f>IF(Tabla5[[#This Row],[Orden Cobrada]]="Si",Tabla13[[#This Row],[Método de Pago]],"Ninguno")</f>
        <v>Tarjeta de débito</v>
      </c>
      <c r="J697" t="s">
        <v>303</v>
      </c>
      <c r="K697" s="34" t="str">
        <f>IF(Tabla5[[#This Row],[Orden Cobrada]]="Si",Tabla13[[#This Row],[Propina]],0)</f>
        <v>19.89</v>
      </c>
      <c r="L697" t="s">
        <v>70</v>
      </c>
      <c r="M697">
        <v>685</v>
      </c>
      <c r="N697" t="s">
        <v>90</v>
      </c>
      <c r="O697" t="s">
        <v>10</v>
      </c>
      <c r="P697" s="6">
        <f>INT(Tabla13[[#This Row],[Hora de Llegada]])</f>
        <v>45023</v>
      </c>
      <c r="Q697" s="7" t="str">
        <f>TEXT(Tabla13[[#This Row],[Hora de Llegada]], "h:mm")</f>
        <v>0:28</v>
      </c>
      <c r="R697" s="7" t="str">
        <f>TEXT(Tabla13[[#This Row],[Hora de Salida]], "h:mm")</f>
        <v>1:43</v>
      </c>
      <c r="S697" s="7">
        <f>IF(Tabla13[[#This Row],[Estado de la Mesa]]="Ocupada",Tabla13[[#This Row],[Hora de Salida2]]-Tabla13[[#This Row],[Hora de Llegada2]]+(15/1440),Tabla13[[#This Row],[Hora de Salida2]]-Tabla13[[#This Row],[Hora de Llegada2]])</f>
        <v>5.2083333333333343E-2</v>
      </c>
      <c r="T697" s="7">
        <f>Tabla13[[#This Row],[Hora de Salida2]]-Tabla13[[#This Row],[Hora de Llegada2]]</f>
        <v>5.2083333333333343E-2</v>
      </c>
      <c r="U697" s="7">
        <f>IF(Tabla5[[#This Row],[Tiempo de Permanencia sin la Espera]]&gt;Tabla5[[#This Row],[Tiempo Preparación (horas)]],Tabla5[[#This Row],[Tiempo de Permanencia sin la Espera]]-Tabla5[[#This Row],[Tiempo Preparación (horas)]],0)</f>
        <v>4.0277777777777787E-2</v>
      </c>
      <c r="V697" s="7" t="str">
        <f>IF(Tabla5[[#This Row],[Tiempo de Permanencia sin la Espera]]&gt;Tabla5[[#This Row],[Tiempo Preparación (horas)]],"Si","No")</f>
        <v>Si</v>
      </c>
      <c r="W697" s="8">
        <v>54</v>
      </c>
      <c r="X697" s="8">
        <f>IF(Tabla5[[#This Row],[Orden Cobrada]]="Si",Tabla5[[#This Row],[Monto Total de la Cuenta]]," ")</f>
        <v>54</v>
      </c>
      <c r="Y697" s="8">
        <v>17</v>
      </c>
      <c r="Z697" s="7">
        <f>Tabla5[[#This Row],[Tiempo de Preparación]]/1440</f>
        <v>1.1805555555555555E-2</v>
      </c>
    </row>
    <row r="698" spans="1:26">
      <c r="A698">
        <v>10</v>
      </c>
      <c r="B698" t="s">
        <v>302</v>
      </c>
      <c r="C698">
        <v>6</v>
      </c>
      <c r="D698" s="3">
        <v>45023.05</v>
      </c>
      <c r="E698" s="3">
        <v>45023.152083333334</v>
      </c>
      <c r="F698" t="s">
        <v>97</v>
      </c>
      <c r="G698" t="s">
        <v>82</v>
      </c>
      <c r="H698" t="s">
        <v>102</v>
      </c>
      <c r="I698" t="str">
        <f>IF(Tabla5[[#This Row],[Orden Cobrada]]="Si",Tabla13[[#This Row],[Método de Pago]],"Ninguno")</f>
        <v>Efectivo</v>
      </c>
      <c r="J698" t="s">
        <v>301</v>
      </c>
      <c r="K698" s="34" t="str">
        <f>IF(Tabla5[[#This Row],[Orden Cobrada]]="Si",Tabla13[[#This Row],[Propina]],0)</f>
        <v>15.83</v>
      </c>
      <c r="L698" t="s">
        <v>57</v>
      </c>
      <c r="M698">
        <v>686</v>
      </c>
      <c r="N698" t="s">
        <v>163</v>
      </c>
      <c r="O698" t="s">
        <v>300</v>
      </c>
      <c r="P698" s="6">
        <f>INT(Tabla13[[#This Row],[Hora de Llegada]])</f>
        <v>45023</v>
      </c>
      <c r="Q698" s="7" t="str">
        <f>TEXT(Tabla13[[#This Row],[Hora de Llegada]], "h:mm")</f>
        <v>1:12</v>
      </c>
      <c r="R698" s="7" t="str">
        <f>TEXT(Tabla13[[#This Row],[Hora de Salida]], "h:mm")</f>
        <v>3:39</v>
      </c>
      <c r="S698" s="7">
        <f>IF(Tabla13[[#This Row],[Estado de la Mesa]]="Ocupada",Tabla13[[#This Row],[Hora de Salida2]]-Tabla13[[#This Row],[Hora de Llegada2]]+(15/1440),Tabla13[[#This Row],[Hora de Salida2]]-Tabla13[[#This Row],[Hora de Llegada2]])</f>
        <v>0.10208333333333333</v>
      </c>
      <c r="T698" s="7">
        <f>Tabla13[[#This Row],[Hora de Salida2]]-Tabla13[[#This Row],[Hora de Llegada2]]</f>
        <v>0.10208333333333333</v>
      </c>
      <c r="U698" s="7">
        <f>IF(Tabla5[[#This Row],[Tiempo de Permanencia sin la Espera]]&gt;Tabla5[[#This Row],[Tiempo Preparación (horas)]],Tabla5[[#This Row],[Tiempo de Permanencia sin la Espera]]-Tabla5[[#This Row],[Tiempo Preparación (horas)]],0)</f>
        <v>6.1805555555555551E-2</v>
      </c>
      <c r="V698" s="7" t="str">
        <f>IF(Tabla5[[#This Row],[Tiempo de Permanencia sin la Espera]]&gt;Tabla5[[#This Row],[Tiempo Preparación (horas)]],"Si","No")</f>
        <v>Si</v>
      </c>
      <c r="W698" s="8">
        <v>102</v>
      </c>
      <c r="X698" s="8">
        <f>IF(Tabla5[[#This Row],[Orden Cobrada]]="Si",Tabla5[[#This Row],[Monto Total de la Cuenta]]," ")</f>
        <v>102</v>
      </c>
      <c r="Y698" s="8">
        <v>58</v>
      </c>
      <c r="Z698" s="7">
        <f>Tabla5[[#This Row],[Tiempo de Preparación]]/1440</f>
        <v>4.027777777777778E-2</v>
      </c>
    </row>
    <row r="699" spans="1:26">
      <c r="A699">
        <v>2</v>
      </c>
      <c r="B699" t="s">
        <v>299</v>
      </c>
      <c r="C699">
        <v>6</v>
      </c>
      <c r="D699" s="3">
        <v>45023.07916666667</v>
      </c>
      <c r="E699" s="3">
        <v>45023.23541666667</v>
      </c>
      <c r="F699" t="s">
        <v>78</v>
      </c>
      <c r="G699" t="s">
        <v>82</v>
      </c>
      <c r="H699" t="s">
        <v>102</v>
      </c>
      <c r="I699" t="str">
        <f>IF(Tabla5[[#This Row],[Orden Cobrada]]="Si",Tabla13[[#This Row],[Método de Pago]],"Ninguno")</f>
        <v>Efectivo</v>
      </c>
      <c r="J699" t="s">
        <v>298</v>
      </c>
      <c r="K699" s="34" t="str">
        <f>IF(Tabla5[[#This Row],[Orden Cobrada]]="Si",Tabla13[[#This Row],[Propina]],0)</f>
        <v>10.53</v>
      </c>
      <c r="L699" t="s">
        <v>70</v>
      </c>
      <c r="M699">
        <v>687</v>
      </c>
      <c r="N699" t="s">
        <v>90</v>
      </c>
      <c r="O699" t="s">
        <v>12</v>
      </c>
      <c r="P699" s="6">
        <f>INT(Tabla13[[#This Row],[Hora de Llegada]])</f>
        <v>45023</v>
      </c>
      <c r="Q699" s="7" t="str">
        <f>TEXT(Tabla13[[#This Row],[Hora de Llegada]], "h:mm")</f>
        <v>1:54</v>
      </c>
      <c r="R699" s="7" t="str">
        <f>TEXT(Tabla13[[#This Row],[Hora de Salida]], "h:mm")</f>
        <v>5:39</v>
      </c>
      <c r="S699" s="7">
        <f>IF(Tabla13[[#This Row],[Estado de la Mesa]]="Ocupada",Tabla13[[#This Row],[Hora de Salida2]]-Tabla13[[#This Row],[Hora de Llegada2]]+(15/1440),Tabla13[[#This Row],[Hora de Salida2]]-Tabla13[[#This Row],[Hora de Llegada2]])</f>
        <v>0.15625000000000003</v>
      </c>
      <c r="T699" s="7">
        <f>Tabla13[[#This Row],[Hora de Salida2]]-Tabla13[[#This Row],[Hora de Llegada2]]</f>
        <v>0.15625000000000003</v>
      </c>
      <c r="U699" s="7">
        <f>IF(Tabla5[[#This Row],[Tiempo de Permanencia sin la Espera]]&gt;Tabla5[[#This Row],[Tiempo Preparación (horas)]],Tabla5[[#This Row],[Tiempo de Permanencia sin la Espera]]-Tabla5[[#This Row],[Tiempo Preparación (horas)]],0)</f>
        <v>0.13611111111111113</v>
      </c>
      <c r="V699" s="7" t="str">
        <f>IF(Tabla5[[#This Row],[Tiempo de Permanencia sin la Espera]]&gt;Tabla5[[#This Row],[Tiempo Preparación (horas)]],"Si","No")</f>
        <v>Si</v>
      </c>
      <c r="W699" s="8">
        <v>72</v>
      </c>
      <c r="X699" s="8">
        <f>IF(Tabla5[[#This Row],[Orden Cobrada]]="Si",Tabla5[[#This Row],[Monto Total de la Cuenta]]," ")</f>
        <v>72</v>
      </c>
      <c r="Y699" s="8">
        <v>29</v>
      </c>
      <c r="Z699" s="7">
        <f>Tabla5[[#This Row],[Tiempo de Preparación]]/1440</f>
        <v>2.013888888888889E-2</v>
      </c>
    </row>
    <row r="700" spans="1:26">
      <c r="A700">
        <v>3</v>
      </c>
      <c r="B700" t="s">
        <v>297</v>
      </c>
      <c r="C700">
        <v>1</v>
      </c>
      <c r="D700" s="3">
        <v>45023.143055555556</v>
      </c>
      <c r="E700" s="3">
        <v>45023.210416666669</v>
      </c>
      <c r="F700" t="s">
        <v>97</v>
      </c>
      <c r="G700" t="s">
        <v>82</v>
      </c>
      <c r="H700" t="s">
        <v>59</v>
      </c>
      <c r="I700" t="str">
        <f>IF(Tabla5[[#This Row],[Orden Cobrada]]="Si",Tabla13[[#This Row],[Método de Pago]],"Ninguno")</f>
        <v>Tarjeta de crédito</v>
      </c>
      <c r="J700" t="s">
        <v>296</v>
      </c>
      <c r="K700" s="34" t="str">
        <f>IF(Tabla5[[#This Row],[Orden Cobrada]]="Si",Tabla13[[#This Row],[Propina]],0)</f>
        <v>48.7</v>
      </c>
      <c r="L700" t="s">
        <v>76</v>
      </c>
      <c r="M700">
        <v>688</v>
      </c>
      <c r="N700" t="s">
        <v>64</v>
      </c>
      <c r="O700" t="s">
        <v>13</v>
      </c>
      <c r="P700" s="6">
        <f>INT(Tabla13[[#This Row],[Hora de Llegada]])</f>
        <v>45023</v>
      </c>
      <c r="Q700" s="7" t="str">
        <f>TEXT(Tabla13[[#This Row],[Hora de Llegada]], "h:mm")</f>
        <v>3:26</v>
      </c>
      <c r="R700" s="7" t="str">
        <f>TEXT(Tabla13[[#This Row],[Hora de Salida]], "h:mm")</f>
        <v>5:03</v>
      </c>
      <c r="S700" s="7">
        <f>IF(Tabla13[[#This Row],[Estado de la Mesa]]="Ocupada",Tabla13[[#This Row],[Hora de Salida2]]-Tabla13[[#This Row],[Hora de Llegada2]]+(15/1440),Tabla13[[#This Row],[Hora de Salida2]]-Tabla13[[#This Row],[Hora de Llegada2]])</f>
        <v>7.7777777777777765E-2</v>
      </c>
      <c r="T700" s="7">
        <f>Tabla13[[#This Row],[Hora de Salida2]]-Tabla13[[#This Row],[Hora de Llegada2]]</f>
        <v>6.7361111111111094E-2</v>
      </c>
      <c r="U700" s="7">
        <f>IF(Tabla5[[#This Row],[Tiempo de Permanencia sin la Espera]]&gt;Tabla5[[#This Row],[Tiempo Preparación (horas)]],Tabla5[[#This Row],[Tiempo de Permanencia sin la Espera]]-Tabla5[[#This Row],[Tiempo Preparación (horas)]],0)</f>
        <v>5.7638888888888871E-2</v>
      </c>
      <c r="V700" s="7" t="str">
        <f>IF(Tabla5[[#This Row],[Tiempo de Permanencia sin la Espera]]&gt;Tabla5[[#This Row],[Tiempo Preparación (horas)]],"Si","No")</f>
        <v>Si</v>
      </c>
      <c r="W700" s="8">
        <v>29</v>
      </c>
      <c r="X700" s="8">
        <f>IF(Tabla5[[#This Row],[Orden Cobrada]]="Si",Tabla5[[#This Row],[Monto Total de la Cuenta]]," ")</f>
        <v>29</v>
      </c>
      <c r="Y700" s="8">
        <v>14</v>
      </c>
      <c r="Z700" s="7">
        <f>Tabla5[[#This Row],[Tiempo de Preparación]]/1440</f>
        <v>9.7222222222222224E-3</v>
      </c>
    </row>
    <row r="701" spans="1:26">
      <c r="A701">
        <v>14</v>
      </c>
      <c r="B701" t="s">
        <v>295</v>
      </c>
      <c r="C701">
        <v>1</v>
      </c>
      <c r="D701" s="3">
        <v>45023.025000000001</v>
      </c>
      <c r="E701" s="3">
        <v>45023.098611111112</v>
      </c>
      <c r="F701" t="s">
        <v>97</v>
      </c>
      <c r="G701" t="s">
        <v>82</v>
      </c>
      <c r="H701" t="s">
        <v>59</v>
      </c>
      <c r="I701" t="str">
        <f>IF(Tabla5[[#This Row],[Orden Cobrada]]="Si",Tabla13[[#This Row],[Método de Pago]],"Ninguno")</f>
        <v>Tarjeta de crédito</v>
      </c>
      <c r="J701" t="s">
        <v>294</v>
      </c>
      <c r="K701" s="34" t="str">
        <f>IF(Tabla5[[#This Row],[Orden Cobrada]]="Si",Tabla13[[#This Row],[Propina]],0)</f>
        <v>10.25</v>
      </c>
      <c r="L701" t="s">
        <v>76</v>
      </c>
      <c r="M701">
        <v>689</v>
      </c>
      <c r="N701" t="s">
        <v>163</v>
      </c>
      <c r="O701" t="s">
        <v>293</v>
      </c>
      <c r="P701" s="6">
        <f>INT(Tabla13[[#This Row],[Hora de Llegada]])</f>
        <v>45023</v>
      </c>
      <c r="Q701" s="7" t="str">
        <f>TEXT(Tabla13[[#This Row],[Hora de Llegada]], "h:mm")</f>
        <v>0:36</v>
      </c>
      <c r="R701" s="7" t="str">
        <f>TEXT(Tabla13[[#This Row],[Hora de Salida]], "h:mm")</f>
        <v>2:22</v>
      </c>
      <c r="S701" s="7">
        <f>IF(Tabla13[[#This Row],[Estado de la Mesa]]="Ocupada",Tabla13[[#This Row],[Hora de Salida2]]-Tabla13[[#This Row],[Hora de Llegada2]]+(15/1440),Tabla13[[#This Row],[Hora de Salida2]]-Tabla13[[#This Row],[Hora de Llegada2]])</f>
        <v>8.4027777777777785E-2</v>
      </c>
      <c r="T701" s="7">
        <f>Tabla13[[#This Row],[Hora de Salida2]]-Tabla13[[#This Row],[Hora de Llegada2]]</f>
        <v>7.3611111111111113E-2</v>
      </c>
      <c r="U701" s="7">
        <f>IF(Tabla5[[#This Row],[Tiempo de Permanencia sin la Espera]]&gt;Tabla5[[#This Row],[Tiempo Preparación (horas)]],Tabla5[[#This Row],[Tiempo de Permanencia sin la Espera]]-Tabla5[[#This Row],[Tiempo Preparación (horas)]],0)</f>
        <v>5.3472222222222227E-2</v>
      </c>
      <c r="V701" s="7" t="str">
        <f>IF(Tabla5[[#This Row],[Tiempo de Permanencia sin la Espera]]&gt;Tabla5[[#This Row],[Tiempo Preparación (horas)]],"Si","No")</f>
        <v>Si</v>
      </c>
      <c r="W701" s="8">
        <v>165</v>
      </c>
      <c r="X701" s="8">
        <f>IF(Tabla5[[#This Row],[Orden Cobrada]]="Si",Tabla5[[#This Row],[Monto Total de la Cuenta]]," ")</f>
        <v>165</v>
      </c>
      <c r="Y701" s="8">
        <v>29</v>
      </c>
      <c r="Z701" s="7">
        <f>Tabla5[[#This Row],[Tiempo de Preparación]]/1440</f>
        <v>2.013888888888889E-2</v>
      </c>
    </row>
    <row r="702" spans="1:26">
      <c r="A702">
        <v>15</v>
      </c>
      <c r="B702" t="s">
        <v>292</v>
      </c>
      <c r="C702">
        <v>4</v>
      </c>
      <c r="D702" s="3">
        <v>45023.113194444442</v>
      </c>
      <c r="E702" s="3">
        <v>45023.238194444442</v>
      </c>
      <c r="F702" t="s">
        <v>87</v>
      </c>
      <c r="G702" t="s">
        <v>66</v>
      </c>
      <c r="H702" t="s">
        <v>106</v>
      </c>
      <c r="I702" t="str">
        <f>IF(Tabla5[[#This Row],[Orden Cobrada]]="Si",Tabla13[[#This Row],[Método de Pago]],"Ninguno")</f>
        <v>Tarjeta de débito</v>
      </c>
      <c r="J702" t="s">
        <v>291</v>
      </c>
      <c r="K702" s="34" t="str">
        <f>IF(Tabla5[[#This Row],[Orden Cobrada]]="Si",Tabla13[[#This Row],[Propina]],0)</f>
        <v>37.22</v>
      </c>
      <c r="L702" t="s">
        <v>57</v>
      </c>
      <c r="M702">
        <v>690</v>
      </c>
      <c r="N702" t="s">
        <v>90</v>
      </c>
      <c r="O702" t="s">
        <v>290</v>
      </c>
      <c r="P702" s="6">
        <f>INT(Tabla13[[#This Row],[Hora de Llegada]])</f>
        <v>45023</v>
      </c>
      <c r="Q702" s="7" t="str">
        <f>TEXT(Tabla13[[#This Row],[Hora de Llegada]], "h:mm")</f>
        <v>2:43</v>
      </c>
      <c r="R702" s="7" t="str">
        <f>TEXT(Tabla13[[#This Row],[Hora de Salida]], "h:mm")</f>
        <v>5:43</v>
      </c>
      <c r="S702" s="7">
        <f>IF(Tabla13[[#This Row],[Estado de la Mesa]]="Ocupada",Tabla13[[#This Row],[Hora de Salida2]]-Tabla13[[#This Row],[Hora de Llegada2]]+(15/1440),Tabla13[[#This Row],[Hora de Salida2]]-Tabla13[[#This Row],[Hora de Llegada2]])</f>
        <v>0.125</v>
      </c>
      <c r="T702" s="7">
        <f>Tabla13[[#This Row],[Hora de Salida2]]-Tabla13[[#This Row],[Hora de Llegada2]]</f>
        <v>0.125</v>
      </c>
      <c r="U702" s="7">
        <f>IF(Tabla5[[#This Row],[Tiempo de Permanencia sin la Espera]]&gt;Tabla5[[#This Row],[Tiempo Preparación (horas)]],Tabla5[[#This Row],[Tiempo de Permanencia sin la Espera]]-Tabla5[[#This Row],[Tiempo Preparación (horas)]],0)</f>
        <v>2.569444444444445E-2</v>
      </c>
      <c r="V702" s="7" t="str">
        <f>IF(Tabla5[[#This Row],[Tiempo de Permanencia sin la Espera]]&gt;Tabla5[[#This Row],[Tiempo Preparación (horas)]],"Si","No")</f>
        <v>Si</v>
      </c>
      <c r="W702" s="8">
        <v>191</v>
      </c>
      <c r="X702" s="8">
        <f>IF(Tabla5[[#This Row],[Orden Cobrada]]="Si",Tabla5[[#This Row],[Monto Total de la Cuenta]]," ")</f>
        <v>191</v>
      </c>
      <c r="Y702" s="8">
        <v>143</v>
      </c>
      <c r="Z702" s="7">
        <f>Tabla5[[#This Row],[Tiempo de Preparación]]/1440</f>
        <v>9.930555555555555E-2</v>
      </c>
    </row>
    <row r="703" spans="1:26">
      <c r="A703">
        <v>19</v>
      </c>
      <c r="B703" t="s">
        <v>289</v>
      </c>
      <c r="C703">
        <v>4</v>
      </c>
      <c r="D703" s="3">
        <v>45023.071527777778</v>
      </c>
      <c r="E703" s="3">
        <v>45023.220138888886</v>
      </c>
      <c r="F703" t="s">
        <v>72</v>
      </c>
      <c r="G703" t="s">
        <v>66</v>
      </c>
      <c r="H703" t="s">
        <v>106</v>
      </c>
      <c r="I703" t="str">
        <f>IF(Tabla5[[#This Row],[Orden Cobrada]]="Si",Tabla13[[#This Row],[Método de Pago]],"Ninguno")</f>
        <v>Tarjeta de débito</v>
      </c>
      <c r="J703" t="s">
        <v>288</v>
      </c>
      <c r="K703" s="34" t="str">
        <f>IF(Tabla5[[#This Row],[Orden Cobrada]]="Si",Tabla13[[#This Row],[Propina]],0)</f>
        <v>13.9</v>
      </c>
      <c r="L703" t="s">
        <v>76</v>
      </c>
      <c r="M703">
        <v>691</v>
      </c>
      <c r="N703" t="s">
        <v>75</v>
      </c>
      <c r="O703" t="s">
        <v>19</v>
      </c>
      <c r="P703" s="6">
        <f>INT(Tabla13[[#This Row],[Hora de Llegada]])</f>
        <v>45023</v>
      </c>
      <c r="Q703" s="7" t="str">
        <f>TEXT(Tabla13[[#This Row],[Hora de Llegada]], "h:mm")</f>
        <v>1:43</v>
      </c>
      <c r="R703" s="7" t="str">
        <f>TEXT(Tabla13[[#This Row],[Hora de Salida]], "h:mm")</f>
        <v>5:17</v>
      </c>
      <c r="S703" s="7">
        <f>IF(Tabla13[[#This Row],[Estado de la Mesa]]="Ocupada",Tabla13[[#This Row],[Hora de Salida2]]-Tabla13[[#This Row],[Hora de Llegada2]]+(15/1440),Tabla13[[#This Row],[Hora de Salida2]]-Tabla13[[#This Row],[Hora de Llegada2]])</f>
        <v>0.15902777777777774</v>
      </c>
      <c r="T703" s="7">
        <f>Tabla13[[#This Row],[Hora de Salida2]]-Tabla13[[#This Row],[Hora de Llegada2]]</f>
        <v>0.14861111111111108</v>
      </c>
      <c r="U703" s="7">
        <f>IF(Tabla5[[#This Row],[Tiempo de Permanencia sin la Espera]]&gt;Tabla5[[#This Row],[Tiempo Preparación (horas)]],Tabla5[[#This Row],[Tiempo de Permanencia sin la Espera]]-Tabla5[[#This Row],[Tiempo Preparación (horas)]],0)</f>
        <v>0.12499999999999997</v>
      </c>
      <c r="V703" s="7" t="str">
        <f>IF(Tabla5[[#This Row],[Tiempo de Permanencia sin la Espera]]&gt;Tabla5[[#This Row],[Tiempo Preparación (horas)]],"Si","No")</f>
        <v>Si</v>
      </c>
      <c r="W703" s="8">
        <v>66</v>
      </c>
      <c r="X703" s="8">
        <f>IF(Tabla5[[#This Row],[Orden Cobrada]]="Si",Tabla5[[#This Row],[Monto Total de la Cuenta]]," ")</f>
        <v>66</v>
      </c>
      <c r="Y703" s="8">
        <v>34</v>
      </c>
      <c r="Z703" s="7">
        <f>Tabla5[[#This Row],[Tiempo de Preparación]]/1440</f>
        <v>2.361111111111111E-2</v>
      </c>
    </row>
    <row r="704" spans="1:26">
      <c r="A704">
        <v>9</v>
      </c>
      <c r="B704" t="s">
        <v>287</v>
      </c>
      <c r="C704">
        <v>2</v>
      </c>
      <c r="D704" s="3">
        <v>45023.036805555559</v>
      </c>
      <c r="E704" s="3">
        <v>45023.18472222222</v>
      </c>
      <c r="F704" t="s">
        <v>97</v>
      </c>
      <c r="G704" t="s">
        <v>66</v>
      </c>
      <c r="H704" t="s">
        <v>59</v>
      </c>
      <c r="I704" t="str">
        <f>IF(Tabla5[[#This Row],[Orden Cobrada]]="Si",Tabla13[[#This Row],[Método de Pago]],"Ninguno")</f>
        <v>Tarjeta de crédito</v>
      </c>
      <c r="J704" t="s">
        <v>286</v>
      </c>
      <c r="K704" s="34" t="str">
        <f>IF(Tabla5[[#This Row],[Orden Cobrada]]="Si",Tabla13[[#This Row],[Propina]],0)</f>
        <v>25.92</v>
      </c>
      <c r="L704" t="s">
        <v>57</v>
      </c>
      <c r="M704">
        <v>692</v>
      </c>
      <c r="N704" t="s">
        <v>64</v>
      </c>
      <c r="O704" t="s">
        <v>285</v>
      </c>
      <c r="P704" s="6">
        <f>INT(Tabla13[[#This Row],[Hora de Llegada]])</f>
        <v>45023</v>
      </c>
      <c r="Q704" s="7" t="str">
        <f>TEXT(Tabla13[[#This Row],[Hora de Llegada]], "h:mm")</f>
        <v>0:53</v>
      </c>
      <c r="R704" s="7" t="str">
        <f>TEXT(Tabla13[[#This Row],[Hora de Salida]], "h:mm")</f>
        <v>4:26</v>
      </c>
      <c r="S704" s="7">
        <f>IF(Tabla13[[#This Row],[Estado de la Mesa]]="Ocupada",Tabla13[[#This Row],[Hora de Salida2]]-Tabla13[[#This Row],[Hora de Llegada2]]+(15/1440),Tabla13[[#This Row],[Hora de Salida2]]-Tabla13[[#This Row],[Hora de Llegada2]])</f>
        <v>0.14791666666666667</v>
      </c>
      <c r="T704" s="7">
        <f>Tabla13[[#This Row],[Hora de Salida2]]-Tabla13[[#This Row],[Hora de Llegada2]]</f>
        <v>0.14791666666666667</v>
      </c>
      <c r="U704" s="7">
        <f>IF(Tabla5[[#This Row],[Tiempo de Permanencia sin la Espera]]&gt;Tabla5[[#This Row],[Tiempo Preparación (horas)]],Tabla5[[#This Row],[Tiempo de Permanencia sin la Espera]]-Tabla5[[#This Row],[Tiempo Preparación (horas)]],0)</f>
        <v>7.8472222222222221E-2</v>
      </c>
      <c r="V704" s="7" t="str">
        <f>IF(Tabla5[[#This Row],[Tiempo de Permanencia sin la Espera]]&gt;Tabla5[[#This Row],[Tiempo Preparación (horas)]],"Si","No")</f>
        <v>Si</v>
      </c>
      <c r="W704" s="8">
        <v>173</v>
      </c>
      <c r="X704" s="8">
        <f>IF(Tabla5[[#This Row],[Orden Cobrada]]="Si",Tabla5[[#This Row],[Monto Total de la Cuenta]]," ")</f>
        <v>173</v>
      </c>
      <c r="Y704" s="8">
        <v>100</v>
      </c>
      <c r="Z704" s="7">
        <f>Tabla5[[#This Row],[Tiempo de Preparación]]/1440</f>
        <v>6.9444444444444448E-2</v>
      </c>
    </row>
    <row r="705" spans="1:26">
      <c r="A705">
        <v>15</v>
      </c>
      <c r="B705" t="s">
        <v>284</v>
      </c>
      <c r="C705">
        <v>4</v>
      </c>
      <c r="D705" s="3">
        <v>45023.155555555553</v>
      </c>
      <c r="E705" s="3">
        <v>45023.313194444447</v>
      </c>
      <c r="F705" t="s">
        <v>72</v>
      </c>
      <c r="G705" t="s">
        <v>82</v>
      </c>
      <c r="H705" t="s">
        <v>59</v>
      </c>
      <c r="I705" t="str">
        <f>IF(Tabla5[[#This Row],[Orden Cobrada]]="Si",Tabla13[[#This Row],[Método de Pago]],"Ninguno")</f>
        <v>Tarjeta de crédito</v>
      </c>
      <c r="J705" t="s">
        <v>283</v>
      </c>
      <c r="K705" s="34" t="str">
        <f>IF(Tabla5[[#This Row],[Orden Cobrada]]="Si",Tabla13[[#This Row],[Propina]],0)</f>
        <v>28.31</v>
      </c>
      <c r="L705" t="s">
        <v>70</v>
      </c>
      <c r="M705">
        <v>693</v>
      </c>
      <c r="N705" t="s">
        <v>56</v>
      </c>
      <c r="O705" t="s">
        <v>282</v>
      </c>
      <c r="P705" s="6">
        <f>INT(Tabla13[[#This Row],[Hora de Llegada]])</f>
        <v>45023</v>
      </c>
      <c r="Q705" s="7" t="str">
        <f>TEXT(Tabla13[[#This Row],[Hora de Llegada]], "h:mm")</f>
        <v>3:44</v>
      </c>
      <c r="R705" s="7" t="str">
        <f>TEXT(Tabla13[[#This Row],[Hora de Salida]], "h:mm")</f>
        <v>7:31</v>
      </c>
      <c r="S705" s="7">
        <f>IF(Tabla13[[#This Row],[Estado de la Mesa]]="Ocupada",Tabla13[[#This Row],[Hora de Salida2]]-Tabla13[[#This Row],[Hora de Llegada2]]+(15/1440),Tabla13[[#This Row],[Hora de Salida2]]-Tabla13[[#This Row],[Hora de Llegada2]])</f>
        <v>0.15763888888888888</v>
      </c>
      <c r="T705" s="7">
        <f>Tabla13[[#This Row],[Hora de Salida2]]-Tabla13[[#This Row],[Hora de Llegada2]]</f>
        <v>0.15763888888888888</v>
      </c>
      <c r="U705" s="7">
        <f>IF(Tabla5[[#This Row],[Tiempo de Permanencia sin la Espera]]&gt;Tabla5[[#This Row],[Tiempo Preparación (horas)]],Tabla5[[#This Row],[Tiempo de Permanencia sin la Espera]]-Tabla5[[#This Row],[Tiempo Preparación (horas)]],0)</f>
        <v>0.12708333333333333</v>
      </c>
      <c r="V705" s="7" t="str">
        <f>IF(Tabla5[[#This Row],[Tiempo de Permanencia sin la Espera]]&gt;Tabla5[[#This Row],[Tiempo Preparación (horas)]],"Si","No")</f>
        <v>Si</v>
      </c>
      <c r="W705" s="8">
        <v>78</v>
      </c>
      <c r="X705" s="8">
        <f>IF(Tabla5[[#This Row],[Orden Cobrada]]="Si",Tabla5[[#This Row],[Monto Total de la Cuenta]]," ")</f>
        <v>78</v>
      </c>
      <c r="Y705" s="8">
        <v>44</v>
      </c>
      <c r="Z705" s="7">
        <f>Tabla5[[#This Row],[Tiempo de Preparación]]/1440</f>
        <v>3.0555555555555555E-2</v>
      </c>
    </row>
    <row r="706" spans="1:26">
      <c r="A706">
        <v>5</v>
      </c>
      <c r="B706" t="s">
        <v>281</v>
      </c>
      <c r="C706">
        <v>4</v>
      </c>
      <c r="D706" s="3">
        <v>45023.07708333333</v>
      </c>
      <c r="E706" s="3">
        <v>45023.217361111114</v>
      </c>
      <c r="F706" t="s">
        <v>61</v>
      </c>
      <c r="G706" t="s">
        <v>82</v>
      </c>
      <c r="H706" t="s">
        <v>59</v>
      </c>
      <c r="I706" t="str">
        <f>IF(Tabla5[[#This Row],[Orden Cobrada]]="Si",Tabla13[[#This Row],[Método de Pago]],"Ninguno")</f>
        <v>Tarjeta de crédito</v>
      </c>
      <c r="J706" t="s">
        <v>280</v>
      </c>
      <c r="K706" s="34" t="str">
        <f>IF(Tabla5[[#This Row],[Orden Cobrada]]="Si",Tabla13[[#This Row],[Propina]],0)</f>
        <v>23.66</v>
      </c>
      <c r="L706" t="s">
        <v>70</v>
      </c>
      <c r="M706">
        <v>694</v>
      </c>
      <c r="N706" t="s">
        <v>132</v>
      </c>
      <c r="O706" t="s">
        <v>279</v>
      </c>
      <c r="P706" s="6">
        <f>INT(Tabla13[[#This Row],[Hora de Llegada]])</f>
        <v>45023</v>
      </c>
      <c r="Q706" s="7" t="str">
        <f>TEXT(Tabla13[[#This Row],[Hora de Llegada]], "h:mm")</f>
        <v>1:51</v>
      </c>
      <c r="R706" s="7" t="str">
        <f>TEXT(Tabla13[[#This Row],[Hora de Salida]], "h:mm")</f>
        <v>5:13</v>
      </c>
      <c r="S706" s="7">
        <f>IF(Tabla13[[#This Row],[Estado de la Mesa]]="Ocupada",Tabla13[[#This Row],[Hora de Salida2]]-Tabla13[[#This Row],[Hora de Llegada2]]+(15/1440),Tabla13[[#This Row],[Hora de Salida2]]-Tabla13[[#This Row],[Hora de Llegada2]])</f>
        <v>0.14027777777777778</v>
      </c>
      <c r="T706" s="7">
        <f>Tabla13[[#This Row],[Hora de Salida2]]-Tabla13[[#This Row],[Hora de Llegada2]]</f>
        <v>0.14027777777777778</v>
      </c>
      <c r="U706" s="7">
        <f>IF(Tabla5[[#This Row],[Tiempo de Permanencia sin la Espera]]&gt;Tabla5[[#This Row],[Tiempo Preparación (horas)]],Tabla5[[#This Row],[Tiempo de Permanencia sin la Espera]]-Tabla5[[#This Row],[Tiempo Preparación (horas)]],0)</f>
        <v>5.1388888888888887E-2</v>
      </c>
      <c r="V706" s="7" t="str">
        <f>IF(Tabla5[[#This Row],[Tiempo de Permanencia sin la Espera]]&gt;Tabla5[[#This Row],[Tiempo Preparación (horas)]],"Si","No")</f>
        <v>Si</v>
      </c>
      <c r="W706" s="8">
        <v>157</v>
      </c>
      <c r="X706" s="8">
        <f>IF(Tabla5[[#This Row],[Orden Cobrada]]="Si",Tabla5[[#This Row],[Monto Total de la Cuenta]]," ")</f>
        <v>157</v>
      </c>
      <c r="Y706" s="8">
        <v>128</v>
      </c>
      <c r="Z706" s="7">
        <f>Tabla5[[#This Row],[Tiempo de Preparación]]/1440</f>
        <v>8.8888888888888892E-2</v>
      </c>
    </row>
    <row r="707" spans="1:26">
      <c r="A707">
        <v>9</v>
      </c>
      <c r="B707" t="s">
        <v>278</v>
      </c>
      <c r="C707">
        <v>1</v>
      </c>
      <c r="D707" s="3">
        <v>45023.084722222222</v>
      </c>
      <c r="E707" s="3">
        <v>45023.230555555558</v>
      </c>
      <c r="F707" t="s">
        <v>72</v>
      </c>
      <c r="G707" t="s">
        <v>82</v>
      </c>
      <c r="H707" t="s">
        <v>59</v>
      </c>
      <c r="I707" t="str">
        <f>IF(Tabla5[[#This Row],[Orden Cobrada]]="Si",Tabla13[[#This Row],[Método de Pago]],"Ninguno")</f>
        <v>Tarjeta de crédito</v>
      </c>
      <c r="J707" t="s">
        <v>277</v>
      </c>
      <c r="K707" s="34" t="str">
        <f>IF(Tabla5[[#This Row],[Orden Cobrada]]="Si",Tabla13[[#This Row],[Propina]],0)</f>
        <v>18.23</v>
      </c>
      <c r="L707" t="s">
        <v>76</v>
      </c>
      <c r="M707">
        <v>695</v>
      </c>
      <c r="N707" t="s">
        <v>132</v>
      </c>
      <c r="O707" t="s">
        <v>276</v>
      </c>
      <c r="P707" s="6">
        <f>INT(Tabla13[[#This Row],[Hora de Llegada]])</f>
        <v>45023</v>
      </c>
      <c r="Q707" s="7" t="str">
        <f>TEXT(Tabla13[[#This Row],[Hora de Llegada]], "h:mm")</f>
        <v>2:02</v>
      </c>
      <c r="R707" s="7" t="str">
        <f>TEXT(Tabla13[[#This Row],[Hora de Salida]], "h:mm")</f>
        <v>5:32</v>
      </c>
      <c r="S707" s="7">
        <f>IF(Tabla13[[#This Row],[Estado de la Mesa]]="Ocupada",Tabla13[[#This Row],[Hora de Salida2]]-Tabla13[[#This Row],[Hora de Llegada2]]+(15/1440),Tabla13[[#This Row],[Hora de Salida2]]-Tabla13[[#This Row],[Hora de Llegada2]])</f>
        <v>0.15624999999999997</v>
      </c>
      <c r="T707" s="7">
        <f>Tabla13[[#This Row],[Hora de Salida2]]-Tabla13[[#This Row],[Hora de Llegada2]]</f>
        <v>0.14583333333333331</v>
      </c>
      <c r="U707" s="7">
        <f>IF(Tabla5[[#This Row],[Tiempo de Permanencia sin la Espera]]&gt;Tabla5[[#This Row],[Tiempo Preparación (horas)]],Tabla5[[#This Row],[Tiempo de Permanencia sin la Espera]]-Tabla5[[#This Row],[Tiempo Preparación (horas)]],0)</f>
        <v>0.12013888888888888</v>
      </c>
      <c r="V707" s="7" t="str">
        <f>IF(Tabla5[[#This Row],[Tiempo de Permanencia sin la Espera]]&gt;Tabla5[[#This Row],[Tiempo Preparación (horas)]],"Si","No")</f>
        <v>Si</v>
      </c>
      <c r="W707" s="8">
        <v>116</v>
      </c>
      <c r="X707" s="8">
        <f>IF(Tabla5[[#This Row],[Orden Cobrada]]="Si",Tabla5[[#This Row],[Monto Total de la Cuenta]]," ")</f>
        <v>116</v>
      </c>
      <c r="Y707" s="8">
        <v>37</v>
      </c>
      <c r="Z707" s="7">
        <f>Tabla5[[#This Row],[Tiempo de Preparación]]/1440</f>
        <v>2.5694444444444443E-2</v>
      </c>
    </row>
    <row r="708" spans="1:26">
      <c r="A708">
        <v>2</v>
      </c>
      <c r="B708" t="s">
        <v>275</v>
      </c>
      <c r="C708">
        <v>6</v>
      </c>
      <c r="D708" s="3">
        <v>45023.094444444447</v>
      </c>
      <c r="E708" s="3">
        <v>45023.257638888892</v>
      </c>
      <c r="F708" t="s">
        <v>97</v>
      </c>
      <c r="G708" t="s">
        <v>66</v>
      </c>
      <c r="H708" t="s">
        <v>59</v>
      </c>
      <c r="I708" t="str">
        <f>IF(Tabla5[[#This Row],[Orden Cobrada]]="Si",Tabla13[[#This Row],[Método de Pago]],"Ninguno")</f>
        <v>Tarjeta de crédito</v>
      </c>
      <c r="J708" t="s">
        <v>274</v>
      </c>
      <c r="K708" s="34" t="str">
        <f>IF(Tabla5[[#This Row],[Orden Cobrada]]="Si",Tabla13[[#This Row],[Propina]],0)</f>
        <v>18.76</v>
      </c>
      <c r="L708" t="s">
        <v>76</v>
      </c>
      <c r="M708">
        <v>696</v>
      </c>
      <c r="N708" t="s">
        <v>100</v>
      </c>
      <c r="O708" t="s">
        <v>22</v>
      </c>
      <c r="P708" s="6">
        <f>INT(Tabla13[[#This Row],[Hora de Llegada]])</f>
        <v>45023</v>
      </c>
      <c r="Q708" s="7" t="str">
        <f>TEXT(Tabla13[[#This Row],[Hora de Llegada]], "h:mm")</f>
        <v>2:16</v>
      </c>
      <c r="R708" s="7" t="str">
        <f>TEXT(Tabla13[[#This Row],[Hora de Salida]], "h:mm")</f>
        <v>6:11</v>
      </c>
      <c r="S708" s="7">
        <f>IF(Tabla13[[#This Row],[Estado de la Mesa]]="Ocupada",Tabla13[[#This Row],[Hora de Salida2]]-Tabla13[[#This Row],[Hora de Llegada2]]+(15/1440),Tabla13[[#This Row],[Hora de Salida2]]-Tabla13[[#This Row],[Hora de Llegada2]])</f>
        <v>0.17361111111111113</v>
      </c>
      <c r="T708" s="7">
        <f>Tabla13[[#This Row],[Hora de Salida2]]-Tabla13[[#This Row],[Hora de Llegada2]]</f>
        <v>0.16319444444444448</v>
      </c>
      <c r="U708" s="7">
        <f>IF(Tabla5[[#This Row],[Tiempo de Permanencia sin la Espera]]&gt;Tabla5[[#This Row],[Tiempo Preparación (horas)]],Tabla5[[#This Row],[Tiempo de Permanencia sin la Espera]]-Tabla5[[#This Row],[Tiempo Preparación (horas)]],0)</f>
        <v>0.14722222222222225</v>
      </c>
      <c r="V708" s="7" t="str">
        <f>IF(Tabla5[[#This Row],[Tiempo de Permanencia sin la Espera]]&gt;Tabla5[[#This Row],[Tiempo Preparación (horas)]],"Si","No")</f>
        <v>Si</v>
      </c>
      <c r="W708" s="8">
        <v>46</v>
      </c>
      <c r="X708" s="8">
        <f>IF(Tabla5[[#This Row],[Orden Cobrada]]="Si",Tabla5[[#This Row],[Monto Total de la Cuenta]]," ")</f>
        <v>46</v>
      </c>
      <c r="Y708" s="8">
        <v>23</v>
      </c>
      <c r="Z708" s="7">
        <f>Tabla5[[#This Row],[Tiempo de Preparación]]/1440</f>
        <v>1.5972222222222221E-2</v>
      </c>
    </row>
    <row r="709" spans="1:26">
      <c r="A709">
        <v>4</v>
      </c>
      <c r="B709" t="s">
        <v>141</v>
      </c>
      <c r="C709">
        <v>1</v>
      </c>
      <c r="D709" s="3">
        <v>45023.158333333333</v>
      </c>
      <c r="E709" s="3">
        <v>45023.279166666667</v>
      </c>
      <c r="F709" t="s">
        <v>61</v>
      </c>
      <c r="G709" t="s">
        <v>82</v>
      </c>
      <c r="H709" t="s">
        <v>59</v>
      </c>
      <c r="I709" t="str">
        <f>IF(Tabla5[[#This Row],[Orden Cobrada]]="Si",Tabla13[[#This Row],[Método de Pago]],"Ninguno")</f>
        <v>Tarjeta de crédito</v>
      </c>
      <c r="J709" t="s">
        <v>273</v>
      </c>
      <c r="K709" s="34" t="str">
        <f>IF(Tabla5[[#This Row],[Orden Cobrada]]="Si",Tabla13[[#This Row],[Propina]],0)</f>
        <v>34.35</v>
      </c>
      <c r="L709" t="s">
        <v>57</v>
      </c>
      <c r="M709">
        <v>697</v>
      </c>
      <c r="N709" t="s">
        <v>85</v>
      </c>
      <c r="O709" t="s">
        <v>272</v>
      </c>
      <c r="P709" s="6">
        <f>INT(Tabla13[[#This Row],[Hora de Llegada]])</f>
        <v>45023</v>
      </c>
      <c r="Q709" s="7" t="str">
        <f>TEXT(Tabla13[[#This Row],[Hora de Llegada]], "h:mm")</f>
        <v>3:48</v>
      </c>
      <c r="R709" s="7" t="str">
        <f>TEXT(Tabla13[[#This Row],[Hora de Salida]], "h:mm")</f>
        <v>6:42</v>
      </c>
      <c r="S709" s="7">
        <f>IF(Tabla13[[#This Row],[Estado de la Mesa]]="Ocupada",Tabla13[[#This Row],[Hora de Salida2]]-Tabla13[[#This Row],[Hora de Llegada2]]+(15/1440),Tabla13[[#This Row],[Hora de Salida2]]-Tabla13[[#This Row],[Hora de Llegada2]])</f>
        <v>0.12083333333333335</v>
      </c>
      <c r="T709" s="7">
        <f>Tabla13[[#This Row],[Hora de Salida2]]-Tabla13[[#This Row],[Hora de Llegada2]]</f>
        <v>0.12083333333333335</v>
      </c>
      <c r="U709" s="7">
        <f>IF(Tabla5[[#This Row],[Tiempo de Permanencia sin la Espera]]&gt;Tabla5[[#This Row],[Tiempo Preparación (horas)]],Tabla5[[#This Row],[Tiempo de Permanencia sin la Espera]]-Tabla5[[#This Row],[Tiempo Preparación (horas)]],0)</f>
        <v>4.6527777777777793E-2</v>
      </c>
      <c r="V709" s="7" t="str">
        <f>IF(Tabla5[[#This Row],[Tiempo de Permanencia sin la Espera]]&gt;Tabla5[[#This Row],[Tiempo Preparación (horas)]],"Si","No")</f>
        <v>Si</v>
      </c>
      <c r="W709" s="8">
        <v>199</v>
      </c>
      <c r="X709" s="8">
        <f>IF(Tabla5[[#This Row],[Orden Cobrada]]="Si",Tabla5[[#This Row],[Monto Total de la Cuenta]]," ")</f>
        <v>199</v>
      </c>
      <c r="Y709" s="8">
        <v>107</v>
      </c>
      <c r="Z709" s="7">
        <f>Tabla5[[#This Row],[Tiempo de Preparación]]/1440</f>
        <v>7.4305555555555555E-2</v>
      </c>
    </row>
    <row r="710" spans="1:26">
      <c r="A710">
        <v>19</v>
      </c>
      <c r="B710" t="s">
        <v>271</v>
      </c>
      <c r="C710">
        <v>4</v>
      </c>
      <c r="D710" s="3">
        <v>45023.104166666664</v>
      </c>
      <c r="E710" s="3">
        <v>45023.267361111109</v>
      </c>
      <c r="F710" t="s">
        <v>97</v>
      </c>
      <c r="G710" t="s">
        <v>66</v>
      </c>
      <c r="H710" t="s">
        <v>59</v>
      </c>
      <c r="I710" t="str">
        <f>IF(Tabla5[[#This Row],[Orden Cobrada]]="Si",Tabla13[[#This Row],[Método de Pago]],"Ninguno")</f>
        <v>Tarjeta de crédito</v>
      </c>
      <c r="J710" t="s">
        <v>270</v>
      </c>
      <c r="K710" s="34" t="str">
        <f>IF(Tabla5[[#This Row],[Orden Cobrada]]="Si",Tabla13[[#This Row],[Propina]],0)</f>
        <v>39.89</v>
      </c>
      <c r="L710" t="s">
        <v>70</v>
      </c>
      <c r="M710">
        <v>698</v>
      </c>
      <c r="N710" t="s">
        <v>126</v>
      </c>
      <c r="O710" t="s">
        <v>269</v>
      </c>
      <c r="P710" s="6">
        <f>INT(Tabla13[[#This Row],[Hora de Llegada]])</f>
        <v>45023</v>
      </c>
      <c r="Q710" s="7" t="str">
        <f>TEXT(Tabla13[[#This Row],[Hora de Llegada]], "h:mm")</f>
        <v>2:30</v>
      </c>
      <c r="R710" s="7" t="str">
        <f>TEXT(Tabla13[[#This Row],[Hora de Salida]], "h:mm")</f>
        <v>6:25</v>
      </c>
      <c r="S710" s="7">
        <f>IF(Tabla13[[#This Row],[Estado de la Mesa]]="Ocupada",Tabla13[[#This Row],[Hora de Salida2]]-Tabla13[[#This Row],[Hora de Llegada2]]+(15/1440),Tabla13[[#This Row],[Hora de Salida2]]-Tabla13[[#This Row],[Hora de Llegada2]])</f>
        <v>0.16319444444444442</v>
      </c>
      <c r="T710" s="7">
        <f>Tabla13[[#This Row],[Hora de Salida2]]-Tabla13[[#This Row],[Hora de Llegada2]]</f>
        <v>0.16319444444444442</v>
      </c>
      <c r="U710" s="7">
        <f>IF(Tabla5[[#This Row],[Tiempo de Permanencia sin la Espera]]&gt;Tabla5[[#This Row],[Tiempo Preparación (horas)]],Tabla5[[#This Row],[Tiempo de Permanencia sin la Espera]]-Tabla5[[#This Row],[Tiempo Preparación (horas)]],0)</f>
        <v>9.305555555555553E-2</v>
      </c>
      <c r="V710" s="7" t="str">
        <f>IF(Tabla5[[#This Row],[Tiempo de Permanencia sin la Espera]]&gt;Tabla5[[#This Row],[Tiempo Preparación (horas)]],"Si","No")</f>
        <v>Si</v>
      </c>
      <c r="W710" s="8">
        <v>185</v>
      </c>
      <c r="X710" s="8">
        <f>IF(Tabla5[[#This Row],[Orden Cobrada]]="Si",Tabla5[[#This Row],[Monto Total de la Cuenta]]," ")</f>
        <v>185</v>
      </c>
      <c r="Y710" s="8">
        <v>101</v>
      </c>
      <c r="Z710" s="7">
        <f>Tabla5[[#This Row],[Tiempo de Preparación]]/1440</f>
        <v>7.013888888888889E-2</v>
      </c>
    </row>
    <row r="711" spans="1:26">
      <c r="A711">
        <v>8</v>
      </c>
      <c r="B711" t="s">
        <v>268</v>
      </c>
      <c r="C711">
        <v>6</v>
      </c>
      <c r="D711" s="3">
        <v>45023.065972222219</v>
      </c>
      <c r="E711" s="3">
        <v>45023.12222222222</v>
      </c>
      <c r="F711" t="s">
        <v>61</v>
      </c>
      <c r="G711" t="s">
        <v>82</v>
      </c>
      <c r="H711" t="s">
        <v>59</v>
      </c>
      <c r="I711" t="str">
        <f>IF(Tabla5[[#This Row],[Orden Cobrada]]="Si",Tabla13[[#This Row],[Método de Pago]],"Ninguno")</f>
        <v>Tarjeta de crédito</v>
      </c>
      <c r="J711" t="s">
        <v>267</v>
      </c>
      <c r="K711" s="34" t="str">
        <f>IF(Tabla5[[#This Row],[Orden Cobrada]]="Si",Tabla13[[#This Row],[Propina]],0)</f>
        <v>38.44</v>
      </c>
      <c r="L711" t="s">
        <v>57</v>
      </c>
      <c r="M711">
        <v>699</v>
      </c>
      <c r="N711" t="s">
        <v>90</v>
      </c>
      <c r="O711" t="s">
        <v>13</v>
      </c>
      <c r="P711" s="6">
        <f>INT(Tabla13[[#This Row],[Hora de Llegada]])</f>
        <v>45023</v>
      </c>
      <c r="Q711" s="7" t="str">
        <f>TEXT(Tabla13[[#This Row],[Hora de Llegada]], "h:mm")</f>
        <v>1:35</v>
      </c>
      <c r="R711" s="7" t="str">
        <f>TEXT(Tabla13[[#This Row],[Hora de Salida]], "h:mm")</f>
        <v>2:56</v>
      </c>
      <c r="S711" s="7">
        <f>IF(Tabla13[[#This Row],[Estado de la Mesa]]="Ocupada",Tabla13[[#This Row],[Hora de Salida2]]-Tabla13[[#This Row],[Hora de Llegada2]]+(15/1440),Tabla13[[#This Row],[Hora de Salida2]]-Tabla13[[#This Row],[Hora de Llegada2]])</f>
        <v>5.6250000000000008E-2</v>
      </c>
      <c r="T711" s="7">
        <f>Tabla13[[#This Row],[Hora de Salida2]]-Tabla13[[#This Row],[Hora de Llegada2]]</f>
        <v>5.6250000000000008E-2</v>
      </c>
      <c r="U711" s="7">
        <f>IF(Tabla5[[#This Row],[Tiempo de Permanencia sin la Espera]]&gt;Tabla5[[#This Row],[Tiempo Preparación (horas)]],Tabla5[[#This Row],[Tiempo de Permanencia sin la Espera]]-Tabla5[[#This Row],[Tiempo Preparación (horas)]],0)</f>
        <v>4.8611111111111119E-2</v>
      </c>
      <c r="V711" s="7" t="str">
        <f>IF(Tabla5[[#This Row],[Tiempo de Permanencia sin la Espera]]&gt;Tabla5[[#This Row],[Tiempo Preparación (horas)]],"Si","No")</f>
        <v>Si</v>
      </c>
      <c r="W711" s="8">
        <v>58</v>
      </c>
      <c r="X711" s="8">
        <f>IF(Tabla5[[#This Row],[Orden Cobrada]]="Si",Tabla5[[#This Row],[Monto Total de la Cuenta]]," ")</f>
        <v>58</v>
      </c>
      <c r="Y711" s="8">
        <v>11</v>
      </c>
      <c r="Z711" s="7">
        <f>Tabla5[[#This Row],[Tiempo de Preparación]]/1440</f>
        <v>7.6388888888888886E-3</v>
      </c>
    </row>
    <row r="712" spans="1:26">
      <c r="A712">
        <v>8</v>
      </c>
      <c r="B712" t="s">
        <v>266</v>
      </c>
      <c r="C712">
        <v>2</v>
      </c>
      <c r="D712" s="3">
        <v>45023.015972222223</v>
      </c>
      <c r="E712" s="3">
        <v>45023.118055555555</v>
      </c>
      <c r="F712" t="s">
        <v>61</v>
      </c>
      <c r="G712" t="s">
        <v>82</v>
      </c>
      <c r="H712" t="s">
        <v>59</v>
      </c>
      <c r="I712" t="str">
        <f>IF(Tabla5[[#This Row],[Orden Cobrada]]="Si",Tabla13[[#This Row],[Método de Pago]],"Ninguno")</f>
        <v>Tarjeta de crédito</v>
      </c>
      <c r="J712" t="s">
        <v>265</v>
      </c>
      <c r="K712" s="34" t="str">
        <f>IF(Tabla5[[#This Row],[Orden Cobrada]]="Si",Tabla13[[#This Row],[Propina]],0)</f>
        <v>21.66</v>
      </c>
      <c r="L712" t="s">
        <v>57</v>
      </c>
      <c r="M712">
        <v>700</v>
      </c>
      <c r="N712" t="s">
        <v>64</v>
      </c>
      <c r="O712" t="s">
        <v>264</v>
      </c>
      <c r="P712" s="6">
        <f>INT(Tabla13[[#This Row],[Hora de Llegada]])</f>
        <v>45023</v>
      </c>
      <c r="Q712" s="7" t="str">
        <f>TEXT(Tabla13[[#This Row],[Hora de Llegada]], "h:mm")</f>
        <v>0:23</v>
      </c>
      <c r="R712" s="7" t="str">
        <f>TEXT(Tabla13[[#This Row],[Hora de Salida]], "h:mm")</f>
        <v>2:50</v>
      </c>
      <c r="S712" s="7">
        <f>IF(Tabla13[[#This Row],[Estado de la Mesa]]="Ocupada",Tabla13[[#This Row],[Hora de Salida2]]-Tabla13[[#This Row],[Hora de Llegada2]]+(15/1440),Tabla13[[#This Row],[Hora de Salida2]]-Tabla13[[#This Row],[Hora de Llegada2]])</f>
        <v>0.10208333333333335</v>
      </c>
      <c r="T712" s="7">
        <f>Tabla13[[#This Row],[Hora de Salida2]]-Tabla13[[#This Row],[Hora de Llegada2]]</f>
        <v>0.10208333333333335</v>
      </c>
      <c r="U712" s="7">
        <f>IF(Tabla5[[#This Row],[Tiempo de Permanencia sin la Espera]]&gt;Tabla5[[#This Row],[Tiempo Preparación (horas)]],Tabla5[[#This Row],[Tiempo de Permanencia sin la Espera]]-Tabla5[[#This Row],[Tiempo Preparación (horas)]],0)</f>
        <v>4.236111111111112E-2</v>
      </c>
      <c r="V712" s="7" t="str">
        <f>IF(Tabla5[[#This Row],[Tiempo de Permanencia sin la Espera]]&gt;Tabla5[[#This Row],[Tiempo Preparación (horas)]],"Si","No")</f>
        <v>Si</v>
      </c>
      <c r="W712" s="8">
        <v>234</v>
      </c>
      <c r="X712" s="8">
        <f>IF(Tabla5[[#This Row],[Orden Cobrada]]="Si",Tabla5[[#This Row],[Monto Total de la Cuenta]]," ")</f>
        <v>234</v>
      </c>
      <c r="Y712" s="8">
        <v>86</v>
      </c>
      <c r="Z712" s="7">
        <f>Tabla5[[#This Row],[Tiempo de Preparación]]/1440</f>
        <v>5.9722222222222225E-2</v>
      </c>
    </row>
    <row r="713" spans="1:26">
      <c r="A713">
        <v>19</v>
      </c>
      <c r="B713" t="s">
        <v>263</v>
      </c>
      <c r="C713">
        <v>5</v>
      </c>
      <c r="D713" s="3">
        <v>45023.138888888891</v>
      </c>
      <c r="E713" s="3">
        <v>45023.239583333336</v>
      </c>
      <c r="F713" t="s">
        <v>78</v>
      </c>
      <c r="G713" t="s">
        <v>82</v>
      </c>
      <c r="H713" t="s">
        <v>59</v>
      </c>
      <c r="I713" t="str">
        <f>IF(Tabla5[[#This Row],[Orden Cobrada]]="Si",Tabla13[[#This Row],[Método de Pago]],"Ninguno")</f>
        <v>Tarjeta de crédito</v>
      </c>
      <c r="J713" t="s">
        <v>262</v>
      </c>
      <c r="K713" s="34" t="str">
        <f>IF(Tabla5[[#This Row],[Orden Cobrada]]="Si",Tabla13[[#This Row],[Propina]],0)</f>
        <v>39.83</v>
      </c>
      <c r="L713" t="s">
        <v>70</v>
      </c>
      <c r="M713">
        <v>701</v>
      </c>
      <c r="N713" t="s">
        <v>126</v>
      </c>
      <c r="O713" t="s">
        <v>261</v>
      </c>
      <c r="P713" s="6">
        <f>INT(Tabla13[[#This Row],[Hora de Llegada]])</f>
        <v>45023</v>
      </c>
      <c r="Q713" s="7" t="str">
        <f>TEXT(Tabla13[[#This Row],[Hora de Llegada]], "h:mm")</f>
        <v>3:20</v>
      </c>
      <c r="R713" s="7" t="str">
        <f>TEXT(Tabla13[[#This Row],[Hora de Salida]], "h:mm")</f>
        <v>5:45</v>
      </c>
      <c r="S713" s="7">
        <f>IF(Tabla13[[#This Row],[Estado de la Mesa]]="Ocupada",Tabla13[[#This Row],[Hora de Salida2]]-Tabla13[[#This Row],[Hora de Llegada2]]+(15/1440),Tabla13[[#This Row],[Hora de Salida2]]-Tabla13[[#This Row],[Hora de Llegada2]])</f>
        <v>0.10069444444444445</v>
      </c>
      <c r="T713" s="7">
        <f>Tabla13[[#This Row],[Hora de Salida2]]-Tabla13[[#This Row],[Hora de Llegada2]]</f>
        <v>0.10069444444444445</v>
      </c>
      <c r="U713" s="7">
        <f>IF(Tabla5[[#This Row],[Tiempo de Permanencia sin la Espera]]&gt;Tabla5[[#This Row],[Tiempo Preparación (horas)]],Tabla5[[#This Row],[Tiempo de Permanencia sin la Espera]]-Tabla5[[#This Row],[Tiempo Preparación (horas)]],0)</f>
        <v>3.333333333333334E-2</v>
      </c>
      <c r="V713" s="7" t="str">
        <f>IF(Tabla5[[#This Row],[Tiempo de Permanencia sin la Espera]]&gt;Tabla5[[#This Row],[Tiempo Preparación (horas)]],"Si","No")</f>
        <v>Si</v>
      </c>
      <c r="W713" s="8">
        <v>102</v>
      </c>
      <c r="X713" s="8">
        <f>IF(Tabla5[[#This Row],[Orden Cobrada]]="Si",Tabla5[[#This Row],[Monto Total de la Cuenta]]," ")</f>
        <v>102</v>
      </c>
      <c r="Y713" s="8">
        <v>97</v>
      </c>
      <c r="Z713" s="7">
        <f>Tabla5[[#This Row],[Tiempo de Preparación]]/1440</f>
        <v>6.7361111111111108E-2</v>
      </c>
    </row>
    <row r="714" spans="1:26">
      <c r="A714">
        <v>13</v>
      </c>
      <c r="B714" t="s">
        <v>260</v>
      </c>
      <c r="C714">
        <v>2</v>
      </c>
      <c r="D714" s="3">
        <v>45023.104166666664</v>
      </c>
      <c r="E714" s="3">
        <v>45023.21875</v>
      </c>
      <c r="F714" t="s">
        <v>72</v>
      </c>
      <c r="G714" t="s">
        <v>66</v>
      </c>
      <c r="H714" t="s">
        <v>59</v>
      </c>
      <c r="I714" t="str">
        <f>IF(Tabla5[[#This Row],[Orden Cobrada]]="Si",Tabla13[[#This Row],[Método de Pago]],"Ninguno")</f>
        <v>Tarjeta de crédito</v>
      </c>
      <c r="J714" t="s">
        <v>259</v>
      </c>
      <c r="K714" s="34" t="str">
        <f>IF(Tabla5[[#This Row],[Orden Cobrada]]="Si",Tabla13[[#This Row],[Propina]],0)</f>
        <v>47.07</v>
      </c>
      <c r="L714" t="s">
        <v>70</v>
      </c>
      <c r="M714">
        <v>702</v>
      </c>
      <c r="N714" t="s">
        <v>104</v>
      </c>
      <c r="O714" t="s">
        <v>258</v>
      </c>
      <c r="P714" s="6">
        <f>INT(Tabla13[[#This Row],[Hora de Llegada]])</f>
        <v>45023</v>
      </c>
      <c r="Q714" s="7" t="str">
        <f>TEXT(Tabla13[[#This Row],[Hora de Llegada]], "h:mm")</f>
        <v>2:30</v>
      </c>
      <c r="R714" s="7" t="str">
        <f>TEXT(Tabla13[[#This Row],[Hora de Salida]], "h:mm")</f>
        <v>5:15</v>
      </c>
      <c r="S714" s="7">
        <f>IF(Tabla13[[#This Row],[Estado de la Mesa]]="Ocupada",Tabla13[[#This Row],[Hora de Salida2]]-Tabla13[[#This Row],[Hora de Llegada2]]+(15/1440),Tabla13[[#This Row],[Hora de Salida2]]-Tabla13[[#This Row],[Hora de Llegada2]])</f>
        <v>0.11458333333333333</v>
      </c>
      <c r="T714" s="7">
        <f>Tabla13[[#This Row],[Hora de Salida2]]-Tabla13[[#This Row],[Hora de Llegada2]]</f>
        <v>0.11458333333333333</v>
      </c>
      <c r="U714" s="7">
        <f>IF(Tabla5[[#This Row],[Tiempo de Permanencia sin la Espera]]&gt;Tabla5[[#This Row],[Tiempo Preparación (horas)]],Tabla5[[#This Row],[Tiempo de Permanencia sin la Espera]]-Tabla5[[#This Row],[Tiempo Preparación (horas)]],0)</f>
        <v>6.9444444444444337E-3</v>
      </c>
      <c r="V714" s="7" t="str">
        <f>IF(Tabla5[[#This Row],[Tiempo de Permanencia sin la Espera]]&gt;Tabla5[[#This Row],[Tiempo Preparación (horas)]],"Si","No")</f>
        <v>Si</v>
      </c>
      <c r="W714" s="8">
        <v>195</v>
      </c>
      <c r="X714" s="8">
        <f>IF(Tabla5[[#This Row],[Orden Cobrada]]="Si",Tabla5[[#This Row],[Monto Total de la Cuenta]]," ")</f>
        <v>195</v>
      </c>
      <c r="Y714" s="8">
        <v>155</v>
      </c>
      <c r="Z714" s="7">
        <f>Tabla5[[#This Row],[Tiempo de Preparación]]/1440</f>
        <v>0.1076388888888889</v>
      </c>
    </row>
    <row r="715" spans="1:26">
      <c r="A715">
        <v>9</v>
      </c>
      <c r="B715" t="s">
        <v>257</v>
      </c>
      <c r="C715">
        <v>5</v>
      </c>
      <c r="D715" s="3">
        <v>45023.011805555558</v>
      </c>
      <c r="E715" s="3">
        <v>45023.09652777778</v>
      </c>
      <c r="F715" t="s">
        <v>97</v>
      </c>
      <c r="G715" t="s">
        <v>82</v>
      </c>
      <c r="H715" t="s">
        <v>59</v>
      </c>
      <c r="I715" t="str">
        <f>IF(Tabla5[[#This Row],[Orden Cobrada]]="Si",Tabla13[[#This Row],[Método de Pago]],"Ninguno")</f>
        <v>Tarjeta de crédito</v>
      </c>
      <c r="J715" t="s">
        <v>256</v>
      </c>
      <c r="K715" s="34" t="str">
        <f>IF(Tabla5[[#This Row],[Orden Cobrada]]="Si",Tabla13[[#This Row],[Propina]],0)</f>
        <v>22.24</v>
      </c>
      <c r="L715" t="s">
        <v>76</v>
      </c>
      <c r="M715">
        <v>703</v>
      </c>
      <c r="N715" t="s">
        <v>132</v>
      </c>
      <c r="O715" t="s">
        <v>23</v>
      </c>
      <c r="P715" s="6">
        <f>INT(Tabla13[[#This Row],[Hora de Llegada]])</f>
        <v>45023</v>
      </c>
      <c r="Q715" s="7" t="str">
        <f>TEXT(Tabla13[[#This Row],[Hora de Llegada]], "h:mm")</f>
        <v>0:17</v>
      </c>
      <c r="R715" s="7" t="str">
        <f>TEXT(Tabla13[[#This Row],[Hora de Salida]], "h:mm")</f>
        <v>2:19</v>
      </c>
      <c r="S715" s="7">
        <f>IF(Tabla13[[#This Row],[Estado de la Mesa]]="Ocupada",Tabla13[[#This Row],[Hora de Salida2]]-Tabla13[[#This Row],[Hora de Llegada2]]+(15/1440),Tabla13[[#This Row],[Hora de Salida2]]-Tabla13[[#This Row],[Hora de Llegada2]])</f>
        <v>9.5138888888888884E-2</v>
      </c>
      <c r="T715" s="7">
        <f>Tabla13[[#This Row],[Hora de Salida2]]-Tabla13[[#This Row],[Hora de Llegada2]]</f>
        <v>8.4722222222222213E-2</v>
      </c>
      <c r="U715" s="7">
        <f>IF(Tabla5[[#This Row],[Tiempo de Permanencia sin la Espera]]&gt;Tabla5[[#This Row],[Tiempo Preparación (horas)]],Tabla5[[#This Row],[Tiempo de Permanencia sin la Espera]]-Tabla5[[#This Row],[Tiempo Preparación (horas)]],0)</f>
        <v>6.4583333333333326E-2</v>
      </c>
      <c r="V715" s="7" t="str">
        <f>IF(Tabla5[[#This Row],[Tiempo de Permanencia sin la Espera]]&gt;Tabla5[[#This Row],[Tiempo Preparación (horas)]],"Si","No")</f>
        <v>Si</v>
      </c>
      <c r="W715" s="8">
        <v>63</v>
      </c>
      <c r="X715" s="8">
        <f>IF(Tabla5[[#This Row],[Orden Cobrada]]="Si",Tabla5[[#This Row],[Monto Total de la Cuenta]]," ")</f>
        <v>63</v>
      </c>
      <c r="Y715" s="8">
        <v>29</v>
      </c>
      <c r="Z715" s="7">
        <f>Tabla5[[#This Row],[Tiempo de Preparación]]/1440</f>
        <v>2.013888888888889E-2</v>
      </c>
    </row>
    <row r="716" spans="1:26">
      <c r="A716">
        <v>13</v>
      </c>
      <c r="B716" t="s">
        <v>138</v>
      </c>
      <c r="C716">
        <v>6</v>
      </c>
      <c r="D716" s="3">
        <v>45023.069444444445</v>
      </c>
      <c r="E716" s="3">
        <v>45023.186805555553</v>
      </c>
      <c r="F716" t="s">
        <v>61</v>
      </c>
      <c r="G716" t="s">
        <v>66</v>
      </c>
      <c r="H716" t="s">
        <v>59</v>
      </c>
      <c r="I716" t="str">
        <f>IF(Tabla5[[#This Row],[Orden Cobrada]]="Si",Tabla13[[#This Row],[Método de Pago]],"Ninguno")</f>
        <v>Tarjeta de crédito</v>
      </c>
      <c r="J716" t="s">
        <v>255</v>
      </c>
      <c r="K716" s="34" t="str">
        <f>IF(Tabla5[[#This Row],[Orden Cobrada]]="Si",Tabla13[[#This Row],[Propina]],0)</f>
        <v>33.29</v>
      </c>
      <c r="L716" t="s">
        <v>57</v>
      </c>
      <c r="M716">
        <v>704</v>
      </c>
      <c r="N716" t="s">
        <v>126</v>
      </c>
      <c r="O716" t="s">
        <v>24</v>
      </c>
      <c r="P716" s="6">
        <f>INT(Tabla13[[#This Row],[Hora de Llegada]])</f>
        <v>45023</v>
      </c>
      <c r="Q716" s="7" t="str">
        <f>TEXT(Tabla13[[#This Row],[Hora de Llegada]], "h:mm")</f>
        <v>1:40</v>
      </c>
      <c r="R716" s="7" t="str">
        <f>TEXT(Tabla13[[#This Row],[Hora de Salida]], "h:mm")</f>
        <v>4:29</v>
      </c>
      <c r="S716" s="7">
        <f>IF(Tabla13[[#This Row],[Estado de la Mesa]]="Ocupada",Tabla13[[#This Row],[Hora de Salida2]]-Tabla13[[#This Row],[Hora de Llegada2]]+(15/1440),Tabla13[[#This Row],[Hora de Salida2]]-Tabla13[[#This Row],[Hora de Llegada2]])</f>
        <v>0.11736111111111112</v>
      </c>
      <c r="T716" s="7">
        <f>Tabla13[[#This Row],[Hora de Salida2]]-Tabla13[[#This Row],[Hora de Llegada2]]</f>
        <v>0.11736111111111112</v>
      </c>
      <c r="U716" s="7">
        <f>IF(Tabla5[[#This Row],[Tiempo de Permanencia sin la Espera]]&gt;Tabla5[[#This Row],[Tiempo Preparación (horas)]],Tabla5[[#This Row],[Tiempo de Permanencia sin la Espera]]-Tabla5[[#This Row],[Tiempo Preparación (horas)]],0)</f>
        <v>9.0972222222222232E-2</v>
      </c>
      <c r="V716" s="7" t="str">
        <f>IF(Tabla5[[#This Row],[Tiempo de Permanencia sin la Espera]]&gt;Tabla5[[#This Row],[Tiempo Preparación (horas)]],"Si","No")</f>
        <v>Si</v>
      </c>
      <c r="W716" s="8">
        <v>18</v>
      </c>
      <c r="X716" s="8">
        <f>IF(Tabla5[[#This Row],[Orden Cobrada]]="Si",Tabla5[[#This Row],[Monto Total de la Cuenta]]," ")</f>
        <v>18</v>
      </c>
      <c r="Y716" s="8">
        <v>38</v>
      </c>
      <c r="Z716" s="7">
        <f>Tabla5[[#This Row],[Tiempo de Preparación]]/1440</f>
        <v>2.6388888888888889E-2</v>
      </c>
    </row>
    <row r="717" spans="1:26">
      <c r="A717">
        <v>12</v>
      </c>
      <c r="B717" t="s">
        <v>254</v>
      </c>
      <c r="C717">
        <v>3</v>
      </c>
      <c r="D717" s="3">
        <v>45023.074999999997</v>
      </c>
      <c r="E717" s="3">
        <v>45023.120138888888</v>
      </c>
      <c r="F717" t="s">
        <v>61</v>
      </c>
      <c r="G717" t="s">
        <v>82</v>
      </c>
      <c r="H717" t="s">
        <v>59</v>
      </c>
      <c r="I717" t="str">
        <f>IF(Tabla5[[#This Row],[Orden Cobrada]]="Si",Tabla13[[#This Row],[Método de Pago]],"Ninguno")</f>
        <v>Tarjeta de crédito</v>
      </c>
      <c r="J717" t="s">
        <v>253</v>
      </c>
      <c r="K717" s="34" t="str">
        <f>IF(Tabla5[[#This Row],[Orden Cobrada]]="Si",Tabla13[[#This Row],[Propina]],0)</f>
        <v>43.07</v>
      </c>
      <c r="L717" t="s">
        <v>70</v>
      </c>
      <c r="M717">
        <v>705</v>
      </c>
      <c r="N717" t="s">
        <v>132</v>
      </c>
      <c r="O717" t="s">
        <v>252</v>
      </c>
      <c r="P717" s="6">
        <f>INT(Tabla13[[#This Row],[Hora de Llegada]])</f>
        <v>45023</v>
      </c>
      <c r="Q717" s="7" t="str">
        <f>TEXT(Tabla13[[#This Row],[Hora de Llegada]], "h:mm")</f>
        <v>1:48</v>
      </c>
      <c r="R717" s="7" t="str">
        <f>TEXT(Tabla13[[#This Row],[Hora de Salida]], "h:mm")</f>
        <v>2:53</v>
      </c>
      <c r="S717" s="7">
        <f>IF(Tabla13[[#This Row],[Estado de la Mesa]]="Ocupada",Tabla13[[#This Row],[Hora de Salida2]]-Tabla13[[#This Row],[Hora de Llegada2]]+(15/1440),Tabla13[[#This Row],[Hora de Salida2]]-Tabla13[[#This Row],[Hora de Llegada2]])</f>
        <v>4.5138888888888895E-2</v>
      </c>
      <c r="T717" s="7">
        <f>Tabla13[[#This Row],[Hora de Salida2]]-Tabla13[[#This Row],[Hora de Llegada2]]</f>
        <v>4.5138888888888895E-2</v>
      </c>
      <c r="U717" s="7">
        <f>IF(Tabla5[[#This Row],[Tiempo de Permanencia sin la Espera]]&gt;Tabla5[[#This Row],[Tiempo Preparación (horas)]],Tabla5[[#This Row],[Tiempo de Permanencia sin la Espera]]-Tabla5[[#This Row],[Tiempo Preparación (horas)]],0)</f>
        <v>2.222222222222223E-2</v>
      </c>
      <c r="V717" s="7" t="str">
        <f>IF(Tabla5[[#This Row],[Tiempo de Permanencia sin la Espera]]&gt;Tabla5[[#This Row],[Tiempo Preparación (horas)]],"Si","No")</f>
        <v>Si</v>
      </c>
      <c r="W717" s="8">
        <v>112</v>
      </c>
      <c r="X717" s="8">
        <f>IF(Tabla5[[#This Row],[Orden Cobrada]]="Si",Tabla5[[#This Row],[Monto Total de la Cuenta]]," ")</f>
        <v>112</v>
      </c>
      <c r="Y717" s="8">
        <v>33</v>
      </c>
      <c r="Z717" s="7">
        <f>Tabla5[[#This Row],[Tiempo de Preparación]]/1440</f>
        <v>2.2916666666666665E-2</v>
      </c>
    </row>
    <row r="718" spans="1:26">
      <c r="A718">
        <v>20</v>
      </c>
      <c r="B718" t="s">
        <v>251</v>
      </c>
      <c r="C718">
        <v>6</v>
      </c>
      <c r="D718" s="3">
        <v>45023.051388888889</v>
      </c>
      <c r="E718" s="3">
        <v>45023.20416666667</v>
      </c>
      <c r="F718" t="s">
        <v>97</v>
      </c>
      <c r="G718" t="s">
        <v>82</v>
      </c>
      <c r="H718" t="s">
        <v>59</v>
      </c>
      <c r="I718" t="str">
        <f>IF(Tabla5[[#This Row],[Orden Cobrada]]="Si",Tabla13[[#This Row],[Método de Pago]],"Ninguno")</f>
        <v>Tarjeta de crédito</v>
      </c>
      <c r="J718" t="s">
        <v>250</v>
      </c>
      <c r="K718" s="34" t="str">
        <f>IF(Tabla5[[#This Row],[Orden Cobrada]]="Si",Tabla13[[#This Row],[Propina]],0)</f>
        <v>44.45</v>
      </c>
      <c r="L718" t="s">
        <v>76</v>
      </c>
      <c r="M718">
        <v>706</v>
      </c>
      <c r="N718" t="s">
        <v>64</v>
      </c>
      <c r="O718" t="s">
        <v>24</v>
      </c>
      <c r="P718" s="6">
        <f>INT(Tabla13[[#This Row],[Hora de Llegada]])</f>
        <v>45023</v>
      </c>
      <c r="Q718" s="7" t="str">
        <f>TEXT(Tabla13[[#This Row],[Hora de Llegada]], "h:mm")</f>
        <v>1:14</v>
      </c>
      <c r="R718" s="7" t="str">
        <f>TEXT(Tabla13[[#This Row],[Hora de Salida]], "h:mm")</f>
        <v>4:54</v>
      </c>
      <c r="S718" s="7">
        <f>IF(Tabla13[[#This Row],[Estado de la Mesa]]="Ocupada",Tabla13[[#This Row],[Hora de Salida2]]-Tabla13[[#This Row],[Hora de Llegada2]]+(15/1440),Tabla13[[#This Row],[Hora de Salida2]]-Tabla13[[#This Row],[Hora de Llegada2]])</f>
        <v>0.16319444444444445</v>
      </c>
      <c r="T718" s="7">
        <f>Tabla13[[#This Row],[Hora de Salida2]]-Tabla13[[#This Row],[Hora de Llegada2]]</f>
        <v>0.15277777777777779</v>
      </c>
      <c r="U718" s="7">
        <f>IF(Tabla5[[#This Row],[Tiempo de Permanencia sin la Espera]]&gt;Tabla5[[#This Row],[Tiempo Preparación (horas)]],Tabla5[[#This Row],[Tiempo de Permanencia sin la Espera]]-Tabla5[[#This Row],[Tiempo Preparación (horas)]],0)</f>
        <v>0.12986111111111112</v>
      </c>
      <c r="V718" s="7" t="str">
        <f>IF(Tabla5[[#This Row],[Tiempo de Permanencia sin la Espera]]&gt;Tabla5[[#This Row],[Tiempo Preparación (horas)]],"Si","No")</f>
        <v>Si</v>
      </c>
      <c r="W718" s="8">
        <v>54</v>
      </c>
      <c r="X718" s="8">
        <f>IF(Tabla5[[#This Row],[Orden Cobrada]]="Si",Tabla5[[#This Row],[Monto Total de la Cuenta]]," ")</f>
        <v>54</v>
      </c>
      <c r="Y718" s="8">
        <v>33</v>
      </c>
      <c r="Z718" s="7">
        <f>Tabla5[[#This Row],[Tiempo de Preparación]]/1440</f>
        <v>2.2916666666666665E-2</v>
      </c>
    </row>
    <row r="719" spans="1:26">
      <c r="A719">
        <v>15</v>
      </c>
      <c r="B719" t="s">
        <v>249</v>
      </c>
      <c r="C719">
        <v>1</v>
      </c>
      <c r="D719" s="3">
        <v>45023.128472222219</v>
      </c>
      <c r="E719" s="3">
        <v>45023.224305555559</v>
      </c>
      <c r="F719" t="s">
        <v>61</v>
      </c>
      <c r="G719" t="s">
        <v>60</v>
      </c>
      <c r="H719" t="s">
        <v>59</v>
      </c>
      <c r="I719" t="str">
        <f>IF(Tabla5[[#This Row],[Orden Cobrada]]="Si",Tabla13[[#This Row],[Método de Pago]],"Ninguno")</f>
        <v>Tarjeta de crédito</v>
      </c>
      <c r="J719" t="s">
        <v>248</v>
      </c>
      <c r="K719" s="34" t="str">
        <f>IF(Tabla5[[#This Row],[Orden Cobrada]]="Si",Tabla13[[#This Row],[Propina]],0)</f>
        <v>40.39</v>
      </c>
      <c r="L719" t="s">
        <v>57</v>
      </c>
      <c r="M719">
        <v>707</v>
      </c>
      <c r="N719" t="s">
        <v>85</v>
      </c>
      <c r="O719" t="s">
        <v>247</v>
      </c>
      <c r="P719" s="6">
        <f>INT(Tabla13[[#This Row],[Hora de Llegada]])</f>
        <v>45023</v>
      </c>
      <c r="Q719" s="7" t="str">
        <f>TEXT(Tabla13[[#This Row],[Hora de Llegada]], "h:mm")</f>
        <v>3:05</v>
      </c>
      <c r="R719" s="7" t="str">
        <f>TEXT(Tabla13[[#This Row],[Hora de Salida]], "h:mm")</f>
        <v>5:23</v>
      </c>
      <c r="S719" s="7">
        <f>IF(Tabla13[[#This Row],[Estado de la Mesa]]="Ocupada",Tabla13[[#This Row],[Hora de Salida2]]-Tabla13[[#This Row],[Hora de Llegada2]]+(15/1440),Tabla13[[#This Row],[Hora de Salida2]]-Tabla13[[#This Row],[Hora de Llegada2]])</f>
        <v>9.5833333333333326E-2</v>
      </c>
      <c r="T719" s="7">
        <f>Tabla13[[#This Row],[Hora de Salida2]]-Tabla13[[#This Row],[Hora de Llegada2]]</f>
        <v>9.5833333333333326E-2</v>
      </c>
      <c r="U719" s="7">
        <f>IF(Tabla5[[#This Row],[Tiempo de Permanencia sin la Espera]]&gt;Tabla5[[#This Row],[Tiempo Preparación (horas)]],Tabla5[[#This Row],[Tiempo de Permanencia sin la Espera]]-Tabla5[[#This Row],[Tiempo Preparación (horas)]],0)</f>
        <v>6.9444444444444198E-4</v>
      </c>
      <c r="V719" s="7" t="str">
        <f>IF(Tabla5[[#This Row],[Tiempo de Permanencia sin la Espera]]&gt;Tabla5[[#This Row],[Tiempo Preparación (horas)]],"Si","No")</f>
        <v>Si</v>
      </c>
      <c r="W719" s="8">
        <v>185</v>
      </c>
      <c r="X719" s="8">
        <f>IF(Tabla5[[#This Row],[Orden Cobrada]]="Si",Tabla5[[#This Row],[Monto Total de la Cuenta]]," ")</f>
        <v>185</v>
      </c>
      <c r="Y719" s="8">
        <v>137</v>
      </c>
      <c r="Z719" s="7">
        <f>Tabla5[[#This Row],[Tiempo de Preparación]]/1440</f>
        <v>9.5138888888888884E-2</v>
      </c>
    </row>
    <row r="720" spans="1:26">
      <c r="A720">
        <v>5</v>
      </c>
      <c r="B720" t="s">
        <v>246</v>
      </c>
      <c r="C720">
        <v>2</v>
      </c>
      <c r="D720" s="3">
        <v>45023.15</v>
      </c>
      <c r="E720" s="3">
        <v>45023.308333333334</v>
      </c>
      <c r="F720" t="s">
        <v>72</v>
      </c>
      <c r="G720" t="s">
        <v>66</v>
      </c>
      <c r="H720" t="s">
        <v>59</v>
      </c>
      <c r="I720" t="str">
        <f>IF(Tabla5[[#This Row],[Orden Cobrada]]="Si",Tabla13[[#This Row],[Método de Pago]],"Ninguno")</f>
        <v>Tarjeta de crédito</v>
      </c>
      <c r="J720" t="s">
        <v>245</v>
      </c>
      <c r="K720" s="34" t="str">
        <f>IF(Tabla5[[#This Row],[Orden Cobrada]]="Si",Tabla13[[#This Row],[Propina]],0)</f>
        <v>41.8</v>
      </c>
      <c r="L720" t="s">
        <v>76</v>
      </c>
      <c r="M720">
        <v>708</v>
      </c>
      <c r="N720" t="s">
        <v>90</v>
      </c>
      <c r="O720" t="s">
        <v>10</v>
      </c>
      <c r="P720" s="6">
        <f>INT(Tabla13[[#This Row],[Hora de Llegada]])</f>
        <v>45023</v>
      </c>
      <c r="Q720" s="7" t="str">
        <f>TEXT(Tabla13[[#This Row],[Hora de Llegada]], "h:mm")</f>
        <v>3:36</v>
      </c>
      <c r="R720" s="7" t="str">
        <f>TEXT(Tabla13[[#This Row],[Hora de Salida]], "h:mm")</f>
        <v>7:24</v>
      </c>
      <c r="S720" s="7">
        <f>IF(Tabla13[[#This Row],[Estado de la Mesa]]="Ocupada",Tabla13[[#This Row],[Hora de Salida2]]-Tabla13[[#This Row],[Hora de Llegada2]]+(15/1440),Tabla13[[#This Row],[Hora de Salida2]]-Tabla13[[#This Row],[Hora de Llegada2]])</f>
        <v>0.16875000000000001</v>
      </c>
      <c r="T720" s="7">
        <f>Tabla13[[#This Row],[Hora de Salida2]]-Tabla13[[#This Row],[Hora de Llegada2]]</f>
        <v>0.15833333333333335</v>
      </c>
      <c r="U720" s="7">
        <f>IF(Tabla5[[#This Row],[Tiempo de Permanencia sin la Espera]]&gt;Tabla5[[#This Row],[Tiempo Preparación (horas)]],Tabla5[[#This Row],[Tiempo de Permanencia sin la Espera]]-Tabla5[[#This Row],[Tiempo Preparación (horas)]],0)</f>
        <v>0.14166666666666669</v>
      </c>
      <c r="V720" s="7" t="str">
        <f>IF(Tabla5[[#This Row],[Tiempo de Permanencia sin la Espera]]&gt;Tabla5[[#This Row],[Tiempo Preparación (horas)]],"Si","No")</f>
        <v>Si</v>
      </c>
      <c r="W720" s="8">
        <v>54</v>
      </c>
      <c r="X720" s="8">
        <f>IF(Tabla5[[#This Row],[Orden Cobrada]]="Si",Tabla5[[#This Row],[Monto Total de la Cuenta]]," ")</f>
        <v>54</v>
      </c>
      <c r="Y720" s="8">
        <v>24</v>
      </c>
      <c r="Z720" s="7">
        <f>Tabla5[[#This Row],[Tiempo de Preparación]]/1440</f>
        <v>1.6666666666666666E-2</v>
      </c>
    </row>
    <row r="721" spans="1:26">
      <c r="A721">
        <v>8</v>
      </c>
      <c r="B721" t="s">
        <v>244</v>
      </c>
      <c r="C721">
        <v>4</v>
      </c>
      <c r="D721" s="3">
        <v>45023.079861111109</v>
      </c>
      <c r="E721" s="3">
        <v>45023.152777777781</v>
      </c>
      <c r="F721" t="s">
        <v>61</v>
      </c>
      <c r="G721" t="s">
        <v>82</v>
      </c>
      <c r="H721" t="s">
        <v>102</v>
      </c>
      <c r="I721" t="str">
        <f>IF(Tabla5[[#This Row],[Orden Cobrada]]="Si",Tabla13[[#This Row],[Método de Pago]],"Ninguno")</f>
        <v>Efectivo</v>
      </c>
      <c r="J721" t="s">
        <v>243</v>
      </c>
      <c r="K721" s="34" t="str">
        <f>IF(Tabla5[[#This Row],[Orden Cobrada]]="Si",Tabla13[[#This Row],[Propina]],0)</f>
        <v>26.15</v>
      </c>
      <c r="L721" t="s">
        <v>76</v>
      </c>
      <c r="M721">
        <v>709</v>
      </c>
      <c r="N721" t="s">
        <v>56</v>
      </c>
      <c r="O721" t="s">
        <v>242</v>
      </c>
      <c r="P721" s="6">
        <f>INT(Tabla13[[#This Row],[Hora de Llegada]])</f>
        <v>45023</v>
      </c>
      <c r="Q721" s="7" t="str">
        <f>TEXT(Tabla13[[#This Row],[Hora de Llegada]], "h:mm")</f>
        <v>1:55</v>
      </c>
      <c r="R721" s="7" t="str">
        <f>TEXT(Tabla13[[#This Row],[Hora de Salida]], "h:mm")</f>
        <v>3:40</v>
      </c>
      <c r="S721" s="7">
        <f>IF(Tabla13[[#This Row],[Estado de la Mesa]]="Ocupada",Tabla13[[#This Row],[Hora de Salida2]]-Tabla13[[#This Row],[Hora de Llegada2]]+(15/1440),Tabla13[[#This Row],[Hora de Salida2]]-Tabla13[[#This Row],[Hora de Llegada2]])</f>
        <v>8.3333333333333329E-2</v>
      </c>
      <c r="T721" s="7">
        <f>Tabla13[[#This Row],[Hora de Salida2]]-Tabla13[[#This Row],[Hora de Llegada2]]</f>
        <v>7.2916666666666657E-2</v>
      </c>
      <c r="U721" s="7">
        <f>IF(Tabla5[[#This Row],[Tiempo de Permanencia sin la Espera]]&gt;Tabla5[[#This Row],[Tiempo Preparación (horas)]],Tabla5[[#This Row],[Tiempo de Permanencia sin la Espera]]-Tabla5[[#This Row],[Tiempo Preparación (horas)]],0)</f>
        <v>4.8611111111111077E-3</v>
      </c>
      <c r="V721" s="7" t="str">
        <f>IF(Tabla5[[#This Row],[Tiempo de Permanencia sin la Espera]]&gt;Tabla5[[#This Row],[Tiempo Preparación (horas)]],"Si","No")</f>
        <v>Si</v>
      </c>
      <c r="W721" s="8">
        <v>193</v>
      </c>
      <c r="X721" s="8">
        <f>IF(Tabla5[[#This Row],[Orden Cobrada]]="Si",Tabla5[[#This Row],[Monto Total de la Cuenta]]," ")</f>
        <v>193</v>
      </c>
      <c r="Y721" s="8">
        <v>98</v>
      </c>
      <c r="Z721" s="7">
        <f>Tabla5[[#This Row],[Tiempo de Preparación]]/1440</f>
        <v>6.805555555555555E-2</v>
      </c>
    </row>
    <row r="722" spans="1:26">
      <c r="A722">
        <v>18</v>
      </c>
      <c r="B722" t="s">
        <v>241</v>
      </c>
      <c r="C722">
        <v>1</v>
      </c>
      <c r="D722" s="3">
        <v>45023.102777777778</v>
      </c>
      <c r="E722" s="3">
        <v>45023.151388888888</v>
      </c>
      <c r="F722" t="s">
        <v>87</v>
      </c>
      <c r="G722" t="s">
        <v>82</v>
      </c>
      <c r="H722" t="s">
        <v>59</v>
      </c>
      <c r="I722" t="str">
        <f>IF(Tabla5[[#This Row],[Orden Cobrada]]="Si",Tabla13[[#This Row],[Método de Pago]],"Ninguno")</f>
        <v>Ninguno</v>
      </c>
      <c r="J722" t="s">
        <v>240</v>
      </c>
      <c r="K722" s="34">
        <f>IF(Tabla5[[#This Row],[Orden Cobrada]]="Si",Tabla13[[#This Row],[Propina]],0)</f>
        <v>0</v>
      </c>
      <c r="L722" t="s">
        <v>76</v>
      </c>
      <c r="M722">
        <v>710</v>
      </c>
      <c r="N722" t="s">
        <v>90</v>
      </c>
      <c r="O722" t="s">
        <v>239</v>
      </c>
      <c r="P722" s="6">
        <f>INT(Tabla13[[#This Row],[Hora de Llegada]])</f>
        <v>45023</v>
      </c>
      <c r="Q722" s="7" t="str">
        <f>TEXT(Tabla13[[#This Row],[Hora de Llegada]], "h:mm")</f>
        <v>2:28</v>
      </c>
      <c r="R722" s="7" t="str">
        <f>TEXT(Tabla13[[#This Row],[Hora de Salida]], "h:mm")</f>
        <v>3:38</v>
      </c>
      <c r="S722" s="7">
        <f>IF(Tabla13[[#This Row],[Estado de la Mesa]]="Ocupada",Tabla13[[#This Row],[Hora de Salida2]]-Tabla13[[#This Row],[Hora de Llegada2]]+(15/1440),Tabla13[[#This Row],[Hora de Salida2]]-Tabla13[[#This Row],[Hora de Llegada2]])</f>
        <v>5.9027777777777755E-2</v>
      </c>
      <c r="T722" s="7">
        <f>Tabla13[[#This Row],[Hora de Salida2]]-Tabla13[[#This Row],[Hora de Llegada2]]</f>
        <v>4.8611111111111091E-2</v>
      </c>
      <c r="U722" s="7">
        <f>IF(Tabla5[[#This Row],[Tiempo de Permanencia sin la Espera]]&gt;Tabla5[[#This Row],[Tiempo Preparación (horas)]],Tabla5[[#This Row],[Tiempo de Permanencia sin la Espera]]-Tabla5[[#This Row],[Tiempo Preparación (horas)]],0)</f>
        <v>0</v>
      </c>
      <c r="V722" s="7" t="str">
        <f>IF(Tabla5[[#This Row],[Tiempo de Permanencia sin la Espera]]&gt;Tabla5[[#This Row],[Tiempo Preparación (horas)]],"Si","No")</f>
        <v>No</v>
      </c>
      <c r="W722" s="8">
        <v>138</v>
      </c>
      <c r="X722" s="8" t="str">
        <f>IF(Tabla5[[#This Row],[Orden Cobrada]]="Si",Tabla5[[#This Row],[Monto Total de la Cuenta]]," ")</f>
        <v xml:space="preserve"> </v>
      </c>
      <c r="Y722" s="8">
        <v>140</v>
      </c>
      <c r="Z722" s="7">
        <f>Tabla5[[#This Row],[Tiempo de Preparación]]/1440</f>
        <v>9.7222222222222224E-2</v>
      </c>
    </row>
    <row r="723" spans="1:26">
      <c r="A723">
        <v>20</v>
      </c>
      <c r="B723" t="s">
        <v>238</v>
      </c>
      <c r="C723">
        <v>6</v>
      </c>
      <c r="D723" s="3">
        <v>45023.07708333333</v>
      </c>
      <c r="E723" s="3">
        <v>45023.220833333333</v>
      </c>
      <c r="F723" t="s">
        <v>97</v>
      </c>
      <c r="G723" t="s">
        <v>82</v>
      </c>
      <c r="H723" t="s">
        <v>106</v>
      </c>
      <c r="I723" t="str">
        <f>IF(Tabla5[[#This Row],[Orden Cobrada]]="Si",Tabla13[[#This Row],[Método de Pago]],"Ninguno")</f>
        <v>Tarjeta de débito</v>
      </c>
      <c r="J723" t="s">
        <v>237</v>
      </c>
      <c r="K723" s="34" t="str">
        <f>IF(Tabla5[[#This Row],[Orden Cobrada]]="Si",Tabla13[[#This Row],[Propina]],0)</f>
        <v>49.74</v>
      </c>
      <c r="L723" t="s">
        <v>76</v>
      </c>
      <c r="M723">
        <v>711</v>
      </c>
      <c r="N723" t="s">
        <v>85</v>
      </c>
      <c r="O723" t="s">
        <v>236</v>
      </c>
      <c r="P723" s="6">
        <f>INT(Tabla13[[#This Row],[Hora de Llegada]])</f>
        <v>45023</v>
      </c>
      <c r="Q723" s="7" t="str">
        <f>TEXT(Tabla13[[#This Row],[Hora de Llegada]], "h:mm")</f>
        <v>1:51</v>
      </c>
      <c r="R723" s="7" t="str">
        <f>TEXT(Tabla13[[#This Row],[Hora de Salida]], "h:mm")</f>
        <v>5:18</v>
      </c>
      <c r="S723" s="7">
        <f>IF(Tabla13[[#This Row],[Estado de la Mesa]]="Ocupada",Tabla13[[#This Row],[Hora de Salida2]]-Tabla13[[#This Row],[Hora de Llegada2]]+(15/1440),Tabla13[[#This Row],[Hora de Salida2]]-Tabla13[[#This Row],[Hora de Llegada2]])</f>
        <v>0.15416666666666665</v>
      </c>
      <c r="T723" s="7">
        <f>Tabla13[[#This Row],[Hora de Salida2]]-Tabla13[[#This Row],[Hora de Llegada2]]</f>
        <v>0.14374999999999999</v>
      </c>
      <c r="U723" s="7">
        <f>IF(Tabla5[[#This Row],[Tiempo de Permanencia sin la Espera]]&gt;Tabla5[[#This Row],[Tiempo Preparación (horas)]],Tabla5[[#This Row],[Tiempo de Permanencia sin la Espera]]-Tabla5[[#This Row],[Tiempo Preparación (horas)]],0)</f>
        <v>0.10277777777777777</v>
      </c>
      <c r="V723" s="7" t="str">
        <f>IF(Tabla5[[#This Row],[Tiempo de Permanencia sin la Espera]]&gt;Tabla5[[#This Row],[Tiempo Preparación (horas)]],"Si","No")</f>
        <v>Si</v>
      </c>
      <c r="W723" s="8">
        <v>166</v>
      </c>
      <c r="X723" s="8">
        <f>IF(Tabla5[[#This Row],[Orden Cobrada]]="Si",Tabla5[[#This Row],[Monto Total de la Cuenta]]," ")</f>
        <v>166</v>
      </c>
      <c r="Y723" s="8">
        <v>59</v>
      </c>
      <c r="Z723" s="7">
        <f>Tabla5[[#This Row],[Tiempo de Preparación]]/1440</f>
        <v>4.0972222222222222E-2</v>
      </c>
    </row>
    <row r="724" spans="1:26">
      <c r="A724">
        <v>10</v>
      </c>
      <c r="B724" t="s">
        <v>235</v>
      </c>
      <c r="C724">
        <v>5</v>
      </c>
      <c r="D724" s="3">
        <v>45023.004166666666</v>
      </c>
      <c r="E724" s="3">
        <v>45023.102083333331</v>
      </c>
      <c r="F724" t="s">
        <v>61</v>
      </c>
      <c r="G724" t="s">
        <v>60</v>
      </c>
      <c r="H724" t="s">
        <v>102</v>
      </c>
      <c r="I724" t="str">
        <f>IF(Tabla5[[#This Row],[Orden Cobrada]]="Si",Tabla13[[#This Row],[Método de Pago]],"Ninguno")</f>
        <v>Efectivo</v>
      </c>
      <c r="J724" t="s">
        <v>234</v>
      </c>
      <c r="K724" s="34" t="str">
        <f>IF(Tabla5[[#This Row],[Orden Cobrada]]="Si",Tabla13[[#This Row],[Propina]],0)</f>
        <v>42.21</v>
      </c>
      <c r="L724" t="s">
        <v>57</v>
      </c>
      <c r="M724">
        <v>712</v>
      </c>
      <c r="N724" t="s">
        <v>100</v>
      </c>
      <c r="O724" t="s">
        <v>5</v>
      </c>
      <c r="P724" s="6">
        <f>INT(Tabla13[[#This Row],[Hora de Llegada]])</f>
        <v>45023</v>
      </c>
      <c r="Q724" s="7" t="str">
        <f>TEXT(Tabla13[[#This Row],[Hora de Llegada]], "h:mm")</f>
        <v>0:06</v>
      </c>
      <c r="R724" s="7" t="str">
        <f>TEXT(Tabla13[[#This Row],[Hora de Salida]], "h:mm")</f>
        <v>2:27</v>
      </c>
      <c r="S724" s="7">
        <f>IF(Tabla13[[#This Row],[Estado de la Mesa]]="Ocupada",Tabla13[[#This Row],[Hora de Salida2]]-Tabla13[[#This Row],[Hora de Llegada2]]+(15/1440),Tabla13[[#This Row],[Hora de Salida2]]-Tabla13[[#This Row],[Hora de Llegada2]])</f>
        <v>9.791666666666668E-2</v>
      </c>
      <c r="T724" s="7">
        <f>Tabla13[[#This Row],[Hora de Salida2]]-Tabla13[[#This Row],[Hora de Llegada2]]</f>
        <v>9.791666666666668E-2</v>
      </c>
      <c r="U724" s="7">
        <f>IF(Tabla5[[#This Row],[Tiempo de Permanencia sin la Espera]]&gt;Tabla5[[#This Row],[Tiempo Preparación (horas)]],Tabla5[[#This Row],[Tiempo de Permanencia sin la Espera]]-Tabla5[[#This Row],[Tiempo Preparación (horas)]],0)</f>
        <v>6.3888888888888912E-2</v>
      </c>
      <c r="V724" s="7" t="str">
        <f>IF(Tabla5[[#This Row],[Tiempo de Permanencia sin la Espera]]&gt;Tabla5[[#This Row],[Tiempo Preparación (horas)]],"Si","No")</f>
        <v>Si</v>
      </c>
      <c r="W724" s="8">
        <v>48</v>
      </c>
      <c r="X724" s="8">
        <f>IF(Tabla5[[#This Row],[Orden Cobrada]]="Si",Tabla5[[#This Row],[Monto Total de la Cuenta]]," ")</f>
        <v>48</v>
      </c>
      <c r="Y724" s="8">
        <v>49</v>
      </c>
      <c r="Z724" s="7">
        <f>Tabla5[[#This Row],[Tiempo de Preparación]]/1440</f>
        <v>3.4027777777777775E-2</v>
      </c>
    </row>
    <row r="725" spans="1:26">
      <c r="A725">
        <v>6</v>
      </c>
      <c r="B725" t="s">
        <v>233</v>
      </c>
      <c r="C725">
        <v>4</v>
      </c>
      <c r="D725" s="3">
        <v>45023.010416666664</v>
      </c>
      <c r="E725" s="3">
        <v>45023.119444444441</v>
      </c>
      <c r="F725" t="s">
        <v>97</v>
      </c>
      <c r="G725" t="s">
        <v>66</v>
      </c>
      <c r="H725" t="s">
        <v>59</v>
      </c>
      <c r="I725" t="str">
        <f>IF(Tabla5[[#This Row],[Orden Cobrada]]="Si",Tabla13[[#This Row],[Método de Pago]],"Ninguno")</f>
        <v>Tarjeta de crédito</v>
      </c>
      <c r="J725" t="s">
        <v>232</v>
      </c>
      <c r="K725" s="34" t="str">
        <f>IF(Tabla5[[#This Row],[Orden Cobrada]]="Si",Tabla13[[#This Row],[Propina]],0)</f>
        <v>35.11</v>
      </c>
      <c r="L725" t="s">
        <v>70</v>
      </c>
      <c r="M725">
        <v>713</v>
      </c>
      <c r="N725" t="s">
        <v>85</v>
      </c>
      <c r="O725" t="s">
        <v>231</v>
      </c>
      <c r="P725" s="6">
        <f>INT(Tabla13[[#This Row],[Hora de Llegada]])</f>
        <v>45023</v>
      </c>
      <c r="Q725" s="7" t="str">
        <f>TEXT(Tabla13[[#This Row],[Hora de Llegada]], "h:mm")</f>
        <v>0:15</v>
      </c>
      <c r="R725" s="7" t="str">
        <f>TEXT(Tabla13[[#This Row],[Hora de Salida]], "h:mm")</f>
        <v>2:52</v>
      </c>
      <c r="S725" s="7">
        <f>IF(Tabla13[[#This Row],[Estado de la Mesa]]="Ocupada",Tabla13[[#This Row],[Hora de Salida2]]-Tabla13[[#This Row],[Hora de Llegada2]]+(15/1440),Tabla13[[#This Row],[Hora de Salida2]]-Tabla13[[#This Row],[Hora de Llegada2]])</f>
        <v>0.10902777777777778</v>
      </c>
      <c r="T725" s="7">
        <f>Tabla13[[#This Row],[Hora de Salida2]]-Tabla13[[#This Row],[Hora de Llegada2]]</f>
        <v>0.10902777777777778</v>
      </c>
      <c r="U725" s="7">
        <f>IF(Tabla5[[#This Row],[Tiempo de Permanencia sin la Espera]]&gt;Tabla5[[#This Row],[Tiempo Preparación (horas)]],Tabla5[[#This Row],[Tiempo de Permanencia sin la Espera]]-Tabla5[[#This Row],[Tiempo Preparación (horas)]],0)</f>
        <v>2.2222222222222227E-2</v>
      </c>
      <c r="V725" s="7" t="str">
        <f>IF(Tabla5[[#This Row],[Tiempo de Permanencia sin la Espera]]&gt;Tabla5[[#This Row],[Tiempo Preparación (horas)]],"Si","No")</f>
        <v>Si</v>
      </c>
      <c r="W725" s="8">
        <v>360</v>
      </c>
      <c r="X725" s="8">
        <f>IF(Tabla5[[#This Row],[Orden Cobrada]]="Si",Tabla5[[#This Row],[Monto Total de la Cuenta]]," ")</f>
        <v>360</v>
      </c>
      <c r="Y725" s="8">
        <v>125</v>
      </c>
      <c r="Z725" s="7">
        <f>Tabla5[[#This Row],[Tiempo de Preparación]]/1440</f>
        <v>8.6805555555555552E-2</v>
      </c>
    </row>
    <row r="726" spans="1:26">
      <c r="A726">
        <v>19</v>
      </c>
      <c r="B726" t="s">
        <v>230</v>
      </c>
      <c r="C726">
        <v>2</v>
      </c>
      <c r="D726" s="3">
        <v>45023.097916666666</v>
      </c>
      <c r="E726" s="3">
        <v>45023.170138888891</v>
      </c>
      <c r="F726" t="s">
        <v>87</v>
      </c>
      <c r="G726" t="s">
        <v>82</v>
      </c>
      <c r="H726" t="s">
        <v>59</v>
      </c>
      <c r="I726" t="str">
        <f>IF(Tabla5[[#This Row],[Orden Cobrada]]="Si",Tabla13[[#This Row],[Método de Pago]],"Ninguno")</f>
        <v>Tarjeta de crédito</v>
      </c>
      <c r="J726" t="s">
        <v>229</v>
      </c>
      <c r="K726" s="34" t="str">
        <f>IF(Tabla5[[#This Row],[Orden Cobrada]]="Si",Tabla13[[#This Row],[Propina]],0)</f>
        <v>10.69</v>
      </c>
      <c r="L726" t="s">
        <v>70</v>
      </c>
      <c r="M726">
        <v>714</v>
      </c>
      <c r="N726" t="s">
        <v>75</v>
      </c>
      <c r="O726" t="s">
        <v>228</v>
      </c>
      <c r="P726" s="6">
        <f>INT(Tabla13[[#This Row],[Hora de Llegada]])</f>
        <v>45023</v>
      </c>
      <c r="Q726" s="7" t="str">
        <f>TEXT(Tabla13[[#This Row],[Hora de Llegada]], "h:mm")</f>
        <v>2:21</v>
      </c>
      <c r="R726" s="7" t="str">
        <f>TEXT(Tabla13[[#This Row],[Hora de Salida]], "h:mm")</f>
        <v>4:05</v>
      </c>
      <c r="S726" s="7">
        <f>IF(Tabla13[[#This Row],[Estado de la Mesa]]="Ocupada",Tabla13[[#This Row],[Hora de Salida2]]-Tabla13[[#This Row],[Hora de Llegada2]]+(15/1440),Tabla13[[#This Row],[Hora de Salida2]]-Tabla13[[#This Row],[Hora de Llegada2]])</f>
        <v>7.2222222222222202E-2</v>
      </c>
      <c r="T726" s="7">
        <f>Tabla13[[#This Row],[Hora de Salida2]]-Tabla13[[#This Row],[Hora de Llegada2]]</f>
        <v>7.2222222222222202E-2</v>
      </c>
      <c r="U726" s="7">
        <f>IF(Tabla5[[#This Row],[Tiempo de Permanencia sin la Espera]]&gt;Tabla5[[#This Row],[Tiempo Preparación (horas)]],Tabla5[[#This Row],[Tiempo de Permanencia sin la Espera]]-Tabla5[[#This Row],[Tiempo Preparación (horas)]],0)</f>
        <v>2.8472222222222204E-2</v>
      </c>
      <c r="V726" s="7" t="str">
        <f>IF(Tabla5[[#This Row],[Tiempo de Permanencia sin la Espera]]&gt;Tabla5[[#This Row],[Tiempo Preparación (horas)]],"Si","No")</f>
        <v>Si</v>
      </c>
      <c r="W726" s="8">
        <v>225</v>
      </c>
      <c r="X726" s="8">
        <f>IF(Tabla5[[#This Row],[Orden Cobrada]]="Si",Tabla5[[#This Row],[Monto Total de la Cuenta]]," ")</f>
        <v>225</v>
      </c>
      <c r="Y726" s="8">
        <v>63</v>
      </c>
      <c r="Z726" s="7">
        <f>Tabla5[[#This Row],[Tiempo de Preparación]]/1440</f>
        <v>4.3749999999999997E-2</v>
      </c>
    </row>
    <row r="727" spans="1:26">
      <c r="A727">
        <v>12</v>
      </c>
      <c r="B727" t="s">
        <v>227</v>
      </c>
      <c r="C727">
        <v>6</v>
      </c>
      <c r="D727" s="3">
        <v>45023.072916666664</v>
      </c>
      <c r="E727" s="3">
        <v>45023.177083333336</v>
      </c>
      <c r="F727" t="s">
        <v>72</v>
      </c>
      <c r="G727" t="s">
        <v>82</v>
      </c>
      <c r="H727" t="s">
        <v>106</v>
      </c>
      <c r="I727" t="str">
        <f>IF(Tabla5[[#This Row],[Orden Cobrada]]="Si",Tabla13[[#This Row],[Método de Pago]],"Ninguno")</f>
        <v>Tarjeta de débito</v>
      </c>
      <c r="J727" t="s">
        <v>226</v>
      </c>
      <c r="K727" s="34" t="str">
        <f>IF(Tabla5[[#This Row],[Orden Cobrada]]="Si",Tabla13[[#This Row],[Propina]],0)</f>
        <v>39.91</v>
      </c>
      <c r="L727" t="s">
        <v>76</v>
      </c>
      <c r="M727">
        <v>715</v>
      </c>
      <c r="N727" t="s">
        <v>100</v>
      </c>
      <c r="O727" t="s">
        <v>225</v>
      </c>
      <c r="P727" s="6">
        <f>INT(Tabla13[[#This Row],[Hora de Llegada]])</f>
        <v>45023</v>
      </c>
      <c r="Q727" s="7" t="str">
        <f>TEXT(Tabla13[[#This Row],[Hora de Llegada]], "h:mm")</f>
        <v>1:45</v>
      </c>
      <c r="R727" s="7" t="str">
        <f>TEXT(Tabla13[[#This Row],[Hora de Salida]], "h:mm")</f>
        <v>4:15</v>
      </c>
      <c r="S727" s="7">
        <f>IF(Tabla13[[#This Row],[Estado de la Mesa]]="Ocupada",Tabla13[[#This Row],[Hora de Salida2]]-Tabla13[[#This Row],[Hora de Llegada2]]+(15/1440),Tabla13[[#This Row],[Hora de Salida2]]-Tabla13[[#This Row],[Hora de Llegada2]])</f>
        <v>0.11458333333333334</v>
      </c>
      <c r="T727" s="7">
        <f>Tabla13[[#This Row],[Hora de Salida2]]-Tabla13[[#This Row],[Hora de Llegada2]]</f>
        <v>0.10416666666666667</v>
      </c>
      <c r="U727" s="7">
        <f>IF(Tabla5[[#This Row],[Tiempo de Permanencia sin la Espera]]&gt;Tabla5[[#This Row],[Tiempo Preparación (horas)]],Tabla5[[#This Row],[Tiempo de Permanencia sin la Espera]]-Tabla5[[#This Row],[Tiempo Preparación (horas)]],0)</f>
        <v>9.7222222222222293E-3</v>
      </c>
      <c r="V727" s="7" t="str">
        <f>IF(Tabla5[[#This Row],[Tiempo de Permanencia sin la Espera]]&gt;Tabla5[[#This Row],[Tiempo Preparación (horas)]],"Si","No")</f>
        <v>Si</v>
      </c>
      <c r="W727" s="8">
        <v>246</v>
      </c>
      <c r="X727" s="8">
        <f>IF(Tabla5[[#This Row],[Orden Cobrada]]="Si",Tabla5[[#This Row],[Monto Total de la Cuenta]]," ")</f>
        <v>246</v>
      </c>
      <c r="Y727" s="8">
        <v>136</v>
      </c>
      <c r="Z727" s="7">
        <f>Tabla5[[#This Row],[Tiempo de Preparación]]/1440</f>
        <v>9.4444444444444442E-2</v>
      </c>
    </row>
    <row r="728" spans="1:26">
      <c r="A728">
        <v>12</v>
      </c>
      <c r="B728" t="s">
        <v>224</v>
      </c>
      <c r="C728">
        <v>4</v>
      </c>
      <c r="D728" s="3">
        <v>45023.074305555558</v>
      </c>
      <c r="E728" s="3">
        <v>45023.197222222225</v>
      </c>
      <c r="F728" t="s">
        <v>61</v>
      </c>
      <c r="G728" t="s">
        <v>66</v>
      </c>
      <c r="H728" t="s">
        <v>59</v>
      </c>
      <c r="I728" t="str">
        <f>IF(Tabla5[[#This Row],[Orden Cobrada]]="Si",Tabla13[[#This Row],[Método de Pago]],"Ninguno")</f>
        <v>Tarjeta de crédito</v>
      </c>
      <c r="J728" t="s">
        <v>223</v>
      </c>
      <c r="K728" s="34" t="str">
        <f>IF(Tabla5[[#This Row],[Orden Cobrada]]="Si",Tabla13[[#This Row],[Propina]],0)</f>
        <v>44.73</v>
      </c>
      <c r="L728" t="s">
        <v>76</v>
      </c>
      <c r="M728">
        <v>716</v>
      </c>
      <c r="N728" t="s">
        <v>104</v>
      </c>
      <c r="O728" t="s">
        <v>222</v>
      </c>
      <c r="P728" s="6">
        <f>INT(Tabla13[[#This Row],[Hora de Llegada]])</f>
        <v>45023</v>
      </c>
      <c r="Q728" s="7" t="str">
        <f>TEXT(Tabla13[[#This Row],[Hora de Llegada]], "h:mm")</f>
        <v>1:47</v>
      </c>
      <c r="R728" s="7" t="str">
        <f>TEXT(Tabla13[[#This Row],[Hora de Salida]], "h:mm")</f>
        <v>4:44</v>
      </c>
      <c r="S728" s="7">
        <f>IF(Tabla13[[#This Row],[Estado de la Mesa]]="Ocupada",Tabla13[[#This Row],[Hora de Salida2]]-Tabla13[[#This Row],[Hora de Llegada2]]+(15/1440),Tabla13[[#This Row],[Hora de Salida2]]-Tabla13[[#This Row],[Hora de Llegada2]])</f>
        <v>0.13333333333333333</v>
      </c>
      <c r="T728" s="7">
        <f>Tabla13[[#This Row],[Hora de Salida2]]-Tabla13[[#This Row],[Hora de Llegada2]]</f>
        <v>0.12291666666666666</v>
      </c>
      <c r="U728" s="7">
        <f>IF(Tabla5[[#This Row],[Tiempo de Permanencia sin la Espera]]&gt;Tabla5[[#This Row],[Tiempo Preparación (horas)]],Tabla5[[#This Row],[Tiempo de Permanencia sin la Espera]]-Tabla5[[#This Row],[Tiempo Preparación (horas)]],0)</f>
        <v>6.041666666666666E-2</v>
      </c>
      <c r="V728" s="7" t="str">
        <f>IF(Tabla5[[#This Row],[Tiempo de Permanencia sin la Espera]]&gt;Tabla5[[#This Row],[Tiempo Preparación (horas)]],"Si","No")</f>
        <v>Si</v>
      </c>
      <c r="W728" s="8">
        <v>231</v>
      </c>
      <c r="X728" s="8">
        <f>IF(Tabla5[[#This Row],[Orden Cobrada]]="Si",Tabla5[[#This Row],[Monto Total de la Cuenta]]," ")</f>
        <v>231</v>
      </c>
      <c r="Y728" s="8">
        <v>90</v>
      </c>
      <c r="Z728" s="7">
        <f>Tabla5[[#This Row],[Tiempo de Preparación]]/1440</f>
        <v>6.25E-2</v>
      </c>
    </row>
    <row r="729" spans="1:26">
      <c r="A729">
        <v>8</v>
      </c>
      <c r="B729" t="s">
        <v>221</v>
      </c>
      <c r="C729">
        <v>5</v>
      </c>
      <c r="D729" s="3">
        <v>45023.163888888892</v>
      </c>
      <c r="E729" s="3">
        <v>45023.252083333333</v>
      </c>
      <c r="F729" t="s">
        <v>97</v>
      </c>
      <c r="G729" t="s">
        <v>82</v>
      </c>
      <c r="H729" t="s">
        <v>59</v>
      </c>
      <c r="I729" t="str">
        <f>IF(Tabla5[[#This Row],[Orden Cobrada]]="Si",Tabla13[[#This Row],[Método de Pago]],"Ninguno")</f>
        <v>Tarjeta de crédito</v>
      </c>
      <c r="J729" t="s">
        <v>220</v>
      </c>
      <c r="K729" s="34" t="str">
        <f>IF(Tabla5[[#This Row],[Orden Cobrada]]="Si",Tabla13[[#This Row],[Propina]],0)</f>
        <v>23.67</v>
      </c>
      <c r="L729" t="s">
        <v>70</v>
      </c>
      <c r="M729">
        <v>717</v>
      </c>
      <c r="N729" t="s">
        <v>126</v>
      </c>
      <c r="O729" t="s">
        <v>219</v>
      </c>
      <c r="P729" s="6">
        <f>INT(Tabla13[[#This Row],[Hora de Llegada]])</f>
        <v>45023</v>
      </c>
      <c r="Q729" s="7" t="str">
        <f>TEXT(Tabla13[[#This Row],[Hora de Llegada]], "h:mm")</f>
        <v>3:56</v>
      </c>
      <c r="R729" s="7" t="str">
        <f>TEXT(Tabla13[[#This Row],[Hora de Salida]], "h:mm")</f>
        <v>6:03</v>
      </c>
      <c r="S729" s="7">
        <f>IF(Tabla13[[#This Row],[Estado de la Mesa]]="Ocupada",Tabla13[[#This Row],[Hora de Salida2]]-Tabla13[[#This Row],[Hora de Llegada2]]+(15/1440),Tabla13[[#This Row],[Hora de Salida2]]-Tabla13[[#This Row],[Hora de Llegada2]])</f>
        <v>8.8194444444444436E-2</v>
      </c>
      <c r="T729" s="7">
        <f>Tabla13[[#This Row],[Hora de Salida2]]-Tabla13[[#This Row],[Hora de Llegada2]]</f>
        <v>8.8194444444444436E-2</v>
      </c>
      <c r="U729" s="7">
        <f>IF(Tabla5[[#This Row],[Tiempo de Permanencia sin la Espera]]&gt;Tabla5[[#This Row],[Tiempo Preparación (horas)]],Tabla5[[#This Row],[Tiempo de Permanencia sin la Espera]]-Tabla5[[#This Row],[Tiempo Preparación (horas)]],0)</f>
        <v>3.8194444444444434E-2</v>
      </c>
      <c r="V729" s="7" t="str">
        <f>IF(Tabla5[[#This Row],[Tiempo de Permanencia sin la Espera]]&gt;Tabla5[[#This Row],[Tiempo Preparación (horas)]],"Si","No")</f>
        <v>Si</v>
      </c>
      <c r="W729" s="8">
        <v>155</v>
      </c>
      <c r="X729" s="8">
        <f>IF(Tabla5[[#This Row],[Orden Cobrada]]="Si",Tabla5[[#This Row],[Monto Total de la Cuenta]]," ")</f>
        <v>155</v>
      </c>
      <c r="Y729" s="8">
        <v>72</v>
      </c>
      <c r="Z729" s="7">
        <f>Tabla5[[#This Row],[Tiempo de Preparación]]/1440</f>
        <v>0.05</v>
      </c>
    </row>
    <row r="730" spans="1:26">
      <c r="A730">
        <v>7</v>
      </c>
      <c r="B730" t="s">
        <v>218</v>
      </c>
      <c r="C730">
        <v>6</v>
      </c>
      <c r="D730" s="3">
        <v>45023.137499999997</v>
      </c>
      <c r="E730" s="3">
        <v>45023.29583333333</v>
      </c>
      <c r="F730" t="s">
        <v>61</v>
      </c>
      <c r="G730" t="s">
        <v>60</v>
      </c>
      <c r="H730" t="s">
        <v>59</v>
      </c>
      <c r="I730" t="str">
        <f>IF(Tabla5[[#This Row],[Orden Cobrada]]="Si",Tabla13[[#This Row],[Método de Pago]],"Ninguno")</f>
        <v>Tarjeta de crédito</v>
      </c>
      <c r="J730" t="s">
        <v>217</v>
      </c>
      <c r="K730" s="34" t="str">
        <f>IF(Tabla5[[#This Row],[Orden Cobrada]]="Si",Tabla13[[#This Row],[Propina]],0)</f>
        <v>37.21</v>
      </c>
      <c r="L730" t="s">
        <v>70</v>
      </c>
      <c r="M730">
        <v>718</v>
      </c>
      <c r="N730" t="s">
        <v>132</v>
      </c>
      <c r="O730" t="s">
        <v>21</v>
      </c>
      <c r="P730" s="6">
        <f>INT(Tabla13[[#This Row],[Hora de Llegada]])</f>
        <v>45023</v>
      </c>
      <c r="Q730" s="7" t="str">
        <f>TEXT(Tabla13[[#This Row],[Hora de Llegada]], "h:mm")</f>
        <v>3:18</v>
      </c>
      <c r="R730" s="7" t="str">
        <f>TEXT(Tabla13[[#This Row],[Hora de Salida]], "h:mm")</f>
        <v>7:06</v>
      </c>
      <c r="S730" s="7">
        <f>IF(Tabla13[[#This Row],[Estado de la Mesa]]="Ocupada",Tabla13[[#This Row],[Hora de Salida2]]-Tabla13[[#This Row],[Hora de Llegada2]]+(15/1440),Tabla13[[#This Row],[Hora de Salida2]]-Tabla13[[#This Row],[Hora de Llegada2]])</f>
        <v>0.15833333333333335</v>
      </c>
      <c r="T730" s="7">
        <f>Tabla13[[#This Row],[Hora de Salida2]]-Tabla13[[#This Row],[Hora de Llegada2]]</f>
        <v>0.15833333333333335</v>
      </c>
      <c r="U730" s="7">
        <f>IF(Tabla5[[#This Row],[Tiempo de Permanencia sin la Espera]]&gt;Tabla5[[#This Row],[Tiempo Preparación (horas)]],Tabla5[[#This Row],[Tiempo de Permanencia sin la Espera]]-Tabla5[[#This Row],[Tiempo Preparación (horas)]],0)</f>
        <v>0.11805555555555558</v>
      </c>
      <c r="V730" s="7" t="str">
        <f>IF(Tabla5[[#This Row],[Tiempo de Permanencia sin la Espera]]&gt;Tabla5[[#This Row],[Tiempo Preparación (horas)]],"Si","No")</f>
        <v>Si</v>
      </c>
      <c r="W730" s="8">
        <v>20</v>
      </c>
      <c r="X730" s="8">
        <f>IF(Tabla5[[#This Row],[Orden Cobrada]]="Si",Tabla5[[#This Row],[Monto Total de la Cuenta]]," ")</f>
        <v>20</v>
      </c>
      <c r="Y730" s="8">
        <v>58</v>
      </c>
      <c r="Z730" s="7">
        <f>Tabla5[[#This Row],[Tiempo de Preparación]]/1440</f>
        <v>4.027777777777778E-2</v>
      </c>
    </row>
    <row r="731" spans="1:26">
      <c r="A731">
        <v>16</v>
      </c>
      <c r="B731" t="s">
        <v>216</v>
      </c>
      <c r="C731">
        <v>3</v>
      </c>
      <c r="D731" s="3">
        <v>45023.054166666669</v>
      </c>
      <c r="E731" s="3">
        <v>45023.117361111108</v>
      </c>
      <c r="F731" t="s">
        <v>97</v>
      </c>
      <c r="G731" t="s">
        <v>82</v>
      </c>
      <c r="H731" t="s">
        <v>106</v>
      </c>
      <c r="I731" t="str">
        <f>IF(Tabla5[[#This Row],[Orden Cobrada]]="Si",Tabla13[[#This Row],[Método de Pago]],"Ninguno")</f>
        <v>Tarjeta de débito</v>
      </c>
      <c r="J731" t="s">
        <v>215</v>
      </c>
      <c r="K731" s="34" t="str">
        <f>IF(Tabla5[[#This Row],[Orden Cobrada]]="Si",Tabla13[[#This Row],[Propina]],0)</f>
        <v>17.23</v>
      </c>
      <c r="L731" t="s">
        <v>70</v>
      </c>
      <c r="M731">
        <v>719</v>
      </c>
      <c r="N731" t="s">
        <v>75</v>
      </c>
      <c r="O731" t="s">
        <v>214</v>
      </c>
      <c r="P731" s="6">
        <f>INT(Tabla13[[#This Row],[Hora de Llegada]])</f>
        <v>45023</v>
      </c>
      <c r="Q731" s="7" t="str">
        <f>TEXT(Tabla13[[#This Row],[Hora de Llegada]], "h:mm")</f>
        <v>1:18</v>
      </c>
      <c r="R731" s="7" t="str">
        <f>TEXT(Tabla13[[#This Row],[Hora de Salida]], "h:mm")</f>
        <v>2:49</v>
      </c>
      <c r="S731" s="7">
        <f>IF(Tabla13[[#This Row],[Estado de la Mesa]]="Ocupada",Tabla13[[#This Row],[Hora de Salida2]]-Tabla13[[#This Row],[Hora de Llegada2]]+(15/1440),Tabla13[[#This Row],[Hora de Salida2]]-Tabla13[[#This Row],[Hora de Llegada2]])</f>
        <v>6.3194444444444428E-2</v>
      </c>
      <c r="T731" s="7">
        <f>Tabla13[[#This Row],[Hora de Salida2]]-Tabla13[[#This Row],[Hora de Llegada2]]</f>
        <v>6.3194444444444428E-2</v>
      </c>
      <c r="U731" s="7">
        <f>IF(Tabla5[[#This Row],[Tiempo de Permanencia sin la Espera]]&gt;Tabla5[[#This Row],[Tiempo Preparación (horas)]],Tabla5[[#This Row],[Tiempo de Permanencia sin la Espera]]-Tabla5[[#This Row],[Tiempo Preparación (horas)]],0)</f>
        <v>1.4583333333333316E-2</v>
      </c>
      <c r="V731" s="7" t="str">
        <f>IF(Tabla5[[#This Row],[Tiempo de Permanencia sin la Espera]]&gt;Tabla5[[#This Row],[Tiempo Preparación (horas)]],"Si","No")</f>
        <v>Si</v>
      </c>
      <c r="W731" s="8">
        <v>107</v>
      </c>
      <c r="X731" s="8">
        <f>IF(Tabla5[[#This Row],[Orden Cobrada]]="Si",Tabla5[[#This Row],[Monto Total de la Cuenta]]," ")</f>
        <v>107</v>
      </c>
      <c r="Y731" s="8">
        <v>70</v>
      </c>
      <c r="Z731" s="7">
        <f>Tabla5[[#This Row],[Tiempo de Preparación]]/1440</f>
        <v>4.8611111111111112E-2</v>
      </c>
    </row>
    <row r="732" spans="1:26">
      <c r="A732">
        <v>4</v>
      </c>
      <c r="B732" t="s">
        <v>213</v>
      </c>
      <c r="C732">
        <v>5</v>
      </c>
      <c r="D732" s="3">
        <v>45023.092361111114</v>
      </c>
      <c r="E732" s="3">
        <v>45023.240277777775</v>
      </c>
      <c r="F732" t="s">
        <v>72</v>
      </c>
      <c r="G732" t="s">
        <v>82</v>
      </c>
      <c r="H732" t="s">
        <v>59</v>
      </c>
      <c r="I732" t="str">
        <f>IF(Tabla5[[#This Row],[Orden Cobrada]]="Si",Tabla13[[#This Row],[Método de Pago]],"Ninguno")</f>
        <v>Tarjeta de crédito</v>
      </c>
      <c r="J732" t="s">
        <v>212</v>
      </c>
      <c r="K732" s="34" t="str">
        <f>IF(Tabla5[[#This Row],[Orden Cobrada]]="Si",Tabla13[[#This Row],[Propina]],0)</f>
        <v>40.28</v>
      </c>
      <c r="L732" t="s">
        <v>57</v>
      </c>
      <c r="M732">
        <v>720</v>
      </c>
      <c r="N732" t="s">
        <v>163</v>
      </c>
      <c r="O732" t="s">
        <v>211</v>
      </c>
      <c r="P732" s="6">
        <f>INT(Tabla13[[#This Row],[Hora de Llegada]])</f>
        <v>45023</v>
      </c>
      <c r="Q732" s="7" t="str">
        <f>TEXT(Tabla13[[#This Row],[Hora de Llegada]], "h:mm")</f>
        <v>2:13</v>
      </c>
      <c r="R732" s="7" t="str">
        <f>TEXT(Tabla13[[#This Row],[Hora de Salida]], "h:mm")</f>
        <v>5:46</v>
      </c>
      <c r="S732" s="7">
        <f>IF(Tabla13[[#This Row],[Estado de la Mesa]]="Ocupada",Tabla13[[#This Row],[Hora de Salida2]]-Tabla13[[#This Row],[Hora de Llegada2]]+(15/1440),Tabla13[[#This Row],[Hora de Salida2]]-Tabla13[[#This Row],[Hora de Llegada2]])</f>
        <v>0.14791666666666667</v>
      </c>
      <c r="T732" s="7">
        <f>Tabla13[[#This Row],[Hora de Salida2]]-Tabla13[[#This Row],[Hora de Llegada2]]</f>
        <v>0.14791666666666667</v>
      </c>
      <c r="U732" s="7">
        <f>IF(Tabla5[[#This Row],[Tiempo de Permanencia sin la Espera]]&gt;Tabla5[[#This Row],[Tiempo Preparación (horas)]],Tabla5[[#This Row],[Tiempo de Permanencia sin la Espera]]-Tabla5[[#This Row],[Tiempo Preparación (horas)]],0)</f>
        <v>5.5555555555555552E-2</v>
      </c>
      <c r="V732" s="7" t="str">
        <f>IF(Tabla5[[#This Row],[Tiempo de Permanencia sin la Espera]]&gt;Tabla5[[#This Row],[Tiempo Preparación (horas)]],"Si","No")</f>
        <v>Si</v>
      </c>
      <c r="W732" s="8">
        <v>168</v>
      </c>
      <c r="X732" s="8">
        <f>IF(Tabla5[[#This Row],[Orden Cobrada]]="Si",Tabla5[[#This Row],[Monto Total de la Cuenta]]," ")</f>
        <v>168</v>
      </c>
      <c r="Y732" s="8">
        <v>133</v>
      </c>
      <c r="Z732" s="7">
        <f>Tabla5[[#This Row],[Tiempo de Preparación]]/1440</f>
        <v>9.2361111111111116E-2</v>
      </c>
    </row>
    <row r="733" spans="1:26">
      <c r="A733">
        <v>6</v>
      </c>
      <c r="B733" t="s">
        <v>210</v>
      </c>
      <c r="C733">
        <v>2</v>
      </c>
      <c r="D733" s="3">
        <v>45023.161805555559</v>
      </c>
      <c r="E733" s="3">
        <v>45023.292361111111</v>
      </c>
      <c r="F733" t="s">
        <v>61</v>
      </c>
      <c r="G733" t="s">
        <v>60</v>
      </c>
      <c r="H733" t="s">
        <v>59</v>
      </c>
      <c r="I733" t="str">
        <f>IF(Tabla5[[#This Row],[Orden Cobrada]]="Si",Tabla13[[#This Row],[Método de Pago]],"Ninguno")</f>
        <v>Tarjeta de crédito</v>
      </c>
      <c r="J733" t="s">
        <v>209</v>
      </c>
      <c r="K733" s="34" t="str">
        <f>IF(Tabla5[[#This Row],[Orden Cobrada]]="Si",Tabla13[[#This Row],[Propina]],0)</f>
        <v>47.13</v>
      </c>
      <c r="L733" t="s">
        <v>70</v>
      </c>
      <c r="M733">
        <v>721</v>
      </c>
      <c r="N733" t="s">
        <v>163</v>
      </c>
      <c r="O733" t="s">
        <v>208</v>
      </c>
      <c r="P733" s="6">
        <f>INT(Tabla13[[#This Row],[Hora de Llegada]])</f>
        <v>45023</v>
      </c>
      <c r="Q733" s="7" t="str">
        <f>TEXT(Tabla13[[#This Row],[Hora de Llegada]], "h:mm")</f>
        <v>3:53</v>
      </c>
      <c r="R733" s="7" t="str">
        <f>TEXT(Tabla13[[#This Row],[Hora de Salida]], "h:mm")</f>
        <v>7:01</v>
      </c>
      <c r="S733" s="7">
        <f>IF(Tabla13[[#This Row],[Estado de la Mesa]]="Ocupada",Tabla13[[#This Row],[Hora de Salida2]]-Tabla13[[#This Row],[Hora de Llegada2]]+(15/1440),Tabla13[[#This Row],[Hora de Salida2]]-Tabla13[[#This Row],[Hora de Llegada2]])</f>
        <v>0.13055555555555556</v>
      </c>
      <c r="T733" s="7">
        <f>Tabla13[[#This Row],[Hora de Salida2]]-Tabla13[[#This Row],[Hora de Llegada2]]</f>
        <v>0.13055555555555556</v>
      </c>
      <c r="U733" s="7">
        <f>IF(Tabla5[[#This Row],[Tiempo de Permanencia sin la Espera]]&gt;Tabla5[[#This Row],[Tiempo Preparación (horas)]],Tabla5[[#This Row],[Tiempo de Permanencia sin la Espera]]-Tabla5[[#This Row],[Tiempo Preparación (horas)]],0)</f>
        <v>3.8194444444444448E-2</v>
      </c>
      <c r="V733" s="7" t="str">
        <f>IF(Tabla5[[#This Row],[Tiempo de Permanencia sin la Espera]]&gt;Tabla5[[#This Row],[Tiempo Preparación (horas)]],"Si","No")</f>
        <v>Si</v>
      </c>
      <c r="W733" s="8">
        <v>218</v>
      </c>
      <c r="X733" s="8">
        <f>IF(Tabla5[[#This Row],[Orden Cobrada]]="Si",Tabla5[[#This Row],[Monto Total de la Cuenta]]," ")</f>
        <v>218</v>
      </c>
      <c r="Y733" s="8">
        <v>133</v>
      </c>
      <c r="Z733" s="7">
        <f>Tabla5[[#This Row],[Tiempo de Preparación]]/1440</f>
        <v>9.2361111111111116E-2</v>
      </c>
    </row>
    <row r="734" spans="1:26">
      <c r="A734">
        <v>13</v>
      </c>
      <c r="B734" t="s">
        <v>207</v>
      </c>
      <c r="C734">
        <v>5</v>
      </c>
      <c r="D734" s="3">
        <v>45023.118750000001</v>
      </c>
      <c r="E734" s="3">
        <v>45023.172222222223</v>
      </c>
      <c r="F734" t="s">
        <v>61</v>
      </c>
      <c r="G734" t="s">
        <v>82</v>
      </c>
      <c r="H734" t="s">
        <v>59</v>
      </c>
      <c r="I734" t="str">
        <f>IF(Tabla5[[#This Row],[Orden Cobrada]]="Si",Tabla13[[#This Row],[Método de Pago]],"Ninguno")</f>
        <v>Tarjeta de crédito</v>
      </c>
      <c r="J734" t="s">
        <v>206</v>
      </c>
      <c r="K734" s="34" t="str">
        <f>IF(Tabla5[[#This Row],[Orden Cobrada]]="Si",Tabla13[[#This Row],[Propina]],0)</f>
        <v>20.62</v>
      </c>
      <c r="L734" t="s">
        <v>70</v>
      </c>
      <c r="M734">
        <v>722</v>
      </c>
      <c r="N734" t="s">
        <v>56</v>
      </c>
      <c r="O734" t="s">
        <v>205</v>
      </c>
      <c r="P734" s="6">
        <f>INT(Tabla13[[#This Row],[Hora de Llegada]])</f>
        <v>45023</v>
      </c>
      <c r="Q734" s="7" t="str">
        <f>TEXT(Tabla13[[#This Row],[Hora de Llegada]], "h:mm")</f>
        <v>2:51</v>
      </c>
      <c r="R734" s="7" t="str">
        <f>TEXT(Tabla13[[#This Row],[Hora de Salida]], "h:mm")</f>
        <v>4:08</v>
      </c>
      <c r="S734" s="7">
        <f>IF(Tabla13[[#This Row],[Estado de la Mesa]]="Ocupada",Tabla13[[#This Row],[Hora de Salida2]]-Tabla13[[#This Row],[Hora de Llegada2]]+(15/1440),Tabla13[[#This Row],[Hora de Salida2]]-Tabla13[[#This Row],[Hora de Llegada2]])</f>
        <v>5.347222222222224E-2</v>
      </c>
      <c r="T734" s="7">
        <f>Tabla13[[#This Row],[Hora de Salida2]]-Tabla13[[#This Row],[Hora de Llegada2]]</f>
        <v>5.347222222222224E-2</v>
      </c>
      <c r="U734" s="7">
        <f>IF(Tabla5[[#This Row],[Tiempo de Permanencia sin la Espera]]&gt;Tabla5[[#This Row],[Tiempo Preparación (horas)]],Tabla5[[#This Row],[Tiempo de Permanencia sin la Espera]]-Tabla5[[#This Row],[Tiempo Preparación (horas)]],0)</f>
        <v>1.2500000000000018E-2</v>
      </c>
      <c r="V734" s="7" t="str">
        <f>IF(Tabla5[[#This Row],[Tiempo de Permanencia sin la Espera]]&gt;Tabla5[[#This Row],[Tiempo Preparación (horas)]],"Si","No")</f>
        <v>Si</v>
      </c>
      <c r="W734" s="8">
        <v>85</v>
      </c>
      <c r="X734" s="8">
        <f>IF(Tabla5[[#This Row],[Orden Cobrada]]="Si",Tabla5[[#This Row],[Monto Total de la Cuenta]]," ")</f>
        <v>85</v>
      </c>
      <c r="Y734" s="8">
        <v>59</v>
      </c>
      <c r="Z734" s="7">
        <f>Tabla5[[#This Row],[Tiempo de Preparación]]/1440</f>
        <v>4.0972222222222222E-2</v>
      </c>
    </row>
    <row r="735" spans="1:26">
      <c r="A735">
        <v>12</v>
      </c>
      <c r="B735" t="s">
        <v>204</v>
      </c>
      <c r="C735">
        <v>2</v>
      </c>
      <c r="D735" s="3">
        <v>45023.065972222219</v>
      </c>
      <c r="E735" s="3">
        <v>45023.200694444444</v>
      </c>
      <c r="F735" t="s">
        <v>78</v>
      </c>
      <c r="G735" t="s">
        <v>60</v>
      </c>
      <c r="H735" t="s">
        <v>102</v>
      </c>
      <c r="I735" t="str">
        <f>IF(Tabla5[[#This Row],[Orden Cobrada]]="Si",Tabla13[[#This Row],[Método de Pago]],"Ninguno")</f>
        <v>Efectivo</v>
      </c>
      <c r="J735" t="s">
        <v>203</v>
      </c>
      <c r="K735" s="34" t="str">
        <f>IF(Tabla5[[#This Row],[Orden Cobrada]]="Si",Tabla13[[#This Row],[Propina]],0)</f>
        <v>27.79</v>
      </c>
      <c r="L735" t="s">
        <v>70</v>
      </c>
      <c r="M735">
        <v>723</v>
      </c>
      <c r="N735" t="s">
        <v>69</v>
      </c>
      <c r="O735" t="s">
        <v>202</v>
      </c>
      <c r="P735" s="6">
        <f>INT(Tabla13[[#This Row],[Hora de Llegada]])</f>
        <v>45023</v>
      </c>
      <c r="Q735" s="7" t="str">
        <f>TEXT(Tabla13[[#This Row],[Hora de Llegada]], "h:mm")</f>
        <v>1:35</v>
      </c>
      <c r="R735" s="7" t="str">
        <f>TEXT(Tabla13[[#This Row],[Hora de Salida]], "h:mm")</f>
        <v>4:49</v>
      </c>
      <c r="S735" s="7">
        <f>IF(Tabla13[[#This Row],[Estado de la Mesa]]="Ocupada",Tabla13[[#This Row],[Hora de Salida2]]-Tabla13[[#This Row],[Hora de Llegada2]]+(15/1440),Tabla13[[#This Row],[Hora de Salida2]]-Tabla13[[#This Row],[Hora de Llegada2]])</f>
        <v>0.13472222222222219</v>
      </c>
      <c r="T735" s="7">
        <f>Tabla13[[#This Row],[Hora de Salida2]]-Tabla13[[#This Row],[Hora de Llegada2]]</f>
        <v>0.13472222222222219</v>
      </c>
      <c r="U735" s="7">
        <f>IF(Tabla5[[#This Row],[Tiempo de Permanencia sin la Espera]]&gt;Tabla5[[#This Row],[Tiempo Preparación (horas)]],Tabla5[[#This Row],[Tiempo de Permanencia sin la Espera]]-Tabla5[[#This Row],[Tiempo Preparación (horas)]],0)</f>
        <v>0.1131944444444444</v>
      </c>
      <c r="V735" s="7" t="str">
        <f>IF(Tabla5[[#This Row],[Tiempo de Permanencia sin la Espera]]&gt;Tabla5[[#This Row],[Tiempo Preparación (horas)]],"Si","No")</f>
        <v>Si</v>
      </c>
      <c r="W735" s="8">
        <v>126</v>
      </c>
      <c r="X735" s="8">
        <f>IF(Tabla5[[#This Row],[Orden Cobrada]]="Si",Tabla5[[#This Row],[Monto Total de la Cuenta]]," ")</f>
        <v>126</v>
      </c>
      <c r="Y735" s="8">
        <v>31</v>
      </c>
      <c r="Z735" s="7">
        <f>Tabla5[[#This Row],[Tiempo de Preparación]]/1440</f>
        <v>2.1527777777777778E-2</v>
      </c>
    </row>
    <row r="736" spans="1:26">
      <c r="A736">
        <v>8</v>
      </c>
      <c r="B736" t="s">
        <v>201</v>
      </c>
      <c r="C736">
        <v>6</v>
      </c>
      <c r="D736" s="3">
        <v>45023.12222222222</v>
      </c>
      <c r="E736" s="3">
        <v>45023.177083333336</v>
      </c>
      <c r="F736" t="s">
        <v>87</v>
      </c>
      <c r="G736" t="s">
        <v>66</v>
      </c>
      <c r="H736" t="s">
        <v>102</v>
      </c>
      <c r="I736" t="str">
        <f>IF(Tabla5[[#This Row],[Orden Cobrada]]="Si",Tabla13[[#This Row],[Método de Pago]],"Ninguno")</f>
        <v>Efectivo</v>
      </c>
      <c r="J736" t="s">
        <v>200</v>
      </c>
      <c r="K736" s="34" t="str">
        <f>IF(Tabla5[[#This Row],[Orden Cobrada]]="Si",Tabla13[[#This Row],[Propina]],0)</f>
        <v>14.12</v>
      </c>
      <c r="L736" t="s">
        <v>70</v>
      </c>
      <c r="M736">
        <v>724</v>
      </c>
      <c r="N736" t="s">
        <v>132</v>
      </c>
      <c r="O736" t="s">
        <v>19</v>
      </c>
      <c r="P736" s="6">
        <f>INT(Tabla13[[#This Row],[Hora de Llegada]])</f>
        <v>45023</v>
      </c>
      <c r="Q736" s="7" t="str">
        <f>TEXT(Tabla13[[#This Row],[Hora de Llegada]], "h:mm")</f>
        <v>2:56</v>
      </c>
      <c r="R736" s="7" t="str">
        <f>TEXT(Tabla13[[#This Row],[Hora de Salida]], "h:mm")</f>
        <v>4:15</v>
      </c>
      <c r="S736" s="7">
        <f>IF(Tabla13[[#This Row],[Estado de la Mesa]]="Ocupada",Tabla13[[#This Row],[Hora de Salida2]]-Tabla13[[#This Row],[Hora de Llegada2]]+(15/1440),Tabla13[[#This Row],[Hora de Salida2]]-Tabla13[[#This Row],[Hora de Llegada2]])</f>
        <v>5.486111111111111E-2</v>
      </c>
      <c r="T736" s="7">
        <f>Tabla13[[#This Row],[Hora de Salida2]]-Tabla13[[#This Row],[Hora de Llegada2]]</f>
        <v>5.486111111111111E-2</v>
      </c>
      <c r="U736" s="7">
        <f>IF(Tabla5[[#This Row],[Tiempo de Permanencia sin la Espera]]&gt;Tabla5[[#This Row],[Tiempo Preparación (horas)]],Tabla5[[#This Row],[Tiempo de Permanencia sin la Espera]]-Tabla5[[#This Row],[Tiempo Preparación (horas)]],0)</f>
        <v>1.5972222222222221E-2</v>
      </c>
      <c r="V736" s="7" t="str">
        <f>IF(Tabla5[[#This Row],[Tiempo de Permanencia sin la Espera]]&gt;Tabla5[[#This Row],[Tiempo Preparación (horas)]],"Si","No")</f>
        <v>Si</v>
      </c>
      <c r="W736" s="8">
        <v>66</v>
      </c>
      <c r="X736" s="8">
        <f>IF(Tabla5[[#This Row],[Orden Cobrada]]="Si",Tabla5[[#This Row],[Monto Total de la Cuenta]]," ")</f>
        <v>66</v>
      </c>
      <c r="Y736" s="8">
        <v>56</v>
      </c>
      <c r="Z736" s="7">
        <f>Tabla5[[#This Row],[Tiempo de Preparación]]/1440</f>
        <v>3.888888888888889E-2</v>
      </c>
    </row>
    <row r="737" spans="1:26">
      <c r="A737">
        <v>10</v>
      </c>
      <c r="B737" t="s">
        <v>199</v>
      </c>
      <c r="C737">
        <v>4</v>
      </c>
      <c r="D737" s="3">
        <v>45023.074999999997</v>
      </c>
      <c r="E737" s="3">
        <v>45023.138888888891</v>
      </c>
      <c r="F737" t="s">
        <v>78</v>
      </c>
      <c r="G737" t="s">
        <v>82</v>
      </c>
      <c r="H737" t="s">
        <v>102</v>
      </c>
      <c r="I737" t="str">
        <f>IF(Tabla5[[#This Row],[Orden Cobrada]]="Si",Tabla13[[#This Row],[Método de Pago]],"Ninguno")</f>
        <v>Efectivo</v>
      </c>
      <c r="J737" t="s">
        <v>198</v>
      </c>
      <c r="K737" s="34" t="str">
        <f>IF(Tabla5[[#This Row],[Orden Cobrada]]="Si",Tabla13[[#This Row],[Propina]],0)</f>
        <v>18.66</v>
      </c>
      <c r="L737" t="s">
        <v>76</v>
      </c>
      <c r="M737">
        <v>725</v>
      </c>
      <c r="N737" t="s">
        <v>69</v>
      </c>
      <c r="O737" t="s">
        <v>197</v>
      </c>
      <c r="P737" s="6">
        <f>INT(Tabla13[[#This Row],[Hora de Llegada]])</f>
        <v>45023</v>
      </c>
      <c r="Q737" s="7" t="str">
        <f>TEXT(Tabla13[[#This Row],[Hora de Llegada]], "h:mm")</f>
        <v>1:48</v>
      </c>
      <c r="R737" s="7" t="str">
        <f>TEXT(Tabla13[[#This Row],[Hora de Salida]], "h:mm")</f>
        <v>3:20</v>
      </c>
      <c r="S737" s="7">
        <f>IF(Tabla13[[#This Row],[Estado de la Mesa]]="Ocupada",Tabla13[[#This Row],[Hora de Salida2]]-Tabla13[[#This Row],[Hora de Llegada2]]+(15/1440),Tabla13[[#This Row],[Hora de Salida2]]-Tabla13[[#This Row],[Hora de Llegada2]])</f>
        <v>7.4305555555555569E-2</v>
      </c>
      <c r="T737" s="7">
        <f>Tabla13[[#This Row],[Hora de Salida2]]-Tabla13[[#This Row],[Hora de Llegada2]]</f>
        <v>6.3888888888888898E-2</v>
      </c>
      <c r="U737" s="7">
        <f>IF(Tabla5[[#This Row],[Tiempo de Permanencia sin la Espera]]&gt;Tabla5[[#This Row],[Tiempo Preparación (horas)]],Tabla5[[#This Row],[Tiempo de Permanencia sin la Espera]]-Tabla5[[#This Row],[Tiempo Preparación (horas)]],0)</f>
        <v>4.8611111111111216E-3</v>
      </c>
      <c r="V737" s="7" t="str">
        <f>IF(Tabla5[[#This Row],[Tiempo de Permanencia sin la Espera]]&gt;Tabla5[[#This Row],[Tiempo Preparación (horas)]],"Si","No")</f>
        <v>Si</v>
      </c>
      <c r="W737" s="8">
        <v>168</v>
      </c>
      <c r="X737" s="8">
        <f>IF(Tabla5[[#This Row],[Orden Cobrada]]="Si",Tabla5[[#This Row],[Monto Total de la Cuenta]]," ")</f>
        <v>168</v>
      </c>
      <c r="Y737" s="8">
        <v>85</v>
      </c>
      <c r="Z737" s="7">
        <f>Tabla5[[#This Row],[Tiempo de Preparación]]/1440</f>
        <v>5.9027777777777776E-2</v>
      </c>
    </row>
    <row r="738" spans="1:26">
      <c r="A738">
        <v>11</v>
      </c>
      <c r="B738" t="s">
        <v>196</v>
      </c>
      <c r="C738">
        <v>2</v>
      </c>
      <c r="D738" s="3">
        <v>45023.102777777778</v>
      </c>
      <c r="E738" s="3">
        <v>45023.238194444442</v>
      </c>
      <c r="F738" t="s">
        <v>87</v>
      </c>
      <c r="G738" t="s">
        <v>60</v>
      </c>
      <c r="H738" t="s">
        <v>59</v>
      </c>
      <c r="I738" t="str">
        <f>IF(Tabla5[[#This Row],[Orden Cobrada]]="Si",Tabla13[[#This Row],[Método de Pago]],"Ninguno")</f>
        <v>Tarjeta de crédito</v>
      </c>
      <c r="J738" t="s">
        <v>195</v>
      </c>
      <c r="K738" s="34" t="str">
        <f>IF(Tabla5[[#This Row],[Orden Cobrada]]="Si",Tabla13[[#This Row],[Propina]],0)</f>
        <v>41.38</v>
      </c>
      <c r="L738" t="s">
        <v>57</v>
      </c>
      <c r="M738">
        <v>726</v>
      </c>
      <c r="N738" t="s">
        <v>90</v>
      </c>
      <c r="O738" t="s">
        <v>194</v>
      </c>
      <c r="P738" s="6">
        <f>INT(Tabla13[[#This Row],[Hora de Llegada]])</f>
        <v>45023</v>
      </c>
      <c r="Q738" s="7" t="str">
        <f>TEXT(Tabla13[[#This Row],[Hora de Llegada]], "h:mm")</f>
        <v>2:28</v>
      </c>
      <c r="R738" s="7" t="str">
        <f>TEXT(Tabla13[[#This Row],[Hora de Salida]], "h:mm")</f>
        <v>5:43</v>
      </c>
      <c r="S738" s="7">
        <f>IF(Tabla13[[#This Row],[Estado de la Mesa]]="Ocupada",Tabla13[[#This Row],[Hora de Salida2]]-Tabla13[[#This Row],[Hora de Llegada2]]+(15/1440),Tabla13[[#This Row],[Hora de Salida2]]-Tabla13[[#This Row],[Hora de Llegada2]])</f>
        <v>0.13541666666666669</v>
      </c>
      <c r="T738" s="7">
        <f>Tabla13[[#This Row],[Hora de Salida2]]-Tabla13[[#This Row],[Hora de Llegada2]]</f>
        <v>0.13541666666666669</v>
      </c>
      <c r="U738" s="7">
        <f>IF(Tabla5[[#This Row],[Tiempo de Permanencia sin la Espera]]&gt;Tabla5[[#This Row],[Tiempo Preparación (horas)]],Tabla5[[#This Row],[Tiempo de Permanencia sin la Espera]]-Tabla5[[#This Row],[Tiempo Preparación (horas)]],0)</f>
        <v>8.4027777777777798E-2</v>
      </c>
      <c r="V738" s="7" t="str">
        <f>IF(Tabla5[[#This Row],[Tiempo de Permanencia sin la Espera]]&gt;Tabla5[[#This Row],[Tiempo Preparación (horas)]],"Si","No")</f>
        <v>Si</v>
      </c>
      <c r="W738" s="8">
        <v>126</v>
      </c>
      <c r="X738" s="8">
        <f>IF(Tabla5[[#This Row],[Orden Cobrada]]="Si",Tabla5[[#This Row],[Monto Total de la Cuenta]]," ")</f>
        <v>126</v>
      </c>
      <c r="Y738" s="8">
        <v>74</v>
      </c>
      <c r="Z738" s="7">
        <f>Tabla5[[#This Row],[Tiempo de Preparación]]/1440</f>
        <v>5.1388888888888887E-2</v>
      </c>
    </row>
    <row r="739" spans="1:26">
      <c r="A739">
        <v>17</v>
      </c>
      <c r="B739" t="s">
        <v>193</v>
      </c>
      <c r="C739">
        <v>6</v>
      </c>
      <c r="D739" s="3">
        <v>45023.021527777775</v>
      </c>
      <c r="E739" s="3">
        <v>45023.126388888886</v>
      </c>
      <c r="F739" t="s">
        <v>61</v>
      </c>
      <c r="G739" t="s">
        <v>66</v>
      </c>
      <c r="H739" t="s">
        <v>106</v>
      </c>
      <c r="I739" t="str">
        <f>IF(Tabla5[[#This Row],[Orden Cobrada]]="Si",Tabla13[[#This Row],[Método de Pago]],"Ninguno")</f>
        <v>Tarjeta de débito</v>
      </c>
      <c r="J739" t="s">
        <v>192</v>
      </c>
      <c r="K739" s="34" t="str">
        <f>IF(Tabla5[[#This Row],[Orden Cobrada]]="Si",Tabla13[[#This Row],[Propina]],0)</f>
        <v>13.24</v>
      </c>
      <c r="L739" t="s">
        <v>57</v>
      </c>
      <c r="M739">
        <v>727</v>
      </c>
      <c r="N739" t="s">
        <v>75</v>
      </c>
      <c r="O739" t="s">
        <v>21</v>
      </c>
      <c r="P739" s="6">
        <f>INT(Tabla13[[#This Row],[Hora de Llegada]])</f>
        <v>45023</v>
      </c>
      <c r="Q739" s="7" t="str">
        <f>TEXT(Tabla13[[#This Row],[Hora de Llegada]], "h:mm")</f>
        <v>0:31</v>
      </c>
      <c r="R739" s="7" t="str">
        <f>TEXT(Tabla13[[#This Row],[Hora de Salida]], "h:mm")</f>
        <v>3:02</v>
      </c>
      <c r="S739" s="7">
        <f>IF(Tabla13[[#This Row],[Estado de la Mesa]]="Ocupada",Tabla13[[#This Row],[Hora de Salida2]]-Tabla13[[#This Row],[Hora de Llegada2]]+(15/1440),Tabla13[[#This Row],[Hora de Salida2]]-Tabla13[[#This Row],[Hora de Llegada2]])</f>
        <v>0.1048611111111111</v>
      </c>
      <c r="T739" s="7">
        <f>Tabla13[[#This Row],[Hora de Salida2]]-Tabla13[[#This Row],[Hora de Llegada2]]</f>
        <v>0.1048611111111111</v>
      </c>
      <c r="U739" s="7">
        <f>IF(Tabla5[[#This Row],[Tiempo de Permanencia sin la Espera]]&gt;Tabla5[[#This Row],[Tiempo Preparación (horas)]],Tabla5[[#This Row],[Tiempo de Permanencia sin la Espera]]-Tabla5[[#This Row],[Tiempo Preparación (horas)]],0)</f>
        <v>9.0277777777777762E-2</v>
      </c>
      <c r="V739" s="7" t="str">
        <f>IF(Tabla5[[#This Row],[Tiempo de Permanencia sin la Espera]]&gt;Tabla5[[#This Row],[Tiempo Preparación (horas)]],"Si","No")</f>
        <v>Si</v>
      </c>
      <c r="W739" s="8">
        <v>40</v>
      </c>
      <c r="X739" s="8">
        <f>IF(Tabla5[[#This Row],[Orden Cobrada]]="Si",Tabla5[[#This Row],[Monto Total de la Cuenta]]," ")</f>
        <v>40</v>
      </c>
      <c r="Y739" s="8">
        <v>21</v>
      </c>
      <c r="Z739" s="7">
        <f>Tabla5[[#This Row],[Tiempo de Preparación]]/1440</f>
        <v>1.4583333333333334E-2</v>
      </c>
    </row>
    <row r="740" spans="1:26">
      <c r="A740">
        <v>9</v>
      </c>
      <c r="B740" t="s">
        <v>191</v>
      </c>
      <c r="C740">
        <v>6</v>
      </c>
      <c r="D740" s="3">
        <v>45023.087500000001</v>
      </c>
      <c r="E740" s="3">
        <v>45023.186805555553</v>
      </c>
      <c r="F740" t="s">
        <v>97</v>
      </c>
      <c r="G740" t="s">
        <v>60</v>
      </c>
      <c r="H740" t="s">
        <v>106</v>
      </c>
      <c r="I740" t="str">
        <f>IF(Tabla5[[#This Row],[Orden Cobrada]]="Si",Tabla13[[#This Row],[Método de Pago]],"Ninguno")</f>
        <v>Tarjeta de débito</v>
      </c>
      <c r="J740" t="s">
        <v>190</v>
      </c>
      <c r="K740" s="34" t="str">
        <f>IF(Tabla5[[#This Row],[Orden Cobrada]]="Si",Tabla13[[#This Row],[Propina]],0)</f>
        <v>34.28</v>
      </c>
      <c r="L740" t="s">
        <v>76</v>
      </c>
      <c r="M740">
        <v>728</v>
      </c>
      <c r="N740" t="s">
        <v>64</v>
      </c>
      <c r="O740" t="s">
        <v>189</v>
      </c>
      <c r="P740" s="6">
        <f>INT(Tabla13[[#This Row],[Hora de Llegada]])</f>
        <v>45023</v>
      </c>
      <c r="Q740" s="7" t="str">
        <f>TEXT(Tabla13[[#This Row],[Hora de Llegada]], "h:mm")</f>
        <v>2:06</v>
      </c>
      <c r="R740" s="7" t="str">
        <f>TEXT(Tabla13[[#This Row],[Hora de Salida]], "h:mm")</f>
        <v>4:29</v>
      </c>
      <c r="S740" s="7">
        <f>IF(Tabla13[[#This Row],[Estado de la Mesa]]="Ocupada",Tabla13[[#This Row],[Hora de Salida2]]-Tabla13[[#This Row],[Hora de Llegada2]]+(15/1440),Tabla13[[#This Row],[Hora de Salida2]]-Tabla13[[#This Row],[Hora de Llegada2]])</f>
        <v>0.10972222222222222</v>
      </c>
      <c r="T740" s="7">
        <f>Tabla13[[#This Row],[Hora de Salida2]]-Tabla13[[#This Row],[Hora de Llegada2]]</f>
        <v>9.930555555555555E-2</v>
      </c>
      <c r="U740" s="7">
        <f>IF(Tabla5[[#This Row],[Tiempo de Permanencia sin la Espera]]&gt;Tabla5[[#This Row],[Tiempo Preparación (horas)]],Tabla5[[#This Row],[Tiempo de Permanencia sin la Espera]]-Tabla5[[#This Row],[Tiempo Preparación (horas)]],0)</f>
        <v>4.9305555555555547E-2</v>
      </c>
      <c r="V740" s="7" t="str">
        <f>IF(Tabla5[[#This Row],[Tiempo de Permanencia sin la Espera]]&gt;Tabla5[[#This Row],[Tiempo Preparación (horas)]],"Si","No")</f>
        <v>Si</v>
      </c>
      <c r="W740" s="8">
        <v>195</v>
      </c>
      <c r="X740" s="8">
        <f>IF(Tabla5[[#This Row],[Orden Cobrada]]="Si",Tabla5[[#This Row],[Monto Total de la Cuenta]]," ")</f>
        <v>195</v>
      </c>
      <c r="Y740" s="8">
        <v>72</v>
      </c>
      <c r="Z740" s="7">
        <f>Tabla5[[#This Row],[Tiempo de Preparación]]/1440</f>
        <v>0.05</v>
      </c>
    </row>
    <row r="741" spans="1:26">
      <c r="A741">
        <v>20</v>
      </c>
      <c r="B741" t="s">
        <v>188</v>
      </c>
      <c r="C741">
        <v>2</v>
      </c>
      <c r="D741" s="3">
        <v>45023.117361111108</v>
      </c>
      <c r="E741" s="3">
        <v>45023.253472222219</v>
      </c>
      <c r="F741" t="s">
        <v>87</v>
      </c>
      <c r="G741" t="s">
        <v>60</v>
      </c>
      <c r="H741" t="s">
        <v>59</v>
      </c>
      <c r="I741" t="str">
        <f>IF(Tabla5[[#This Row],[Orden Cobrada]]="Si",Tabla13[[#This Row],[Método de Pago]],"Ninguno")</f>
        <v>Tarjeta de crédito</v>
      </c>
      <c r="J741" t="s">
        <v>187</v>
      </c>
      <c r="K741" s="34" t="str">
        <f>IF(Tabla5[[#This Row],[Orden Cobrada]]="Si",Tabla13[[#This Row],[Propina]],0)</f>
        <v>18.97</v>
      </c>
      <c r="L741" t="s">
        <v>76</v>
      </c>
      <c r="M741">
        <v>729</v>
      </c>
      <c r="N741" t="s">
        <v>85</v>
      </c>
      <c r="O741" t="s">
        <v>186</v>
      </c>
      <c r="P741" s="6">
        <f>INT(Tabla13[[#This Row],[Hora de Llegada]])</f>
        <v>45023</v>
      </c>
      <c r="Q741" s="7" t="str">
        <f>TEXT(Tabla13[[#This Row],[Hora de Llegada]], "h:mm")</f>
        <v>2:49</v>
      </c>
      <c r="R741" s="7" t="str">
        <f>TEXT(Tabla13[[#This Row],[Hora de Salida]], "h:mm")</f>
        <v>6:05</v>
      </c>
      <c r="S741" s="7">
        <f>IF(Tabla13[[#This Row],[Estado de la Mesa]]="Ocupada",Tabla13[[#This Row],[Hora de Salida2]]-Tabla13[[#This Row],[Hora de Llegada2]]+(15/1440),Tabla13[[#This Row],[Hora de Salida2]]-Tabla13[[#This Row],[Hora de Llegada2]])</f>
        <v>0.14652777777777778</v>
      </c>
      <c r="T741" s="7">
        <f>Tabla13[[#This Row],[Hora de Salida2]]-Tabla13[[#This Row],[Hora de Llegada2]]</f>
        <v>0.13611111111111113</v>
      </c>
      <c r="U741" s="7">
        <f>IF(Tabla5[[#This Row],[Tiempo de Permanencia sin la Espera]]&gt;Tabla5[[#This Row],[Tiempo Preparación (horas)]],Tabla5[[#This Row],[Tiempo de Permanencia sin la Espera]]-Tabla5[[#This Row],[Tiempo Preparación (horas)]],0)</f>
        <v>9.0972222222222232E-2</v>
      </c>
      <c r="V741" s="7" t="str">
        <f>IF(Tabla5[[#This Row],[Tiempo de Permanencia sin la Espera]]&gt;Tabla5[[#This Row],[Tiempo Preparación (horas)]],"Si","No")</f>
        <v>Si</v>
      </c>
      <c r="W741" s="8">
        <v>128</v>
      </c>
      <c r="X741" s="8">
        <f>IF(Tabla5[[#This Row],[Orden Cobrada]]="Si",Tabla5[[#This Row],[Monto Total de la Cuenta]]," ")</f>
        <v>128</v>
      </c>
      <c r="Y741" s="8">
        <v>65</v>
      </c>
      <c r="Z741" s="7">
        <f>Tabla5[[#This Row],[Tiempo de Preparación]]/1440</f>
        <v>4.5138888888888888E-2</v>
      </c>
    </row>
    <row r="742" spans="1:26">
      <c r="A742">
        <v>8</v>
      </c>
      <c r="B742" t="s">
        <v>185</v>
      </c>
      <c r="C742">
        <v>3</v>
      </c>
      <c r="D742" s="3">
        <v>45023.020138888889</v>
      </c>
      <c r="E742" s="3">
        <v>45023.106249999997</v>
      </c>
      <c r="F742" t="s">
        <v>72</v>
      </c>
      <c r="G742" t="s">
        <v>82</v>
      </c>
      <c r="H742" t="s">
        <v>59</v>
      </c>
      <c r="I742" t="str">
        <f>IF(Tabla5[[#This Row],[Orden Cobrada]]="Si",Tabla13[[#This Row],[Método de Pago]],"Ninguno")</f>
        <v>Tarjeta de crédito</v>
      </c>
      <c r="J742" t="s">
        <v>184</v>
      </c>
      <c r="K742" s="34" t="str">
        <f>IF(Tabla5[[#This Row],[Orden Cobrada]]="Si",Tabla13[[#This Row],[Propina]],0)</f>
        <v>15.02</v>
      </c>
      <c r="L742" t="s">
        <v>76</v>
      </c>
      <c r="M742">
        <v>730</v>
      </c>
      <c r="N742" t="s">
        <v>90</v>
      </c>
      <c r="O742" t="s">
        <v>183</v>
      </c>
      <c r="P742" s="6">
        <f>INT(Tabla13[[#This Row],[Hora de Llegada]])</f>
        <v>45023</v>
      </c>
      <c r="Q742" s="7" t="str">
        <f>TEXT(Tabla13[[#This Row],[Hora de Llegada]], "h:mm")</f>
        <v>0:29</v>
      </c>
      <c r="R742" s="7" t="str">
        <f>TEXT(Tabla13[[#This Row],[Hora de Salida]], "h:mm")</f>
        <v>2:33</v>
      </c>
      <c r="S742" s="7">
        <f>IF(Tabla13[[#This Row],[Estado de la Mesa]]="Ocupada",Tabla13[[#This Row],[Hora de Salida2]]-Tabla13[[#This Row],[Hora de Llegada2]]+(15/1440),Tabla13[[#This Row],[Hora de Salida2]]-Tabla13[[#This Row],[Hora de Llegada2]])</f>
        <v>9.6527777777777782E-2</v>
      </c>
      <c r="T742" s="7">
        <f>Tabla13[[#This Row],[Hora de Salida2]]-Tabla13[[#This Row],[Hora de Llegada2]]</f>
        <v>8.611111111111111E-2</v>
      </c>
      <c r="U742" s="7">
        <f>IF(Tabla5[[#This Row],[Tiempo de Permanencia sin la Espera]]&gt;Tabla5[[#This Row],[Tiempo Preparación (horas)]],Tabla5[[#This Row],[Tiempo de Permanencia sin la Espera]]-Tabla5[[#This Row],[Tiempo Preparación (horas)]],0)</f>
        <v>3.125E-2</v>
      </c>
      <c r="V742" s="7" t="str">
        <f>IF(Tabla5[[#This Row],[Tiempo de Permanencia sin la Espera]]&gt;Tabla5[[#This Row],[Tiempo Preparación (horas)]],"Si","No")</f>
        <v>Si</v>
      </c>
      <c r="W742" s="8">
        <v>114</v>
      </c>
      <c r="X742" s="8">
        <f>IF(Tabla5[[#This Row],[Orden Cobrada]]="Si",Tabla5[[#This Row],[Monto Total de la Cuenta]]," ")</f>
        <v>114</v>
      </c>
      <c r="Y742" s="8">
        <v>79</v>
      </c>
      <c r="Z742" s="7">
        <f>Tabla5[[#This Row],[Tiempo de Preparación]]/1440</f>
        <v>5.486111111111111E-2</v>
      </c>
    </row>
    <row r="743" spans="1:26">
      <c r="A743">
        <v>17</v>
      </c>
      <c r="B743" t="s">
        <v>182</v>
      </c>
      <c r="C743">
        <v>3</v>
      </c>
      <c r="D743" s="3">
        <v>45023.136111111111</v>
      </c>
      <c r="E743" s="3">
        <v>45023.267361111109</v>
      </c>
      <c r="F743" t="s">
        <v>61</v>
      </c>
      <c r="G743" t="s">
        <v>82</v>
      </c>
      <c r="H743" t="s">
        <v>59</v>
      </c>
      <c r="I743" t="str">
        <f>IF(Tabla5[[#This Row],[Orden Cobrada]]="Si",Tabla13[[#This Row],[Método de Pago]],"Ninguno")</f>
        <v>Tarjeta de crédito</v>
      </c>
      <c r="J743" t="s">
        <v>181</v>
      </c>
      <c r="K743" s="34" t="str">
        <f>IF(Tabla5[[#This Row],[Orden Cobrada]]="Si",Tabla13[[#This Row],[Propina]],0)</f>
        <v>14.35</v>
      </c>
      <c r="L743" t="s">
        <v>57</v>
      </c>
      <c r="M743">
        <v>731</v>
      </c>
      <c r="N743" t="s">
        <v>69</v>
      </c>
      <c r="O743" t="s">
        <v>18</v>
      </c>
      <c r="P743" s="6">
        <f>INT(Tabla13[[#This Row],[Hora de Llegada]])</f>
        <v>45023</v>
      </c>
      <c r="Q743" s="7" t="str">
        <f>TEXT(Tabla13[[#This Row],[Hora de Llegada]], "h:mm")</f>
        <v>3:16</v>
      </c>
      <c r="R743" s="7" t="str">
        <f>TEXT(Tabla13[[#This Row],[Hora de Salida]], "h:mm")</f>
        <v>6:25</v>
      </c>
      <c r="S743" s="7">
        <f>IF(Tabla13[[#This Row],[Estado de la Mesa]]="Ocupada",Tabla13[[#This Row],[Hora de Salida2]]-Tabla13[[#This Row],[Hora de Llegada2]]+(15/1440),Tabla13[[#This Row],[Hora de Salida2]]-Tabla13[[#This Row],[Hora de Llegada2]])</f>
        <v>0.13125000000000001</v>
      </c>
      <c r="T743" s="7">
        <f>Tabla13[[#This Row],[Hora de Salida2]]-Tabla13[[#This Row],[Hora de Llegada2]]</f>
        <v>0.13125000000000001</v>
      </c>
      <c r="U743" s="7">
        <f>IF(Tabla5[[#This Row],[Tiempo de Permanencia sin la Espera]]&gt;Tabla5[[#This Row],[Tiempo Preparación (horas)]],Tabla5[[#This Row],[Tiempo de Permanencia sin la Espera]]-Tabla5[[#This Row],[Tiempo Preparación (horas)]],0)</f>
        <v>9.8611111111111122E-2</v>
      </c>
      <c r="V743" s="7" t="str">
        <f>IF(Tabla5[[#This Row],[Tiempo de Permanencia sin la Espera]]&gt;Tabla5[[#This Row],[Tiempo Preparación (horas)]],"Si","No")</f>
        <v>Si</v>
      </c>
      <c r="W743" s="8">
        <v>64</v>
      </c>
      <c r="X743" s="8">
        <f>IF(Tabla5[[#This Row],[Orden Cobrada]]="Si",Tabla5[[#This Row],[Monto Total de la Cuenta]]," ")</f>
        <v>64</v>
      </c>
      <c r="Y743" s="8">
        <v>47</v>
      </c>
      <c r="Z743" s="7">
        <f>Tabla5[[#This Row],[Tiempo de Preparación]]/1440</f>
        <v>3.2638888888888891E-2</v>
      </c>
    </row>
    <row r="744" spans="1:26">
      <c r="A744">
        <v>12</v>
      </c>
      <c r="B744" t="s">
        <v>180</v>
      </c>
      <c r="C744">
        <v>3</v>
      </c>
      <c r="D744" s="3">
        <v>45023.136805555558</v>
      </c>
      <c r="E744" s="3">
        <v>45023.300694444442</v>
      </c>
      <c r="F744" t="s">
        <v>78</v>
      </c>
      <c r="G744" t="s">
        <v>82</v>
      </c>
      <c r="H744" t="s">
        <v>59</v>
      </c>
      <c r="I744" t="str">
        <f>IF(Tabla5[[#This Row],[Orden Cobrada]]="Si",Tabla13[[#This Row],[Método de Pago]],"Ninguno")</f>
        <v>Tarjeta de crédito</v>
      </c>
      <c r="J744" t="s">
        <v>179</v>
      </c>
      <c r="K744" s="34" t="str">
        <f>IF(Tabla5[[#This Row],[Orden Cobrada]]="Si",Tabla13[[#This Row],[Propina]],0)</f>
        <v>43.35</v>
      </c>
      <c r="L744" t="s">
        <v>57</v>
      </c>
      <c r="M744">
        <v>732</v>
      </c>
      <c r="N744" t="s">
        <v>104</v>
      </c>
      <c r="O744" t="s">
        <v>178</v>
      </c>
      <c r="P744" s="6">
        <f>INT(Tabla13[[#This Row],[Hora de Llegada]])</f>
        <v>45023</v>
      </c>
      <c r="Q744" s="7" t="str">
        <f>TEXT(Tabla13[[#This Row],[Hora de Llegada]], "h:mm")</f>
        <v>3:17</v>
      </c>
      <c r="R744" s="7" t="str">
        <f>TEXT(Tabla13[[#This Row],[Hora de Salida]], "h:mm")</f>
        <v>7:13</v>
      </c>
      <c r="S744" s="7">
        <f>IF(Tabla13[[#This Row],[Estado de la Mesa]]="Ocupada",Tabla13[[#This Row],[Hora de Salida2]]-Tabla13[[#This Row],[Hora de Llegada2]]+(15/1440),Tabla13[[#This Row],[Hora de Salida2]]-Tabla13[[#This Row],[Hora de Llegada2]])</f>
        <v>0.16388888888888889</v>
      </c>
      <c r="T744" s="7">
        <f>Tabla13[[#This Row],[Hora de Salida2]]-Tabla13[[#This Row],[Hora de Llegada2]]</f>
        <v>0.16388888888888889</v>
      </c>
      <c r="U744" s="7">
        <f>IF(Tabla5[[#This Row],[Tiempo de Permanencia sin la Espera]]&gt;Tabla5[[#This Row],[Tiempo Preparación (horas)]],Tabla5[[#This Row],[Tiempo de Permanencia sin la Espera]]-Tabla5[[#This Row],[Tiempo Preparación (horas)]],0)</f>
        <v>7.9861111111111105E-2</v>
      </c>
      <c r="V744" s="7" t="str">
        <f>IF(Tabla5[[#This Row],[Tiempo de Permanencia sin la Espera]]&gt;Tabla5[[#This Row],[Tiempo Preparación (horas)]],"Si","No")</f>
        <v>Si</v>
      </c>
      <c r="W744" s="8">
        <v>306</v>
      </c>
      <c r="X744" s="8">
        <f>IF(Tabla5[[#This Row],[Orden Cobrada]]="Si",Tabla5[[#This Row],[Monto Total de la Cuenta]]," ")</f>
        <v>306</v>
      </c>
      <c r="Y744" s="8">
        <v>121</v>
      </c>
      <c r="Z744" s="7">
        <f>Tabla5[[#This Row],[Tiempo de Preparación]]/1440</f>
        <v>8.4027777777777785E-2</v>
      </c>
    </row>
    <row r="745" spans="1:26">
      <c r="A745">
        <v>14</v>
      </c>
      <c r="B745" t="s">
        <v>177</v>
      </c>
      <c r="C745">
        <v>6</v>
      </c>
      <c r="D745" s="3">
        <v>45023.152777777781</v>
      </c>
      <c r="E745" s="3">
        <v>45023.227777777778</v>
      </c>
      <c r="F745" t="s">
        <v>78</v>
      </c>
      <c r="G745" t="s">
        <v>66</v>
      </c>
      <c r="H745" t="s">
        <v>59</v>
      </c>
      <c r="I745" t="str">
        <f>IF(Tabla5[[#This Row],[Orden Cobrada]]="Si",Tabla13[[#This Row],[Método de Pago]],"Ninguno")</f>
        <v>Tarjeta de crédito</v>
      </c>
      <c r="J745" t="s">
        <v>176</v>
      </c>
      <c r="K745" s="34" t="str">
        <f>IF(Tabla5[[#This Row],[Orden Cobrada]]="Si",Tabla13[[#This Row],[Propina]],0)</f>
        <v>35.09</v>
      </c>
      <c r="L745" t="s">
        <v>70</v>
      </c>
      <c r="M745">
        <v>733</v>
      </c>
      <c r="N745" t="s">
        <v>64</v>
      </c>
      <c r="O745" t="s">
        <v>175</v>
      </c>
      <c r="P745" s="6">
        <f>INT(Tabla13[[#This Row],[Hora de Llegada]])</f>
        <v>45023</v>
      </c>
      <c r="Q745" s="7" t="str">
        <f>TEXT(Tabla13[[#This Row],[Hora de Llegada]], "h:mm")</f>
        <v>3:40</v>
      </c>
      <c r="R745" s="7" t="str">
        <f>TEXT(Tabla13[[#This Row],[Hora de Salida]], "h:mm")</f>
        <v>5:28</v>
      </c>
      <c r="S745" s="7">
        <f>IF(Tabla13[[#This Row],[Estado de la Mesa]]="Ocupada",Tabla13[[#This Row],[Hora de Salida2]]-Tabla13[[#This Row],[Hora de Llegada2]]+(15/1440),Tabla13[[#This Row],[Hora de Salida2]]-Tabla13[[#This Row],[Hora de Llegada2]])</f>
        <v>7.5000000000000011E-2</v>
      </c>
      <c r="T745" s="7">
        <f>Tabla13[[#This Row],[Hora de Salida2]]-Tabla13[[#This Row],[Hora de Llegada2]]</f>
        <v>7.5000000000000011E-2</v>
      </c>
      <c r="U745" s="7">
        <f>IF(Tabla5[[#This Row],[Tiempo de Permanencia sin la Espera]]&gt;Tabla5[[#This Row],[Tiempo Preparación (horas)]],Tabla5[[#This Row],[Tiempo de Permanencia sin la Espera]]-Tabla5[[#This Row],[Tiempo Preparación (horas)]],0)</f>
        <v>2.3611111111111124E-2</v>
      </c>
      <c r="V745" s="7" t="str">
        <f>IF(Tabla5[[#This Row],[Tiempo de Permanencia sin la Espera]]&gt;Tabla5[[#This Row],[Tiempo Preparación (horas)]],"Si","No")</f>
        <v>Si</v>
      </c>
      <c r="W745" s="8">
        <v>186</v>
      </c>
      <c r="X745" s="8">
        <f>IF(Tabla5[[#This Row],[Orden Cobrada]]="Si",Tabla5[[#This Row],[Monto Total de la Cuenta]]," ")</f>
        <v>186</v>
      </c>
      <c r="Y745" s="8">
        <v>74</v>
      </c>
      <c r="Z745" s="7">
        <f>Tabla5[[#This Row],[Tiempo de Preparación]]/1440</f>
        <v>5.1388888888888887E-2</v>
      </c>
    </row>
    <row r="746" spans="1:26">
      <c r="A746">
        <v>14</v>
      </c>
      <c r="B746" t="s">
        <v>174</v>
      </c>
      <c r="C746">
        <v>2</v>
      </c>
      <c r="D746" s="3">
        <v>45023.102083333331</v>
      </c>
      <c r="E746" s="3">
        <v>45023.206250000003</v>
      </c>
      <c r="F746" t="s">
        <v>61</v>
      </c>
      <c r="G746" t="s">
        <v>82</v>
      </c>
      <c r="H746" t="s">
        <v>102</v>
      </c>
      <c r="I746" t="str">
        <f>IF(Tabla5[[#This Row],[Orden Cobrada]]="Si",Tabla13[[#This Row],[Método de Pago]],"Ninguno")</f>
        <v>Efectivo</v>
      </c>
      <c r="J746" t="s">
        <v>173</v>
      </c>
      <c r="K746" s="34" t="str">
        <f>IF(Tabla5[[#This Row],[Orden Cobrada]]="Si",Tabla13[[#This Row],[Propina]],0)</f>
        <v>46.82</v>
      </c>
      <c r="L746" t="s">
        <v>70</v>
      </c>
      <c r="M746">
        <v>734</v>
      </c>
      <c r="N746" t="s">
        <v>132</v>
      </c>
      <c r="O746" t="s">
        <v>172</v>
      </c>
      <c r="P746" s="6">
        <f>INT(Tabla13[[#This Row],[Hora de Llegada]])</f>
        <v>45023</v>
      </c>
      <c r="Q746" s="7" t="str">
        <f>TEXT(Tabla13[[#This Row],[Hora de Llegada]], "h:mm")</f>
        <v>2:27</v>
      </c>
      <c r="R746" s="7" t="str">
        <f>TEXT(Tabla13[[#This Row],[Hora de Salida]], "h:mm")</f>
        <v>4:57</v>
      </c>
      <c r="S746" s="7">
        <f>IF(Tabla13[[#This Row],[Estado de la Mesa]]="Ocupada",Tabla13[[#This Row],[Hora de Salida2]]-Tabla13[[#This Row],[Hora de Llegada2]]+(15/1440),Tabla13[[#This Row],[Hora de Salida2]]-Tabla13[[#This Row],[Hora de Llegada2]])</f>
        <v>0.10416666666666667</v>
      </c>
      <c r="T746" s="7">
        <f>Tabla13[[#This Row],[Hora de Salida2]]-Tabla13[[#This Row],[Hora de Llegada2]]</f>
        <v>0.10416666666666667</v>
      </c>
      <c r="U746" s="7">
        <f>IF(Tabla5[[#This Row],[Tiempo de Permanencia sin la Espera]]&gt;Tabla5[[#This Row],[Tiempo Preparación (horas)]],Tabla5[[#This Row],[Tiempo de Permanencia sin la Espera]]-Tabla5[[#This Row],[Tiempo Preparación (horas)]],0)</f>
        <v>6.8055555555555564E-2</v>
      </c>
      <c r="V746" s="7" t="str">
        <f>IF(Tabla5[[#This Row],[Tiempo de Permanencia sin la Espera]]&gt;Tabla5[[#This Row],[Tiempo Preparación (horas)]],"Si","No")</f>
        <v>Si</v>
      </c>
      <c r="W746" s="8">
        <v>139</v>
      </c>
      <c r="X746" s="8">
        <f>IF(Tabla5[[#This Row],[Orden Cobrada]]="Si",Tabla5[[#This Row],[Monto Total de la Cuenta]]," ")</f>
        <v>139</v>
      </c>
      <c r="Y746" s="8">
        <v>52</v>
      </c>
      <c r="Z746" s="7">
        <f>Tabla5[[#This Row],[Tiempo de Preparación]]/1440</f>
        <v>3.6111111111111108E-2</v>
      </c>
    </row>
    <row r="747" spans="1:26">
      <c r="A747">
        <v>20</v>
      </c>
      <c r="B747" t="s">
        <v>171</v>
      </c>
      <c r="C747">
        <v>4</v>
      </c>
      <c r="D747" s="3">
        <v>45023.077777777777</v>
      </c>
      <c r="E747" s="3">
        <v>45023.157638888886</v>
      </c>
      <c r="F747" t="s">
        <v>72</v>
      </c>
      <c r="G747" t="s">
        <v>60</v>
      </c>
      <c r="H747" t="s">
        <v>59</v>
      </c>
      <c r="I747" t="str">
        <f>IF(Tabla5[[#This Row],[Orden Cobrada]]="Si",Tabla13[[#This Row],[Método de Pago]],"Ninguno")</f>
        <v>Tarjeta de crédito</v>
      </c>
      <c r="J747" t="s">
        <v>170</v>
      </c>
      <c r="K747" s="34" t="str">
        <f>IF(Tabla5[[#This Row],[Orden Cobrada]]="Si",Tabla13[[#This Row],[Propina]],0)</f>
        <v>38.43</v>
      </c>
      <c r="L747" t="s">
        <v>70</v>
      </c>
      <c r="M747">
        <v>735</v>
      </c>
      <c r="N747" t="s">
        <v>90</v>
      </c>
      <c r="O747" t="s">
        <v>169</v>
      </c>
      <c r="P747" s="6">
        <f>INT(Tabla13[[#This Row],[Hora de Llegada]])</f>
        <v>45023</v>
      </c>
      <c r="Q747" s="7" t="str">
        <f>TEXT(Tabla13[[#This Row],[Hora de Llegada]], "h:mm")</f>
        <v>1:52</v>
      </c>
      <c r="R747" s="7" t="str">
        <f>TEXT(Tabla13[[#This Row],[Hora de Salida]], "h:mm")</f>
        <v>3:47</v>
      </c>
      <c r="S747" s="7">
        <f>IF(Tabla13[[#This Row],[Estado de la Mesa]]="Ocupada",Tabla13[[#This Row],[Hora de Salida2]]-Tabla13[[#This Row],[Hora de Llegada2]]+(15/1440),Tabla13[[#This Row],[Hora de Salida2]]-Tabla13[[#This Row],[Hora de Llegada2]])</f>
        <v>7.9861111111111105E-2</v>
      </c>
      <c r="T747" s="7">
        <f>Tabla13[[#This Row],[Hora de Salida2]]-Tabla13[[#This Row],[Hora de Llegada2]]</f>
        <v>7.9861111111111105E-2</v>
      </c>
      <c r="U747" s="7">
        <f>IF(Tabla5[[#This Row],[Tiempo de Permanencia sin la Espera]]&gt;Tabla5[[#This Row],[Tiempo Preparación (horas)]],Tabla5[[#This Row],[Tiempo de Permanencia sin la Espera]]-Tabla5[[#This Row],[Tiempo Preparación (horas)]],0)</f>
        <v>1.9444444444444438E-2</v>
      </c>
      <c r="V747" s="7" t="str">
        <f>IF(Tabla5[[#This Row],[Tiempo de Permanencia sin la Espera]]&gt;Tabla5[[#This Row],[Tiempo Preparación (horas)]],"Si","No")</f>
        <v>Si</v>
      </c>
      <c r="W747" s="8">
        <v>142</v>
      </c>
      <c r="X747" s="8">
        <f>IF(Tabla5[[#This Row],[Orden Cobrada]]="Si",Tabla5[[#This Row],[Monto Total de la Cuenta]]," ")</f>
        <v>142</v>
      </c>
      <c r="Y747" s="8">
        <v>87</v>
      </c>
      <c r="Z747" s="7">
        <f>Tabla5[[#This Row],[Tiempo de Preparación]]/1440</f>
        <v>6.0416666666666667E-2</v>
      </c>
    </row>
    <row r="748" spans="1:26">
      <c r="A748">
        <v>17</v>
      </c>
      <c r="B748" t="s">
        <v>168</v>
      </c>
      <c r="C748">
        <v>2</v>
      </c>
      <c r="D748" s="3">
        <v>45023.047222222223</v>
      </c>
      <c r="E748" s="3">
        <v>45023.14166666667</v>
      </c>
      <c r="F748" t="s">
        <v>78</v>
      </c>
      <c r="G748" t="s">
        <v>60</v>
      </c>
      <c r="H748" t="s">
        <v>59</v>
      </c>
      <c r="I748" t="str">
        <f>IF(Tabla5[[#This Row],[Orden Cobrada]]="Si",Tabla13[[#This Row],[Método de Pago]],"Ninguno")</f>
        <v>Tarjeta de crédito</v>
      </c>
      <c r="J748" t="s">
        <v>167</v>
      </c>
      <c r="K748" s="34" t="str">
        <f>IF(Tabla5[[#This Row],[Orden Cobrada]]="Si",Tabla13[[#This Row],[Propina]],0)</f>
        <v>25.91</v>
      </c>
      <c r="L748" t="s">
        <v>76</v>
      </c>
      <c r="M748">
        <v>736</v>
      </c>
      <c r="N748" t="s">
        <v>90</v>
      </c>
      <c r="O748" t="s">
        <v>166</v>
      </c>
      <c r="P748" s="6">
        <f>INT(Tabla13[[#This Row],[Hora de Llegada]])</f>
        <v>45023</v>
      </c>
      <c r="Q748" s="7" t="str">
        <f>TEXT(Tabla13[[#This Row],[Hora de Llegada]], "h:mm")</f>
        <v>1:08</v>
      </c>
      <c r="R748" s="7" t="str">
        <f>TEXT(Tabla13[[#This Row],[Hora de Salida]], "h:mm")</f>
        <v>3:24</v>
      </c>
      <c r="S748" s="7">
        <f>IF(Tabla13[[#This Row],[Estado de la Mesa]]="Ocupada",Tabla13[[#This Row],[Hora de Salida2]]-Tabla13[[#This Row],[Hora de Llegada2]]+(15/1440),Tabla13[[#This Row],[Hora de Salida2]]-Tabla13[[#This Row],[Hora de Llegada2]])</f>
        <v>0.10486111111111111</v>
      </c>
      <c r="T748" s="7">
        <f>Tabla13[[#This Row],[Hora de Salida2]]-Tabla13[[#This Row],[Hora de Llegada2]]</f>
        <v>9.4444444444444442E-2</v>
      </c>
      <c r="U748" s="7">
        <f>IF(Tabla5[[#This Row],[Tiempo de Permanencia sin la Espera]]&gt;Tabla5[[#This Row],[Tiempo Preparación (horas)]],Tabla5[[#This Row],[Tiempo de Permanencia sin la Espera]]-Tabla5[[#This Row],[Tiempo Preparación (horas)]],0)</f>
        <v>3.0555555555555558E-2</v>
      </c>
      <c r="V748" s="7" t="str">
        <f>IF(Tabla5[[#This Row],[Tiempo de Permanencia sin la Espera]]&gt;Tabla5[[#This Row],[Tiempo Preparación (horas)]],"Si","No")</f>
        <v>Si</v>
      </c>
      <c r="W748" s="8">
        <v>215</v>
      </c>
      <c r="X748" s="8">
        <f>IF(Tabla5[[#This Row],[Orden Cobrada]]="Si",Tabla5[[#This Row],[Monto Total de la Cuenta]]," ")</f>
        <v>215</v>
      </c>
      <c r="Y748" s="8">
        <v>92</v>
      </c>
      <c r="Z748" s="7">
        <f>Tabla5[[#This Row],[Tiempo de Preparación]]/1440</f>
        <v>6.3888888888888884E-2</v>
      </c>
    </row>
    <row r="749" spans="1:26">
      <c r="A749">
        <v>6</v>
      </c>
      <c r="B749" t="s">
        <v>165</v>
      </c>
      <c r="C749">
        <v>1</v>
      </c>
      <c r="D749" s="3">
        <v>45023.027083333334</v>
      </c>
      <c r="E749" s="3">
        <v>45023.129166666666</v>
      </c>
      <c r="F749" t="s">
        <v>61</v>
      </c>
      <c r="G749" t="s">
        <v>60</v>
      </c>
      <c r="H749" t="s">
        <v>106</v>
      </c>
      <c r="I749" t="str">
        <f>IF(Tabla5[[#This Row],[Orden Cobrada]]="Si",Tabla13[[#This Row],[Método de Pago]],"Ninguno")</f>
        <v>Tarjeta de débito</v>
      </c>
      <c r="J749" t="s">
        <v>164</v>
      </c>
      <c r="K749" s="34" t="str">
        <f>IF(Tabla5[[#This Row],[Orden Cobrada]]="Si",Tabla13[[#This Row],[Propina]],0)</f>
        <v>24.09</v>
      </c>
      <c r="L749" t="s">
        <v>57</v>
      </c>
      <c r="M749">
        <v>737</v>
      </c>
      <c r="N749" t="s">
        <v>163</v>
      </c>
      <c r="O749" t="s">
        <v>162</v>
      </c>
      <c r="P749" s="6">
        <f>INT(Tabla13[[#This Row],[Hora de Llegada]])</f>
        <v>45023</v>
      </c>
      <c r="Q749" s="7" t="str">
        <f>TEXT(Tabla13[[#This Row],[Hora de Llegada]], "h:mm")</f>
        <v>0:39</v>
      </c>
      <c r="R749" s="7" t="str">
        <f>TEXT(Tabla13[[#This Row],[Hora de Salida]], "h:mm")</f>
        <v>3:06</v>
      </c>
      <c r="S749" s="7">
        <f>IF(Tabla13[[#This Row],[Estado de la Mesa]]="Ocupada",Tabla13[[#This Row],[Hora de Salida2]]-Tabla13[[#This Row],[Hora de Llegada2]]+(15/1440),Tabla13[[#This Row],[Hora de Salida2]]-Tabla13[[#This Row],[Hora de Llegada2]])</f>
        <v>0.10208333333333335</v>
      </c>
      <c r="T749" s="7">
        <f>Tabla13[[#This Row],[Hora de Salida2]]-Tabla13[[#This Row],[Hora de Llegada2]]</f>
        <v>0.10208333333333335</v>
      </c>
      <c r="U749" s="7">
        <f>IF(Tabla5[[#This Row],[Tiempo de Permanencia sin la Espera]]&gt;Tabla5[[#This Row],[Tiempo Preparación (horas)]],Tabla5[[#This Row],[Tiempo de Permanencia sin la Espera]]-Tabla5[[#This Row],[Tiempo Preparación (horas)]],0)</f>
        <v>8.6805555555555566E-2</v>
      </c>
      <c r="V749" s="7" t="str">
        <f>IF(Tabla5[[#This Row],[Tiempo de Permanencia sin la Espera]]&gt;Tabla5[[#This Row],[Tiempo Preparación (horas)]],"Si","No")</f>
        <v>Si</v>
      </c>
      <c r="W749" s="8">
        <v>118</v>
      </c>
      <c r="X749" s="8">
        <f>IF(Tabla5[[#This Row],[Orden Cobrada]]="Si",Tabla5[[#This Row],[Monto Total de la Cuenta]]," ")</f>
        <v>118</v>
      </c>
      <c r="Y749" s="8">
        <v>22</v>
      </c>
      <c r="Z749" s="7">
        <f>Tabla5[[#This Row],[Tiempo de Preparación]]/1440</f>
        <v>1.5277777777777777E-2</v>
      </c>
    </row>
    <row r="750" spans="1:26">
      <c r="A750">
        <v>15</v>
      </c>
      <c r="B750" t="s">
        <v>161</v>
      </c>
      <c r="C750">
        <v>1</v>
      </c>
      <c r="D750" s="3">
        <v>45023.035416666666</v>
      </c>
      <c r="E750" s="3">
        <v>45023.086111111108</v>
      </c>
      <c r="F750" t="s">
        <v>72</v>
      </c>
      <c r="G750" t="s">
        <v>82</v>
      </c>
      <c r="H750" t="s">
        <v>59</v>
      </c>
      <c r="I750" t="str">
        <f>IF(Tabla5[[#This Row],[Orden Cobrada]]="Si",Tabla13[[#This Row],[Método de Pago]],"Ninguno")</f>
        <v>Ninguno</v>
      </c>
      <c r="J750" t="s">
        <v>160</v>
      </c>
      <c r="K750" s="34">
        <f>IF(Tabla5[[#This Row],[Orden Cobrada]]="Si",Tabla13[[#This Row],[Propina]],0)</f>
        <v>0</v>
      </c>
      <c r="L750" t="s">
        <v>76</v>
      </c>
      <c r="M750">
        <v>738</v>
      </c>
      <c r="N750" t="s">
        <v>90</v>
      </c>
      <c r="O750" t="s">
        <v>159</v>
      </c>
      <c r="P750" s="6">
        <f>INT(Tabla13[[#This Row],[Hora de Llegada]])</f>
        <v>45023</v>
      </c>
      <c r="Q750" s="7" t="str">
        <f>TEXT(Tabla13[[#This Row],[Hora de Llegada]], "h:mm")</f>
        <v>0:51</v>
      </c>
      <c r="R750" s="7" t="str">
        <f>TEXT(Tabla13[[#This Row],[Hora de Salida]], "h:mm")</f>
        <v>2:04</v>
      </c>
      <c r="S750" s="7">
        <f>IF(Tabla13[[#This Row],[Estado de la Mesa]]="Ocupada",Tabla13[[#This Row],[Hora de Salida2]]-Tabla13[[#This Row],[Hora de Llegada2]]+(15/1440),Tabla13[[#This Row],[Hora de Salida2]]-Tabla13[[#This Row],[Hora de Llegada2]])</f>
        <v>6.1111111111111123E-2</v>
      </c>
      <c r="T750" s="7">
        <f>Tabla13[[#This Row],[Hora de Salida2]]-Tabla13[[#This Row],[Hora de Llegada2]]</f>
        <v>5.0694444444444459E-2</v>
      </c>
      <c r="U750" s="7">
        <f>IF(Tabla5[[#This Row],[Tiempo de Permanencia sin la Espera]]&gt;Tabla5[[#This Row],[Tiempo Preparación (horas)]],Tabla5[[#This Row],[Tiempo de Permanencia sin la Espera]]-Tabla5[[#This Row],[Tiempo Preparación (horas)]],0)</f>
        <v>0</v>
      </c>
      <c r="V750" s="7" t="str">
        <f>IF(Tabla5[[#This Row],[Tiempo de Permanencia sin la Espera]]&gt;Tabla5[[#This Row],[Tiempo Preparación (horas)]],"Si","No")</f>
        <v>No</v>
      </c>
      <c r="W750" s="8">
        <v>134</v>
      </c>
      <c r="X750" s="8" t="str">
        <f>IF(Tabla5[[#This Row],[Orden Cobrada]]="Si",Tabla5[[#This Row],[Monto Total de la Cuenta]]," ")</f>
        <v xml:space="preserve"> </v>
      </c>
      <c r="Y750" s="8">
        <v>94</v>
      </c>
      <c r="Z750" s="7">
        <f>Tabla5[[#This Row],[Tiempo de Preparación]]/1440</f>
        <v>6.5277777777777782E-2</v>
      </c>
    </row>
    <row r="751" spans="1:26">
      <c r="A751">
        <v>10</v>
      </c>
      <c r="B751" t="s">
        <v>158</v>
      </c>
      <c r="C751">
        <v>5</v>
      </c>
      <c r="D751" s="3">
        <v>45023.161805555559</v>
      </c>
      <c r="E751" s="3">
        <v>45023.256944444445</v>
      </c>
      <c r="F751" t="s">
        <v>61</v>
      </c>
      <c r="G751" t="s">
        <v>82</v>
      </c>
      <c r="H751" t="s">
        <v>106</v>
      </c>
      <c r="I751" t="str">
        <f>IF(Tabla5[[#This Row],[Orden Cobrada]]="Si",Tabla13[[#This Row],[Método de Pago]],"Ninguno")</f>
        <v>Tarjeta de débito</v>
      </c>
      <c r="J751" t="s">
        <v>157</v>
      </c>
      <c r="K751" s="34" t="str">
        <f>IF(Tabla5[[#This Row],[Orden Cobrada]]="Si",Tabla13[[#This Row],[Propina]],0)</f>
        <v>33.69</v>
      </c>
      <c r="L751" t="s">
        <v>57</v>
      </c>
      <c r="M751">
        <v>739</v>
      </c>
      <c r="N751" t="s">
        <v>75</v>
      </c>
      <c r="O751" t="s">
        <v>22</v>
      </c>
      <c r="P751" s="6">
        <f>INT(Tabla13[[#This Row],[Hora de Llegada]])</f>
        <v>45023</v>
      </c>
      <c r="Q751" s="7" t="str">
        <f>TEXT(Tabla13[[#This Row],[Hora de Llegada]], "h:mm")</f>
        <v>3:53</v>
      </c>
      <c r="R751" s="7" t="str">
        <f>TEXT(Tabla13[[#This Row],[Hora de Salida]], "h:mm")</f>
        <v>6:10</v>
      </c>
      <c r="S751" s="7">
        <f>IF(Tabla13[[#This Row],[Estado de la Mesa]]="Ocupada",Tabla13[[#This Row],[Hora de Salida2]]-Tabla13[[#This Row],[Hora de Llegada2]]+(15/1440),Tabla13[[#This Row],[Hora de Salida2]]-Tabla13[[#This Row],[Hora de Llegada2]])</f>
        <v>9.5138888888888912E-2</v>
      </c>
      <c r="T751" s="7">
        <f>Tabla13[[#This Row],[Hora de Salida2]]-Tabla13[[#This Row],[Hora de Llegada2]]</f>
        <v>9.5138888888888912E-2</v>
      </c>
      <c r="U751" s="7">
        <f>IF(Tabla5[[#This Row],[Tiempo de Permanencia sin la Espera]]&gt;Tabla5[[#This Row],[Tiempo Preparación (horas)]],Tabla5[[#This Row],[Tiempo de Permanencia sin la Espera]]-Tabla5[[#This Row],[Tiempo Preparación (horas)]],0)</f>
        <v>5.7638888888888913E-2</v>
      </c>
      <c r="V751" s="7" t="str">
        <f>IF(Tabla5[[#This Row],[Tiempo de Permanencia sin la Espera]]&gt;Tabla5[[#This Row],[Tiempo Preparación (horas)]],"Si","No")</f>
        <v>Si</v>
      </c>
      <c r="W751" s="8">
        <v>46</v>
      </c>
      <c r="X751" s="8">
        <f>IF(Tabla5[[#This Row],[Orden Cobrada]]="Si",Tabla5[[#This Row],[Monto Total de la Cuenta]]," ")</f>
        <v>46</v>
      </c>
      <c r="Y751" s="8">
        <v>54</v>
      </c>
      <c r="Z751" s="7">
        <f>Tabla5[[#This Row],[Tiempo de Preparación]]/1440</f>
        <v>3.7499999999999999E-2</v>
      </c>
    </row>
    <row r="752" spans="1:26">
      <c r="A752">
        <v>16</v>
      </c>
      <c r="B752" t="s">
        <v>156</v>
      </c>
      <c r="C752">
        <v>6</v>
      </c>
      <c r="D752" s="3">
        <v>45023.15902777778</v>
      </c>
      <c r="E752" s="3">
        <v>45023.26666666667</v>
      </c>
      <c r="F752" t="s">
        <v>97</v>
      </c>
      <c r="G752" t="s">
        <v>82</v>
      </c>
      <c r="H752" t="s">
        <v>106</v>
      </c>
      <c r="I752" t="str">
        <f>IF(Tabla5[[#This Row],[Orden Cobrada]]="Si",Tabla13[[#This Row],[Método de Pago]],"Ninguno")</f>
        <v>Tarjeta de débito</v>
      </c>
      <c r="J752" t="s">
        <v>155</v>
      </c>
      <c r="K752" s="34" t="str">
        <f>IF(Tabla5[[#This Row],[Orden Cobrada]]="Si",Tabla13[[#This Row],[Propina]],0)</f>
        <v>16.05</v>
      </c>
      <c r="L752" t="s">
        <v>57</v>
      </c>
      <c r="M752">
        <v>740</v>
      </c>
      <c r="N752" t="s">
        <v>56</v>
      </c>
      <c r="O752" t="s">
        <v>154</v>
      </c>
      <c r="P752" s="6">
        <f>INT(Tabla13[[#This Row],[Hora de Llegada]])</f>
        <v>45023</v>
      </c>
      <c r="Q752" s="7" t="str">
        <f>TEXT(Tabla13[[#This Row],[Hora de Llegada]], "h:mm")</f>
        <v>3:49</v>
      </c>
      <c r="R752" s="7" t="str">
        <f>TEXT(Tabla13[[#This Row],[Hora de Salida]], "h:mm")</f>
        <v>6:24</v>
      </c>
      <c r="S752" s="7">
        <f>IF(Tabla13[[#This Row],[Estado de la Mesa]]="Ocupada",Tabla13[[#This Row],[Hora de Salida2]]-Tabla13[[#This Row],[Hora de Llegada2]]+(15/1440),Tabla13[[#This Row],[Hora de Salida2]]-Tabla13[[#This Row],[Hora de Llegada2]])</f>
        <v>0.1076388888888889</v>
      </c>
      <c r="T752" s="7">
        <f>Tabla13[[#This Row],[Hora de Salida2]]-Tabla13[[#This Row],[Hora de Llegada2]]</f>
        <v>0.1076388888888889</v>
      </c>
      <c r="U752" s="7">
        <f>IF(Tabla5[[#This Row],[Tiempo de Permanencia sin la Espera]]&gt;Tabla5[[#This Row],[Tiempo Preparación (horas)]],Tabla5[[#This Row],[Tiempo de Permanencia sin la Espera]]-Tabla5[[#This Row],[Tiempo Preparación (horas)]],0)</f>
        <v>2.9166666666666674E-2</v>
      </c>
      <c r="V752" s="7" t="str">
        <f>IF(Tabla5[[#This Row],[Tiempo de Permanencia sin la Espera]]&gt;Tabla5[[#This Row],[Tiempo Preparación (horas)]],"Si","No")</f>
        <v>Si</v>
      </c>
      <c r="W752" s="8">
        <v>293</v>
      </c>
      <c r="X752" s="8">
        <f>IF(Tabla5[[#This Row],[Orden Cobrada]]="Si",Tabla5[[#This Row],[Monto Total de la Cuenta]]," ")</f>
        <v>293</v>
      </c>
      <c r="Y752" s="8">
        <v>113</v>
      </c>
      <c r="Z752" s="7">
        <f>Tabla5[[#This Row],[Tiempo de Preparación]]/1440</f>
        <v>7.8472222222222221E-2</v>
      </c>
    </row>
    <row r="753" spans="1:26">
      <c r="A753">
        <v>14</v>
      </c>
      <c r="B753" t="s">
        <v>153</v>
      </c>
      <c r="C753">
        <v>4</v>
      </c>
      <c r="D753" s="3">
        <v>45023.020138888889</v>
      </c>
      <c r="E753" s="3">
        <v>45023.182638888888</v>
      </c>
      <c r="F753" t="s">
        <v>61</v>
      </c>
      <c r="G753" t="s">
        <v>82</v>
      </c>
      <c r="H753" t="s">
        <v>106</v>
      </c>
      <c r="I753" t="str">
        <f>IF(Tabla5[[#This Row],[Orden Cobrada]]="Si",Tabla13[[#This Row],[Método de Pago]],"Ninguno")</f>
        <v>Tarjeta de débito</v>
      </c>
      <c r="J753" t="s">
        <v>152</v>
      </c>
      <c r="K753" s="34" t="str">
        <f>IF(Tabla5[[#This Row],[Orden Cobrada]]="Si",Tabla13[[#This Row],[Propina]],0)</f>
        <v>40.31</v>
      </c>
      <c r="L753" t="s">
        <v>76</v>
      </c>
      <c r="M753">
        <v>741</v>
      </c>
      <c r="N753" t="s">
        <v>85</v>
      </c>
      <c r="O753" t="s">
        <v>151</v>
      </c>
      <c r="P753" s="6">
        <f>INT(Tabla13[[#This Row],[Hora de Llegada]])</f>
        <v>45023</v>
      </c>
      <c r="Q753" s="7" t="str">
        <f>TEXT(Tabla13[[#This Row],[Hora de Llegada]], "h:mm")</f>
        <v>0:29</v>
      </c>
      <c r="R753" s="7" t="str">
        <f>TEXT(Tabla13[[#This Row],[Hora de Salida]], "h:mm")</f>
        <v>4:23</v>
      </c>
      <c r="S753" s="7">
        <f>IF(Tabla13[[#This Row],[Estado de la Mesa]]="Ocupada",Tabla13[[#This Row],[Hora de Salida2]]-Tabla13[[#This Row],[Hora de Llegada2]]+(15/1440),Tabla13[[#This Row],[Hora de Salida2]]-Tabla13[[#This Row],[Hora de Llegada2]])</f>
        <v>0.17291666666666666</v>
      </c>
      <c r="T753" s="7">
        <f>Tabla13[[#This Row],[Hora de Salida2]]-Tabla13[[#This Row],[Hora de Llegada2]]</f>
        <v>0.16250000000000001</v>
      </c>
      <c r="U753" s="7">
        <f>IF(Tabla5[[#This Row],[Tiempo de Permanencia sin la Espera]]&gt;Tabla5[[#This Row],[Tiempo Preparación (horas)]],Tabla5[[#This Row],[Tiempo de Permanencia sin la Espera]]-Tabla5[[#This Row],[Tiempo Preparación (horas)]],0)</f>
        <v>4.7916666666666677E-2</v>
      </c>
      <c r="V753" s="7" t="str">
        <f>IF(Tabla5[[#This Row],[Tiempo de Permanencia sin la Espera]]&gt;Tabla5[[#This Row],[Tiempo Preparación (horas)]],"Si","No")</f>
        <v>Si</v>
      </c>
      <c r="W753" s="8">
        <v>285</v>
      </c>
      <c r="X753" s="8">
        <f>IF(Tabla5[[#This Row],[Orden Cobrada]]="Si",Tabla5[[#This Row],[Monto Total de la Cuenta]]," ")</f>
        <v>285</v>
      </c>
      <c r="Y753" s="8">
        <v>165</v>
      </c>
      <c r="Z753" s="7">
        <f>Tabla5[[#This Row],[Tiempo de Preparación]]/1440</f>
        <v>0.11458333333333333</v>
      </c>
    </row>
    <row r="754" spans="1:26">
      <c r="A754">
        <v>20</v>
      </c>
      <c r="B754" t="s">
        <v>150</v>
      </c>
      <c r="C754">
        <v>4</v>
      </c>
      <c r="D754" s="3">
        <v>45023.025000000001</v>
      </c>
      <c r="E754" s="3">
        <v>45023.098611111112</v>
      </c>
      <c r="F754" t="s">
        <v>61</v>
      </c>
      <c r="G754" t="s">
        <v>60</v>
      </c>
      <c r="H754" t="s">
        <v>59</v>
      </c>
      <c r="I754" t="str">
        <f>IF(Tabla5[[#This Row],[Orden Cobrada]]="Si",Tabla13[[#This Row],[Método de Pago]],"Ninguno")</f>
        <v>Ninguno</v>
      </c>
      <c r="J754" t="s">
        <v>149</v>
      </c>
      <c r="K754" s="34">
        <f>IF(Tabla5[[#This Row],[Orden Cobrada]]="Si",Tabla13[[#This Row],[Propina]],0)</f>
        <v>0</v>
      </c>
      <c r="L754" t="s">
        <v>57</v>
      </c>
      <c r="M754">
        <v>742</v>
      </c>
      <c r="N754" t="s">
        <v>75</v>
      </c>
      <c r="O754" t="s">
        <v>148</v>
      </c>
      <c r="P754" s="6">
        <f>INT(Tabla13[[#This Row],[Hora de Llegada]])</f>
        <v>45023</v>
      </c>
      <c r="Q754" s="7" t="str">
        <f>TEXT(Tabla13[[#This Row],[Hora de Llegada]], "h:mm")</f>
        <v>0:36</v>
      </c>
      <c r="R754" s="7" t="str">
        <f>TEXT(Tabla13[[#This Row],[Hora de Salida]], "h:mm")</f>
        <v>2:22</v>
      </c>
      <c r="S754" s="7">
        <f>IF(Tabla13[[#This Row],[Estado de la Mesa]]="Ocupada",Tabla13[[#This Row],[Hora de Salida2]]-Tabla13[[#This Row],[Hora de Llegada2]]+(15/1440),Tabla13[[#This Row],[Hora de Salida2]]-Tabla13[[#This Row],[Hora de Llegada2]])</f>
        <v>7.3611111111111113E-2</v>
      </c>
      <c r="T754" s="7">
        <f>Tabla13[[#This Row],[Hora de Salida2]]-Tabla13[[#This Row],[Hora de Llegada2]]</f>
        <v>7.3611111111111113E-2</v>
      </c>
      <c r="U754" s="7">
        <f>IF(Tabla5[[#This Row],[Tiempo de Permanencia sin la Espera]]&gt;Tabla5[[#This Row],[Tiempo Preparación (horas)]],Tabla5[[#This Row],[Tiempo de Permanencia sin la Espera]]-Tabla5[[#This Row],[Tiempo Preparación (horas)]],0)</f>
        <v>0</v>
      </c>
      <c r="V754" s="7" t="str">
        <f>IF(Tabla5[[#This Row],[Tiempo de Permanencia sin la Espera]]&gt;Tabla5[[#This Row],[Tiempo Preparación (horas)]],"Si","No")</f>
        <v>No</v>
      </c>
      <c r="W754" s="8">
        <v>166</v>
      </c>
      <c r="X754" s="8" t="str">
        <f>IF(Tabla5[[#This Row],[Orden Cobrada]]="Si",Tabla5[[#This Row],[Monto Total de la Cuenta]]," ")</f>
        <v xml:space="preserve"> </v>
      </c>
      <c r="Y754" s="8">
        <v>145</v>
      </c>
      <c r="Z754" s="7">
        <f>Tabla5[[#This Row],[Tiempo de Preparación]]/1440</f>
        <v>0.10069444444444445</v>
      </c>
    </row>
    <row r="755" spans="1:26">
      <c r="A755">
        <v>19</v>
      </c>
      <c r="B755" t="s">
        <v>147</v>
      </c>
      <c r="C755">
        <v>2</v>
      </c>
      <c r="D755" s="3">
        <v>45023.157638888886</v>
      </c>
      <c r="E755" s="3">
        <v>45023.322222222225</v>
      </c>
      <c r="F755" t="s">
        <v>72</v>
      </c>
      <c r="G755" t="s">
        <v>82</v>
      </c>
      <c r="H755" t="s">
        <v>106</v>
      </c>
      <c r="I755" t="str">
        <f>IF(Tabla5[[#This Row],[Orden Cobrada]]="Si",Tabla13[[#This Row],[Método de Pago]],"Ninguno")</f>
        <v>Tarjeta de débito</v>
      </c>
      <c r="J755" t="s">
        <v>146</v>
      </c>
      <c r="K755" s="34" t="str">
        <f>IF(Tabla5[[#This Row],[Orden Cobrada]]="Si",Tabla13[[#This Row],[Propina]],0)</f>
        <v>25.7</v>
      </c>
      <c r="L755" t="s">
        <v>76</v>
      </c>
      <c r="M755">
        <v>743</v>
      </c>
      <c r="N755" t="s">
        <v>104</v>
      </c>
      <c r="O755" t="s">
        <v>145</v>
      </c>
      <c r="P755" s="6">
        <f>INT(Tabla13[[#This Row],[Hora de Llegada]])</f>
        <v>45023</v>
      </c>
      <c r="Q755" s="7" t="str">
        <f>TEXT(Tabla13[[#This Row],[Hora de Llegada]], "h:mm")</f>
        <v>3:47</v>
      </c>
      <c r="R755" s="7" t="str">
        <f>TEXT(Tabla13[[#This Row],[Hora de Salida]], "h:mm")</f>
        <v>7:44</v>
      </c>
      <c r="S755" s="7">
        <f>IF(Tabla13[[#This Row],[Estado de la Mesa]]="Ocupada",Tabla13[[#This Row],[Hora de Salida2]]-Tabla13[[#This Row],[Hora de Llegada2]]+(15/1440),Tabla13[[#This Row],[Hora de Salida2]]-Tabla13[[#This Row],[Hora de Llegada2]])</f>
        <v>0.17500000000000002</v>
      </c>
      <c r="T755" s="7">
        <f>Tabla13[[#This Row],[Hora de Salida2]]-Tabla13[[#This Row],[Hora de Llegada2]]</f>
        <v>0.16458333333333336</v>
      </c>
      <c r="U755" s="7">
        <f>IF(Tabla5[[#This Row],[Tiempo de Permanencia sin la Espera]]&gt;Tabla5[[#This Row],[Tiempo Preparación (horas)]],Tabla5[[#This Row],[Tiempo de Permanencia sin la Espera]]-Tabla5[[#This Row],[Tiempo Preparación (horas)]],0)</f>
        <v>6.527777777777781E-2</v>
      </c>
      <c r="V755" s="7" t="str">
        <f>IF(Tabla5[[#This Row],[Tiempo de Permanencia sin la Espera]]&gt;Tabla5[[#This Row],[Tiempo Preparación (horas)]],"Si","No")</f>
        <v>Si</v>
      </c>
      <c r="W755" s="8">
        <v>134</v>
      </c>
      <c r="X755" s="8">
        <f>IF(Tabla5[[#This Row],[Orden Cobrada]]="Si",Tabla5[[#This Row],[Monto Total de la Cuenta]]," ")</f>
        <v>134</v>
      </c>
      <c r="Y755" s="8">
        <v>143</v>
      </c>
      <c r="Z755" s="7">
        <f>Tabla5[[#This Row],[Tiempo de Preparación]]/1440</f>
        <v>9.930555555555555E-2</v>
      </c>
    </row>
    <row r="756" spans="1:26">
      <c r="A756">
        <v>11</v>
      </c>
      <c r="B756" t="s">
        <v>144</v>
      </c>
      <c r="C756">
        <v>1</v>
      </c>
      <c r="D756" s="3">
        <v>45023.082638888889</v>
      </c>
      <c r="E756" s="3">
        <v>45023.242361111108</v>
      </c>
      <c r="F756" t="s">
        <v>97</v>
      </c>
      <c r="G756" t="s">
        <v>82</v>
      </c>
      <c r="H756" t="s">
        <v>59</v>
      </c>
      <c r="I756" t="str">
        <f>IF(Tabla5[[#This Row],[Orden Cobrada]]="Si",Tabla13[[#This Row],[Método de Pago]],"Ninguno")</f>
        <v>Tarjeta de crédito</v>
      </c>
      <c r="J756" t="s">
        <v>143</v>
      </c>
      <c r="K756" s="34" t="str">
        <f>IF(Tabla5[[#This Row],[Orden Cobrada]]="Si",Tabla13[[#This Row],[Propina]],0)</f>
        <v>26.5</v>
      </c>
      <c r="L756" t="s">
        <v>70</v>
      </c>
      <c r="M756">
        <v>744</v>
      </c>
      <c r="N756" t="s">
        <v>90</v>
      </c>
      <c r="O756" t="s">
        <v>142</v>
      </c>
      <c r="P756" s="6">
        <f>INT(Tabla13[[#This Row],[Hora de Llegada]])</f>
        <v>45023</v>
      </c>
      <c r="Q756" s="7" t="str">
        <f>TEXT(Tabla13[[#This Row],[Hora de Llegada]], "h:mm")</f>
        <v>1:59</v>
      </c>
      <c r="R756" s="7" t="str">
        <f>TEXT(Tabla13[[#This Row],[Hora de Salida]], "h:mm")</f>
        <v>5:49</v>
      </c>
      <c r="S756" s="7">
        <f>IF(Tabla13[[#This Row],[Estado de la Mesa]]="Ocupada",Tabla13[[#This Row],[Hora de Salida2]]-Tabla13[[#This Row],[Hora de Llegada2]]+(15/1440),Tabla13[[#This Row],[Hora de Salida2]]-Tabla13[[#This Row],[Hora de Llegada2]])</f>
        <v>0.15972222222222221</v>
      </c>
      <c r="T756" s="7">
        <f>Tabla13[[#This Row],[Hora de Salida2]]-Tabla13[[#This Row],[Hora de Llegada2]]</f>
        <v>0.15972222222222221</v>
      </c>
      <c r="U756" s="7">
        <f>IF(Tabla5[[#This Row],[Tiempo de Permanencia sin la Espera]]&gt;Tabla5[[#This Row],[Tiempo Preparación (horas)]],Tabla5[[#This Row],[Tiempo de Permanencia sin la Espera]]-Tabla5[[#This Row],[Tiempo Preparación (horas)]],0)</f>
        <v>0.11319444444444443</v>
      </c>
      <c r="V756" s="7" t="str">
        <f>IF(Tabla5[[#This Row],[Tiempo de Permanencia sin la Espera]]&gt;Tabla5[[#This Row],[Tiempo Preparación (horas)]],"Si","No")</f>
        <v>Si</v>
      </c>
      <c r="W756" s="8">
        <v>76</v>
      </c>
      <c r="X756" s="8">
        <f>IF(Tabla5[[#This Row],[Orden Cobrada]]="Si",Tabla5[[#This Row],[Monto Total de la Cuenta]]," ")</f>
        <v>76</v>
      </c>
      <c r="Y756" s="8">
        <v>67</v>
      </c>
      <c r="Z756" s="7">
        <f>Tabla5[[#This Row],[Tiempo de Preparación]]/1440</f>
        <v>4.6527777777777779E-2</v>
      </c>
    </row>
    <row r="757" spans="1:26">
      <c r="A757">
        <v>3</v>
      </c>
      <c r="B757" t="s">
        <v>141</v>
      </c>
      <c r="C757">
        <v>1</v>
      </c>
      <c r="D757" s="3">
        <v>45023.106944444444</v>
      </c>
      <c r="E757" s="3">
        <v>45023.202777777777</v>
      </c>
      <c r="F757" t="s">
        <v>87</v>
      </c>
      <c r="G757" t="s">
        <v>82</v>
      </c>
      <c r="H757" t="s">
        <v>102</v>
      </c>
      <c r="I757" t="str">
        <f>IF(Tabla5[[#This Row],[Orden Cobrada]]="Si",Tabla13[[#This Row],[Método de Pago]],"Ninguno")</f>
        <v>Efectivo</v>
      </c>
      <c r="J757" t="s">
        <v>140</v>
      </c>
      <c r="K757" s="34" t="str">
        <f>IF(Tabla5[[#This Row],[Orden Cobrada]]="Si",Tabla13[[#This Row],[Propina]],0)</f>
        <v>18.75</v>
      </c>
      <c r="L757" t="s">
        <v>70</v>
      </c>
      <c r="M757">
        <v>745</v>
      </c>
      <c r="N757" t="s">
        <v>126</v>
      </c>
      <c r="O757" t="s">
        <v>139</v>
      </c>
      <c r="P757" s="6">
        <f>INT(Tabla13[[#This Row],[Hora de Llegada]])</f>
        <v>45023</v>
      </c>
      <c r="Q757" s="7" t="str">
        <f>TEXT(Tabla13[[#This Row],[Hora de Llegada]], "h:mm")</f>
        <v>2:34</v>
      </c>
      <c r="R757" s="7" t="str">
        <f>TEXT(Tabla13[[#This Row],[Hora de Salida]], "h:mm")</f>
        <v>4:52</v>
      </c>
      <c r="S757" s="7">
        <f>IF(Tabla13[[#This Row],[Estado de la Mesa]]="Ocupada",Tabla13[[#This Row],[Hora de Salida2]]-Tabla13[[#This Row],[Hora de Llegada2]]+(15/1440),Tabla13[[#This Row],[Hora de Salida2]]-Tabla13[[#This Row],[Hora de Llegada2]])</f>
        <v>9.5833333333333368E-2</v>
      </c>
      <c r="T757" s="7">
        <f>Tabla13[[#This Row],[Hora de Salida2]]-Tabla13[[#This Row],[Hora de Llegada2]]</f>
        <v>9.5833333333333368E-2</v>
      </c>
      <c r="U757" s="7">
        <f>IF(Tabla5[[#This Row],[Tiempo de Permanencia sin la Espera]]&gt;Tabla5[[#This Row],[Tiempo Preparación (horas)]],Tabla5[[#This Row],[Tiempo de Permanencia sin la Espera]]-Tabla5[[#This Row],[Tiempo Preparación (horas)]],0)</f>
        <v>4.5138888888888923E-2</v>
      </c>
      <c r="V757" s="7" t="str">
        <f>IF(Tabla5[[#This Row],[Tiempo de Permanencia sin la Espera]]&gt;Tabla5[[#This Row],[Tiempo Preparación (horas)]],"Si","No")</f>
        <v>Si</v>
      </c>
      <c r="W757" s="8">
        <v>284</v>
      </c>
      <c r="X757" s="8">
        <f>IF(Tabla5[[#This Row],[Orden Cobrada]]="Si",Tabla5[[#This Row],[Monto Total de la Cuenta]]," ")</f>
        <v>284</v>
      </c>
      <c r="Y757" s="8">
        <v>73</v>
      </c>
      <c r="Z757" s="7">
        <f>Tabla5[[#This Row],[Tiempo de Preparación]]/1440</f>
        <v>5.0694444444444445E-2</v>
      </c>
    </row>
    <row r="758" spans="1:26">
      <c r="A758">
        <v>13</v>
      </c>
      <c r="B758" t="s">
        <v>138</v>
      </c>
      <c r="C758">
        <v>2</v>
      </c>
      <c r="D758" s="3">
        <v>45023.131944444445</v>
      </c>
      <c r="E758" s="3">
        <v>45023.268750000003</v>
      </c>
      <c r="F758" t="s">
        <v>97</v>
      </c>
      <c r="G758" t="s">
        <v>82</v>
      </c>
      <c r="H758" t="s">
        <v>59</v>
      </c>
      <c r="I758" t="str">
        <f>IF(Tabla5[[#This Row],[Orden Cobrada]]="Si",Tabla13[[#This Row],[Método de Pago]],"Ninguno")</f>
        <v>Tarjeta de crédito</v>
      </c>
      <c r="J758" t="s">
        <v>137</v>
      </c>
      <c r="K758" s="34" t="str">
        <f>IF(Tabla5[[#This Row],[Orden Cobrada]]="Si",Tabla13[[#This Row],[Propina]],0)</f>
        <v>44.9</v>
      </c>
      <c r="L758" t="s">
        <v>76</v>
      </c>
      <c r="M758">
        <v>746</v>
      </c>
      <c r="N758" t="s">
        <v>69</v>
      </c>
      <c r="O758" t="s">
        <v>136</v>
      </c>
      <c r="P758" s="6">
        <f>INT(Tabla13[[#This Row],[Hora de Llegada]])</f>
        <v>45023</v>
      </c>
      <c r="Q758" s="7" t="str">
        <f>TEXT(Tabla13[[#This Row],[Hora de Llegada]], "h:mm")</f>
        <v>3:10</v>
      </c>
      <c r="R758" s="7" t="str">
        <f>TEXT(Tabla13[[#This Row],[Hora de Salida]], "h:mm")</f>
        <v>6:27</v>
      </c>
      <c r="S758" s="7">
        <f>IF(Tabla13[[#This Row],[Estado de la Mesa]]="Ocupada",Tabla13[[#This Row],[Hora de Salida2]]-Tabla13[[#This Row],[Hora de Llegada2]]+(15/1440),Tabla13[[#This Row],[Hora de Salida2]]-Tabla13[[#This Row],[Hora de Llegada2]])</f>
        <v>0.1472222222222222</v>
      </c>
      <c r="T758" s="7">
        <f>Tabla13[[#This Row],[Hora de Salida2]]-Tabla13[[#This Row],[Hora de Llegada2]]</f>
        <v>0.13680555555555554</v>
      </c>
      <c r="U758" s="7">
        <f>IF(Tabla5[[#This Row],[Tiempo de Permanencia sin la Espera]]&gt;Tabla5[[#This Row],[Tiempo Preparación (horas)]],Tabla5[[#This Row],[Tiempo de Permanencia sin la Espera]]-Tabla5[[#This Row],[Tiempo Preparación (horas)]],0)</f>
        <v>8.3333333333333315E-2</v>
      </c>
      <c r="V758" s="7" t="str">
        <f>IF(Tabla5[[#This Row],[Tiempo de Permanencia sin la Espera]]&gt;Tabla5[[#This Row],[Tiempo Preparación (horas)]],"Si","No")</f>
        <v>Si</v>
      </c>
      <c r="W758" s="8">
        <v>201</v>
      </c>
      <c r="X758" s="8">
        <f>IF(Tabla5[[#This Row],[Orden Cobrada]]="Si",Tabla5[[#This Row],[Monto Total de la Cuenta]]," ")</f>
        <v>201</v>
      </c>
      <c r="Y758" s="8">
        <v>77</v>
      </c>
      <c r="Z758" s="7">
        <f>Tabla5[[#This Row],[Tiempo de Preparación]]/1440</f>
        <v>5.347222222222222E-2</v>
      </c>
    </row>
    <row r="759" spans="1:26">
      <c r="A759">
        <v>16</v>
      </c>
      <c r="B759" t="s">
        <v>130</v>
      </c>
      <c r="C759">
        <v>3</v>
      </c>
      <c r="D759" s="3">
        <v>45023.120138888888</v>
      </c>
      <c r="E759" s="3">
        <v>45023.200694444444</v>
      </c>
      <c r="F759" t="s">
        <v>97</v>
      </c>
      <c r="G759" t="s">
        <v>60</v>
      </c>
      <c r="H759" t="s">
        <v>106</v>
      </c>
      <c r="I759" t="str">
        <f>IF(Tabla5[[#This Row],[Orden Cobrada]]="Si",Tabla13[[#This Row],[Método de Pago]],"Ninguno")</f>
        <v>Tarjeta de débito</v>
      </c>
      <c r="J759" t="s">
        <v>135</v>
      </c>
      <c r="K759" s="34" t="str">
        <f>IF(Tabla5[[#This Row],[Orden Cobrada]]="Si",Tabla13[[#This Row],[Propina]],0)</f>
        <v>37.23</v>
      </c>
      <c r="L759" t="s">
        <v>57</v>
      </c>
      <c r="M759">
        <v>747</v>
      </c>
      <c r="N759" t="s">
        <v>85</v>
      </c>
      <c r="O759" t="s">
        <v>26</v>
      </c>
      <c r="P759" s="6">
        <f>INT(Tabla13[[#This Row],[Hora de Llegada]])</f>
        <v>45023</v>
      </c>
      <c r="Q759" s="7" t="str">
        <f>TEXT(Tabla13[[#This Row],[Hora de Llegada]], "h:mm")</f>
        <v>2:53</v>
      </c>
      <c r="R759" s="7" t="str">
        <f>TEXT(Tabla13[[#This Row],[Hora de Salida]], "h:mm")</f>
        <v>4:49</v>
      </c>
      <c r="S759" s="7">
        <f>IF(Tabla13[[#This Row],[Estado de la Mesa]]="Ocupada",Tabla13[[#This Row],[Hora de Salida2]]-Tabla13[[#This Row],[Hora de Llegada2]]+(15/1440),Tabla13[[#This Row],[Hora de Salida2]]-Tabla13[[#This Row],[Hora de Llegada2]])</f>
        <v>8.0555555555555533E-2</v>
      </c>
      <c r="T759" s="7">
        <f>Tabla13[[#This Row],[Hora de Salida2]]-Tabla13[[#This Row],[Hora de Llegada2]]</f>
        <v>8.0555555555555533E-2</v>
      </c>
      <c r="U759" s="7">
        <f>IF(Tabla5[[#This Row],[Tiempo de Permanencia sin la Espera]]&gt;Tabla5[[#This Row],[Tiempo Preparación (horas)]],Tabla5[[#This Row],[Tiempo de Permanencia sin la Espera]]-Tabla5[[#This Row],[Tiempo Preparación (horas)]],0)</f>
        <v>6.1111111111111088E-2</v>
      </c>
      <c r="V759" s="7" t="str">
        <f>IF(Tabla5[[#This Row],[Tiempo de Permanencia sin la Espera]]&gt;Tabla5[[#This Row],[Tiempo Preparación (horas)]],"Si","No")</f>
        <v>Si</v>
      </c>
      <c r="W759" s="8">
        <v>25</v>
      </c>
      <c r="X759" s="8">
        <f>IF(Tabla5[[#This Row],[Orden Cobrada]]="Si",Tabla5[[#This Row],[Monto Total de la Cuenta]]," ")</f>
        <v>25</v>
      </c>
      <c r="Y759" s="8">
        <v>28</v>
      </c>
      <c r="Z759" s="7">
        <f>Tabla5[[#This Row],[Tiempo de Preparación]]/1440</f>
        <v>1.9444444444444445E-2</v>
      </c>
    </row>
    <row r="760" spans="1:26">
      <c r="A760">
        <v>2</v>
      </c>
      <c r="B760" t="s">
        <v>134</v>
      </c>
      <c r="C760">
        <v>4</v>
      </c>
      <c r="D760" s="3">
        <v>45023.105555555558</v>
      </c>
      <c r="E760" s="3">
        <v>45023.248611111114</v>
      </c>
      <c r="F760" t="s">
        <v>61</v>
      </c>
      <c r="G760" t="s">
        <v>82</v>
      </c>
      <c r="H760" t="s">
        <v>59</v>
      </c>
      <c r="I760" t="str">
        <f>IF(Tabla5[[#This Row],[Orden Cobrada]]="Si",Tabla13[[#This Row],[Método de Pago]],"Ninguno")</f>
        <v>Tarjeta de crédito</v>
      </c>
      <c r="J760" t="s">
        <v>133</v>
      </c>
      <c r="K760" s="34" t="str">
        <f>IF(Tabla5[[#This Row],[Orden Cobrada]]="Si",Tabla13[[#This Row],[Propina]],0)</f>
        <v>12.55</v>
      </c>
      <c r="L760" t="s">
        <v>57</v>
      </c>
      <c r="M760">
        <v>748</v>
      </c>
      <c r="N760" t="s">
        <v>132</v>
      </c>
      <c r="O760" t="s">
        <v>131</v>
      </c>
      <c r="P760" s="6">
        <f>INT(Tabla13[[#This Row],[Hora de Llegada]])</f>
        <v>45023</v>
      </c>
      <c r="Q760" s="7" t="str">
        <f>TEXT(Tabla13[[#This Row],[Hora de Llegada]], "h:mm")</f>
        <v>2:32</v>
      </c>
      <c r="R760" s="7" t="str">
        <f>TEXT(Tabla13[[#This Row],[Hora de Salida]], "h:mm")</f>
        <v>5:58</v>
      </c>
      <c r="S760" s="7">
        <f>IF(Tabla13[[#This Row],[Estado de la Mesa]]="Ocupada",Tabla13[[#This Row],[Hora de Salida2]]-Tabla13[[#This Row],[Hora de Llegada2]]+(15/1440),Tabla13[[#This Row],[Hora de Salida2]]-Tabla13[[#This Row],[Hora de Llegada2]])</f>
        <v>0.14305555555555555</v>
      </c>
      <c r="T760" s="7">
        <f>Tabla13[[#This Row],[Hora de Salida2]]-Tabla13[[#This Row],[Hora de Llegada2]]</f>
        <v>0.14305555555555555</v>
      </c>
      <c r="U760" s="7">
        <f>IF(Tabla5[[#This Row],[Tiempo de Permanencia sin la Espera]]&gt;Tabla5[[#This Row],[Tiempo Preparación (horas)]],Tabla5[[#This Row],[Tiempo de Permanencia sin la Espera]]-Tabla5[[#This Row],[Tiempo Preparación (horas)]],0)</f>
        <v>0.11736111111111111</v>
      </c>
      <c r="V760" s="7" t="str">
        <f>IF(Tabla5[[#This Row],[Tiempo de Permanencia sin la Espera]]&gt;Tabla5[[#This Row],[Tiempo Preparación (horas)]],"Si","No")</f>
        <v>Si</v>
      </c>
      <c r="W760" s="8">
        <v>110</v>
      </c>
      <c r="X760" s="8">
        <f>IF(Tabla5[[#This Row],[Orden Cobrada]]="Si",Tabla5[[#This Row],[Monto Total de la Cuenta]]," ")</f>
        <v>110</v>
      </c>
      <c r="Y760" s="8">
        <v>37</v>
      </c>
      <c r="Z760" s="7">
        <f>Tabla5[[#This Row],[Tiempo de Preparación]]/1440</f>
        <v>2.5694444444444443E-2</v>
      </c>
    </row>
    <row r="761" spans="1:26">
      <c r="A761">
        <v>1</v>
      </c>
      <c r="B761" t="s">
        <v>130</v>
      </c>
      <c r="C761">
        <v>2</v>
      </c>
      <c r="D761" s="3">
        <v>45023.056250000001</v>
      </c>
      <c r="E761" s="3">
        <v>45023.119444444441</v>
      </c>
      <c r="F761" t="s">
        <v>78</v>
      </c>
      <c r="G761" t="s">
        <v>82</v>
      </c>
      <c r="H761" t="s">
        <v>106</v>
      </c>
      <c r="I761" t="str">
        <f>IF(Tabla5[[#This Row],[Orden Cobrada]]="Si",Tabla13[[#This Row],[Método de Pago]],"Ninguno")</f>
        <v>Tarjeta de débito</v>
      </c>
      <c r="J761" t="s">
        <v>129</v>
      </c>
      <c r="K761" s="34" t="str">
        <f>IF(Tabla5[[#This Row],[Orden Cobrada]]="Si",Tabla13[[#This Row],[Propina]],0)</f>
        <v>24.12</v>
      </c>
      <c r="L761" t="s">
        <v>76</v>
      </c>
      <c r="M761">
        <v>749</v>
      </c>
      <c r="N761" t="s">
        <v>100</v>
      </c>
      <c r="O761" t="s">
        <v>17</v>
      </c>
      <c r="P761" s="6">
        <f>INT(Tabla13[[#This Row],[Hora de Llegada]])</f>
        <v>45023</v>
      </c>
      <c r="Q761" s="7" t="str">
        <f>TEXT(Tabla13[[#This Row],[Hora de Llegada]], "h:mm")</f>
        <v>1:21</v>
      </c>
      <c r="R761" s="7" t="str">
        <f>TEXT(Tabla13[[#This Row],[Hora de Salida]], "h:mm")</f>
        <v>2:52</v>
      </c>
      <c r="S761" s="7">
        <f>IF(Tabla13[[#This Row],[Estado de la Mesa]]="Ocupada",Tabla13[[#This Row],[Hora de Salida2]]-Tabla13[[#This Row],[Hora de Llegada2]]+(15/1440),Tabla13[[#This Row],[Hora de Salida2]]-Tabla13[[#This Row],[Hora de Llegada2]])</f>
        <v>7.3611111111111113E-2</v>
      </c>
      <c r="T761" s="7">
        <f>Tabla13[[#This Row],[Hora de Salida2]]-Tabla13[[#This Row],[Hora de Llegada2]]</f>
        <v>6.3194444444444442E-2</v>
      </c>
      <c r="U761" s="7">
        <f>IF(Tabla5[[#This Row],[Tiempo de Permanencia sin la Espera]]&gt;Tabla5[[#This Row],[Tiempo Preparación (horas)]],Tabla5[[#This Row],[Tiempo de Permanencia sin la Espera]]-Tabla5[[#This Row],[Tiempo Preparación (horas)]],0)</f>
        <v>5.7638888888888885E-2</v>
      </c>
      <c r="V761" s="7" t="str">
        <f>IF(Tabla5[[#This Row],[Tiempo de Permanencia sin la Espera]]&gt;Tabla5[[#This Row],[Tiempo Preparación (horas)]],"Si","No")</f>
        <v>Si</v>
      </c>
      <c r="W761" s="8">
        <v>70</v>
      </c>
      <c r="X761" s="8">
        <f>IF(Tabla5[[#This Row],[Orden Cobrada]]="Si",Tabla5[[#This Row],[Monto Total de la Cuenta]]," ")</f>
        <v>70</v>
      </c>
      <c r="Y761" s="8">
        <v>8</v>
      </c>
      <c r="Z761" s="7">
        <f>Tabla5[[#This Row],[Tiempo de Preparación]]/1440</f>
        <v>5.5555555555555558E-3</v>
      </c>
    </row>
    <row r="762" spans="1:26">
      <c r="A762">
        <v>6</v>
      </c>
      <c r="B762" t="s">
        <v>128</v>
      </c>
      <c r="C762">
        <v>4</v>
      </c>
      <c r="D762" s="3">
        <v>45023.073611111111</v>
      </c>
      <c r="E762" s="3">
        <v>45023.125</v>
      </c>
      <c r="F762" t="s">
        <v>97</v>
      </c>
      <c r="G762" t="s">
        <v>82</v>
      </c>
      <c r="H762" t="s">
        <v>59</v>
      </c>
      <c r="I762" t="str">
        <f>IF(Tabla5[[#This Row],[Orden Cobrada]]="Si",Tabla13[[#This Row],[Método de Pago]],"Ninguno")</f>
        <v>Ninguno</v>
      </c>
      <c r="J762" t="s">
        <v>127</v>
      </c>
      <c r="K762" s="34">
        <f>IF(Tabla5[[#This Row],[Orden Cobrada]]="Si",Tabla13[[#This Row],[Propina]],0)</f>
        <v>0</v>
      </c>
      <c r="L762" t="s">
        <v>70</v>
      </c>
      <c r="M762">
        <v>750</v>
      </c>
      <c r="N762" t="s">
        <v>126</v>
      </c>
      <c r="O762" t="s">
        <v>125</v>
      </c>
      <c r="P762" s="6">
        <f>INT(Tabla13[[#This Row],[Hora de Llegada]])</f>
        <v>45023</v>
      </c>
      <c r="Q762" s="7" t="str">
        <f>TEXT(Tabla13[[#This Row],[Hora de Llegada]], "h:mm")</f>
        <v>1:46</v>
      </c>
      <c r="R762" s="7" t="str">
        <f>TEXT(Tabla13[[#This Row],[Hora de Salida]], "h:mm")</f>
        <v>3:00</v>
      </c>
      <c r="S762" s="7">
        <f>IF(Tabla13[[#This Row],[Estado de la Mesa]]="Ocupada",Tabla13[[#This Row],[Hora de Salida2]]-Tabla13[[#This Row],[Hora de Llegada2]]+(15/1440),Tabla13[[#This Row],[Hora de Salida2]]-Tabla13[[#This Row],[Hora de Llegada2]])</f>
        <v>5.1388888888888887E-2</v>
      </c>
      <c r="T762" s="7">
        <f>Tabla13[[#This Row],[Hora de Salida2]]-Tabla13[[#This Row],[Hora de Llegada2]]</f>
        <v>5.1388888888888887E-2</v>
      </c>
      <c r="U762" s="7">
        <f>IF(Tabla5[[#This Row],[Tiempo de Permanencia sin la Espera]]&gt;Tabla5[[#This Row],[Tiempo Preparación (horas)]],Tabla5[[#This Row],[Tiempo de Permanencia sin la Espera]]-Tabla5[[#This Row],[Tiempo Preparación (horas)]],0)</f>
        <v>0</v>
      </c>
      <c r="V762" s="7" t="str">
        <f>IF(Tabla5[[#This Row],[Tiempo de Permanencia sin la Espera]]&gt;Tabla5[[#This Row],[Tiempo Preparación (horas)]],"Si","No")</f>
        <v>No</v>
      </c>
      <c r="W762" s="8">
        <v>119</v>
      </c>
      <c r="X762" s="8" t="str">
        <f>IF(Tabla5[[#This Row],[Orden Cobrada]]="Si",Tabla5[[#This Row],[Monto Total de la Cuenta]]," ")</f>
        <v xml:space="preserve"> </v>
      </c>
      <c r="Y762" s="8">
        <v>86</v>
      </c>
      <c r="Z762" s="7">
        <f>Tabla5[[#This Row],[Tiempo de Preparación]]/1440</f>
        <v>5.9722222222222225E-2</v>
      </c>
    </row>
    <row r="763" spans="1:26">
      <c r="A763">
        <v>17</v>
      </c>
      <c r="B763" t="s">
        <v>124</v>
      </c>
      <c r="C763">
        <v>6</v>
      </c>
      <c r="D763" s="3">
        <v>45023.063888888886</v>
      </c>
      <c r="E763" s="3">
        <v>45023.131944444445</v>
      </c>
      <c r="F763" t="s">
        <v>61</v>
      </c>
      <c r="G763" t="s">
        <v>60</v>
      </c>
      <c r="H763" t="s">
        <v>59</v>
      </c>
      <c r="I763" t="str">
        <f>IF(Tabla5[[#This Row],[Orden Cobrada]]="Si",Tabla13[[#This Row],[Método de Pago]],"Ninguno")</f>
        <v>Tarjeta de crédito</v>
      </c>
      <c r="J763" t="s">
        <v>123</v>
      </c>
      <c r="K763" s="34" t="str">
        <f>IF(Tabla5[[#This Row],[Orden Cobrada]]="Si",Tabla13[[#This Row],[Propina]],0)</f>
        <v>49.35</v>
      </c>
      <c r="L763" t="s">
        <v>70</v>
      </c>
      <c r="M763">
        <v>751</v>
      </c>
      <c r="N763" t="s">
        <v>104</v>
      </c>
      <c r="O763" t="s">
        <v>122</v>
      </c>
      <c r="P763" s="6">
        <f>INT(Tabla13[[#This Row],[Hora de Llegada]])</f>
        <v>45023</v>
      </c>
      <c r="Q763" s="7" t="str">
        <f>TEXT(Tabla13[[#This Row],[Hora de Llegada]], "h:mm")</f>
        <v>1:32</v>
      </c>
      <c r="R763" s="7" t="str">
        <f>TEXT(Tabla13[[#This Row],[Hora de Salida]], "h:mm")</f>
        <v>3:10</v>
      </c>
      <c r="S763" s="7">
        <f>IF(Tabla13[[#This Row],[Estado de la Mesa]]="Ocupada",Tabla13[[#This Row],[Hora de Salida2]]-Tabla13[[#This Row],[Hora de Llegada2]]+(15/1440),Tabla13[[#This Row],[Hora de Salida2]]-Tabla13[[#This Row],[Hora de Llegada2]])</f>
        <v>6.8055555555555564E-2</v>
      </c>
      <c r="T763" s="7">
        <f>Tabla13[[#This Row],[Hora de Salida2]]-Tabla13[[#This Row],[Hora de Llegada2]]</f>
        <v>6.8055555555555564E-2</v>
      </c>
      <c r="U763" s="7">
        <f>IF(Tabla5[[#This Row],[Tiempo de Permanencia sin la Espera]]&gt;Tabla5[[#This Row],[Tiempo Preparación (horas)]],Tabla5[[#This Row],[Tiempo de Permanencia sin la Espera]]-Tabla5[[#This Row],[Tiempo Preparación (horas)]],0)</f>
        <v>7.6388888888888964E-3</v>
      </c>
      <c r="V763" s="7" t="str">
        <f>IF(Tabla5[[#This Row],[Tiempo de Permanencia sin la Espera]]&gt;Tabla5[[#This Row],[Tiempo Preparación (horas)]],"Si","No")</f>
        <v>Si</v>
      </c>
      <c r="W763" s="8">
        <v>170</v>
      </c>
      <c r="X763" s="8">
        <f>IF(Tabla5[[#This Row],[Orden Cobrada]]="Si",Tabla5[[#This Row],[Monto Total de la Cuenta]]," ")</f>
        <v>170</v>
      </c>
      <c r="Y763" s="8">
        <v>87</v>
      </c>
      <c r="Z763" s="7">
        <f>Tabla5[[#This Row],[Tiempo de Preparación]]/1440</f>
        <v>6.0416666666666667E-2</v>
      </c>
    </row>
    <row r="764" spans="1:26">
      <c r="A764">
        <v>3</v>
      </c>
      <c r="B764" t="s">
        <v>121</v>
      </c>
      <c r="C764">
        <v>5</v>
      </c>
      <c r="D764" s="3">
        <v>45023.086805555555</v>
      </c>
      <c r="E764" s="3">
        <v>45023.182638888888</v>
      </c>
      <c r="F764" t="s">
        <v>72</v>
      </c>
      <c r="G764" t="s">
        <v>82</v>
      </c>
      <c r="H764" t="s">
        <v>59</v>
      </c>
      <c r="I764" t="str">
        <f>IF(Tabla5[[#This Row],[Orden Cobrada]]="Si",Tabla13[[#This Row],[Método de Pago]],"Ninguno")</f>
        <v>Tarjeta de crédito</v>
      </c>
      <c r="J764" t="s">
        <v>120</v>
      </c>
      <c r="K764" s="34" t="str">
        <f>IF(Tabla5[[#This Row],[Orden Cobrada]]="Si",Tabla13[[#This Row],[Propina]],0)</f>
        <v>46.27</v>
      </c>
      <c r="L764" t="s">
        <v>70</v>
      </c>
      <c r="M764">
        <v>752</v>
      </c>
      <c r="N764" t="s">
        <v>100</v>
      </c>
      <c r="O764" t="s">
        <v>7</v>
      </c>
      <c r="P764" s="6">
        <f>INT(Tabla13[[#This Row],[Hora de Llegada]])</f>
        <v>45023</v>
      </c>
      <c r="Q764" s="7" t="str">
        <f>TEXT(Tabla13[[#This Row],[Hora de Llegada]], "h:mm")</f>
        <v>2:05</v>
      </c>
      <c r="R764" s="7" t="str">
        <f>TEXT(Tabla13[[#This Row],[Hora de Salida]], "h:mm")</f>
        <v>4:23</v>
      </c>
      <c r="S764" s="7">
        <f>IF(Tabla13[[#This Row],[Estado de la Mesa]]="Ocupada",Tabla13[[#This Row],[Hora de Salida2]]-Tabla13[[#This Row],[Hora de Llegada2]]+(15/1440),Tabla13[[#This Row],[Hora de Salida2]]-Tabla13[[#This Row],[Hora de Llegada2]])</f>
        <v>9.583333333333334E-2</v>
      </c>
      <c r="T764" s="7">
        <f>Tabla13[[#This Row],[Hora de Salida2]]-Tabla13[[#This Row],[Hora de Llegada2]]</f>
        <v>9.583333333333334E-2</v>
      </c>
      <c r="U764" s="7">
        <f>IF(Tabla5[[#This Row],[Tiempo de Permanencia sin la Espera]]&gt;Tabla5[[#This Row],[Tiempo Preparación (horas)]],Tabla5[[#This Row],[Tiempo de Permanencia sin la Espera]]-Tabla5[[#This Row],[Tiempo Preparación (horas)]],0)</f>
        <v>7.5000000000000011E-2</v>
      </c>
      <c r="V764" s="7" t="str">
        <f>IF(Tabla5[[#This Row],[Tiempo de Permanencia sin la Espera]]&gt;Tabla5[[#This Row],[Tiempo Preparación (horas)]],"Si","No")</f>
        <v>Si</v>
      </c>
      <c r="W764" s="8">
        <v>60</v>
      </c>
      <c r="X764" s="8">
        <f>IF(Tabla5[[#This Row],[Orden Cobrada]]="Si",Tabla5[[#This Row],[Monto Total de la Cuenta]]," ")</f>
        <v>60</v>
      </c>
      <c r="Y764" s="8">
        <v>30</v>
      </c>
      <c r="Z764" s="7">
        <f>Tabla5[[#This Row],[Tiempo de Preparación]]/1440</f>
        <v>2.0833333333333332E-2</v>
      </c>
    </row>
    <row r="765" spans="1:26">
      <c r="A765">
        <v>11</v>
      </c>
      <c r="B765" t="s">
        <v>119</v>
      </c>
      <c r="C765">
        <v>4</v>
      </c>
      <c r="D765" s="3">
        <v>45023.102083333331</v>
      </c>
      <c r="E765" s="3">
        <v>45023.193055555559</v>
      </c>
      <c r="F765" t="s">
        <v>78</v>
      </c>
      <c r="G765" t="s">
        <v>82</v>
      </c>
      <c r="H765" t="s">
        <v>106</v>
      </c>
      <c r="I765" t="str">
        <f>IF(Tabla5[[#This Row],[Orden Cobrada]]="Si",Tabla13[[#This Row],[Método de Pago]],"Ninguno")</f>
        <v>Tarjeta de débito</v>
      </c>
      <c r="J765" t="s">
        <v>118</v>
      </c>
      <c r="K765" s="34" t="str">
        <f>IF(Tabla5[[#This Row],[Orden Cobrada]]="Si",Tabla13[[#This Row],[Propina]],0)</f>
        <v>26.24</v>
      </c>
      <c r="L765" t="s">
        <v>70</v>
      </c>
      <c r="M765">
        <v>753</v>
      </c>
      <c r="N765" t="s">
        <v>69</v>
      </c>
      <c r="O765" t="s">
        <v>117</v>
      </c>
      <c r="P765" s="6">
        <f>INT(Tabla13[[#This Row],[Hora de Llegada]])</f>
        <v>45023</v>
      </c>
      <c r="Q765" s="7" t="str">
        <f>TEXT(Tabla13[[#This Row],[Hora de Llegada]], "h:mm")</f>
        <v>2:27</v>
      </c>
      <c r="R765" s="7" t="str">
        <f>TEXT(Tabla13[[#This Row],[Hora de Salida]], "h:mm")</f>
        <v>4:38</v>
      </c>
      <c r="S765" s="7">
        <f>IF(Tabla13[[#This Row],[Estado de la Mesa]]="Ocupada",Tabla13[[#This Row],[Hora de Salida2]]-Tabla13[[#This Row],[Hora de Llegada2]]+(15/1440),Tabla13[[#This Row],[Hora de Salida2]]-Tabla13[[#This Row],[Hora de Llegada2]])</f>
        <v>9.097222222222219E-2</v>
      </c>
      <c r="T765" s="7">
        <f>Tabla13[[#This Row],[Hora de Salida2]]-Tabla13[[#This Row],[Hora de Llegada2]]</f>
        <v>9.097222222222219E-2</v>
      </c>
      <c r="U765" s="7">
        <f>IF(Tabla5[[#This Row],[Tiempo de Permanencia sin la Espera]]&gt;Tabla5[[#This Row],[Tiempo Preparación (horas)]],Tabla5[[#This Row],[Tiempo de Permanencia sin la Espera]]-Tabla5[[#This Row],[Tiempo Preparación (horas)]],0)</f>
        <v>2.0833333333332982E-3</v>
      </c>
      <c r="V765" s="7" t="str">
        <f>IF(Tabla5[[#This Row],[Tiempo de Permanencia sin la Espera]]&gt;Tabla5[[#This Row],[Tiempo Preparación (horas)]],"Si","No")</f>
        <v>Si</v>
      </c>
      <c r="W765" s="8">
        <v>163</v>
      </c>
      <c r="X765" s="8">
        <f>IF(Tabla5[[#This Row],[Orden Cobrada]]="Si",Tabla5[[#This Row],[Monto Total de la Cuenta]]," ")</f>
        <v>163</v>
      </c>
      <c r="Y765" s="8">
        <v>128</v>
      </c>
      <c r="Z765" s="7">
        <f>Tabla5[[#This Row],[Tiempo de Preparación]]/1440</f>
        <v>8.8888888888888892E-2</v>
      </c>
    </row>
    <row r="766" spans="1:26">
      <c r="A766">
        <v>8</v>
      </c>
      <c r="B766" t="s">
        <v>116</v>
      </c>
      <c r="C766">
        <v>3</v>
      </c>
      <c r="D766" s="3">
        <v>45023.13958333333</v>
      </c>
      <c r="E766" s="3">
        <v>45023.191666666666</v>
      </c>
      <c r="F766" t="s">
        <v>72</v>
      </c>
      <c r="G766" t="s">
        <v>82</v>
      </c>
      <c r="H766" t="s">
        <v>59</v>
      </c>
      <c r="I766" t="str">
        <f>IF(Tabla5[[#This Row],[Orden Cobrada]]="Si",Tabla13[[#This Row],[Método de Pago]],"Ninguno")</f>
        <v>Ninguno</v>
      </c>
      <c r="J766" t="s">
        <v>115</v>
      </c>
      <c r="K766" s="34">
        <f>IF(Tabla5[[#This Row],[Orden Cobrada]]="Si",Tabla13[[#This Row],[Propina]],0)</f>
        <v>0</v>
      </c>
      <c r="L766" t="s">
        <v>57</v>
      </c>
      <c r="M766">
        <v>754</v>
      </c>
      <c r="N766" t="s">
        <v>90</v>
      </c>
      <c r="O766" t="s">
        <v>114</v>
      </c>
      <c r="P766" s="6">
        <f>INT(Tabla13[[#This Row],[Hora de Llegada]])</f>
        <v>45023</v>
      </c>
      <c r="Q766" s="7" t="str">
        <f>TEXT(Tabla13[[#This Row],[Hora de Llegada]], "h:mm")</f>
        <v>3:21</v>
      </c>
      <c r="R766" s="7" t="str">
        <f>TEXT(Tabla13[[#This Row],[Hora de Salida]], "h:mm")</f>
        <v>4:36</v>
      </c>
      <c r="S766" s="7">
        <f>IF(Tabla13[[#This Row],[Estado de la Mesa]]="Ocupada",Tabla13[[#This Row],[Hora de Salida2]]-Tabla13[[#This Row],[Hora de Llegada2]]+(15/1440),Tabla13[[#This Row],[Hora de Salida2]]-Tabla13[[#This Row],[Hora de Llegada2]])</f>
        <v>5.2083333333333315E-2</v>
      </c>
      <c r="T766" s="7">
        <f>Tabla13[[#This Row],[Hora de Salida2]]-Tabla13[[#This Row],[Hora de Llegada2]]</f>
        <v>5.2083333333333315E-2</v>
      </c>
      <c r="U766" s="7">
        <f>IF(Tabla5[[#This Row],[Tiempo de Permanencia sin la Espera]]&gt;Tabla5[[#This Row],[Tiempo Preparación (horas)]],Tabla5[[#This Row],[Tiempo de Permanencia sin la Espera]]-Tabla5[[#This Row],[Tiempo Preparación (horas)]],0)</f>
        <v>0</v>
      </c>
      <c r="V766" s="7" t="str">
        <f>IF(Tabla5[[#This Row],[Tiempo de Permanencia sin la Espera]]&gt;Tabla5[[#This Row],[Tiempo Preparación (horas)]],"Si","No")</f>
        <v>No</v>
      </c>
      <c r="W766" s="8">
        <v>237</v>
      </c>
      <c r="X766" s="8" t="str">
        <f>IF(Tabla5[[#This Row],[Orden Cobrada]]="Si",Tabla5[[#This Row],[Monto Total de la Cuenta]]," ")</f>
        <v xml:space="preserve"> </v>
      </c>
      <c r="Y766" s="8">
        <v>89</v>
      </c>
      <c r="Z766" s="7">
        <f>Tabla5[[#This Row],[Tiempo de Preparación]]/1440</f>
        <v>6.1805555555555558E-2</v>
      </c>
    </row>
    <row r="767" spans="1:26">
      <c r="A767">
        <v>12</v>
      </c>
      <c r="B767" t="s">
        <v>113</v>
      </c>
      <c r="C767">
        <v>3</v>
      </c>
      <c r="D767" s="3">
        <v>45023.084027777775</v>
      </c>
      <c r="E767" s="3">
        <v>45023.185416666667</v>
      </c>
      <c r="F767" t="s">
        <v>61</v>
      </c>
      <c r="G767" t="s">
        <v>82</v>
      </c>
      <c r="H767" t="s">
        <v>59</v>
      </c>
      <c r="I767" t="str">
        <f>IF(Tabla5[[#This Row],[Orden Cobrada]]="Si",Tabla13[[#This Row],[Método de Pago]],"Ninguno")</f>
        <v>Tarjeta de crédito</v>
      </c>
      <c r="J767" t="s">
        <v>112</v>
      </c>
      <c r="K767" s="34" t="str">
        <f>IF(Tabla5[[#This Row],[Orden Cobrada]]="Si",Tabla13[[#This Row],[Propina]],0)</f>
        <v>26.65</v>
      </c>
      <c r="L767" t="s">
        <v>76</v>
      </c>
      <c r="M767">
        <v>755</v>
      </c>
      <c r="N767" t="s">
        <v>104</v>
      </c>
      <c r="O767" t="s">
        <v>111</v>
      </c>
      <c r="P767" s="6">
        <f>INT(Tabla13[[#This Row],[Hora de Llegada]])</f>
        <v>45023</v>
      </c>
      <c r="Q767" s="7" t="str">
        <f>TEXT(Tabla13[[#This Row],[Hora de Llegada]], "h:mm")</f>
        <v>2:01</v>
      </c>
      <c r="R767" s="7" t="str">
        <f>TEXT(Tabla13[[#This Row],[Hora de Salida]], "h:mm")</f>
        <v>4:27</v>
      </c>
      <c r="S767" s="7">
        <f>IF(Tabla13[[#This Row],[Estado de la Mesa]]="Ocupada",Tabla13[[#This Row],[Hora de Salida2]]-Tabla13[[#This Row],[Hora de Llegada2]]+(15/1440),Tabla13[[#This Row],[Hora de Salida2]]-Tabla13[[#This Row],[Hora de Llegada2]])</f>
        <v>0.11180555555555557</v>
      </c>
      <c r="T767" s="7">
        <f>Tabla13[[#This Row],[Hora de Salida2]]-Tabla13[[#This Row],[Hora de Llegada2]]</f>
        <v>0.1013888888888889</v>
      </c>
      <c r="U767" s="7">
        <f>IF(Tabla5[[#This Row],[Tiempo de Permanencia sin la Espera]]&gt;Tabla5[[#This Row],[Tiempo Preparación (horas)]],Tabla5[[#This Row],[Tiempo de Permanencia sin la Espera]]-Tabla5[[#This Row],[Tiempo Preparación (horas)]],0)</f>
        <v>2.5694444444444464E-2</v>
      </c>
      <c r="V767" s="7" t="str">
        <f>IF(Tabla5[[#This Row],[Tiempo de Permanencia sin la Espera]]&gt;Tabla5[[#This Row],[Tiempo Preparación (horas)]],"Si","No")</f>
        <v>Si</v>
      </c>
      <c r="W767" s="8">
        <v>211</v>
      </c>
      <c r="X767" s="8">
        <f>IF(Tabla5[[#This Row],[Orden Cobrada]]="Si",Tabla5[[#This Row],[Monto Total de la Cuenta]]," ")</f>
        <v>211</v>
      </c>
      <c r="Y767" s="8">
        <v>109</v>
      </c>
      <c r="Z767" s="7">
        <f>Tabla5[[#This Row],[Tiempo de Preparación]]/1440</f>
        <v>7.5694444444444439E-2</v>
      </c>
    </row>
    <row r="768" spans="1:26">
      <c r="A768">
        <v>11</v>
      </c>
      <c r="B768" t="s">
        <v>110</v>
      </c>
      <c r="C768">
        <v>1</v>
      </c>
      <c r="D768" s="3">
        <v>45023.161805555559</v>
      </c>
      <c r="E768" s="3">
        <v>45023.32708333333</v>
      </c>
      <c r="F768" t="s">
        <v>97</v>
      </c>
      <c r="G768" t="s">
        <v>66</v>
      </c>
      <c r="H768" t="s">
        <v>59</v>
      </c>
      <c r="I768" t="str">
        <f>IF(Tabla5[[#This Row],[Orden Cobrada]]="Si",Tabla13[[#This Row],[Método de Pago]],"Ninguno")</f>
        <v>Tarjeta de crédito</v>
      </c>
      <c r="J768" t="s">
        <v>109</v>
      </c>
      <c r="K768" s="34" t="str">
        <f>IF(Tabla5[[#This Row],[Orden Cobrada]]="Si",Tabla13[[#This Row],[Propina]],0)</f>
        <v>31.75</v>
      </c>
      <c r="L768" t="s">
        <v>70</v>
      </c>
      <c r="M768">
        <v>756</v>
      </c>
      <c r="N768" t="s">
        <v>100</v>
      </c>
      <c r="O768" t="s">
        <v>108</v>
      </c>
      <c r="P768" s="6">
        <f>INT(Tabla13[[#This Row],[Hora de Llegada]])</f>
        <v>45023</v>
      </c>
      <c r="Q768" s="7" t="str">
        <f>TEXT(Tabla13[[#This Row],[Hora de Llegada]], "h:mm")</f>
        <v>3:53</v>
      </c>
      <c r="R768" s="7" t="str">
        <f>TEXT(Tabla13[[#This Row],[Hora de Salida]], "h:mm")</f>
        <v>7:51</v>
      </c>
      <c r="S768" s="7">
        <f>IF(Tabla13[[#This Row],[Estado de la Mesa]]="Ocupada",Tabla13[[#This Row],[Hora de Salida2]]-Tabla13[[#This Row],[Hora de Llegada2]]+(15/1440),Tabla13[[#This Row],[Hora de Salida2]]-Tabla13[[#This Row],[Hora de Llegada2]])</f>
        <v>0.16527777777777777</v>
      </c>
      <c r="T768" s="7">
        <f>Tabla13[[#This Row],[Hora de Salida2]]-Tabla13[[#This Row],[Hora de Llegada2]]</f>
        <v>0.16527777777777777</v>
      </c>
      <c r="U768" s="7">
        <f>IF(Tabla5[[#This Row],[Tiempo de Permanencia sin la Espera]]&gt;Tabla5[[#This Row],[Tiempo Preparación (horas)]],Tabla5[[#This Row],[Tiempo de Permanencia sin la Espera]]-Tabla5[[#This Row],[Tiempo Preparación (horas)]],0)</f>
        <v>0.14166666666666666</v>
      </c>
      <c r="V768" s="7" t="str">
        <f>IF(Tabla5[[#This Row],[Tiempo de Permanencia sin la Espera]]&gt;Tabla5[[#This Row],[Tiempo Preparación (horas)]],"Si","No")</f>
        <v>Si</v>
      </c>
      <c r="W768" s="8">
        <v>50</v>
      </c>
      <c r="X768" s="8">
        <f>IF(Tabla5[[#This Row],[Orden Cobrada]]="Si",Tabla5[[#This Row],[Monto Total de la Cuenta]]," ")</f>
        <v>50</v>
      </c>
      <c r="Y768" s="8">
        <v>34</v>
      </c>
      <c r="Z768" s="7">
        <f>Tabla5[[#This Row],[Tiempo de Preparación]]/1440</f>
        <v>2.361111111111111E-2</v>
      </c>
    </row>
    <row r="769" spans="1:26">
      <c r="A769">
        <v>3</v>
      </c>
      <c r="B769" t="s">
        <v>107</v>
      </c>
      <c r="C769">
        <v>6</v>
      </c>
      <c r="D769" s="3">
        <v>45023.074305555558</v>
      </c>
      <c r="E769" s="3">
        <v>45023.195833333331</v>
      </c>
      <c r="F769" t="s">
        <v>61</v>
      </c>
      <c r="G769" t="s">
        <v>82</v>
      </c>
      <c r="H769" t="s">
        <v>106</v>
      </c>
      <c r="I769" t="str">
        <f>IF(Tabla5[[#This Row],[Orden Cobrada]]="Si",Tabla13[[#This Row],[Método de Pago]],"Ninguno")</f>
        <v>Tarjeta de débito</v>
      </c>
      <c r="J769" t="s">
        <v>105</v>
      </c>
      <c r="K769" s="34" t="str">
        <f>IF(Tabla5[[#This Row],[Orden Cobrada]]="Si",Tabla13[[#This Row],[Propina]],0)</f>
        <v>10.03</v>
      </c>
      <c r="L769" t="s">
        <v>57</v>
      </c>
      <c r="M769">
        <v>757</v>
      </c>
      <c r="N769" t="s">
        <v>104</v>
      </c>
      <c r="O769" t="s">
        <v>7</v>
      </c>
      <c r="P769" s="6">
        <f>INT(Tabla13[[#This Row],[Hora de Llegada]])</f>
        <v>45023</v>
      </c>
      <c r="Q769" s="7" t="str">
        <f>TEXT(Tabla13[[#This Row],[Hora de Llegada]], "h:mm")</f>
        <v>1:47</v>
      </c>
      <c r="R769" s="7" t="str">
        <f>TEXT(Tabla13[[#This Row],[Hora de Salida]], "h:mm")</f>
        <v>4:42</v>
      </c>
      <c r="S769" s="7">
        <f>IF(Tabla13[[#This Row],[Estado de la Mesa]]="Ocupada",Tabla13[[#This Row],[Hora de Salida2]]-Tabla13[[#This Row],[Hora de Llegada2]]+(15/1440),Tabla13[[#This Row],[Hora de Salida2]]-Tabla13[[#This Row],[Hora de Llegada2]])</f>
        <v>0.12152777777777778</v>
      </c>
      <c r="T769" s="7">
        <f>Tabla13[[#This Row],[Hora de Salida2]]-Tabla13[[#This Row],[Hora de Llegada2]]</f>
        <v>0.12152777777777778</v>
      </c>
      <c r="U769" s="7">
        <f>IF(Tabla5[[#This Row],[Tiempo de Permanencia sin la Espera]]&gt;Tabla5[[#This Row],[Tiempo Preparación (horas)]],Tabla5[[#This Row],[Tiempo de Permanencia sin la Espera]]-Tabla5[[#This Row],[Tiempo Preparación (horas)]],0)</f>
        <v>9.375E-2</v>
      </c>
      <c r="V769" s="7" t="str">
        <f>IF(Tabla5[[#This Row],[Tiempo de Permanencia sin la Espera]]&gt;Tabla5[[#This Row],[Tiempo Preparación (horas)]],"Si","No")</f>
        <v>Si</v>
      </c>
      <c r="W769" s="8">
        <v>60</v>
      </c>
      <c r="X769" s="8">
        <f>IF(Tabla5[[#This Row],[Orden Cobrada]]="Si",Tabla5[[#This Row],[Monto Total de la Cuenta]]," ")</f>
        <v>60</v>
      </c>
      <c r="Y769" s="8">
        <v>40</v>
      </c>
      <c r="Z769" s="7">
        <f>Tabla5[[#This Row],[Tiempo de Preparación]]/1440</f>
        <v>2.7777777777777776E-2</v>
      </c>
    </row>
    <row r="770" spans="1:26">
      <c r="A770">
        <v>18</v>
      </c>
      <c r="B770" t="s">
        <v>103</v>
      </c>
      <c r="C770">
        <v>4</v>
      </c>
      <c r="D770" s="3">
        <v>45023.011805555558</v>
      </c>
      <c r="E770" s="3">
        <v>45023.090277777781</v>
      </c>
      <c r="F770" t="s">
        <v>72</v>
      </c>
      <c r="G770" t="s">
        <v>60</v>
      </c>
      <c r="H770" t="s">
        <v>102</v>
      </c>
      <c r="I770" t="str">
        <f>IF(Tabla5[[#This Row],[Orden Cobrada]]="Si",Tabla13[[#This Row],[Método de Pago]],"Ninguno")</f>
        <v>Efectivo</v>
      </c>
      <c r="J770" t="s">
        <v>101</v>
      </c>
      <c r="K770" s="34" t="str">
        <f>IF(Tabla5[[#This Row],[Orden Cobrada]]="Si",Tabla13[[#This Row],[Propina]],0)</f>
        <v>27.04</v>
      </c>
      <c r="L770" t="s">
        <v>57</v>
      </c>
      <c r="M770">
        <v>758</v>
      </c>
      <c r="N770" t="s">
        <v>100</v>
      </c>
      <c r="O770" t="s">
        <v>99</v>
      </c>
      <c r="P770" s="6">
        <f>INT(Tabla13[[#This Row],[Hora de Llegada]])</f>
        <v>45023</v>
      </c>
      <c r="Q770" s="7" t="str">
        <f>TEXT(Tabla13[[#This Row],[Hora de Llegada]], "h:mm")</f>
        <v>0:17</v>
      </c>
      <c r="R770" s="7" t="str">
        <f>TEXT(Tabla13[[#This Row],[Hora de Salida]], "h:mm")</f>
        <v>2:10</v>
      </c>
      <c r="S770" s="7">
        <f>IF(Tabla13[[#This Row],[Estado de la Mesa]]="Ocupada",Tabla13[[#This Row],[Hora de Salida2]]-Tabla13[[#This Row],[Hora de Llegada2]]+(15/1440),Tabla13[[#This Row],[Hora de Salida2]]-Tabla13[[#This Row],[Hora de Llegada2]])</f>
        <v>7.8472222222222221E-2</v>
      </c>
      <c r="T770" s="7">
        <f>Tabla13[[#This Row],[Hora de Salida2]]-Tabla13[[#This Row],[Hora de Llegada2]]</f>
        <v>7.8472222222222221E-2</v>
      </c>
      <c r="U770" s="7">
        <f>IF(Tabla5[[#This Row],[Tiempo de Permanencia sin la Espera]]&gt;Tabla5[[#This Row],[Tiempo Preparación (horas)]],Tabla5[[#This Row],[Tiempo de Permanencia sin la Espera]]-Tabla5[[#This Row],[Tiempo Preparación (horas)]],0)</f>
        <v>0.05</v>
      </c>
      <c r="V770" s="7" t="str">
        <f>IF(Tabla5[[#This Row],[Tiempo de Permanencia sin la Espera]]&gt;Tabla5[[#This Row],[Tiempo Preparación (horas)]],"Si","No")</f>
        <v>Si</v>
      </c>
      <c r="W770" s="8">
        <v>52</v>
      </c>
      <c r="X770" s="8">
        <f>IF(Tabla5[[#This Row],[Orden Cobrada]]="Si",Tabla5[[#This Row],[Monto Total de la Cuenta]]," ")</f>
        <v>52</v>
      </c>
      <c r="Y770" s="8">
        <v>41</v>
      </c>
      <c r="Z770" s="7">
        <f>Tabla5[[#This Row],[Tiempo de Preparación]]/1440</f>
        <v>2.8472222222222222E-2</v>
      </c>
    </row>
    <row r="771" spans="1:26">
      <c r="A771">
        <v>20</v>
      </c>
      <c r="B771" t="s">
        <v>98</v>
      </c>
      <c r="C771">
        <v>5</v>
      </c>
      <c r="D771" s="3">
        <v>45023.027777777781</v>
      </c>
      <c r="E771" s="3">
        <v>45023.15625</v>
      </c>
      <c r="F771" t="s">
        <v>97</v>
      </c>
      <c r="G771" t="s">
        <v>82</v>
      </c>
      <c r="H771" t="s">
        <v>59</v>
      </c>
      <c r="I771" t="str">
        <f>IF(Tabla5[[#This Row],[Orden Cobrada]]="Si",Tabla13[[#This Row],[Método de Pago]],"Ninguno")</f>
        <v>Ninguno</v>
      </c>
      <c r="J771" t="s">
        <v>96</v>
      </c>
      <c r="K771" s="34">
        <f>IF(Tabla5[[#This Row],[Orden Cobrada]]="Si",Tabla13[[#This Row],[Propina]],0)</f>
        <v>0</v>
      </c>
      <c r="L771" t="s">
        <v>57</v>
      </c>
      <c r="M771">
        <v>759</v>
      </c>
      <c r="N771" t="s">
        <v>64</v>
      </c>
      <c r="O771" t="s">
        <v>95</v>
      </c>
      <c r="P771" s="6">
        <f>INT(Tabla13[[#This Row],[Hora de Llegada]])</f>
        <v>45023</v>
      </c>
      <c r="Q771" s="7" t="str">
        <f>TEXT(Tabla13[[#This Row],[Hora de Llegada]], "h:mm")</f>
        <v>0:40</v>
      </c>
      <c r="R771" s="7" t="str">
        <f>TEXT(Tabla13[[#This Row],[Hora de Salida]], "h:mm")</f>
        <v>3:45</v>
      </c>
      <c r="S771" s="7">
        <f>IF(Tabla13[[#This Row],[Estado de la Mesa]]="Ocupada",Tabla13[[#This Row],[Hora de Salida2]]-Tabla13[[#This Row],[Hora de Llegada2]]+(15/1440),Tabla13[[#This Row],[Hora de Salida2]]-Tabla13[[#This Row],[Hora de Llegada2]])</f>
        <v>0.12847222222222221</v>
      </c>
      <c r="T771" s="7">
        <f>Tabla13[[#This Row],[Hora de Salida2]]-Tabla13[[#This Row],[Hora de Llegada2]]</f>
        <v>0.12847222222222221</v>
      </c>
      <c r="U771" s="7">
        <f>IF(Tabla5[[#This Row],[Tiempo de Permanencia sin la Espera]]&gt;Tabla5[[#This Row],[Tiempo Preparación (horas)]],Tabla5[[#This Row],[Tiempo de Permanencia sin la Espera]]-Tabla5[[#This Row],[Tiempo Preparación (horas)]],0)</f>
        <v>0</v>
      </c>
      <c r="V771" s="7" t="str">
        <f>IF(Tabla5[[#This Row],[Tiempo de Permanencia sin la Espera]]&gt;Tabla5[[#This Row],[Tiempo Preparación (horas)]],"Si","No")</f>
        <v>No</v>
      </c>
      <c r="W771" s="8">
        <v>342</v>
      </c>
      <c r="X771" s="8" t="str">
        <f>IF(Tabla5[[#This Row],[Orden Cobrada]]="Si",Tabla5[[#This Row],[Monto Total de la Cuenta]]," ")</f>
        <v xml:space="preserve"> </v>
      </c>
      <c r="Y771" s="8">
        <v>196</v>
      </c>
      <c r="Z771" s="7">
        <f>Tabla5[[#This Row],[Tiempo de Preparación]]/1440</f>
        <v>0.1361111111111111</v>
      </c>
    </row>
    <row r="772" spans="1:26">
      <c r="A772">
        <v>5</v>
      </c>
      <c r="B772" t="s">
        <v>94</v>
      </c>
      <c r="C772">
        <v>6</v>
      </c>
      <c r="D772" s="3">
        <v>45023.017361111109</v>
      </c>
      <c r="E772" s="3">
        <v>45023.069444444445</v>
      </c>
      <c r="F772" t="s">
        <v>78</v>
      </c>
      <c r="G772" t="s">
        <v>82</v>
      </c>
      <c r="H772" t="s">
        <v>59</v>
      </c>
      <c r="I772" t="str">
        <f>IF(Tabla5[[#This Row],[Orden Cobrada]]="Si",Tabla13[[#This Row],[Método de Pago]],"Ninguno")</f>
        <v>Tarjeta de crédito</v>
      </c>
      <c r="J772" t="s">
        <v>93</v>
      </c>
      <c r="K772" s="34" t="str">
        <f>IF(Tabla5[[#This Row],[Orden Cobrada]]="Si",Tabla13[[#This Row],[Propina]],0)</f>
        <v>39.42</v>
      </c>
      <c r="L772" t="s">
        <v>70</v>
      </c>
      <c r="M772">
        <v>760</v>
      </c>
      <c r="N772" t="s">
        <v>64</v>
      </c>
      <c r="O772" t="s">
        <v>17</v>
      </c>
      <c r="P772" s="6">
        <f>INT(Tabla13[[#This Row],[Hora de Llegada]])</f>
        <v>45023</v>
      </c>
      <c r="Q772" s="7" t="str">
        <f>TEXT(Tabla13[[#This Row],[Hora de Llegada]], "h:mm")</f>
        <v>0:25</v>
      </c>
      <c r="R772" s="7" t="str">
        <f>TEXT(Tabla13[[#This Row],[Hora de Salida]], "h:mm")</f>
        <v>1:40</v>
      </c>
      <c r="S772" s="7">
        <f>IF(Tabla13[[#This Row],[Estado de la Mesa]]="Ocupada",Tabla13[[#This Row],[Hora de Salida2]]-Tabla13[[#This Row],[Hora de Llegada2]]+(15/1440),Tabla13[[#This Row],[Hora de Salida2]]-Tabla13[[#This Row],[Hora de Llegada2]])</f>
        <v>5.2083333333333322E-2</v>
      </c>
      <c r="T772" s="7">
        <f>Tabla13[[#This Row],[Hora de Salida2]]-Tabla13[[#This Row],[Hora de Llegada2]]</f>
        <v>5.2083333333333322E-2</v>
      </c>
      <c r="U772" s="7">
        <f>IF(Tabla5[[#This Row],[Tiempo de Permanencia sin la Espera]]&gt;Tabla5[[#This Row],[Tiempo Preparación (horas)]],Tabla5[[#This Row],[Tiempo de Permanencia sin la Espera]]-Tabla5[[#This Row],[Tiempo Preparación (horas)]],0)</f>
        <v>3.8194444444444434E-2</v>
      </c>
      <c r="V772" s="7" t="str">
        <f>IF(Tabla5[[#This Row],[Tiempo de Permanencia sin la Espera]]&gt;Tabla5[[#This Row],[Tiempo Preparación (horas)]],"Si","No")</f>
        <v>Si</v>
      </c>
      <c r="W772" s="8">
        <v>105</v>
      </c>
      <c r="X772" s="8">
        <f>IF(Tabla5[[#This Row],[Orden Cobrada]]="Si",Tabla5[[#This Row],[Monto Total de la Cuenta]]," ")</f>
        <v>105</v>
      </c>
      <c r="Y772" s="8">
        <v>20</v>
      </c>
      <c r="Z772" s="7">
        <f>Tabla5[[#This Row],[Tiempo de Preparación]]/1440</f>
        <v>1.3888888888888888E-2</v>
      </c>
    </row>
    <row r="773" spans="1:26">
      <c r="A773">
        <v>4</v>
      </c>
      <c r="B773" t="s">
        <v>92</v>
      </c>
      <c r="C773">
        <v>4</v>
      </c>
      <c r="D773" s="3">
        <v>45023.11041666667</v>
      </c>
      <c r="E773" s="3">
        <v>45023.154166666667</v>
      </c>
      <c r="F773" t="s">
        <v>72</v>
      </c>
      <c r="G773" t="s">
        <v>60</v>
      </c>
      <c r="H773" t="s">
        <v>59</v>
      </c>
      <c r="I773" t="str">
        <f>IF(Tabla5[[#This Row],[Orden Cobrada]]="Si",Tabla13[[#This Row],[Método de Pago]],"Ninguno")</f>
        <v>Ninguno</v>
      </c>
      <c r="J773" t="s">
        <v>91</v>
      </c>
      <c r="K773" s="34">
        <f>IF(Tabla5[[#This Row],[Orden Cobrada]]="Si",Tabla13[[#This Row],[Propina]],0)</f>
        <v>0</v>
      </c>
      <c r="L773" t="s">
        <v>70</v>
      </c>
      <c r="M773">
        <v>761</v>
      </c>
      <c r="N773" t="s">
        <v>90</v>
      </c>
      <c r="O773" t="s">
        <v>89</v>
      </c>
      <c r="P773" s="6">
        <f>INT(Tabla13[[#This Row],[Hora de Llegada]])</f>
        <v>45023</v>
      </c>
      <c r="Q773" s="7" t="str">
        <f>TEXT(Tabla13[[#This Row],[Hora de Llegada]], "h:mm")</f>
        <v>2:39</v>
      </c>
      <c r="R773" s="7" t="str">
        <f>TEXT(Tabla13[[#This Row],[Hora de Salida]], "h:mm")</f>
        <v>3:42</v>
      </c>
      <c r="S773" s="7">
        <f>IF(Tabla13[[#This Row],[Estado de la Mesa]]="Ocupada",Tabla13[[#This Row],[Hora de Salida2]]-Tabla13[[#This Row],[Hora de Llegada2]]+(15/1440),Tabla13[[#This Row],[Hora de Salida2]]-Tabla13[[#This Row],[Hora de Llegada2]])</f>
        <v>4.3750000000000011E-2</v>
      </c>
      <c r="T773" s="7">
        <f>Tabla13[[#This Row],[Hora de Salida2]]-Tabla13[[#This Row],[Hora de Llegada2]]</f>
        <v>4.3750000000000011E-2</v>
      </c>
      <c r="U773" s="7">
        <f>IF(Tabla5[[#This Row],[Tiempo de Permanencia sin la Espera]]&gt;Tabla5[[#This Row],[Tiempo Preparación (horas)]],Tabla5[[#This Row],[Tiempo de Permanencia sin la Espera]]-Tabla5[[#This Row],[Tiempo Preparación (horas)]],0)</f>
        <v>0</v>
      </c>
      <c r="V773" s="7" t="str">
        <f>IF(Tabla5[[#This Row],[Tiempo de Permanencia sin la Espera]]&gt;Tabla5[[#This Row],[Tiempo Preparación (horas)]],"Si","No")</f>
        <v>No</v>
      </c>
      <c r="W773" s="8">
        <v>174</v>
      </c>
      <c r="X773" s="8" t="str">
        <f>IF(Tabla5[[#This Row],[Orden Cobrada]]="Si",Tabla5[[#This Row],[Monto Total de la Cuenta]]," ")</f>
        <v xml:space="preserve"> </v>
      </c>
      <c r="Y773" s="8">
        <v>102</v>
      </c>
      <c r="Z773" s="7">
        <f>Tabla5[[#This Row],[Tiempo de Preparación]]/1440</f>
        <v>7.0833333333333331E-2</v>
      </c>
    </row>
    <row r="774" spans="1:26">
      <c r="A774">
        <v>4</v>
      </c>
      <c r="B774" t="s">
        <v>88</v>
      </c>
      <c r="C774">
        <v>3</v>
      </c>
      <c r="D774" s="3">
        <v>45023.054166666669</v>
      </c>
      <c r="E774" s="3">
        <v>45023.142361111109</v>
      </c>
      <c r="F774" t="s">
        <v>87</v>
      </c>
      <c r="G774" t="s">
        <v>60</v>
      </c>
      <c r="H774" t="s">
        <v>59</v>
      </c>
      <c r="I774" t="str">
        <f>IF(Tabla5[[#This Row],[Orden Cobrada]]="Si",Tabla13[[#This Row],[Método de Pago]],"Ninguno")</f>
        <v>Tarjeta de crédito</v>
      </c>
      <c r="J774" t="s">
        <v>86</v>
      </c>
      <c r="K774" s="34" t="str">
        <f>IF(Tabla5[[#This Row],[Orden Cobrada]]="Si",Tabla13[[#This Row],[Propina]],0)</f>
        <v>49.45</v>
      </c>
      <c r="L774" t="s">
        <v>57</v>
      </c>
      <c r="M774">
        <v>762</v>
      </c>
      <c r="N774" t="s">
        <v>85</v>
      </c>
      <c r="O774" t="s">
        <v>84</v>
      </c>
      <c r="P774" s="6">
        <f>INT(Tabla13[[#This Row],[Hora de Llegada]])</f>
        <v>45023</v>
      </c>
      <c r="Q774" s="7" t="str">
        <f>TEXT(Tabla13[[#This Row],[Hora de Llegada]], "h:mm")</f>
        <v>1:18</v>
      </c>
      <c r="R774" s="7" t="str">
        <f>TEXT(Tabla13[[#This Row],[Hora de Salida]], "h:mm")</f>
        <v>3:25</v>
      </c>
      <c r="S774" s="7">
        <f>IF(Tabla13[[#This Row],[Estado de la Mesa]]="Ocupada",Tabla13[[#This Row],[Hora de Salida2]]-Tabla13[[#This Row],[Hora de Llegada2]]+(15/1440),Tabla13[[#This Row],[Hora de Salida2]]-Tabla13[[#This Row],[Hora de Llegada2]])</f>
        <v>8.8194444444444436E-2</v>
      </c>
      <c r="T774" s="7">
        <f>Tabla13[[#This Row],[Hora de Salida2]]-Tabla13[[#This Row],[Hora de Llegada2]]</f>
        <v>8.8194444444444436E-2</v>
      </c>
      <c r="U774" s="7">
        <f>IF(Tabla5[[#This Row],[Tiempo de Permanencia sin la Espera]]&gt;Tabla5[[#This Row],[Tiempo Preparación (horas)]],Tabla5[[#This Row],[Tiempo de Permanencia sin la Espera]]-Tabla5[[#This Row],[Tiempo Preparación (horas)]],0)</f>
        <v>6.805555555555555E-2</v>
      </c>
      <c r="V774" s="7" t="str">
        <f>IF(Tabla5[[#This Row],[Tiempo de Permanencia sin la Espera]]&gt;Tabla5[[#This Row],[Tiempo Preparación (horas)]],"Si","No")</f>
        <v>Si</v>
      </c>
      <c r="W774" s="8">
        <v>99</v>
      </c>
      <c r="X774" s="8">
        <f>IF(Tabla5[[#This Row],[Orden Cobrada]]="Si",Tabla5[[#This Row],[Monto Total de la Cuenta]]," ")</f>
        <v>99</v>
      </c>
      <c r="Y774" s="8">
        <v>29</v>
      </c>
      <c r="Z774" s="7">
        <f>Tabla5[[#This Row],[Tiempo de Preparación]]/1440</f>
        <v>2.013888888888889E-2</v>
      </c>
    </row>
    <row r="775" spans="1:26">
      <c r="A775">
        <v>18</v>
      </c>
      <c r="B775" t="s">
        <v>83</v>
      </c>
      <c r="C775">
        <v>3</v>
      </c>
      <c r="D775" s="3">
        <v>45023.15902777778</v>
      </c>
      <c r="E775" s="3">
        <v>45023.216666666667</v>
      </c>
      <c r="F775" t="s">
        <v>78</v>
      </c>
      <c r="G775" t="s">
        <v>82</v>
      </c>
      <c r="H775" t="s">
        <v>59</v>
      </c>
      <c r="I775" t="str">
        <f>IF(Tabla5[[#This Row],[Orden Cobrada]]="Si",Tabla13[[#This Row],[Método de Pago]],"Ninguno")</f>
        <v>Tarjeta de crédito</v>
      </c>
      <c r="J775" t="s">
        <v>81</v>
      </c>
      <c r="K775" s="34" t="str">
        <f>IF(Tabla5[[#This Row],[Orden Cobrada]]="Si",Tabla13[[#This Row],[Propina]],0)</f>
        <v>22.88</v>
      </c>
      <c r="L775" t="s">
        <v>57</v>
      </c>
      <c r="M775">
        <v>763</v>
      </c>
      <c r="N775" t="s">
        <v>64</v>
      </c>
      <c r="O775" t="s">
        <v>80</v>
      </c>
      <c r="P775" s="6">
        <f>INT(Tabla13[[#This Row],[Hora de Llegada]])</f>
        <v>45023</v>
      </c>
      <c r="Q775" s="7" t="str">
        <f>TEXT(Tabla13[[#This Row],[Hora de Llegada]], "h:mm")</f>
        <v>3:49</v>
      </c>
      <c r="R775" s="7" t="str">
        <f>TEXT(Tabla13[[#This Row],[Hora de Salida]], "h:mm")</f>
        <v>5:12</v>
      </c>
      <c r="S775" s="7">
        <f>IF(Tabla13[[#This Row],[Estado de la Mesa]]="Ocupada",Tabla13[[#This Row],[Hora de Salida2]]-Tabla13[[#This Row],[Hora de Llegada2]]+(15/1440),Tabla13[[#This Row],[Hora de Salida2]]-Tabla13[[#This Row],[Hora de Llegada2]])</f>
        <v>5.7638888888888906E-2</v>
      </c>
      <c r="T775" s="7">
        <f>Tabla13[[#This Row],[Hora de Salida2]]-Tabla13[[#This Row],[Hora de Llegada2]]</f>
        <v>5.7638888888888906E-2</v>
      </c>
      <c r="U775" s="7">
        <f>IF(Tabla5[[#This Row],[Tiempo de Permanencia sin la Espera]]&gt;Tabla5[[#This Row],[Tiempo Preparación (horas)]],Tabla5[[#This Row],[Tiempo de Permanencia sin la Espera]]-Tabla5[[#This Row],[Tiempo Preparación (horas)]],0)</f>
        <v>3.541666666666668E-2</v>
      </c>
      <c r="V775" s="7" t="str">
        <f>IF(Tabla5[[#This Row],[Tiempo de Permanencia sin la Espera]]&gt;Tabla5[[#This Row],[Tiempo Preparación (horas)]],"Si","No")</f>
        <v>Si</v>
      </c>
      <c r="W775" s="8">
        <v>104</v>
      </c>
      <c r="X775" s="8">
        <f>IF(Tabla5[[#This Row],[Orden Cobrada]]="Si",Tabla5[[#This Row],[Monto Total de la Cuenta]]," ")</f>
        <v>104</v>
      </c>
      <c r="Y775" s="8">
        <v>32</v>
      </c>
      <c r="Z775" s="7">
        <f>Tabla5[[#This Row],[Tiempo de Preparación]]/1440</f>
        <v>2.2222222222222223E-2</v>
      </c>
    </row>
    <row r="776" spans="1:26">
      <c r="A776">
        <v>20</v>
      </c>
      <c r="B776" t="s">
        <v>79</v>
      </c>
      <c r="C776">
        <v>1</v>
      </c>
      <c r="D776" s="3">
        <v>45023.145833333336</v>
      </c>
      <c r="E776" s="3">
        <v>45023.240277777775</v>
      </c>
      <c r="F776" t="s">
        <v>78</v>
      </c>
      <c r="G776" t="s">
        <v>66</v>
      </c>
      <c r="H776" t="s">
        <v>59</v>
      </c>
      <c r="I776" t="str">
        <f>IF(Tabla5[[#This Row],[Orden Cobrada]]="Si",Tabla13[[#This Row],[Método de Pago]],"Ninguno")</f>
        <v>Tarjeta de crédito</v>
      </c>
      <c r="J776" t="s">
        <v>77</v>
      </c>
      <c r="K776" s="34" t="str">
        <f>IF(Tabla5[[#This Row],[Orden Cobrada]]="Si",Tabla13[[#This Row],[Propina]],0)</f>
        <v>20.41</v>
      </c>
      <c r="L776" t="s">
        <v>76</v>
      </c>
      <c r="M776">
        <v>764</v>
      </c>
      <c r="N776" t="s">
        <v>75</v>
      </c>
      <c r="O776" t="s">
        <v>74</v>
      </c>
      <c r="P776" s="6">
        <f>INT(Tabla13[[#This Row],[Hora de Llegada]])</f>
        <v>45023</v>
      </c>
      <c r="Q776" s="7" t="str">
        <f>TEXT(Tabla13[[#This Row],[Hora de Llegada]], "h:mm")</f>
        <v>3:30</v>
      </c>
      <c r="R776" s="7" t="str">
        <f>TEXT(Tabla13[[#This Row],[Hora de Salida]], "h:mm")</f>
        <v>5:46</v>
      </c>
      <c r="S776" s="7">
        <f>IF(Tabla13[[#This Row],[Estado de la Mesa]]="Ocupada",Tabla13[[#This Row],[Hora de Salida2]]-Tabla13[[#This Row],[Hora de Llegada2]]+(15/1440),Tabla13[[#This Row],[Hora de Salida2]]-Tabla13[[#This Row],[Hora de Llegada2]])</f>
        <v>0.10486111111111111</v>
      </c>
      <c r="T776" s="7">
        <f>Tabla13[[#This Row],[Hora de Salida2]]-Tabla13[[#This Row],[Hora de Llegada2]]</f>
        <v>9.4444444444444442E-2</v>
      </c>
      <c r="U776" s="7">
        <f>IF(Tabla5[[#This Row],[Tiempo de Permanencia sin la Espera]]&gt;Tabla5[[#This Row],[Tiempo Preparación (horas)]],Tabla5[[#This Row],[Tiempo de Permanencia sin la Espera]]-Tabla5[[#This Row],[Tiempo Preparación (horas)]],0)</f>
        <v>1.6666666666666663E-2</v>
      </c>
      <c r="V776" s="7" t="str">
        <f>IF(Tabla5[[#This Row],[Tiempo de Permanencia sin la Espera]]&gt;Tabla5[[#This Row],[Tiempo Preparación (horas)]],"Si","No")</f>
        <v>Si</v>
      </c>
      <c r="W776" s="8">
        <v>85</v>
      </c>
      <c r="X776" s="8">
        <f>IF(Tabla5[[#This Row],[Orden Cobrada]]="Si",Tabla5[[#This Row],[Monto Total de la Cuenta]]," ")</f>
        <v>85</v>
      </c>
      <c r="Y776" s="8">
        <v>112</v>
      </c>
      <c r="Z776" s="7">
        <f>Tabla5[[#This Row],[Tiempo de Preparación]]/1440</f>
        <v>7.7777777777777779E-2</v>
      </c>
    </row>
    <row r="777" spans="1:26">
      <c r="A777">
        <v>20</v>
      </c>
      <c r="B777" t="s">
        <v>73</v>
      </c>
      <c r="C777">
        <v>4</v>
      </c>
      <c r="D777" s="3">
        <v>45023.01666666667</v>
      </c>
      <c r="E777" s="3">
        <v>45023.067361111112</v>
      </c>
      <c r="F777" t="s">
        <v>72</v>
      </c>
      <c r="G777" t="s">
        <v>66</v>
      </c>
      <c r="H777" t="s">
        <v>59</v>
      </c>
      <c r="I777" t="str">
        <f>IF(Tabla5[[#This Row],[Orden Cobrada]]="Si",Tabla13[[#This Row],[Método de Pago]],"Ninguno")</f>
        <v>Ninguno</v>
      </c>
      <c r="J777" t="s">
        <v>71</v>
      </c>
      <c r="K777" s="34">
        <f>IF(Tabla5[[#This Row],[Orden Cobrada]]="Si",Tabla13[[#This Row],[Propina]],0)</f>
        <v>0</v>
      </c>
      <c r="L777" t="s">
        <v>70</v>
      </c>
      <c r="M777">
        <v>765</v>
      </c>
      <c r="N777" t="s">
        <v>69</v>
      </c>
      <c r="O777" t="s">
        <v>68</v>
      </c>
      <c r="P777" s="6">
        <f>INT(Tabla13[[#This Row],[Hora de Llegada]])</f>
        <v>45023</v>
      </c>
      <c r="Q777" s="7" t="str">
        <f>TEXT(Tabla13[[#This Row],[Hora de Llegada]], "h:mm")</f>
        <v>0:24</v>
      </c>
      <c r="R777" s="7" t="str">
        <f>TEXT(Tabla13[[#This Row],[Hora de Salida]], "h:mm")</f>
        <v>1:37</v>
      </c>
      <c r="S777" s="7">
        <f>IF(Tabla13[[#This Row],[Estado de la Mesa]]="Ocupada",Tabla13[[#This Row],[Hora de Salida2]]-Tabla13[[#This Row],[Hora de Llegada2]]+(15/1440),Tabla13[[#This Row],[Hora de Salida2]]-Tabla13[[#This Row],[Hora de Llegada2]])</f>
        <v>5.0694444444444445E-2</v>
      </c>
      <c r="T777" s="7">
        <f>Tabla13[[#This Row],[Hora de Salida2]]-Tabla13[[#This Row],[Hora de Llegada2]]</f>
        <v>5.0694444444444445E-2</v>
      </c>
      <c r="U777" s="7">
        <f>IF(Tabla5[[#This Row],[Tiempo de Permanencia sin la Espera]]&gt;Tabla5[[#This Row],[Tiempo Preparación (horas)]],Tabla5[[#This Row],[Tiempo de Permanencia sin la Espera]]-Tabla5[[#This Row],[Tiempo Preparación (horas)]],0)</f>
        <v>0</v>
      </c>
      <c r="V777" s="7" t="str">
        <f>IF(Tabla5[[#This Row],[Tiempo de Permanencia sin la Espera]]&gt;Tabla5[[#This Row],[Tiempo Preparación (horas)]],"Si","No")</f>
        <v>No</v>
      </c>
      <c r="W777" s="8">
        <v>233</v>
      </c>
      <c r="X777" s="8" t="str">
        <f>IF(Tabla5[[#This Row],[Orden Cobrada]]="Si",Tabla5[[#This Row],[Monto Total de la Cuenta]]," ")</f>
        <v xml:space="preserve"> </v>
      </c>
      <c r="Y777" s="8">
        <v>164</v>
      </c>
      <c r="Z777" s="7">
        <f>Tabla5[[#This Row],[Tiempo de Preparación]]/1440</f>
        <v>0.11388888888888889</v>
      </c>
    </row>
    <row r="778" spans="1:26">
      <c r="A778">
        <v>17</v>
      </c>
      <c r="B778" t="s">
        <v>67</v>
      </c>
      <c r="C778">
        <v>6</v>
      </c>
      <c r="D778" s="3">
        <v>45023.06527777778</v>
      </c>
      <c r="E778" s="3">
        <v>45023.201388888891</v>
      </c>
      <c r="F778" t="s">
        <v>61</v>
      </c>
      <c r="G778" t="s">
        <v>66</v>
      </c>
      <c r="H778" t="s">
        <v>59</v>
      </c>
      <c r="I778" t="str">
        <f>IF(Tabla5[[#This Row],[Orden Cobrada]]="Si",Tabla13[[#This Row],[Método de Pago]],"Ninguno")</f>
        <v>Tarjeta de crédito</v>
      </c>
      <c r="J778" t="s">
        <v>65</v>
      </c>
      <c r="K778" s="34" t="str">
        <f>IF(Tabla5[[#This Row],[Orden Cobrada]]="Si",Tabla13[[#This Row],[Propina]],0)</f>
        <v>12.57</v>
      </c>
      <c r="L778" t="s">
        <v>57</v>
      </c>
      <c r="M778">
        <v>766</v>
      </c>
      <c r="N778" t="s">
        <v>64</v>
      </c>
      <c r="O778" t="s">
        <v>63</v>
      </c>
      <c r="P778" s="6">
        <f>INT(Tabla13[[#This Row],[Hora de Llegada]])</f>
        <v>45023</v>
      </c>
      <c r="Q778" s="7" t="str">
        <f>TEXT(Tabla13[[#This Row],[Hora de Llegada]], "h:mm")</f>
        <v>1:34</v>
      </c>
      <c r="R778" s="7" t="str">
        <f>TEXT(Tabla13[[#This Row],[Hora de Salida]], "h:mm")</f>
        <v>4:50</v>
      </c>
      <c r="S778" s="7">
        <f>IF(Tabla13[[#This Row],[Estado de la Mesa]]="Ocupada",Tabla13[[#This Row],[Hora de Salida2]]-Tabla13[[#This Row],[Hora de Llegada2]]+(15/1440),Tabla13[[#This Row],[Hora de Salida2]]-Tabla13[[#This Row],[Hora de Llegada2]])</f>
        <v>0.13611111111111107</v>
      </c>
      <c r="T778" s="7">
        <f>Tabla13[[#This Row],[Hora de Salida2]]-Tabla13[[#This Row],[Hora de Llegada2]]</f>
        <v>0.13611111111111107</v>
      </c>
      <c r="U778" s="7">
        <f>IF(Tabla5[[#This Row],[Tiempo de Permanencia sin la Espera]]&gt;Tabla5[[#This Row],[Tiempo Preparación (horas)]],Tabla5[[#This Row],[Tiempo de Permanencia sin la Espera]]-Tabla5[[#This Row],[Tiempo Preparación (horas)]],0)</f>
        <v>4.3055555555555514E-2</v>
      </c>
      <c r="V778" s="7" t="str">
        <f>IF(Tabla5[[#This Row],[Tiempo de Permanencia sin la Espera]]&gt;Tabla5[[#This Row],[Tiempo Preparación (horas)]],"Si","No")</f>
        <v>Si</v>
      </c>
      <c r="W778" s="8">
        <v>185</v>
      </c>
      <c r="X778" s="8">
        <f>IF(Tabla5[[#This Row],[Orden Cobrada]]="Si",Tabla5[[#This Row],[Monto Total de la Cuenta]]," ")</f>
        <v>185</v>
      </c>
      <c r="Y778" s="8">
        <v>134</v>
      </c>
      <c r="Z778" s="7">
        <f>Tabla5[[#This Row],[Tiempo de Preparación]]/1440</f>
        <v>9.3055555555555558E-2</v>
      </c>
    </row>
    <row r="779" spans="1:26">
      <c r="A779">
        <v>10</v>
      </c>
      <c r="B779" t="s">
        <v>62</v>
      </c>
      <c r="C779">
        <v>3</v>
      </c>
      <c r="D779" s="3">
        <v>45023.047222222223</v>
      </c>
      <c r="E779" s="3">
        <v>45023.164583333331</v>
      </c>
      <c r="F779" t="s">
        <v>61</v>
      </c>
      <c r="G779" t="s">
        <v>60</v>
      </c>
      <c r="H779" t="s">
        <v>59</v>
      </c>
      <c r="I779" t="str">
        <f>IF(Tabla5[[#This Row],[Orden Cobrada]]="Si",Tabla13[[#This Row],[Método de Pago]],"Ninguno")</f>
        <v>Tarjeta de crédito</v>
      </c>
      <c r="J779" t="s">
        <v>58</v>
      </c>
      <c r="K779" s="34" t="str">
        <f>IF(Tabla5[[#This Row],[Orden Cobrada]]="Si",Tabla13[[#This Row],[Propina]],0)</f>
        <v>15.98</v>
      </c>
      <c r="L779" t="s">
        <v>57</v>
      </c>
      <c r="M779">
        <v>767</v>
      </c>
      <c r="N779" t="s">
        <v>56</v>
      </c>
      <c r="O779" t="s">
        <v>55</v>
      </c>
      <c r="P779" s="6">
        <f>INT(Tabla13[[#This Row],[Hora de Llegada]])</f>
        <v>45023</v>
      </c>
      <c r="Q779" s="7" t="str">
        <f>TEXT(Tabla13[[#This Row],[Hora de Llegada]], "h:mm")</f>
        <v>1:08</v>
      </c>
      <c r="R779" s="7" t="str">
        <f>TEXT(Tabla13[[#This Row],[Hora de Salida]], "h:mm")</f>
        <v>3:57</v>
      </c>
      <c r="S779" s="7">
        <f>IF(Tabla13[[#This Row],[Estado de la Mesa]]="Ocupada",Tabla13[[#This Row],[Hora de Salida2]]-Tabla13[[#This Row],[Hora de Llegada2]]+(15/1440),Tabla13[[#This Row],[Hora de Salida2]]-Tabla13[[#This Row],[Hora de Llegada2]])</f>
        <v>0.11736111111111111</v>
      </c>
      <c r="T779" s="7">
        <f>Tabla13[[#This Row],[Hora de Salida2]]-Tabla13[[#This Row],[Hora de Llegada2]]</f>
        <v>0.11736111111111111</v>
      </c>
      <c r="U779" s="7">
        <f>IF(Tabla5[[#This Row],[Tiempo de Permanencia sin la Espera]]&gt;Tabla5[[#This Row],[Tiempo Preparación (horas)]],Tabla5[[#This Row],[Tiempo de Permanencia sin la Espera]]-Tabla5[[#This Row],[Tiempo Preparación (horas)]],0)</f>
        <v>5.8333333333333334E-2</v>
      </c>
      <c r="V779" s="7" t="str">
        <f>IF(Tabla5[[#This Row],[Tiempo de Permanencia sin la Espera]]&gt;Tabla5[[#This Row],[Tiempo Preparación (horas)]],"Si","No")</f>
        <v>Si</v>
      </c>
      <c r="W779" s="8">
        <v>169</v>
      </c>
      <c r="X779" s="8">
        <f>IF(Tabla5[[#This Row],[Orden Cobrada]]="Si",Tabla5[[#This Row],[Monto Total de la Cuenta]]," ")</f>
        <v>169</v>
      </c>
      <c r="Y779" s="8">
        <v>85</v>
      </c>
      <c r="Z779" s="7">
        <f>Tabla5[[#This Row],[Tiempo de Preparación]]/1440</f>
        <v>5.9027777777777776E-2</v>
      </c>
    </row>
    <row r="780" spans="1:26">
      <c r="C780" s="57">
        <f>AVERAGE(Tabla13[Número de Comensales])</f>
        <v>3.4823989569752283</v>
      </c>
      <c r="D780" s="3"/>
      <c r="E780" s="3"/>
      <c r="M780" s="39">
        <f>COUNT(Tabla13[Número de Orden])</f>
        <v>767</v>
      </c>
      <c r="R780" s="7"/>
      <c r="S780" s="7"/>
      <c r="T780" s="7"/>
      <c r="U780" s="7"/>
      <c r="V780" s="7"/>
      <c r="W780" s="40">
        <f>AVERAGE(Tabla5[Monto Total de la Cuenta])</f>
        <v>138.62711864406779</v>
      </c>
      <c r="X780" s="40">
        <f>SUM(Tabla5[Monto Total de la Cuenta (cobrada)])</f>
        <v>84132</v>
      </c>
      <c r="Z780" s="7"/>
    </row>
  </sheetData>
  <phoneticPr fontId="2" type="noConversion"/>
  <pageMargins left="0.75" right="0.75" top="1" bottom="1" header="0.5" footer="0.5"/>
  <legacy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48E95-F012-C448-8EC1-44667E97BEBC}">
  <sheetPr>
    <tabColor theme="7" tint="0.79998168889431442"/>
  </sheetPr>
  <dimension ref="A1:C769"/>
  <sheetViews>
    <sheetView workbookViewId="0">
      <selection activeCell="E9" sqref="E9"/>
    </sheetView>
  </sheetViews>
  <sheetFormatPr baseColWidth="10" defaultRowHeight="16"/>
  <cols>
    <col min="1" max="1" width="18.83203125" bestFit="1" customWidth="1"/>
    <col min="2" max="2" width="22.83203125" bestFit="1" customWidth="1"/>
    <col min="3" max="3" width="33.33203125" bestFit="1" customWidth="1"/>
  </cols>
  <sheetData>
    <row r="1" spans="1:3">
      <c r="A1" s="4" t="s">
        <v>27</v>
      </c>
      <c r="B1" t="s">
        <v>2327</v>
      </c>
      <c r="C1" t="s">
        <v>2328</v>
      </c>
    </row>
    <row r="2" spans="1:3">
      <c r="A2" s="5">
        <v>1</v>
      </c>
      <c r="B2" s="2">
        <v>138</v>
      </c>
      <c r="C2" s="2">
        <v>57</v>
      </c>
    </row>
    <row r="3" spans="1:3">
      <c r="A3" s="5">
        <v>2</v>
      </c>
      <c r="B3" s="2">
        <v>58</v>
      </c>
      <c r="C3" s="2">
        <v>85</v>
      </c>
    </row>
    <row r="4" spans="1:3">
      <c r="A4" s="5">
        <v>3</v>
      </c>
      <c r="B4" s="2">
        <v>165</v>
      </c>
      <c r="C4" s="2">
        <v>126</v>
      </c>
    </row>
    <row r="5" spans="1:3">
      <c r="A5" s="5">
        <v>4</v>
      </c>
      <c r="B5" s="2">
        <v>183</v>
      </c>
      <c r="C5" s="2">
        <v>40</v>
      </c>
    </row>
    <row r="6" spans="1:3">
      <c r="A6" s="5">
        <v>5</v>
      </c>
      <c r="B6" s="2">
        <v>67</v>
      </c>
      <c r="C6" s="2">
        <v>17</v>
      </c>
    </row>
    <row r="7" spans="1:3">
      <c r="A7" s="5">
        <v>6</v>
      </c>
      <c r="B7" s="2">
        <v>70</v>
      </c>
      <c r="C7" s="2">
        <v>11</v>
      </c>
    </row>
    <row r="8" spans="1:3">
      <c r="A8" s="5">
        <v>7</v>
      </c>
      <c r="B8" s="2">
        <v>172</v>
      </c>
      <c r="C8" s="2">
        <v>41</v>
      </c>
    </row>
    <row r="9" spans="1:3">
      <c r="A9" s="5">
        <v>8</v>
      </c>
      <c r="B9" s="2">
        <v>242</v>
      </c>
      <c r="C9" s="2">
        <v>55</v>
      </c>
    </row>
    <row r="10" spans="1:3">
      <c r="A10" s="5">
        <v>9</v>
      </c>
      <c r="B10" s="2">
        <v>169</v>
      </c>
      <c r="C10" s="2">
        <v>146</v>
      </c>
    </row>
    <row r="11" spans="1:3">
      <c r="A11" s="5">
        <v>10</v>
      </c>
      <c r="B11" s="2">
        <v>148</v>
      </c>
      <c r="C11" s="2">
        <v>29</v>
      </c>
    </row>
    <row r="12" spans="1:3">
      <c r="A12" s="5">
        <v>11</v>
      </c>
      <c r="B12" s="2">
        <v>88</v>
      </c>
      <c r="C12" s="2">
        <v>56</v>
      </c>
    </row>
    <row r="13" spans="1:3">
      <c r="A13" s="5">
        <v>12</v>
      </c>
      <c r="B13" s="2">
        <v>326</v>
      </c>
      <c r="C13" s="2">
        <v>95</v>
      </c>
    </row>
    <row r="14" spans="1:3">
      <c r="A14" s="5">
        <v>13</v>
      </c>
      <c r="B14" s="2">
        <v>87</v>
      </c>
      <c r="C14" s="2">
        <v>59</v>
      </c>
    </row>
    <row r="15" spans="1:3">
      <c r="A15" s="5">
        <v>14</v>
      </c>
      <c r="B15" s="2">
        <v>129</v>
      </c>
      <c r="C15" s="2">
        <v>154</v>
      </c>
    </row>
    <row r="16" spans="1:3">
      <c r="A16" s="5">
        <v>15</v>
      </c>
      <c r="B16" s="2">
        <v>224</v>
      </c>
      <c r="C16" s="2">
        <v>103</v>
      </c>
    </row>
    <row r="17" spans="1:3">
      <c r="A17" s="5">
        <v>16</v>
      </c>
      <c r="B17" s="2">
        <v>28</v>
      </c>
      <c r="C17" s="2">
        <v>38</v>
      </c>
    </row>
    <row r="18" spans="1:3">
      <c r="A18" s="5">
        <v>17</v>
      </c>
      <c r="B18" s="2">
        <v>137</v>
      </c>
      <c r="C18" s="2">
        <v>158</v>
      </c>
    </row>
    <row r="19" spans="1:3">
      <c r="A19" s="5">
        <v>18</v>
      </c>
      <c r="B19" s="2">
        <v>251</v>
      </c>
      <c r="C19" s="2">
        <v>134</v>
      </c>
    </row>
    <row r="20" spans="1:3">
      <c r="A20" s="5">
        <v>19</v>
      </c>
      <c r="B20" s="2">
        <v>80</v>
      </c>
      <c r="C20" s="2">
        <v>44</v>
      </c>
    </row>
    <row r="21" spans="1:3">
      <c r="A21" s="5">
        <v>20</v>
      </c>
      <c r="B21" s="2">
        <v>178</v>
      </c>
      <c r="C21" s="2">
        <v>70</v>
      </c>
    </row>
    <row r="22" spans="1:3">
      <c r="A22" s="5">
        <v>21</v>
      </c>
      <c r="B22" s="2">
        <v>274</v>
      </c>
      <c r="C22" s="2">
        <v>152</v>
      </c>
    </row>
    <row r="23" spans="1:3">
      <c r="A23" s="5">
        <v>22</v>
      </c>
      <c r="B23" s="2">
        <v>213</v>
      </c>
      <c r="C23" s="2">
        <v>123</v>
      </c>
    </row>
    <row r="24" spans="1:3">
      <c r="A24" s="5">
        <v>23</v>
      </c>
      <c r="B24" s="2">
        <v>138</v>
      </c>
      <c r="C24" s="2">
        <v>63</v>
      </c>
    </row>
    <row r="25" spans="1:3">
      <c r="A25" s="5">
        <v>24</v>
      </c>
      <c r="B25" s="2">
        <v>233</v>
      </c>
      <c r="C25" s="2">
        <v>180</v>
      </c>
    </row>
    <row r="26" spans="1:3">
      <c r="A26" s="5">
        <v>25</v>
      </c>
      <c r="B26" s="2">
        <v>34</v>
      </c>
      <c r="C26" s="2">
        <v>35</v>
      </c>
    </row>
    <row r="27" spans="1:3">
      <c r="A27" s="5">
        <v>26</v>
      </c>
      <c r="B27" s="2">
        <v>126</v>
      </c>
      <c r="C27" s="2">
        <v>109</v>
      </c>
    </row>
    <row r="28" spans="1:3">
      <c r="A28" s="5">
        <v>27</v>
      </c>
      <c r="B28" s="2">
        <v>61</v>
      </c>
      <c r="C28" s="2">
        <v>55</v>
      </c>
    </row>
    <row r="29" spans="1:3">
      <c r="A29" s="5">
        <v>28</v>
      </c>
      <c r="B29" s="2">
        <v>94</v>
      </c>
      <c r="C29" s="2">
        <v>56</v>
      </c>
    </row>
    <row r="30" spans="1:3">
      <c r="A30" s="5">
        <v>29</v>
      </c>
      <c r="B30" s="2">
        <v>173</v>
      </c>
      <c r="C30" s="2">
        <v>71</v>
      </c>
    </row>
    <row r="31" spans="1:3">
      <c r="A31" s="5">
        <v>30</v>
      </c>
      <c r="B31" s="2">
        <v>112</v>
      </c>
      <c r="C31" s="2">
        <v>69</v>
      </c>
    </row>
    <row r="32" spans="1:3">
      <c r="A32" s="5">
        <v>31</v>
      </c>
      <c r="B32" s="2">
        <v>67</v>
      </c>
      <c r="C32" s="2">
        <v>105</v>
      </c>
    </row>
    <row r="33" spans="1:3">
      <c r="A33" s="5">
        <v>32</v>
      </c>
      <c r="B33" s="2">
        <v>211</v>
      </c>
      <c r="C33" s="2">
        <v>128</v>
      </c>
    </row>
    <row r="34" spans="1:3">
      <c r="A34" s="5">
        <v>33</v>
      </c>
      <c r="B34" s="2">
        <v>306</v>
      </c>
      <c r="C34" s="2">
        <v>130</v>
      </c>
    </row>
    <row r="35" spans="1:3">
      <c r="A35" s="5">
        <v>34</v>
      </c>
      <c r="B35" s="2">
        <v>112</v>
      </c>
      <c r="C35" s="2">
        <v>65</v>
      </c>
    </row>
    <row r="36" spans="1:3">
      <c r="A36" s="5">
        <v>35</v>
      </c>
      <c r="B36" s="2">
        <v>214</v>
      </c>
      <c r="C36" s="2">
        <v>65</v>
      </c>
    </row>
    <row r="37" spans="1:3">
      <c r="A37" s="5">
        <v>36</v>
      </c>
      <c r="B37" s="2">
        <v>30</v>
      </c>
      <c r="C37" s="2">
        <v>38</v>
      </c>
    </row>
    <row r="38" spans="1:3">
      <c r="A38" s="5">
        <v>37</v>
      </c>
      <c r="B38" s="2">
        <v>21</v>
      </c>
      <c r="C38" s="2">
        <v>47</v>
      </c>
    </row>
    <row r="39" spans="1:3">
      <c r="A39" s="5">
        <v>38</v>
      </c>
      <c r="B39" s="2">
        <v>235</v>
      </c>
      <c r="C39" s="2">
        <v>98</v>
      </c>
    </row>
    <row r="40" spans="1:3">
      <c r="A40" s="5">
        <v>39</v>
      </c>
      <c r="B40" s="2">
        <v>108</v>
      </c>
      <c r="C40" s="2">
        <v>57</v>
      </c>
    </row>
    <row r="41" spans="1:3">
      <c r="A41" s="5">
        <v>40</v>
      </c>
      <c r="B41" s="2">
        <v>148</v>
      </c>
      <c r="C41" s="2">
        <v>78</v>
      </c>
    </row>
    <row r="42" spans="1:3">
      <c r="A42" s="5">
        <v>41</v>
      </c>
      <c r="B42" s="2">
        <v>204</v>
      </c>
      <c r="C42" s="2">
        <v>89</v>
      </c>
    </row>
    <row r="43" spans="1:3">
      <c r="A43" s="5">
        <v>42</v>
      </c>
      <c r="B43" s="2">
        <v>102</v>
      </c>
      <c r="C43" s="2">
        <v>69</v>
      </c>
    </row>
    <row r="44" spans="1:3">
      <c r="A44" s="5">
        <v>43</v>
      </c>
      <c r="B44" s="2">
        <v>203</v>
      </c>
      <c r="C44" s="2">
        <v>146</v>
      </c>
    </row>
    <row r="45" spans="1:3">
      <c r="A45" s="5">
        <v>44</v>
      </c>
      <c r="B45" s="2">
        <v>122</v>
      </c>
      <c r="C45" s="2">
        <v>85</v>
      </c>
    </row>
    <row r="46" spans="1:3">
      <c r="A46" s="5">
        <v>45</v>
      </c>
      <c r="B46" s="2">
        <v>54</v>
      </c>
      <c r="C46" s="2">
        <v>47</v>
      </c>
    </row>
    <row r="47" spans="1:3">
      <c r="A47" s="5">
        <v>46</v>
      </c>
      <c r="B47" s="2">
        <v>140</v>
      </c>
      <c r="C47" s="2">
        <v>86</v>
      </c>
    </row>
    <row r="48" spans="1:3">
      <c r="A48" s="5">
        <v>47</v>
      </c>
      <c r="B48" s="2">
        <v>109</v>
      </c>
      <c r="C48" s="2">
        <v>87</v>
      </c>
    </row>
    <row r="49" spans="1:3">
      <c r="A49" s="5">
        <v>48</v>
      </c>
      <c r="B49" s="2">
        <v>158</v>
      </c>
      <c r="C49" s="2">
        <v>124</v>
      </c>
    </row>
    <row r="50" spans="1:3">
      <c r="A50" s="5">
        <v>49</v>
      </c>
      <c r="B50" s="2">
        <v>186</v>
      </c>
      <c r="C50" s="2">
        <v>81</v>
      </c>
    </row>
    <row r="51" spans="1:3">
      <c r="A51" s="5">
        <v>50</v>
      </c>
      <c r="B51" s="2">
        <v>76</v>
      </c>
      <c r="C51" s="2">
        <v>21</v>
      </c>
    </row>
    <row r="52" spans="1:3">
      <c r="A52" s="5">
        <v>51</v>
      </c>
      <c r="B52" s="2">
        <v>225</v>
      </c>
      <c r="C52" s="2">
        <v>164</v>
      </c>
    </row>
    <row r="53" spans="1:3">
      <c r="A53" s="5">
        <v>52</v>
      </c>
      <c r="B53" s="2">
        <v>263</v>
      </c>
      <c r="C53" s="2">
        <v>62</v>
      </c>
    </row>
    <row r="54" spans="1:3">
      <c r="A54" s="5">
        <v>53</v>
      </c>
      <c r="B54" s="2">
        <v>267</v>
      </c>
      <c r="C54" s="2">
        <v>112</v>
      </c>
    </row>
    <row r="55" spans="1:3">
      <c r="A55" s="5">
        <v>54</v>
      </c>
      <c r="B55" s="2">
        <v>187</v>
      </c>
      <c r="C55" s="2">
        <v>203</v>
      </c>
    </row>
    <row r="56" spans="1:3">
      <c r="A56" s="5">
        <v>55</v>
      </c>
      <c r="B56" s="2">
        <v>255</v>
      </c>
      <c r="C56" s="2">
        <v>96</v>
      </c>
    </row>
    <row r="57" spans="1:3">
      <c r="A57" s="5">
        <v>56</v>
      </c>
      <c r="B57" s="2">
        <v>48</v>
      </c>
      <c r="C57" s="2">
        <v>78</v>
      </c>
    </row>
    <row r="58" spans="1:3">
      <c r="A58" s="5">
        <v>57</v>
      </c>
      <c r="B58" s="2">
        <v>169</v>
      </c>
      <c r="C58" s="2">
        <v>68</v>
      </c>
    </row>
    <row r="59" spans="1:3">
      <c r="A59" s="5">
        <v>58</v>
      </c>
      <c r="B59" s="2">
        <v>82</v>
      </c>
      <c r="C59" s="2">
        <v>73</v>
      </c>
    </row>
    <row r="60" spans="1:3">
      <c r="A60" s="5">
        <v>59</v>
      </c>
      <c r="B60" s="2">
        <v>160</v>
      </c>
      <c r="C60" s="2">
        <v>48</v>
      </c>
    </row>
    <row r="61" spans="1:3">
      <c r="A61" s="5">
        <v>60</v>
      </c>
      <c r="B61" s="2">
        <v>102</v>
      </c>
      <c r="C61" s="2">
        <v>43</v>
      </c>
    </row>
    <row r="62" spans="1:3">
      <c r="A62" s="5">
        <v>61</v>
      </c>
      <c r="B62" s="2">
        <v>242</v>
      </c>
      <c r="C62" s="2">
        <v>159</v>
      </c>
    </row>
    <row r="63" spans="1:3">
      <c r="A63" s="5">
        <v>62</v>
      </c>
      <c r="B63" s="2">
        <v>148</v>
      </c>
      <c r="C63" s="2">
        <v>155</v>
      </c>
    </row>
    <row r="64" spans="1:3">
      <c r="A64" s="5">
        <v>63</v>
      </c>
      <c r="B64" s="2">
        <v>55</v>
      </c>
      <c r="C64" s="2">
        <v>30</v>
      </c>
    </row>
    <row r="65" spans="1:3">
      <c r="A65" s="5">
        <v>64</v>
      </c>
      <c r="B65" s="2">
        <v>288</v>
      </c>
      <c r="C65" s="2">
        <v>82</v>
      </c>
    </row>
    <row r="66" spans="1:3">
      <c r="A66" s="5">
        <v>65</v>
      </c>
      <c r="B66" s="2">
        <v>196</v>
      </c>
      <c r="C66" s="2">
        <v>155</v>
      </c>
    </row>
    <row r="67" spans="1:3">
      <c r="A67" s="5">
        <v>66</v>
      </c>
      <c r="B67" s="2">
        <v>210</v>
      </c>
      <c r="C67" s="2">
        <v>114</v>
      </c>
    </row>
    <row r="68" spans="1:3">
      <c r="A68" s="5">
        <v>67</v>
      </c>
      <c r="B68" s="2">
        <v>256</v>
      </c>
      <c r="C68" s="2">
        <v>131</v>
      </c>
    </row>
    <row r="69" spans="1:3">
      <c r="A69" s="5">
        <v>68</v>
      </c>
      <c r="B69" s="2">
        <v>218</v>
      </c>
      <c r="C69" s="2">
        <v>145</v>
      </c>
    </row>
    <row r="70" spans="1:3">
      <c r="A70" s="5">
        <v>69</v>
      </c>
      <c r="B70" s="2">
        <v>234</v>
      </c>
      <c r="C70" s="2">
        <v>92</v>
      </c>
    </row>
    <row r="71" spans="1:3">
      <c r="A71" s="5">
        <v>70</v>
      </c>
      <c r="B71" s="2">
        <v>118</v>
      </c>
      <c r="C71" s="2">
        <v>40</v>
      </c>
    </row>
    <row r="72" spans="1:3">
      <c r="A72" s="5">
        <v>71</v>
      </c>
      <c r="B72" s="2">
        <v>136</v>
      </c>
      <c r="C72" s="2">
        <v>49</v>
      </c>
    </row>
    <row r="73" spans="1:3">
      <c r="A73" s="5">
        <v>72</v>
      </c>
      <c r="B73" s="2">
        <v>75</v>
      </c>
      <c r="C73" s="2">
        <v>54</v>
      </c>
    </row>
    <row r="74" spans="1:3">
      <c r="A74" s="5">
        <v>73</v>
      </c>
      <c r="B74" s="2">
        <v>81</v>
      </c>
      <c r="C74" s="2">
        <v>20</v>
      </c>
    </row>
    <row r="75" spans="1:3">
      <c r="A75" s="5">
        <v>74</v>
      </c>
      <c r="B75" s="2">
        <v>218</v>
      </c>
      <c r="C75" s="2">
        <v>100</v>
      </c>
    </row>
    <row r="76" spans="1:3">
      <c r="A76" s="5">
        <v>75</v>
      </c>
      <c r="B76" s="2">
        <v>109</v>
      </c>
      <c r="C76" s="2">
        <v>51</v>
      </c>
    </row>
    <row r="77" spans="1:3">
      <c r="A77" s="5">
        <v>76</v>
      </c>
      <c r="B77" s="2">
        <v>158</v>
      </c>
      <c r="C77" s="2">
        <v>97</v>
      </c>
    </row>
    <row r="78" spans="1:3">
      <c r="A78" s="5">
        <v>77</v>
      </c>
      <c r="B78" s="2">
        <v>99</v>
      </c>
      <c r="C78" s="2">
        <v>97</v>
      </c>
    </row>
    <row r="79" spans="1:3">
      <c r="A79" s="5">
        <v>78</v>
      </c>
      <c r="B79" s="2">
        <v>57</v>
      </c>
      <c r="C79" s="2">
        <v>54</v>
      </c>
    </row>
    <row r="80" spans="1:3">
      <c r="A80" s="5">
        <v>79</v>
      </c>
      <c r="B80" s="2">
        <v>309</v>
      </c>
      <c r="C80" s="2">
        <v>96</v>
      </c>
    </row>
    <row r="81" spans="1:3">
      <c r="A81" s="5">
        <v>80</v>
      </c>
      <c r="B81" s="2">
        <v>121</v>
      </c>
      <c r="C81" s="2">
        <v>67</v>
      </c>
    </row>
    <row r="82" spans="1:3">
      <c r="A82" s="5">
        <v>81</v>
      </c>
      <c r="B82" s="2">
        <v>62</v>
      </c>
      <c r="C82" s="2">
        <v>59</v>
      </c>
    </row>
    <row r="83" spans="1:3">
      <c r="A83" s="5">
        <v>82</v>
      </c>
      <c r="B83" s="2">
        <v>80</v>
      </c>
      <c r="C83" s="2">
        <v>19</v>
      </c>
    </row>
    <row r="84" spans="1:3">
      <c r="A84" s="5">
        <v>83</v>
      </c>
      <c r="B84" s="2">
        <v>170</v>
      </c>
      <c r="C84" s="2">
        <v>94</v>
      </c>
    </row>
    <row r="85" spans="1:3">
      <c r="A85" s="5">
        <v>84</v>
      </c>
      <c r="B85" s="2">
        <v>60</v>
      </c>
      <c r="C85" s="2">
        <v>10</v>
      </c>
    </row>
    <row r="86" spans="1:3">
      <c r="A86" s="5">
        <v>85</v>
      </c>
      <c r="B86" s="2">
        <v>208</v>
      </c>
      <c r="C86" s="2">
        <v>142</v>
      </c>
    </row>
    <row r="87" spans="1:3">
      <c r="A87" s="5">
        <v>86</v>
      </c>
      <c r="B87" s="2">
        <v>50</v>
      </c>
      <c r="C87" s="2">
        <v>8</v>
      </c>
    </row>
    <row r="88" spans="1:3">
      <c r="A88" s="5">
        <v>87</v>
      </c>
      <c r="B88" s="2">
        <v>99</v>
      </c>
      <c r="C88" s="2">
        <v>71</v>
      </c>
    </row>
    <row r="89" spans="1:3">
      <c r="A89" s="5">
        <v>88</v>
      </c>
      <c r="B89" s="2">
        <v>123</v>
      </c>
      <c r="C89" s="2">
        <v>117</v>
      </c>
    </row>
    <row r="90" spans="1:3">
      <c r="A90" s="5">
        <v>89</v>
      </c>
      <c r="B90" s="2">
        <v>159</v>
      </c>
      <c r="C90" s="2">
        <v>142</v>
      </c>
    </row>
    <row r="91" spans="1:3">
      <c r="A91" s="5">
        <v>90</v>
      </c>
      <c r="B91" s="2">
        <v>34</v>
      </c>
      <c r="C91" s="2">
        <v>48</v>
      </c>
    </row>
    <row r="92" spans="1:3">
      <c r="A92" s="5">
        <v>91</v>
      </c>
      <c r="B92" s="2">
        <v>293</v>
      </c>
      <c r="C92" s="2">
        <v>132</v>
      </c>
    </row>
    <row r="93" spans="1:3">
      <c r="A93" s="5">
        <v>92</v>
      </c>
      <c r="B93" s="2">
        <v>82</v>
      </c>
      <c r="C93" s="2">
        <v>42</v>
      </c>
    </row>
    <row r="94" spans="1:3">
      <c r="A94" s="5">
        <v>93</v>
      </c>
      <c r="B94" s="2">
        <v>29</v>
      </c>
      <c r="C94" s="2">
        <v>18</v>
      </c>
    </row>
    <row r="95" spans="1:3">
      <c r="A95" s="5">
        <v>94</v>
      </c>
      <c r="B95" s="2">
        <v>253</v>
      </c>
      <c r="C95" s="2">
        <v>129</v>
      </c>
    </row>
    <row r="96" spans="1:3">
      <c r="A96" s="5">
        <v>95</v>
      </c>
      <c r="B96" s="2">
        <v>153</v>
      </c>
      <c r="C96" s="2">
        <v>41</v>
      </c>
    </row>
    <row r="97" spans="1:3">
      <c r="A97" s="5">
        <v>96</v>
      </c>
      <c r="B97" s="2">
        <v>176</v>
      </c>
      <c r="C97" s="2">
        <v>76</v>
      </c>
    </row>
    <row r="98" spans="1:3">
      <c r="A98" s="5">
        <v>97</v>
      </c>
      <c r="B98" s="2">
        <v>188</v>
      </c>
      <c r="C98" s="2">
        <v>79</v>
      </c>
    </row>
    <row r="99" spans="1:3">
      <c r="A99" s="5">
        <v>98</v>
      </c>
      <c r="B99" s="2">
        <v>166</v>
      </c>
      <c r="C99" s="2">
        <v>140</v>
      </c>
    </row>
    <row r="100" spans="1:3">
      <c r="A100" s="5">
        <v>99</v>
      </c>
      <c r="B100" s="2">
        <v>139</v>
      </c>
      <c r="C100" s="2">
        <v>86</v>
      </c>
    </row>
    <row r="101" spans="1:3">
      <c r="A101" s="5">
        <v>100</v>
      </c>
      <c r="B101" s="2">
        <v>166</v>
      </c>
      <c r="C101" s="2">
        <v>103</v>
      </c>
    </row>
    <row r="102" spans="1:3">
      <c r="A102" s="5">
        <v>101</v>
      </c>
      <c r="B102" s="2">
        <v>138</v>
      </c>
      <c r="C102" s="2">
        <v>134</v>
      </c>
    </row>
    <row r="103" spans="1:3">
      <c r="A103" s="5">
        <v>102</v>
      </c>
      <c r="B103" s="2">
        <v>171</v>
      </c>
      <c r="C103" s="2">
        <v>46</v>
      </c>
    </row>
    <row r="104" spans="1:3">
      <c r="A104" s="5">
        <v>103</v>
      </c>
      <c r="B104" s="2">
        <v>73</v>
      </c>
      <c r="C104" s="2">
        <v>99</v>
      </c>
    </row>
    <row r="105" spans="1:3">
      <c r="A105" s="5">
        <v>104</v>
      </c>
      <c r="B105" s="2">
        <v>77</v>
      </c>
      <c r="C105" s="2">
        <v>55</v>
      </c>
    </row>
    <row r="106" spans="1:3">
      <c r="A106" s="5">
        <v>105</v>
      </c>
      <c r="B106" s="2">
        <v>141</v>
      </c>
      <c r="C106" s="2">
        <v>43</v>
      </c>
    </row>
    <row r="107" spans="1:3">
      <c r="A107" s="5">
        <v>106</v>
      </c>
      <c r="B107" s="2">
        <v>68</v>
      </c>
      <c r="C107" s="2">
        <v>29</v>
      </c>
    </row>
    <row r="108" spans="1:3">
      <c r="A108" s="5">
        <v>107</v>
      </c>
      <c r="B108" s="2">
        <v>253</v>
      </c>
      <c r="C108" s="2">
        <v>141</v>
      </c>
    </row>
    <row r="109" spans="1:3">
      <c r="A109" s="5">
        <v>108</v>
      </c>
      <c r="B109" s="2">
        <v>124</v>
      </c>
      <c r="C109" s="2">
        <v>115</v>
      </c>
    </row>
    <row r="110" spans="1:3">
      <c r="A110" s="5">
        <v>109</v>
      </c>
      <c r="B110" s="2">
        <v>169</v>
      </c>
      <c r="C110" s="2">
        <v>118</v>
      </c>
    </row>
    <row r="111" spans="1:3">
      <c r="A111" s="5">
        <v>110</v>
      </c>
      <c r="B111" s="2">
        <v>163</v>
      </c>
      <c r="C111" s="2">
        <v>121</v>
      </c>
    </row>
    <row r="112" spans="1:3">
      <c r="A112" s="5">
        <v>111</v>
      </c>
      <c r="B112" s="2">
        <v>204</v>
      </c>
      <c r="C112" s="2">
        <v>137</v>
      </c>
    </row>
    <row r="113" spans="1:3">
      <c r="A113" s="5">
        <v>112</v>
      </c>
      <c r="B113" s="2">
        <v>20</v>
      </c>
      <c r="C113" s="2">
        <v>16</v>
      </c>
    </row>
    <row r="114" spans="1:3">
      <c r="A114" s="5">
        <v>113</v>
      </c>
      <c r="B114" s="2">
        <v>68</v>
      </c>
      <c r="C114" s="2">
        <v>51</v>
      </c>
    </row>
    <row r="115" spans="1:3">
      <c r="A115" s="5">
        <v>114</v>
      </c>
      <c r="B115" s="2">
        <v>253</v>
      </c>
      <c r="C115" s="2">
        <v>131</v>
      </c>
    </row>
    <row r="116" spans="1:3">
      <c r="A116" s="5">
        <v>115</v>
      </c>
      <c r="B116" s="2">
        <v>237</v>
      </c>
      <c r="C116" s="2">
        <v>98</v>
      </c>
    </row>
    <row r="117" spans="1:3">
      <c r="A117" s="5">
        <v>116</v>
      </c>
      <c r="B117" s="2">
        <v>269</v>
      </c>
      <c r="C117" s="2">
        <v>129</v>
      </c>
    </row>
    <row r="118" spans="1:3">
      <c r="A118" s="5">
        <v>117</v>
      </c>
      <c r="B118" s="2">
        <v>70</v>
      </c>
      <c r="C118" s="2">
        <v>8</v>
      </c>
    </row>
    <row r="119" spans="1:3">
      <c r="A119" s="5">
        <v>118</v>
      </c>
      <c r="B119" s="2">
        <v>209</v>
      </c>
      <c r="C119" s="2">
        <v>136</v>
      </c>
    </row>
    <row r="120" spans="1:3">
      <c r="A120" s="5">
        <v>119</v>
      </c>
      <c r="B120" s="2">
        <v>134</v>
      </c>
      <c r="C120" s="2">
        <v>54</v>
      </c>
    </row>
    <row r="121" spans="1:3">
      <c r="A121" s="5">
        <v>120</v>
      </c>
      <c r="B121" s="2">
        <v>145</v>
      </c>
      <c r="C121" s="2">
        <v>97</v>
      </c>
    </row>
    <row r="122" spans="1:3">
      <c r="A122" s="5">
        <v>121</v>
      </c>
      <c r="B122" s="2">
        <v>52</v>
      </c>
      <c r="C122" s="2">
        <v>38</v>
      </c>
    </row>
    <row r="123" spans="1:3">
      <c r="A123" s="5">
        <v>122</v>
      </c>
      <c r="B123" s="2">
        <v>105</v>
      </c>
      <c r="C123" s="2">
        <v>32</v>
      </c>
    </row>
    <row r="124" spans="1:3">
      <c r="A124" s="5">
        <v>123</v>
      </c>
      <c r="B124" s="2">
        <v>24</v>
      </c>
      <c r="C124" s="2">
        <v>33</v>
      </c>
    </row>
    <row r="125" spans="1:3">
      <c r="A125" s="5">
        <v>124</v>
      </c>
      <c r="B125" s="2">
        <v>222</v>
      </c>
      <c r="C125" s="2">
        <v>138</v>
      </c>
    </row>
    <row r="126" spans="1:3">
      <c r="A126" s="5">
        <v>125</v>
      </c>
      <c r="B126" s="2">
        <v>184</v>
      </c>
      <c r="C126" s="2">
        <v>84</v>
      </c>
    </row>
    <row r="127" spans="1:3">
      <c r="A127" s="5">
        <v>126</v>
      </c>
      <c r="B127" s="2">
        <v>165</v>
      </c>
      <c r="C127" s="2">
        <v>139</v>
      </c>
    </row>
    <row r="128" spans="1:3">
      <c r="A128" s="5">
        <v>127</v>
      </c>
      <c r="B128" s="2">
        <v>72</v>
      </c>
      <c r="C128" s="2">
        <v>30</v>
      </c>
    </row>
    <row r="129" spans="1:3">
      <c r="A129" s="5">
        <v>128</v>
      </c>
      <c r="B129" s="2">
        <v>239</v>
      </c>
      <c r="C129" s="2">
        <v>172</v>
      </c>
    </row>
    <row r="130" spans="1:3">
      <c r="A130" s="5">
        <v>129</v>
      </c>
      <c r="B130" s="2">
        <v>106</v>
      </c>
      <c r="C130" s="2">
        <v>80</v>
      </c>
    </row>
    <row r="131" spans="1:3">
      <c r="A131" s="5">
        <v>130</v>
      </c>
      <c r="B131" s="2">
        <v>35</v>
      </c>
      <c r="C131" s="2">
        <v>25</v>
      </c>
    </row>
    <row r="132" spans="1:3">
      <c r="A132" s="5">
        <v>131</v>
      </c>
      <c r="B132" s="2">
        <v>157</v>
      </c>
      <c r="C132" s="2">
        <v>120</v>
      </c>
    </row>
    <row r="133" spans="1:3">
      <c r="A133" s="5">
        <v>132</v>
      </c>
      <c r="B133" s="2">
        <v>206</v>
      </c>
      <c r="C133" s="2">
        <v>102</v>
      </c>
    </row>
    <row r="134" spans="1:3">
      <c r="A134" s="5">
        <v>133</v>
      </c>
      <c r="B134" s="2">
        <v>182</v>
      </c>
      <c r="C134" s="2">
        <v>107</v>
      </c>
    </row>
    <row r="135" spans="1:3">
      <c r="A135" s="5">
        <v>134</v>
      </c>
      <c r="B135" s="2">
        <v>120</v>
      </c>
      <c r="C135" s="2">
        <v>48</v>
      </c>
    </row>
    <row r="136" spans="1:3">
      <c r="A136" s="5">
        <v>135</v>
      </c>
      <c r="B136" s="2">
        <v>260</v>
      </c>
      <c r="C136" s="2">
        <v>88</v>
      </c>
    </row>
    <row r="137" spans="1:3">
      <c r="A137" s="5">
        <v>136</v>
      </c>
      <c r="B137" s="2">
        <v>80</v>
      </c>
      <c r="C137" s="2">
        <v>13</v>
      </c>
    </row>
    <row r="138" spans="1:3">
      <c r="A138" s="5">
        <v>137</v>
      </c>
      <c r="B138" s="2">
        <v>63</v>
      </c>
      <c r="C138" s="2">
        <v>41</v>
      </c>
    </row>
    <row r="139" spans="1:3">
      <c r="A139" s="5">
        <v>138</v>
      </c>
      <c r="B139" s="2">
        <v>238</v>
      </c>
      <c r="C139" s="2">
        <v>97</v>
      </c>
    </row>
    <row r="140" spans="1:3">
      <c r="A140" s="5">
        <v>139</v>
      </c>
      <c r="B140" s="2">
        <v>35</v>
      </c>
      <c r="C140" s="2">
        <v>26</v>
      </c>
    </row>
    <row r="141" spans="1:3">
      <c r="A141" s="5">
        <v>140</v>
      </c>
      <c r="B141" s="2">
        <v>191</v>
      </c>
      <c r="C141" s="2">
        <v>118</v>
      </c>
    </row>
    <row r="142" spans="1:3">
      <c r="A142" s="5">
        <v>141</v>
      </c>
      <c r="B142" s="2">
        <v>21</v>
      </c>
      <c r="C142" s="2">
        <v>28</v>
      </c>
    </row>
    <row r="143" spans="1:3">
      <c r="A143" s="5">
        <v>142</v>
      </c>
      <c r="B143" s="2">
        <v>181</v>
      </c>
      <c r="C143" s="2">
        <v>70</v>
      </c>
    </row>
    <row r="144" spans="1:3">
      <c r="A144" s="5">
        <v>143</v>
      </c>
      <c r="B144" s="2">
        <v>50</v>
      </c>
      <c r="C144" s="2">
        <v>16</v>
      </c>
    </row>
    <row r="145" spans="1:3">
      <c r="A145" s="5">
        <v>144</v>
      </c>
      <c r="B145" s="2">
        <v>185</v>
      </c>
      <c r="C145" s="2">
        <v>150</v>
      </c>
    </row>
    <row r="146" spans="1:3">
      <c r="A146" s="5">
        <v>145</v>
      </c>
      <c r="B146" s="2">
        <v>126</v>
      </c>
      <c r="C146" s="2">
        <v>106</v>
      </c>
    </row>
    <row r="147" spans="1:3">
      <c r="A147" s="5">
        <v>146</v>
      </c>
      <c r="B147" s="2">
        <v>62</v>
      </c>
      <c r="C147" s="2">
        <v>47</v>
      </c>
    </row>
    <row r="148" spans="1:3">
      <c r="A148" s="5">
        <v>147</v>
      </c>
      <c r="B148" s="2">
        <v>84</v>
      </c>
      <c r="C148" s="2">
        <v>33</v>
      </c>
    </row>
    <row r="149" spans="1:3">
      <c r="A149" s="5">
        <v>148</v>
      </c>
      <c r="B149" s="2">
        <v>212</v>
      </c>
      <c r="C149" s="2">
        <v>159</v>
      </c>
    </row>
    <row r="150" spans="1:3">
      <c r="A150" s="5">
        <v>149</v>
      </c>
      <c r="B150" s="2">
        <v>226</v>
      </c>
      <c r="C150" s="2">
        <v>139</v>
      </c>
    </row>
    <row r="151" spans="1:3">
      <c r="A151" s="5">
        <v>150</v>
      </c>
      <c r="B151" s="2">
        <v>150</v>
      </c>
      <c r="C151" s="2">
        <v>106</v>
      </c>
    </row>
    <row r="152" spans="1:3">
      <c r="A152" s="5">
        <v>151</v>
      </c>
      <c r="B152" s="2">
        <v>132</v>
      </c>
      <c r="C152" s="2">
        <v>19</v>
      </c>
    </row>
    <row r="153" spans="1:3">
      <c r="A153" s="5">
        <v>152</v>
      </c>
      <c r="B153" s="2">
        <v>56</v>
      </c>
      <c r="C153" s="2">
        <v>12</v>
      </c>
    </row>
    <row r="154" spans="1:3">
      <c r="A154" s="5">
        <v>153</v>
      </c>
      <c r="B154" s="2">
        <v>203</v>
      </c>
      <c r="C154" s="2">
        <v>89</v>
      </c>
    </row>
    <row r="155" spans="1:3">
      <c r="A155" s="5">
        <v>154</v>
      </c>
      <c r="B155" s="2">
        <v>144</v>
      </c>
      <c r="C155" s="2">
        <v>82</v>
      </c>
    </row>
    <row r="156" spans="1:3">
      <c r="A156" s="5">
        <v>155</v>
      </c>
      <c r="B156" s="2">
        <v>136</v>
      </c>
      <c r="C156" s="2">
        <v>100</v>
      </c>
    </row>
    <row r="157" spans="1:3">
      <c r="A157" s="5">
        <v>156</v>
      </c>
      <c r="B157" s="2">
        <v>56</v>
      </c>
      <c r="C157" s="2">
        <v>6</v>
      </c>
    </row>
    <row r="158" spans="1:3">
      <c r="A158" s="5">
        <v>157</v>
      </c>
      <c r="B158" s="2">
        <v>271</v>
      </c>
      <c r="C158" s="2">
        <v>150</v>
      </c>
    </row>
    <row r="159" spans="1:3">
      <c r="A159" s="5">
        <v>158</v>
      </c>
      <c r="B159" s="2">
        <v>310</v>
      </c>
      <c r="C159" s="2">
        <v>135</v>
      </c>
    </row>
    <row r="160" spans="1:3">
      <c r="A160" s="5">
        <v>159</v>
      </c>
      <c r="B160" s="2">
        <v>253</v>
      </c>
      <c r="C160" s="2">
        <v>74</v>
      </c>
    </row>
    <row r="161" spans="1:3">
      <c r="A161" s="5">
        <v>160</v>
      </c>
      <c r="B161" s="2">
        <v>156</v>
      </c>
      <c r="C161" s="2">
        <v>67</v>
      </c>
    </row>
    <row r="162" spans="1:3">
      <c r="A162" s="5">
        <v>161</v>
      </c>
      <c r="B162" s="2">
        <v>84</v>
      </c>
      <c r="C162" s="2">
        <v>57</v>
      </c>
    </row>
    <row r="163" spans="1:3">
      <c r="A163" s="5">
        <v>162</v>
      </c>
      <c r="B163" s="2">
        <v>72</v>
      </c>
      <c r="C163" s="2">
        <v>25</v>
      </c>
    </row>
    <row r="164" spans="1:3">
      <c r="A164" s="5">
        <v>163</v>
      </c>
      <c r="B164" s="2">
        <v>271</v>
      </c>
      <c r="C164" s="2">
        <v>71</v>
      </c>
    </row>
    <row r="165" spans="1:3">
      <c r="A165" s="5">
        <v>164</v>
      </c>
      <c r="B165" s="2">
        <v>170</v>
      </c>
      <c r="C165" s="2">
        <v>105</v>
      </c>
    </row>
    <row r="166" spans="1:3">
      <c r="A166" s="5">
        <v>165</v>
      </c>
      <c r="B166" s="2">
        <v>90</v>
      </c>
      <c r="C166" s="2">
        <v>56</v>
      </c>
    </row>
    <row r="167" spans="1:3">
      <c r="A167" s="5">
        <v>166</v>
      </c>
      <c r="B167" s="2">
        <v>46</v>
      </c>
      <c r="C167" s="2">
        <v>22</v>
      </c>
    </row>
    <row r="168" spans="1:3">
      <c r="A168" s="5">
        <v>167</v>
      </c>
      <c r="B168" s="2">
        <v>152</v>
      </c>
      <c r="C168" s="2">
        <v>76</v>
      </c>
    </row>
    <row r="169" spans="1:3">
      <c r="A169" s="5">
        <v>168</v>
      </c>
      <c r="B169" s="2">
        <v>44</v>
      </c>
      <c r="C169" s="2">
        <v>7</v>
      </c>
    </row>
    <row r="170" spans="1:3">
      <c r="A170" s="5">
        <v>169</v>
      </c>
      <c r="B170" s="2">
        <v>154</v>
      </c>
      <c r="C170" s="2">
        <v>110</v>
      </c>
    </row>
    <row r="171" spans="1:3">
      <c r="A171" s="5">
        <v>170</v>
      </c>
      <c r="B171" s="2">
        <v>243</v>
      </c>
      <c r="C171" s="2">
        <v>73</v>
      </c>
    </row>
    <row r="172" spans="1:3">
      <c r="A172" s="5">
        <v>171</v>
      </c>
      <c r="B172" s="2">
        <v>139</v>
      </c>
      <c r="C172" s="2">
        <v>51</v>
      </c>
    </row>
    <row r="173" spans="1:3">
      <c r="A173" s="5">
        <v>172</v>
      </c>
      <c r="B173" s="2">
        <v>68</v>
      </c>
      <c r="C173" s="2">
        <v>27</v>
      </c>
    </row>
    <row r="174" spans="1:3">
      <c r="A174" s="5">
        <v>173</v>
      </c>
      <c r="B174" s="2">
        <v>177</v>
      </c>
      <c r="C174" s="2">
        <v>67</v>
      </c>
    </row>
    <row r="175" spans="1:3">
      <c r="A175" s="5">
        <v>174</v>
      </c>
      <c r="B175" s="2">
        <v>60</v>
      </c>
      <c r="C175" s="2">
        <v>12</v>
      </c>
    </row>
    <row r="176" spans="1:3">
      <c r="A176" s="5">
        <v>175</v>
      </c>
      <c r="B176" s="2">
        <v>144</v>
      </c>
      <c r="C176" s="2">
        <v>47</v>
      </c>
    </row>
    <row r="177" spans="1:3">
      <c r="A177" s="5">
        <v>176</v>
      </c>
      <c r="B177" s="2">
        <v>63</v>
      </c>
      <c r="C177" s="2">
        <v>48</v>
      </c>
    </row>
    <row r="178" spans="1:3">
      <c r="A178" s="5">
        <v>177</v>
      </c>
      <c r="B178" s="2">
        <v>173</v>
      </c>
      <c r="C178" s="2">
        <v>142</v>
      </c>
    </row>
    <row r="179" spans="1:3">
      <c r="A179" s="5">
        <v>178</v>
      </c>
      <c r="B179" s="2">
        <v>208</v>
      </c>
      <c r="C179" s="2">
        <v>146</v>
      </c>
    </row>
    <row r="180" spans="1:3">
      <c r="A180" s="5">
        <v>179</v>
      </c>
      <c r="B180" s="2">
        <v>62</v>
      </c>
      <c r="C180" s="2">
        <v>26</v>
      </c>
    </row>
    <row r="181" spans="1:3">
      <c r="A181" s="5">
        <v>180</v>
      </c>
      <c r="B181" s="2">
        <v>166</v>
      </c>
      <c r="C181" s="2">
        <v>161</v>
      </c>
    </row>
    <row r="182" spans="1:3">
      <c r="A182" s="5">
        <v>181</v>
      </c>
      <c r="B182" s="2">
        <v>27</v>
      </c>
      <c r="C182" s="2">
        <v>55</v>
      </c>
    </row>
    <row r="183" spans="1:3">
      <c r="A183" s="5">
        <v>182</v>
      </c>
      <c r="B183" s="2">
        <v>38</v>
      </c>
      <c r="C183" s="2">
        <v>11</v>
      </c>
    </row>
    <row r="184" spans="1:3">
      <c r="A184" s="5">
        <v>183</v>
      </c>
      <c r="B184" s="2">
        <v>255</v>
      </c>
      <c r="C184" s="2">
        <v>166</v>
      </c>
    </row>
    <row r="185" spans="1:3">
      <c r="A185" s="5">
        <v>184</v>
      </c>
      <c r="B185" s="2">
        <v>205</v>
      </c>
      <c r="C185" s="2">
        <v>29</v>
      </c>
    </row>
    <row r="186" spans="1:3">
      <c r="A186" s="5">
        <v>185</v>
      </c>
      <c r="B186" s="2">
        <v>91</v>
      </c>
      <c r="C186" s="2">
        <v>40</v>
      </c>
    </row>
    <row r="187" spans="1:3">
      <c r="A187" s="5">
        <v>186</v>
      </c>
      <c r="B187" s="2">
        <v>270</v>
      </c>
      <c r="C187" s="2">
        <v>93</v>
      </c>
    </row>
    <row r="188" spans="1:3">
      <c r="A188" s="5">
        <v>187</v>
      </c>
      <c r="B188" s="2">
        <v>208</v>
      </c>
      <c r="C188" s="2">
        <v>126</v>
      </c>
    </row>
    <row r="189" spans="1:3">
      <c r="A189" s="5">
        <v>188</v>
      </c>
      <c r="B189" s="2">
        <v>83</v>
      </c>
      <c r="C189" s="2">
        <v>105</v>
      </c>
    </row>
    <row r="190" spans="1:3">
      <c r="A190" s="5">
        <v>189</v>
      </c>
      <c r="B190" s="2">
        <v>192</v>
      </c>
      <c r="C190" s="2">
        <v>117</v>
      </c>
    </row>
    <row r="191" spans="1:3">
      <c r="A191" s="5">
        <v>190</v>
      </c>
      <c r="B191" s="2">
        <v>202</v>
      </c>
      <c r="C191" s="2">
        <v>102</v>
      </c>
    </row>
    <row r="192" spans="1:3">
      <c r="A192" s="5">
        <v>191</v>
      </c>
      <c r="B192" s="2">
        <v>162</v>
      </c>
      <c r="C192" s="2">
        <v>87</v>
      </c>
    </row>
    <row r="193" spans="1:3">
      <c r="A193" s="5">
        <v>192</v>
      </c>
      <c r="B193" s="2">
        <v>75</v>
      </c>
      <c r="C193" s="2">
        <v>26</v>
      </c>
    </row>
    <row r="194" spans="1:3">
      <c r="A194" s="5">
        <v>193</v>
      </c>
      <c r="B194" s="2">
        <v>220</v>
      </c>
      <c r="C194" s="2">
        <v>171</v>
      </c>
    </row>
    <row r="195" spans="1:3">
      <c r="A195" s="5">
        <v>194</v>
      </c>
      <c r="B195" s="2">
        <v>96</v>
      </c>
      <c r="C195" s="2">
        <v>68</v>
      </c>
    </row>
    <row r="196" spans="1:3">
      <c r="A196" s="5">
        <v>195</v>
      </c>
      <c r="B196" s="2">
        <v>50</v>
      </c>
      <c r="C196" s="2">
        <v>51</v>
      </c>
    </row>
    <row r="197" spans="1:3">
      <c r="A197" s="5">
        <v>196</v>
      </c>
      <c r="B197" s="2">
        <v>191</v>
      </c>
      <c r="C197" s="2">
        <v>176</v>
      </c>
    </row>
    <row r="198" spans="1:3">
      <c r="A198" s="5">
        <v>197</v>
      </c>
      <c r="B198" s="2">
        <v>129</v>
      </c>
      <c r="C198" s="2">
        <v>72</v>
      </c>
    </row>
    <row r="199" spans="1:3">
      <c r="A199" s="5">
        <v>198</v>
      </c>
      <c r="B199" s="2">
        <v>54</v>
      </c>
      <c r="C199" s="2">
        <v>33</v>
      </c>
    </row>
    <row r="200" spans="1:3">
      <c r="A200" s="5">
        <v>199</v>
      </c>
      <c r="B200" s="2">
        <v>261</v>
      </c>
      <c r="C200" s="2">
        <v>142</v>
      </c>
    </row>
    <row r="201" spans="1:3">
      <c r="A201" s="5">
        <v>200</v>
      </c>
      <c r="B201" s="2">
        <v>88</v>
      </c>
      <c r="C201" s="2">
        <v>67</v>
      </c>
    </row>
    <row r="202" spans="1:3">
      <c r="A202" s="5">
        <v>201</v>
      </c>
      <c r="B202" s="2">
        <v>72</v>
      </c>
      <c r="C202" s="2">
        <v>58</v>
      </c>
    </row>
    <row r="203" spans="1:3">
      <c r="A203" s="5">
        <v>202</v>
      </c>
      <c r="B203" s="2">
        <v>206</v>
      </c>
      <c r="C203" s="2">
        <v>156</v>
      </c>
    </row>
    <row r="204" spans="1:3">
      <c r="A204" s="5">
        <v>203</v>
      </c>
      <c r="B204" s="2">
        <v>156</v>
      </c>
      <c r="C204" s="2">
        <v>85</v>
      </c>
    </row>
    <row r="205" spans="1:3">
      <c r="A205" s="5">
        <v>204</v>
      </c>
      <c r="B205" s="2">
        <v>48</v>
      </c>
      <c r="C205" s="2">
        <v>21</v>
      </c>
    </row>
    <row r="206" spans="1:3">
      <c r="A206" s="5">
        <v>205</v>
      </c>
      <c r="B206" s="2">
        <v>61</v>
      </c>
      <c r="C206" s="2">
        <v>86</v>
      </c>
    </row>
    <row r="207" spans="1:3">
      <c r="A207" s="5">
        <v>206</v>
      </c>
      <c r="B207" s="2">
        <v>30</v>
      </c>
      <c r="C207" s="2">
        <v>58</v>
      </c>
    </row>
    <row r="208" spans="1:3">
      <c r="A208" s="5">
        <v>207</v>
      </c>
      <c r="B208" s="2">
        <v>180</v>
      </c>
      <c r="C208" s="2">
        <v>111</v>
      </c>
    </row>
    <row r="209" spans="1:3">
      <c r="A209" s="5">
        <v>208</v>
      </c>
      <c r="B209" s="2">
        <v>180</v>
      </c>
      <c r="C209" s="2">
        <v>100</v>
      </c>
    </row>
    <row r="210" spans="1:3">
      <c r="A210" s="5">
        <v>209</v>
      </c>
      <c r="B210" s="2">
        <v>214</v>
      </c>
      <c r="C210" s="2">
        <v>171</v>
      </c>
    </row>
    <row r="211" spans="1:3">
      <c r="A211" s="5">
        <v>210</v>
      </c>
      <c r="B211" s="2">
        <v>195</v>
      </c>
      <c r="C211" s="2">
        <v>158</v>
      </c>
    </row>
    <row r="212" spans="1:3">
      <c r="A212" s="5">
        <v>211</v>
      </c>
      <c r="B212" s="2">
        <v>169</v>
      </c>
      <c r="C212" s="2">
        <v>135</v>
      </c>
    </row>
    <row r="213" spans="1:3">
      <c r="A213" s="5">
        <v>212</v>
      </c>
      <c r="B213" s="2">
        <v>245</v>
      </c>
      <c r="C213" s="2">
        <v>164</v>
      </c>
    </row>
    <row r="214" spans="1:3">
      <c r="A214" s="5">
        <v>213</v>
      </c>
      <c r="B214" s="2">
        <v>87</v>
      </c>
      <c r="C214" s="2">
        <v>100</v>
      </c>
    </row>
    <row r="215" spans="1:3">
      <c r="A215" s="5">
        <v>214</v>
      </c>
      <c r="B215" s="2">
        <v>228</v>
      </c>
      <c r="C215" s="2">
        <v>38</v>
      </c>
    </row>
    <row r="216" spans="1:3">
      <c r="A216" s="5">
        <v>215</v>
      </c>
      <c r="B216" s="2">
        <v>158</v>
      </c>
      <c r="C216" s="2">
        <v>46</v>
      </c>
    </row>
    <row r="217" spans="1:3">
      <c r="A217" s="5">
        <v>216</v>
      </c>
      <c r="B217" s="2">
        <v>142</v>
      </c>
      <c r="C217" s="2">
        <v>120</v>
      </c>
    </row>
    <row r="218" spans="1:3">
      <c r="A218" s="5">
        <v>217</v>
      </c>
      <c r="B218" s="2">
        <v>96</v>
      </c>
      <c r="C218" s="2">
        <v>13</v>
      </c>
    </row>
    <row r="219" spans="1:3">
      <c r="A219" s="5">
        <v>218</v>
      </c>
      <c r="B219" s="2">
        <v>184</v>
      </c>
      <c r="C219" s="2">
        <v>46</v>
      </c>
    </row>
    <row r="220" spans="1:3">
      <c r="A220" s="5">
        <v>219</v>
      </c>
      <c r="B220" s="2">
        <v>139</v>
      </c>
      <c r="C220" s="2">
        <v>23</v>
      </c>
    </row>
    <row r="221" spans="1:3">
      <c r="A221" s="5">
        <v>220</v>
      </c>
      <c r="B221" s="2">
        <v>24</v>
      </c>
      <c r="C221" s="2">
        <v>13</v>
      </c>
    </row>
    <row r="222" spans="1:3">
      <c r="A222" s="5">
        <v>221</v>
      </c>
      <c r="B222" s="2">
        <v>193</v>
      </c>
      <c r="C222" s="2">
        <v>108</v>
      </c>
    </row>
    <row r="223" spans="1:3">
      <c r="A223" s="5">
        <v>222</v>
      </c>
      <c r="B223" s="2">
        <v>97</v>
      </c>
      <c r="C223" s="2">
        <v>85</v>
      </c>
    </row>
    <row r="224" spans="1:3">
      <c r="A224" s="5">
        <v>223</v>
      </c>
      <c r="B224" s="2">
        <v>32</v>
      </c>
      <c r="C224" s="2">
        <v>53</v>
      </c>
    </row>
    <row r="225" spans="1:3">
      <c r="A225" s="5">
        <v>224</v>
      </c>
      <c r="B225" s="2">
        <v>52</v>
      </c>
      <c r="C225" s="2">
        <v>20</v>
      </c>
    </row>
    <row r="226" spans="1:3">
      <c r="A226" s="5">
        <v>225</v>
      </c>
      <c r="B226" s="2">
        <v>168</v>
      </c>
      <c r="C226" s="2">
        <v>94</v>
      </c>
    </row>
    <row r="227" spans="1:3">
      <c r="A227" s="5">
        <v>226</v>
      </c>
      <c r="B227" s="2">
        <v>171</v>
      </c>
      <c r="C227" s="2">
        <v>146</v>
      </c>
    </row>
    <row r="228" spans="1:3">
      <c r="A228" s="5">
        <v>227</v>
      </c>
      <c r="B228" s="2">
        <v>211</v>
      </c>
      <c r="C228" s="2">
        <v>119</v>
      </c>
    </row>
    <row r="229" spans="1:3">
      <c r="A229" s="5">
        <v>228</v>
      </c>
      <c r="B229" s="2">
        <v>69</v>
      </c>
      <c r="C229" s="2">
        <v>35</v>
      </c>
    </row>
    <row r="230" spans="1:3">
      <c r="A230" s="5">
        <v>229</v>
      </c>
      <c r="B230" s="2">
        <v>124</v>
      </c>
      <c r="C230" s="2">
        <v>117</v>
      </c>
    </row>
    <row r="231" spans="1:3">
      <c r="A231" s="5">
        <v>230</v>
      </c>
      <c r="B231" s="2">
        <v>214</v>
      </c>
      <c r="C231" s="2">
        <v>91</v>
      </c>
    </row>
    <row r="232" spans="1:3">
      <c r="A232" s="5">
        <v>231</v>
      </c>
      <c r="B232" s="2">
        <v>208</v>
      </c>
      <c r="C232" s="2">
        <v>150</v>
      </c>
    </row>
    <row r="233" spans="1:3">
      <c r="A233" s="5">
        <v>232</v>
      </c>
      <c r="B233" s="2">
        <v>190</v>
      </c>
      <c r="C233" s="2">
        <v>139</v>
      </c>
    </row>
    <row r="234" spans="1:3">
      <c r="A234" s="5">
        <v>233</v>
      </c>
      <c r="B234" s="2">
        <v>38</v>
      </c>
      <c r="C234" s="2">
        <v>31</v>
      </c>
    </row>
    <row r="235" spans="1:3">
      <c r="A235" s="5">
        <v>234</v>
      </c>
      <c r="B235" s="2">
        <v>225</v>
      </c>
      <c r="C235" s="2">
        <v>99</v>
      </c>
    </row>
    <row r="236" spans="1:3">
      <c r="A236" s="5">
        <v>235</v>
      </c>
      <c r="B236" s="2">
        <v>33</v>
      </c>
      <c r="C236" s="2">
        <v>25</v>
      </c>
    </row>
    <row r="237" spans="1:3">
      <c r="A237" s="5">
        <v>236</v>
      </c>
      <c r="B237" s="2">
        <v>255</v>
      </c>
      <c r="C237" s="2">
        <v>101</v>
      </c>
    </row>
    <row r="238" spans="1:3">
      <c r="A238" s="5">
        <v>237</v>
      </c>
      <c r="B238" s="2">
        <v>106</v>
      </c>
      <c r="C238" s="2">
        <v>37</v>
      </c>
    </row>
    <row r="239" spans="1:3">
      <c r="A239" s="5">
        <v>238</v>
      </c>
      <c r="B239" s="2">
        <v>72</v>
      </c>
      <c r="C239" s="2">
        <v>45</v>
      </c>
    </row>
    <row r="240" spans="1:3">
      <c r="A240" s="5">
        <v>239</v>
      </c>
      <c r="B240" s="2">
        <v>74</v>
      </c>
      <c r="C240" s="2">
        <v>73</v>
      </c>
    </row>
    <row r="241" spans="1:3">
      <c r="A241" s="5">
        <v>240</v>
      </c>
      <c r="B241" s="2">
        <v>294</v>
      </c>
      <c r="C241" s="2">
        <v>129</v>
      </c>
    </row>
    <row r="242" spans="1:3">
      <c r="A242" s="5">
        <v>241</v>
      </c>
      <c r="B242" s="2">
        <v>18</v>
      </c>
      <c r="C242" s="2">
        <v>11</v>
      </c>
    </row>
    <row r="243" spans="1:3">
      <c r="A243" s="5">
        <v>242</v>
      </c>
      <c r="B243" s="2">
        <v>134</v>
      </c>
      <c r="C243" s="2">
        <v>99</v>
      </c>
    </row>
    <row r="244" spans="1:3">
      <c r="A244" s="5">
        <v>243</v>
      </c>
      <c r="B244" s="2">
        <v>120</v>
      </c>
      <c r="C244" s="2">
        <v>22</v>
      </c>
    </row>
    <row r="245" spans="1:3">
      <c r="A245" s="5">
        <v>244</v>
      </c>
      <c r="B245" s="2">
        <v>158</v>
      </c>
      <c r="C245" s="2">
        <v>89</v>
      </c>
    </row>
    <row r="246" spans="1:3">
      <c r="A246" s="5">
        <v>245</v>
      </c>
      <c r="B246" s="2">
        <v>273</v>
      </c>
      <c r="C246" s="2">
        <v>116</v>
      </c>
    </row>
    <row r="247" spans="1:3">
      <c r="A247" s="5">
        <v>246</v>
      </c>
      <c r="B247" s="2">
        <v>327</v>
      </c>
      <c r="C247" s="2">
        <v>146</v>
      </c>
    </row>
    <row r="248" spans="1:3">
      <c r="A248" s="5">
        <v>247</v>
      </c>
      <c r="B248" s="2">
        <v>66</v>
      </c>
      <c r="C248" s="2">
        <v>59</v>
      </c>
    </row>
    <row r="249" spans="1:3">
      <c r="A249" s="5">
        <v>248</v>
      </c>
      <c r="B249" s="2">
        <v>225</v>
      </c>
      <c r="C249" s="2">
        <v>120</v>
      </c>
    </row>
    <row r="250" spans="1:3">
      <c r="A250" s="5">
        <v>249</v>
      </c>
      <c r="B250" s="2">
        <v>80</v>
      </c>
      <c r="C250" s="2">
        <v>109</v>
      </c>
    </row>
    <row r="251" spans="1:3">
      <c r="A251" s="5">
        <v>250</v>
      </c>
      <c r="B251" s="2">
        <v>20</v>
      </c>
      <c r="C251" s="2">
        <v>29</v>
      </c>
    </row>
    <row r="252" spans="1:3">
      <c r="A252" s="5">
        <v>251</v>
      </c>
      <c r="B252" s="2">
        <v>109</v>
      </c>
      <c r="C252" s="2">
        <v>122</v>
      </c>
    </row>
    <row r="253" spans="1:3">
      <c r="A253" s="5">
        <v>252</v>
      </c>
      <c r="B253" s="2">
        <v>102</v>
      </c>
      <c r="C253" s="2">
        <v>84</v>
      </c>
    </row>
    <row r="254" spans="1:3">
      <c r="A254" s="5">
        <v>253</v>
      </c>
      <c r="B254" s="2">
        <v>154</v>
      </c>
      <c r="C254" s="2">
        <v>55</v>
      </c>
    </row>
    <row r="255" spans="1:3">
      <c r="A255" s="5">
        <v>254</v>
      </c>
      <c r="B255" s="2">
        <v>297</v>
      </c>
      <c r="C255" s="2">
        <v>141</v>
      </c>
    </row>
    <row r="256" spans="1:3">
      <c r="A256" s="5">
        <v>255</v>
      </c>
      <c r="B256" s="2">
        <v>25</v>
      </c>
      <c r="C256" s="2">
        <v>37</v>
      </c>
    </row>
    <row r="257" spans="1:3">
      <c r="A257" s="5">
        <v>256</v>
      </c>
      <c r="B257" s="2">
        <v>21</v>
      </c>
      <c r="C257" s="2">
        <v>16</v>
      </c>
    </row>
    <row r="258" spans="1:3">
      <c r="A258" s="5">
        <v>257</v>
      </c>
      <c r="B258" s="2">
        <v>46</v>
      </c>
      <c r="C258" s="2">
        <v>28</v>
      </c>
    </row>
    <row r="259" spans="1:3">
      <c r="A259" s="5">
        <v>258</v>
      </c>
      <c r="B259" s="2">
        <v>117</v>
      </c>
      <c r="C259" s="2">
        <v>105</v>
      </c>
    </row>
    <row r="260" spans="1:3">
      <c r="A260" s="5">
        <v>259</v>
      </c>
      <c r="B260" s="2">
        <v>81</v>
      </c>
      <c r="C260" s="2">
        <v>11</v>
      </c>
    </row>
    <row r="261" spans="1:3">
      <c r="A261" s="5">
        <v>260</v>
      </c>
      <c r="B261" s="2">
        <v>69</v>
      </c>
      <c r="C261" s="2">
        <v>49</v>
      </c>
    </row>
    <row r="262" spans="1:3">
      <c r="A262" s="5">
        <v>261</v>
      </c>
      <c r="B262" s="2">
        <v>154</v>
      </c>
      <c r="C262" s="2">
        <v>55</v>
      </c>
    </row>
    <row r="263" spans="1:3">
      <c r="A263" s="5">
        <v>262</v>
      </c>
      <c r="B263" s="2">
        <v>115</v>
      </c>
      <c r="C263" s="2">
        <v>48</v>
      </c>
    </row>
    <row r="264" spans="1:3">
      <c r="A264" s="5">
        <v>263</v>
      </c>
      <c r="B264" s="2">
        <v>121</v>
      </c>
      <c r="C264" s="2">
        <v>149</v>
      </c>
    </row>
    <row r="265" spans="1:3">
      <c r="A265" s="5">
        <v>264</v>
      </c>
      <c r="B265" s="2">
        <v>182</v>
      </c>
      <c r="C265" s="2">
        <v>117</v>
      </c>
    </row>
    <row r="266" spans="1:3">
      <c r="A266" s="5">
        <v>265</v>
      </c>
      <c r="B266" s="2">
        <v>171</v>
      </c>
      <c r="C266" s="2">
        <v>135</v>
      </c>
    </row>
    <row r="267" spans="1:3">
      <c r="A267" s="5">
        <v>266</v>
      </c>
      <c r="B267" s="2">
        <v>99</v>
      </c>
      <c r="C267" s="2">
        <v>106</v>
      </c>
    </row>
    <row r="268" spans="1:3">
      <c r="A268" s="5">
        <v>267</v>
      </c>
      <c r="B268" s="2">
        <v>118</v>
      </c>
      <c r="C268" s="2">
        <v>96</v>
      </c>
    </row>
    <row r="269" spans="1:3">
      <c r="A269" s="5">
        <v>268</v>
      </c>
      <c r="B269" s="2">
        <v>68</v>
      </c>
      <c r="C269" s="2">
        <v>83</v>
      </c>
    </row>
    <row r="270" spans="1:3">
      <c r="A270" s="5">
        <v>269</v>
      </c>
      <c r="B270" s="2">
        <v>250</v>
      </c>
      <c r="C270" s="2">
        <v>101</v>
      </c>
    </row>
    <row r="271" spans="1:3">
      <c r="A271" s="5">
        <v>270</v>
      </c>
      <c r="B271" s="2">
        <v>102</v>
      </c>
      <c r="C271" s="2">
        <v>26</v>
      </c>
    </row>
    <row r="272" spans="1:3">
      <c r="A272" s="5">
        <v>271</v>
      </c>
      <c r="B272" s="2">
        <v>44</v>
      </c>
      <c r="C272" s="2">
        <v>55</v>
      </c>
    </row>
    <row r="273" spans="1:3">
      <c r="A273" s="5">
        <v>272</v>
      </c>
      <c r="B273" s="2">
        <v>83</v>
      </c>
      <c r="C273" s="2">
        <v>83</v>
      </c>
    </row>
    <row r="274" spans="1:3">
      <c r="A274" s="5">
        <v>273</v>
      </c>
      <c r="B274" s="2">
        <v>123</v>
      </c>
      <c r="C274" s="2">
        <v>67</v>
      </c>
    </row>
    <row r="275" spans="1:3">
      <c r="A275" s="5">
        <v>274</v>
      </c>
      <c r="B275" s="2">
        <v>116</v>
      </c>
      <c r="C275" s="2">
        <v>75</v>
      </c>
    </row>
    <row r="276" spans="1:3">
      <c r="A276" s="5">
        <v>275</v>
      </c>
      <c r="B276" s="2">
        <v>121</v>
      </c>
      <c r="C276" s="2">
        <v>122</v>
      </c>
    </row>
    <row r="277" spans="1:3">
      <c r="A277" s="5">
        <v>276</v>
      </c>
      <c r="B277" s="2">
        <v>70</v>
      </c>
      <c r="C277" s="2">
        <v>85</v>
      </c>
    </row>
    <row r="278" spans="1:3">
      <c r="A278" s="5">
        <v>277</v>
      </c>
      <c r="B278" s="2">
        <v>93</v>
      </c>
      <c r="C278" s="2">
        <v>29</v>
      </c>
    </row>
    <row r="279" spans="1:3">
      <c r="A279" s="5">
        <v>278</v>
      </c>
      <c r="B279" s="2">
        <v>141</v>
      </c>
      <c r="C279" s="2">
        <v>61</v>
      </c>
    </row>
    <row r="280" spans="1:3">
      <c r="A280" s="5">
        <v>279</v>
      </c>
      <c r="B280" s="2">
        <v>201</v>
      </c>
      <c r="C280" s="2">
        <v>142</v>
      </c>
    </row>
    <row r="281" spans="1:3">
      <c r="A281" s="5">
        <v>280</v>
      </c>
      <c r="B281" s="2">
        <v>117</v>
      </c>
      <c r="C281" s="2">
        <v>86</v>
      </c>
    </row>
    <row r="282" spans="1:3">
      <c r="A282" s="5">
        <v>281</v>
      </c>
      <c r="B282" s="2">
        <v>66</v>
      </c>
      <c r="C282" s="2">
        <v>9</v>
      </c>
    </row>
    <row r="283" spans="1:3">
      <c r="A283" s="5">
        <v>282</v>
      </c>
      <c r="B283" s="2">
        <v>74</v>
      </c>
      <c r="C283" s="2">
        <v>114</v>
      </c>
    </row>
    <row r="284" spans="1:3">
      <c r="A284" s="5">
        <v>283</v>
      </c>
      <c r="B284" s="2">
        <v>78</v>
      </c>
      <c r="C284" s="2">
        <v>6</v>
      </c>
    </row>
    <row r="285" spans="1:3">
      <c r="A285" s="5">
        <v>284</v>
      </c>
      <c r="B285" s="2">
        <v>158</v>
      </c>
      <c r="C285" s="2">
        <v>195</v>
      </c>
    </row>
    <row r="286" spans="1:3">
      <c r="A286" s="5">
        <v>285</v>
      </c>
      <c r="B286" s="2">
        <v>42</v>
      </c>
      <c r="C286" s="2">
        <v>12</v>
      </c>
    </row>
    <row r="287" spans="1:3">
      <c r="A287" s="5">
        <v>286</v>
      </c>
      <c r="B287" s="2">
        <v>68</v>
      </c>
      <c r="C287" s="2">
        <v>25</v>
      </c>
    </row>
    <row r="288" spans="1:3">
      <c r="A288" s="5">
        <v>287</v>
      </c>
      <c r="B288" s="2">
        <v>202</v>
      </c>
      <c r="C288" s="2">
        <v>121</v>
      </c>
    </row>
    <row r="289" spans="1:3">
      <c r="A289" s="5">
        <v>288</v>
      </c>
      <c r="B289" s="2">
        <v>86</v>
      </c>
      <c r="C289" s="2">
        <v>38</v>
      </c>
    </row>
    <row r="290" spans="1:3">
      <c r="A290" s="5">
        <v>289</v>
      </c>
      <c r="B290" s="2">
        <v>138</v>
      </c>
      <c r="C290" s="2">
        <v>68</v>
      </c>
    </row>
    <row r="291" spans="1:3">
      <c r="A291" s="5">
        <v>290</v>
      </c>
      <c r="B291" s="2">
        <v>40</v>
      </c>
      <c r="C291" s="2">
        <v>57</v>
      </c>
    </row>
    <row r="292" spans="1:3">
      <c r="A292" s="5">
        <v>291</v>
      </c>
      <c r="B292" s="2">
        <v>260</v>
      </c>
      <c r="C292" s="2">
        <v>95</v>
      </c>
    </row>
    <row r="293" spans="1:3">
      <c r="A293" s="5">
        <v>292</v>
      </c>
      <c r="B293" s="2">
        <v>84</v>
      </c>
      <c r="C293" s="2">
        <v>23</v>
      </c>
    </row>
    <row r="294" spans="1:3">
      <c r="A294" s="5">
        <v>293</v>
      </c>
      <c r="B294" s="2">
        <v>216</v>
      </c>
      <c r="C294" s="2">
        <v>120</v>
      </c>
    </row>
    <row r="295" spans="1:3">
      <c r="A295" s="5">
        <v>294</v>
      </c>
      <c r="B295" s="2">
        <v>326</v>
      </c>
      <c r="C295" s="2">
        <v>86</v>
      </c>
    </row>
    <row r="296" spans="1:3">
      <c r="A296" s="5">
        <v>295</v>
      </c>
      <c r="B296" s="2">
        <v>247</v>
      </c>
      <c r="C296" s="2">
        <v>177</v>
      </c>
    </row>
    <row r="297" spans="1:3">
      <c r="A297" s="5">
        <v>296</v>
      </c>
      <c r="B297" s="2">
        <v>59</v>
      </c>
      <c r="C297" s="2">
        <v>46</v>
      </c>
    </row>
    <row r="298" spans="1:3">
      <c r="A298" s="5">
        <v>297</v>
      </c>
      <c r="B298" s="2">
        <v>175</v>
      </c>
      <c r="C298" s="2">
        <v>112</v>
      </c>
    </row>
    <row r="299" spans="1:3">
      <c r="A299" s="5">
        <v>298</v>
      </c>
      <c r="B299" s="2">
        <v>255</v>
      </c>
      <c r="C299" s="2">
        <v>141</v>
      </c>
    </row>
    <row r="300" spans="1:3">
      <c r="A300" s="5">
        <v>299</v>
      </c>
      <c r="B300" s="2">
        <v>182</v>
      </c>
      <c r="C300" s="2">
        <v>113</v>
      </c>
    </row>
    <row r="301" spans="1:3">
      <c r="A301" s="5">
        <v>300</v>
      </c>
      <c r="B301" s="2">
        <v>290</v>
      </c>
      <c r="C301" s="2">
        <v>118</v>
      </c>
    </row>
    <row r="302" spans="1:3">
      <c r="A302" s="5">
        <v>301</v>
      </c>
      <c r="B302" s="2">
        <v>223</v>
      </c>
      <c r="C302" s="2">
        <v>183</v>
      </c>
    </row>
    <row r="303" spans="1:3">
      <c r="A303" s="5">
        <v>302</v>
      </c>
      <c r="B303" s="2">
        <v>96</v>
      </c>
      <c r="C303" s="2">
        <v>15</v>
      </c>
    </row>
    <row r="304" spans="1:3">
      <c r="A304" s="5">
        <v>303</v>
      </c>
      <c r="B304" s="2">
        <v>210</v>
      </c>
      <c r="C304" s="2">
        <v>92</v>
      </c>
    </row>
    <row r="305" spans="1:3">
      <c r="A305" s="5">
        <v>304</v>
      </c>
      <c r="B305" s="2">
        <v>279</v>
      </c>
      <c r="C305" s="2">
        <v>85</v>
      </c>
    </row>
    <row r="306" spans="1:3">
      <c r="A306" s="5">
        <v>305</v>
      </c>
      <c r="B306" s="2">
        <v>128</v>
      </c>
      <c r="C306" s="2">
        <v>65</v>
      </c>
    </row>
    <row r="307" spans="1:3">
      <c r="A307" s="5">
        <v>306</v>
      </c>
      <c r="B307" s="2">
        <v>32</v>
      </c>
      <c r="C307" s="2">
        <v>21</v>
      </c>
    </row>
    <row r="308" spans="1:3">
      <c r="A308" s="5">
        <v>307</v>
      </c>
      <c r="B308" s="2">
        <v>63</v>
      </c>
      <c r="C308" s="2">
        <v>39</v>
      </c>
    </row>
    <row r="309" spans="1:3">
      <c r="A309" s="5">
        <v>308</v>
      </c>
      <c r="B309" s="2">
        <v>222</v>
      </c>
      <c r="C309" s="2">
        <v>186</v>
      </c>
    </row>
    <row r="310" spans="1:3">
      <c r="A310" s="5">
        <v>309</v>
      </c>
      <c r="B310" s="2">
        <v>172</v>
      </c>
      <c r="C310" s="2">
        <v>123</v>
      </c>
    </row>
    <row r="311" spans="1:3">
      <c r="A311" s="5">
        <v>310</v>
      </c>
      <c r="B311" s="2">
        <v>138</v>
      </c>
      <c r="C311" s="2">
        <v>97</v>
      </c>
    </row>
    <row r="312" spans="1:3">
      <c r="A312" s="5">
        <v>311</v>
      </c>
      <c r="B312" s="2">
        <v>53</v>
      </c>
      <c r="C312" s="2">
        <v>74</v>
      </c>
    </row>
    <row r="313" spans="1:3">
      <c r="A313" s="5">
        <v>312</v>
      </c>
      <c r="B313" s="2">
        <v>134</v>
      </c>
      <c r="C313" s="2">
        <v>55</v>
      </c>
    </row>
    <row r="314" spans="1:3">
      <c r="A314" s="5">
        <v>313</v>
      </c>
      <c r="B314" s="2">
        <v>232</v>
      </c>
      <c r="C314" s="2">
        <v>106</v>
      </c>
    </row>
    <row r="315" spans="1:3">
      <c r="A315" s="5">
        <v>314</v>
      </c>
      <c r="B315" s="2">
        <v>27</v>
      </c>
      <c r="C315" s="2">
        <v>5</v>
      </c>
    </row>
    <row r="316" spans="1:3">
      <c r="A316" s="5">
        <v>315</v>
      </c>
      <c r="B316" s="2">
        <v>161</v>
      </c>
      <c r="C316" s="2">
        <v>126</v>
      </c>
    </row>
    <row r="317" spans="1:3">
      <c r="A317" s="5">
        <v>316</v>
      </c>
      <c r="B317" s="2">
        <v>160</v>
      </c>
      <c r="C317" s="2">
        <v>158</v>
      </c>
    </row>
    <row r="318" spans="1:3">
      <c r="A318" s="5">
        <v>317</v>
      </c>
      <c r="B318" s="2">
        <v>178</v>
      </c>
      <c r="C318" s="2">
        <v>88</v>
      </c>
    </row>
    <row r="319" spans="1:3">
      <c r="A319" s="5">
        <v>318</v>
      </c>
      <c r="B319" s="2">
        <v>29</v>
      </c>
      <c r="C319" s="2">
        <v>39</v>
      </c>
    </row>
    <row r="320" spans="1:3">
      <c r="A320" s="5">
        <v>319</v>
      </c>
      <c r="B320" s="2">
        <v>268</v>
      </c>
      <c r="C320" s="2">
        <v>126</v>
      </c>
    </row>
    <row r="321" spans="1:3">
      <c r="A321" s="5">
        <v>320</v>
      </c>
      <c r="B321" s="2">
        <v>98</v>
      </c>
      <c r="C321" s="2">
        <v>130</v>
      </c>
    </row>
    <row r="322" spans="1:3">
      <c r="A322" s="5">
        <v>321</v>
      </c>
      <c r="B322" s="2">
        <v>141</v>
      </c>
      <c r="C322" s="2">
        <v>95</v>
      </c>
    </row>
    <row r="323" spans="1:3">
      <c r="A323" s="5">
        <v>322</v>
      </c>
      <c r="B323" s="2">
        <v>85</v>
      </c>
      <c r="C323" s="2">
        <v>60</v>
      </c>
    </row>
    <row r="324" spans="1:3">
      <c r="A324" s="5">
        <v>323</v>
      </c>
      <c r="B324" s="2">
        <v>208</v>
      </c>
      <c r="C324" s="2">
        <v>122</v>
      </c>
    </row>
    <row r="325" spans="1:3">
      <c r="A325" s="5">
        <v>324</v>
      </c>
      <c r="B325" s="2">
        <v>137</v>
      </c>
      <c r="C325" s="2">
        <v>90</v>
      </c>
    </row>
    <row r="326" spans="1:3">
      <c r="A326" s="5">
        <v>325</v>
      </c>
      <c r="B326" s="2">
        <v>154</v>
      </c>
      <c r="C326" s="2">
        <v>71</v>
      </c>
    </row>
    <row r="327" spans="1:3">
      <c r="A327" s="5">
        <v>326</v>
      </c>
      <c r="B327" s="2">
        <v>81</v>
      </c>
      <c r="C327" s="2">
        <v>91</v>
      </c>
    </row>
    <row r="328" spans="1:3">
      <c r="A328" s="5">
        <v>327</v>
      </c>
      <c r="B328" s="2">
        <v>147</v>
      </c>
      <c r="C328" s="2">
        <v>74</v>
      </c>
    </row>
    <row r="329" spans="1:3">
      <c r="A329" s="5">
        <v>328</v>
      </c>
      <c r="B329" s="2">
        <v>35</v>
      </c>
      <c r="C329" s="2">
        <v>21</v>
      </c>
    </row>
    <row r="330" spans="1:3">
      <c r="A330" s="5">
        <v>329</v>
      </c>
      <c r="B330" s="2">
        <v>207</v>
      </c>
      <c r="C330" s="2">
        <v>139</v>
      </c>
    </row>
    <row r="331" spans="1:3">
      <c r="A331" s="5">
        <v>330</v>
      </c>
      <c r="B331" s="2">
        <v>217</v>
      </c>
      <c r="C331" s="2">
        <v>140</v>
      </c>
    </row>
    <row r="332" spans="1:3">
      <c r="A332" s="5">
        <v>331</v>
      </c>
      <c r="B332" s="2">
        <v>173</v>
      </c>
      <c r="C332" s="2">
        <v>121</v>
      </c>
    </row>
    <row r="333" spans="1:3">
      <c r="A333" s="5">
        <v>332</v>
      </c>
      <c r="B333" s="2">
        <v>120</v>
      </c>
      <c r="C333" s="2">
        <v>17</v>
      </c>
    </row>
    <row r="334" spans="1:3">
      <c r="A334" s="5">
        <v>333</v>
      </c>
      <c r="B334" s="2">
        <v>72</v>
      </c>
      <c r="C334" s="2">
        <v>61</v>
      </c>
    </row>
    <row r="335" spans="1:3">
      <c r="A335" s="5">
        <v>334</v>
      </c>
      <c r="B335" s="2">
        <v>173</v>
      </c>
      <c r="C335" s="2">
        <v>156</v>
      </c>
    </row>
    <row r="336" spans="1:3">
      <c r="A336" s="5">
        <v>335</v>
      </c>
      <c r="B336" s="2">
        <v>114</v>
      </c>
      <c r="C336" s="2">
        <v>69</v>
      </c>
    </row>
    <row r="337" spans="1:3">
      <c r="A337" s="5">
        <v>336</v>
      </c>
      <c r="B337" s="2">
        <v>158</v>
      </c>
      <c r="C337" s="2">
        <v>65</v>
      </c>
    </row>
    <row r="338" spans="1:3">
      <c r="A338" s="5">
        <v>337</v>
      </c>
      <c r="B338" s="2">
        <v>100</v>
      </c>
      <c r="C338" s="2">
        <v>58</v>
      </c>
    </row>
    <row r="339" spans="1:3">
      <c r="A339" s="5">
        <v>338</v>
      </c>
      <c r="B339" s="2">
        <v>279</v>
      </c>
      <c r="C339" s="2">
        <v>143</v>
      </c>
    </row>
    <row r="340" spans="1:3">
      <c r="A340" s="5">
        <v>339</v>
      </c>
      <c r="B340" s="2">
        <v>104</v>
      </c>
      <c r="C340" s="2">
        <v>46</v>
      </c>
    </row>
    <row r="341" spans="1:3">
      <c r="A341" s="5">
        <v>340</v>
      </c>
      <c r="B341" s="2">
        <v>164</v>
      </c>
      <c r="C341" s="2">
        <v>91</v>
      </c>
    </row>
    <row r="342" spans="1:3">
      <c r="A342" s="5">
        <v>341</v>
      </c>
      <c r="B342" s="2">
        <v>177</v>
      </c>
      <c r="C342" s="2">
        <v>88</v>
      </c>
    </row>
    <row r="343" spans="1:3">
      <c r="A343" s="5">
        <v>342</v>
      </c>
      <c r="B343" s="2">
        <v>102</v>
      </c>
      <c r="C343" s="2">
        <v>54</v>
      </c>
    </row>
    <row r="344" spans="1:3">
      <c r="A344" s="5">
        <v>343</v>
      </c>
      <c r="B344" s="2">
        <v>137</v>
      </c>
      <c r="C344" s="2">
        <v>101</v>
      </c>
    </row>
    <row r="345" spans="1:3">
      <c r="A345" s="5">
        <v>344</v>
      </c>
      <c r="B345" s="2">
        <v>183</v>
      </c>
      <c r="C345" s="2">
        <v>86</v>
      </c>
    </row>
    <row r="346" spans="1:3">
      <c r="A346" s="5">
        <v>345</v>
      </c>
      <c r="B346" s="2">
        <v>38</v>
      </c>
      <c r="C346" s="2">
        <v>18</v>
      </c>
    </row>
    <row r="347" spans="1:3">
      <c r="A347" s="5">
        <v>346</v>
      </c>
      <c r="B347" s="2">
        <v>72</v>
      </c>
      <c r="C347" s="2">
        <v>22</v>
      </c>
    </row>
    <row r="348" spans="1:3">
      <c r="A348" s="5">
        <v>347</v>
      </c>
      <c r="B348" s="2">
        <v>70</v>
      </c>
      <c r="C348" s="2">
        <v>44</v>
      </c>
    </row>
    <row r="349" spans="1:3">
      <c r="A349" s="5">
        <v>348</v>
      </c>
      <c r="B349" s="2">
        <v>86</v>
      </c>
      <c r="C349" s="2">
        <v>88</v>
      </c>
    </row>
    <row r="350" spans="1:3">
      <c r="A350" s="5">
        <v>349</v>
      </c>
      <c r="B350" s="2">
        <v>152</v>
      </c>
      <c r="C350" s="2">
        <v>85</v>
      </c>
    </row>
    <row r="351" spans="1:3">
      <c r="A351" s="5">
        <v>350</v>
      </c>
      <c r="B351" s="2">
        <v>143</v>
      </c>
      <c r="C351" s="2">
        <v>109</v>
      </c>
    </row>
    <row r="352" spans="1:3">
      <c r="A352" s="5">
        <v>351</v>
      </c>
      <c r="B352" s="2">
        <v>201</v>
      </c>
      <c r="C352" s="2">
        <v>25</v>
      </c>
    </row>
    <row r="353" spans="1:3">
      <c r="A353" s="5">
        <v>352</v>
      </c>
      <c r="B353" s="2">
        <v>99</v>
      </c>
      <c r="C353" s="2">
        <v>7</v>
      </c>
    </row>
    <row r="354" spans="1:3">
      <c r="A354" s="5">
        <v>353</v>
      </c>
      <c r="B354" s="2">
        <v>212</v>
      </c>
      <c r="C354" s="2">
        <v>128</v>
      </c>
    </row>
    <row r="355" spans="1:3">
      <c r="A355" s="5">
        <v>354</v>
      </c>
      <c r="B355" s="2">
        <v>181</v>
      </c>
      <c r="C355" s="2">
        <v>137</v>
      </c>
    </row>
    <row r="356" spans="1:3">
      <c r="A356" s="5">
        <v>355</v>
      </c>
      <c r="B356" s="2">
        <v>26</v>
      </c>
      <c r="C356" s="2">
        <v>7</v>
      </c>
    </row>
    <row r="357" spans="1:3">
      <c r="A357" s="5">
        <v>356</v>
      </c>
      <c r="B357" s="2">
        <v>36</v>
      </c>
      <c r="C357" s="2">
        <v>7</v>
      </c>
    </row>
    <row r="358" spans="1:3">
      <c r="A358" s="5">
        <v>357</v>
      </c>
      <c r="B358" s="2">
        <v>168</v>
      </c>
      <c r="C358" s="2">
        <v>96</v>
      </c>
    </row>
    <row r="359" spans="1:3">
      <c r="A359" s="5">
        <v>358</v>
      </c>
      <c r="B359" s="2">
        <v>166</v>
      </c>
      <c r="C359" s="2">
        <v>152</v>
      </c>
    </row>
    <row r="360" spans="1:3">
      <c r="A360" s="5">
        <v>359</v>
      </c>
      <c r="B360" s="2">
        <v>190</v>
      </c>
      <c r="C360" s="2">
        <v>145</v>
      </c>
    </row>
    <row r="361" spans="1:3">
      <c r="A361" s="5">
        <v>360</v>
      </c>
      <c r="B361" s="2">
        <v>233</v>
      </c>
      <c r="C361" s="2">
        <v>159</v>
      </c>
    </row>
    <row r="362" spans="1:3">
      <c r="A362" s="5">
        <v>361</v>
      </c>
      <c r="B362" s="2">
        <v>101</v>
      </c>
      <c r="C362" s="2">
        <v>112</v>
      </c>
    </row>
    <row r="363" spans="1:3">
      <c r="A363" s="5">
        <v>362</v>
      </c>
      <c r="B363" s="2">
        <v>62</v>
      </c>
      <c r="C363" s="2">
        <v>123</v>
      </c>
    </row>
    <row r="364" spans="1:3">
      <c r="A364" s="5">
        <v>363</v>
      </c>
      <c r="B364" s="2">
        <v>240</v>
      </c>
      <c r="C364" s="2">
        <v>149</v>
      </c>
    </row>
    <row r="365" spans="1:3">
      <c r="A365" s="5">
        <v>364</v>
      </c>
      <c r="B365" s="2">
        <v>157</v>
      </c>
      <c r="C365" s="2">
        <v>112</v>
      </c>
    </row>
    <row r="366" spans="1:3">
      <c r="A366" s="5">
        <v>365</v>
      </c>
      <c r="B366" s="2">
        <v>108</v>
      </c>
      <c r="C366" s="2">
        <v>25</v>
      </c>
    </row>
    <row r="367" spans="1:3">
      <c r="A367" s="5">
        <v>366</v>
      </c>
      <c r="B367" s="2">
        <v>239</v>
      </c>
      <c r="C367" s="2">
        <v>90</v>
      </c>
    </row>
    <row r="368" spans="1:3">
      <c r="A368" s="5">
        <v>367</v>
      </c>
      <c r="B368" s="2">
        <v>101</v>
      </c>
      <c r="C368" s="2">
        <v>73</v>
      </c>
    </row>
    <row r="369" spans="1:3">
      <c r="A369" s="5">
        <v>368</v>
      </c>
      <c r="B369" s="2">
        <v>123</v>
      </c>
      <c r="C369" s="2">
        <v>85</v>
      </c>
    </row>
    <row r="370" spans="1:3">
      <c r="A370" s="5">
        <v>369</v>
      </c>
      <c r="B370" s="2">
        <v>242</v>
      </c>
      <c r="C370" s="2">
        <v>42</v>
      </c>
    </row>
    <row r="371" spans="1:3">
      <c r="A371" s="5">
        <v>370</v>
      </c>
      <c r="B371" s="2">
        <v>72</v>
      </c>
      <c r="C371" s="2">
        <v>33</v>
      </c>
    </row>
    <row r="372" spans="1:3">
      <c r="A372" s="5">
        <v>371</v>
      </c>
      <c r="B372" s="2">
        <v>200</v>
      </c>
      <c r="C372" s="2">
        <v>49</v>
      </c>
    </row>
    <row r="373" spans="1:3">
      <c r="A373" s="5">
        <v>372</v>
      </c>
      <c r="B373" s="2">
        <v>36</v>
      </c>
      <c r="C373" s="2">
        <v>22</v>
      </c>
    </row>
    <row r="374" spans="1:3">
      <c r="A374" s="5">
        <v>373</v>
      </c>
      <c r="B374" s="2">
        <v>160</v>
      </c>
      <c r="C374" s="2">
        <v>116</v>
      </c>
    </row>
    <row r="375" spans="1:3">
      <c r="A375" s="5">
        <v>374</v>
      </c>
      <c r="B375" s="2">
        <v>35</v>
      </c>
      <c r="C375" s="2">
        <v>9</v>
      </c>
    </row>
    <row r="376" spans="1:3">
      <c r="A376" s="5">
        <v>375</v>
      </c>
      <c r="B376" s="2">
        <v>93</v>
      </c>
      <c r="C376" s="2">
        <v>27</v>
      </c>
    </row>
    <row r="377" spans="1:3">
      <c r="A377" s="5">
        <v>376</v>
      </c>
      <c r="B377" s="2">
        <v>46</v>
      </c>
      <c r="C377" s="2">
        <v>5</v>
      </c>
    </row>
    <row r="378" spans="1:3">
      <c r="A378" s="5">
        <v>377</v>
      </c>
      <c r="B378" s="2">
        <v>100</v>
      </c>
      <c r="C378" s="2">
        <v>46</v>
      </c>
    </row>
    <row r="379" spans="1:3">
      <c r="A379" s="5">
        <v>378</v>
      </c>
      <c r="B379" s="2">
        <v>49</v>
      </c>
      <c r="C379" s="2">
        <v>21</v>
      </c>
    </row>
    <row r="380" spans="1:3">
      <c r="A380" s="5">
        <v>379</v>
      </c>
      <c r="B380" s="2">
        <v>70</v>
      </c>
      <c r="C380" s="2">
        <v>6</v>
      </c>
    </row>
    <row r="381" spans="1:3">
      <c r="A381" s="5">
        <v>380</v>
      </c>
      <c r="B381" s="2">
        <v>137</v>
      </c>
      <c r="C381" s="2">
        <v>93</v>
      </c>
    </row>
    <row r="382" spans="1:3">
      <c r="A382" s="5">
        <v>381</v>
      </c>
      <c r="B382" s="2">
        <v>144</v>
      </c>
      <c r="C382" s="2">
        <v>47</v>
      </c>
    </row>
    <row r="383" spans="1:3">
      <c r="A383" s="5">
        <v>382</v>
      </c>
      <c r="B383" s="2">
        <v>87</v>
      </c>
      <c r="C383" s="2">
        <v>54</v>
      </c>
    </row>
    <row r="384" spans="1:3">
      <c r="A384" s="5">
        <v>383</v>
      </c>
      <c r="B384" s="2">
        <v>108</v>
      </c>
      <c r="C384" s="2">
        <v>9</v>
      </c>
    </row>
    <row r="385" spans="1:3">
      <c r="A385" s="5">
        <v>384</v>
      </c>
      <c r="B385" s="2">
        <v>120</v>
      </c>
      <c r="C385" s="2">
        <v>110</v>
      </c>
    </row>
    <row r="386" spans="1:3">
      <c r="A386" s="5">
        <v>385</v>
      </c>
      <c r="B386" s="2">
        <v>60</v>
      </c>
      <c r="C386" s="2">
        <v>22</v>
      </c>
    </row>
    <row r="387" spans="1:3">
      <c r="A387" s="5">
        <v>386</v>
      </c>
      <c r="B387" s="2">
        <v>99</v>
      </c>
      <c r="C387" s="2">
        <v>40</v>
      </c>
    </row>
    <row r="388" spans="1:3">
      <c r="A388" s="5">
        <v>387</v>
      </c>
      <c r="B388" s="2">
        <v>93</v>
      </c>
      <c r="C388" s="2">
        <v>18</v>
      </c>
    </row>
    <row r="389" spans="1:3">
      <c r="A389" s="5">
        <v>388</v>
      </c>
      <c r="B389" s="2">
        <v>291</v>
      </c>
      <c r="C389" s="2">
        <v>171</v>
      </c>
    </row>
    <row r="390" spans="1:3">
      <c r="A390" s="5">
        <v>389</v>
      </c>
      <c r="B390" s="2">
        <v>33</v>
      </c>
      <c r="C390" s="2">
        <v>24</v>
      </c>
    </row>
    <row r="391" spans="1:3">
      <c r="A391" s="5">
        <v>390</v>
      </c>
      <c r="B391" s="2">
        <v>143</v>
      </c>
      <c r="C391" s="2">
        <v>93</v>
      </c>
    </row>
    <row r="392" spans="1:3">
      <c r="A392" s="5">
        <v>391</v>
      </c>
      <c r="B392" s="2">
        <v>22</v>
      </c>
      <c r="C392" s="2">
        <v>35</v>
      </c>
    </row>
    <row r="393" spans="1:3">
      <c r="A393" s="5">
        <v>392</v>
      </c>
      <c r="B393" s="2">
        <v>120</v>
      </c>
      <c r="C393" s="2">
        <v>54</v>
      </c>
    </row>
    <row r="394" spans="1:3">
      <c r="A394" s="5">
        <v>393</v>
      </c>
      <c r="B394" s="2">
        <v>208</v>
      </c>
      <c r="C394" s="2">
        <v>109</v>
      </c>
    </row>
    <row r="395" spans="1:3">
      <c r="A395" s="5">
        <v>394</v>
      </c>
      <c r="B395" s="2">
        <v>77</v>
      </c>
      <c r="C395" s="2">
        <v>47</v>
      </c>
    </row>
    <row r="396" spans="1:3">
      <c r="A396" s="5">
        <v>395</v>
      </c>
      <c r="B396" s="2">
        <v>38</v>
      </c>
      <c r="C396" s="2">
        <v>8</v>
      </c>
    </row>
    <row r="397" spans="1:3">
      <c r="A397" s="5">
        <v>396</v>
      </c>
      <c r="B397" s="2">
        <v>83</v>
      </c>
      <c r="C397" s="2">
        <v>57</v>
      </c>
    </row>
    <row r="398" spans="1:3">
      <c r="A398" s="5">
        <v>397</v>
      </c>
      <c r="B398" s="2">
        <v>147</v>
      </c>
      <c r="C398" s="2">
        <v>69</v>
      </c>
    </row>
    <row r="399" spans="1:3">
      <c r="A399" s="5">
        <v>398</v>
      </c>
      <c r="B399" s="2">
        <v>122</v>
      </c>
      <c r="C399" s="2">
        <v>71</v>
      </c>
    </row>
    <row r="400" spans="1:3">
      <c r="A400" s="5">
        <v>399</v>
      </c>
      <c r="B400" s="2">
        <v>207</v>
      </c>
      <c r="C400" s="2">
        <v>91</v>
      </c>
    </row>
    <row r="401" spans="1:3">
      <c r="A401" s="5">
        <v>400</v>
      </c>
      <c r="B401" s="2">
        <v>198</v>
      </c>
      <c r="C401" s="2">
        <v>79</v>
      </c>
    </row>
    <row r="402" spans="1:3">
      <c r="A402" s="5">
        <v>401</v>
      </c>
      <c r="B402" s="2">
        <v>42</v>
      </c>
      <c r="C402" s="2">
        <v>20</v>
      </c>
    </row>
    <row r="403" spans="1:3">
      <c r="A403" s="5">
        <v>402</v>
      </c>
      <c r="B403" s="2">
        <v>151</v>
      </c>
      <c r="C403" s="2">
        <v>66</v>
      </c>
    </row>
    <row r="404" spans="1:3">
      <c r="A404" s="5">
        <v>403</v>
      </c>
      <c r="B404" s="2">
        <v>190</v>
      </c>
      <c r="C404" s="2">
        <v>85</v>
      </c>
    </row>
    <row r="405" spans="1:3">
      <c r="A405" s="5">
        <v>404</v>
      </c>
      <c r="B405" s="2">
        <v>182</v>
      </c>
      <c r="C405" s="2">
        <v>102</v>
      </c>
    </row>
    <row r="406" spans="1:3">
      <c r="A406" s="5">
        <v>405</v>
      </c>
      <c r="B406" s="2">
        <v>106</v>
      </c>
      <c r="C406" s="2">
        <v>98</v>
      </c>
    </row>
    <row r="407" spans="1:3">
      <c r="A407" s="5">
        <v>406</v>
      </c>
      <c r="B407" s="2">
        <v>155</v>
      </c>
      <c r="C407" s="2">
        <v>117</v>
      </c>
    </row>
    <row r="408" spans="1:3">
      <c r="A408" s="5">
        <v>407</v>
      </c>
      <c r="B408" s="2">
        <v>95</v>
      </c>
      <c r="C408" s="2">
        <v>50</v>
      </c>
    </row>
    <row r="409" spans="1:3">
      <c r="A409" s="5">
        <v>408</v>
      </c>
      <c r="B409" s="2">
        <v>131</v>
      </c>
      <c r="C409" s="2">
        <v>106</v>
      </c>
    </row>
    <row r="410" spans="1:3">
      <c r="A410" s="5">
        <v>409</v>
      </c>
      <c r="B410" s="2">
        <v>203</v>
      </c>
      <c r="C410" s="2">
        <v>163</v>
      </c>
    </row>
    <row r="411" spans="1:3">
      <c r="A411" s="5">
        <v>410</v>
      </c>
      <c r="B411" s="2">
        <v>56</v>
      </c>
      <c r="C411" s="2">
        <v>91</v>
      </c>
    </row>
    <row r="412" spans="1:3">
      <c r="A412" s="5">
        <v>411</v>
      </c>
      <c r="B412" s="2">
        <v>219</v>
      </c>
      <c r="C412" s="2">
        <v>78</v>
      </c>
    </row>
    <row r="413" spans="1:3">
      <c r="A413" s="5">
        <v>412</v>
      </c>
      <c r="B413" s="2">
        <v>93</v>
      </c>
      <c r="C413" s="2">
        <v>57</v>
      </c>
    </row>
    <row r="414" spans="1:3">
      <c r="A414" s="5">
        <v>413</v>
      </c>
      <c r="B414" s="2">
        <v>35</v>
      </c>
      <c r="C414" s="2">
        <v>12</v>
      </c>
    </row>
    <row r="415" spans="1:3">
      <c r="A415" s="5">
        <v>414</v>
      </c>
      <c r="B415" s="2">
        <v>33</v>
      </c>
      <c r="C415" s="2">
        <v>38</v>
      </c>
    </row>
    <row r="416" spans="1:3">
      <c r="A416" s="5">
        <v>415</v>
      </c>
      <c r="B416" s="2">
        <v>158</v>
      </c>
      <c r="C416" s="2">
        <v>87</v>
      </c>
    </row>
    <row r="417" spans="1:3">
      <c r="A417" s="5">
        <v>416</v>
      </c>
      <c r="B417" s="2">
        <v>25</v>
      </c>
      <c r="C417" s="2">
        <v>9</v>
      </c>
    </row>
    <row r="418" spans="1:3">
      <c r="A418" s="5">
        <v>417</v>
      </c>
      <c r="B418" s="2">
        <v>142</v>
      </c>
      <c r="C418" s="2">
        <v>90</v>
      </c>
    </row>
    <row r="419" spans="1:3">
      <c r="A419" s="5">
        <v>418</v>
      </c>
      <c r="B419" s="2">
        <v>118</v>
      </c>
      <c r="C419" s="2">
        <v>100</v>
      </c>
    </row>
    <row r="420" spans="1:3">
      <c r="A420" s="5">
        <v>419</v>
      </c>
      <c r="B420" s="2">
        <v>67</v>
      </c>
      <c r="C420" s="2">
        <v>64</v>
      </c>
    </row>
    <row r="421" spans="1:3">
      <c r="A421" s="5">
        <v>420</v>
      </c>
      <c r="B421" s="2">
        <v>242</v>
      </c>
      <c r="C421" s="2">
        <v>105</v>
      </c>
    </row>
    <row r="422" spans="1:3">
      <c r="A422" s="5">
        <v>421</v>
      </c>
      <c r="B422" s="2">
        <v>85</v>
      </c>
      <c r="C422" s="2">
        <v>71</v>
      </c>
    </row>
    <row r="423" spans="1:3">
      <c r="A423" s="5">
        <v>422</v>
      </c>
      <c r="B423" s="2">
        <v>88</v>
      </c>
      <c r="C423" s="2">
        <v>34</v>
      </c>
    </row>
    <row r="424" spans="1:3">
      <c r="A424" s="5">
        <v>423</v>
      </c>
      <c r="B424" s="2">
        <v>152</v>
      </c>
      <c r="C424" s="2">
        <v>31</v>
      </c>
    </row>
    <row r="425" spans="1:3">
      <c r="A425" s="5">
        <v>424</v>
      </c>
      <c r="B425" s="2">
        <v>147</v>
      </c>
      <c r="C425" s="2">
        <v>88</v>
      </c>
    </row>
    <row r="426" spans="1:3">
      <c r="A426" s="5">
        <v>425</v>
      </c>
      <c r="B426" s="2">
        <v>19</v>
      </c>
      <c r="C426" s="2">
        <v>28</v>
      </c>
    </row>
    <row r="427" spans="1:3">
      <c r="A427" s="5">
        <v>426</v>
      </c>
      <c r="B427" s="2">
        <v>247</v>
      </c>
      <c r="C427" s="2">
        <v>116</v>
      </c>
    </row>
    <row r="428" spans="1:3">
      <c r="A428" s="5">
        <v>427</v>
      </c>
      <c r="B428" s="2">
        <v>206</v>
      </c>
      <c r="C428" s="2">
        <v>166</v>
      </c>
    </row>
    <row r="429" spans="1:3">
      <c r="A429" s="5">
        <v>428</v>
      </c>
      <c r="B429" s="2">
        <v>175</v>
      </c>
      <c r="C429" s="2">
        <v>179</v>
      </c>
    </row>
    <row r="430" spans="1:3">
      <c r="A430" s="5">
        <v>429</v>
      </c>
      <c r="B430" s="2">
        <v>78</v>
      </c>
      <c r="C430" s="2">
        <v>27</v>
      </c>
    </row>
    <row r="431" spans="1:3">
      <c r="A431" s="5">
        <v>430</v>
      </c>
      <c r="B431" s="2">
        <v>25</v>
      </c>
      <c r="C431" s="2">
        <v>49</v>
      </c>
    </row>
    <row r="432" spans="1:3">
      <c r="A432" s="5">
        <v>431</v>
      </c>
      <c r="B432" s="2">
        <v>60</v>
      </c>
      <c r="C432" s="2">
        <v>20</v>
      </c>
    </row>
    <row r="433" spans="1:3">
      <c r="A433" s="5">
        <v>432</v>
      </c>
      <c r="B433" s="2">
        <v>109</v>
      </c>
      <c r="C433" s="2">
        <v>74</v>
      </c>
    </row>
    <row r="434" spans="1:3">
      <c r="A434" s="5">
        <v>433</v>
      </c>
      <c r="B434" s="2">
        <v>102</v>
      </c>
      <c r="C434" s="2">
        <v>74</v>
      </c>
    </row>
    <row r="435" spans="1:3">
      <c r="A435" s="5">
        <v>434</v>
      </c>
      <c r="B435" s="2">
        <v>96</v>
      </c>
      <c r="C435" s="2">
        <v>58</v>
      </c>
    </row>
    <row r="436" spans="1:3">
      <c r="A436" s="5">
        <v>435</v>
      </c>
      <c r="B436" s="2">
        <v>154</v>
      </c>
      <c r="C436" s="2">
        <v>111</v>
      </c>
    </row>
    <row r="437" spans="1:3">
      <c r="A437" s="5">
        <v>436</v>
      </c>
      <c r="B437" s="2">
        <v>56</v>
      </c>
      <c r="C437" s="2">
        <v>45</v>
      </c>
    </row>
    <row r="438" spans="1:3">
      <c r="A438" s="5">
        <v>437</v>
      </c>
      <c r="B438" s="2">
        <v>70</v>
      </c>
      <c r="C438" s="2">
        <v>51</v>
      </c>
    </row>
    <row r="439" spans="1:3">
      <c r="A439" s="5">
        <v>438</v>
      </c>
      <c r="B439" s="2">
        <v>33</v>
      </c>
      <c r="C439" s="2">
        <v>51</v>
      </c>
    </row>
    <row r="440" spans="1:3">
      <c r="A440" s="5">
        <v>439</v>
      </c>
      <c r="B440" s="2">
        <v>177</v>
      </c>
      <c r="C440" s="2">
        <v>64</v>
      </c>
    </row>
    <row r="441" spans="1:3">
      <c r="A441" s="5">
        <v>440</v>
      </c>
      <c r="B441" s="2">
        <v>84</v>
      </c>
      <c r="C441" s="2">
        <v>45</v>
      </c>
    </row>
    <row r="442" spans="1:3">
      <c r="A442" s="5">
        <v>441</v>
      </c>
      <c r="B442" s="2">
        <v>183</v>
      </c>
      <c r="C442" s="2">
        <v>90</v>
      </c>
    </row>
    <row r="443" spans="1:3">
      <c r="A443" s="5">
        <v>442</v>
      </c>
      <c r="B443" s="2">
        <v>235</v>
      </c>
      <c r="C443" s="2">
        <v>131</v>
      </c>
    </row>
    <row r="444" spans="1:3">
      <c r="A444" s="5">
        <v>443</v>
      </c>
      <c r="B444" s="2">
        <v>217</v>
      </c>
      <c r="C444" s="2">
        <v>155</v>
      </c>
    </row>
    <row r="445" spans="1:3">
      <c r="A445" s="5">
        <v>444</v>
      </c>
      <c r="B445" s="2">
        <v>95</v>
      </c>
      <c r="C445" s="2">
        <v>81</v>
      </c>
    </row>
    <row r="446" spans="1:3">
      <c r="A446" s="5">
        <v>445</v>
      </c>
      <c r="B446" s="2">
        <v>81</v>
      </c>
      <c r="C446" s="2">
        <v>26</v>
      </c>
    </row>
    <row r="447" spans="1:3">
      <c r="A447" s="5">
        <v>446</v>
      </c>
      <c r="B447" s="2">
        <v>21</v>
      </c>
      <c r="C447" s="2">
        <v>8</v>
      </c>
    </row>
    <row r="448" spans="1:3">
      <c r="A448" s="5">
        <v>447</v>
      </c>
      <c r="B448" s="2">
        <v>181</v>
      </c>
      <c r="C448" s="2">
        <v>86</v>
      </c>
    </row>
    <row r="449" spans="1:3">
      <c r="A449" s="5">
        <v>448</v>
      </c>
      <c r="B449" s="2">
        <v>137</v>
      </c>
      <c r="C449" s="2">
        <v>66</v>
      </c>
    </row>
    <row r="450" spans="1:3">
      <c r="A450" s="5">
        <v>449</v>
      </c>
      <c r="B450" s="2">
        <v>64</v>
      </c>
      <c r="C450" s="2">
        <v>33</v>
      </c>
    </row>
    <row r="451" spans="1:3">
      <c r="A451" s="5">
        <v>450</v>
      </c>
      <c r="B451" s="2">
        <v>72</v>
      </c>
      <c r="C451" s="2">
        <v>34</v>
      </c>
    </row>
    <row r="452" spans="1:3">
      <c r="A452" s="5">
        <v>451</v>
      </c>
      <c r="B452" s="2">
        <v>92</v>
      </c>
      <c r="C452" s="2">
        <v>103</v>
      </c>
    </row>
    <row r="453" spans="1:3">
      <c r="A453" s="5">
        <v>452</v>
      </c>
      <c r="B453" s="2">
        <v>158</v>
      </c>
      <c r="C453" s="2">
        <v>123</v>
      </c>
    </row>
    <row r="454" spans="1:3">
      <c r="A454" s="5">
        <v>453</v>
      </c>
      <c r="B454" s="2">
        <v>130</v>
      </c>
      <c r="C454" s="2">
        <v>100</v>
      </c>
    </row>
    <row r="455" spans="1:3">
      <c r="A455" s="5">
        <v>454</v>
      </c>
      <c r="B455" s="2">
        <v>233</v>
      </c>
      <c r="C455" s="2">
        <v>153</v>
      </c>
    </row>
    <row r="456" spans="1:3">
      <c r="A456" s="5">
        <v>455</v>
      </c>
      <c r="B456" s="2">
        <v>48</v>
      </c>
      <c r="C456" s="2">
        <v>11</v>
      </c>
    </row>
    <row r="457" spans="1:3">
      <c r="A457" s="5">
        <v>456</v>
      </c>
      <c r="B457" s="2">
        <v>148</v>
      </c>
      <c r="C457" s="2">
        <v>71</v>
      </c>
    </row>
    <row r="458" spans="1:3">
      <c r="A458" s="5">
        <v>457</v>
      </c>
      <c r="B458" s="2">
        <v>137</v>
      </c>
      <c r="C458" s="2">
        <v>58</v>
      </c>
    </row>
    <row r="459" spans="1:3">
      <c r="A459" s="5">
        <v>458</v>
      </c>
      <c r="B459" s="2">
        <v>268</v>
      </c>
      <c r="C459" s="2">
        <v>89</v>
      </c>
    </row>
    <row r="460" spans="1:3">
      <c r="A460" s="5">
        <v>459</v>
      </c>
      <c r="B460" s="2">
        <v>84</v>
      </c>
      <c r="C460" s="2">
        <v>30</v>
      </c>
    </row>
    <row r="461" spans="1:3">
      <c r="A461" s="5">
        <v>460</v>
      </c>
      <c r="B461" s="2">
        <v>176</v>
      </c>
      <c r="C461" s="2">
        <v>124</v>
      </c>
    </row>
    <row r="462" spans="1:3">
      <c r="A462" s="5">
        <v>461</v>
      </c>
      <c r="B462" s="2">
        <v>99</v>
      </c>
      <c r="C462" s="2">
        <v>66</v>
      </c>
    </row>
    <row r="463" spans="1:3">
      <c r="A463" s="5">
        <v>462</v>
      </c>
      <c r="B463" s="2">
        <v>99</v>
      </c>
      <c r="C463" s="2">
        <v>11</v>
      </c>
    </row>
    <row r="464" spans="1:3">
      <c r="A464" s="5">
        <v>463</v>
      </c>
      <c r="B464" s="2">
        <v>93</v>
      </c>
      <c r="C464" s="2">
        <v>14</v>
      </c>
    </row>
    <row r="465" spans="1:3">
      <c r="A465" s="5">
        <v>464</v>
      </c>
      <c r="B465" s="2">
        <v>154</v>
      </c>
      <c r="C465" s="2">
        <v>84</v>
      </c>
    </row>
    <row r="466" spans="1:3">
      <c r="A466" s="5">
        <v>465</v>
      </c>
      <c r="B466" s="2">
        <v>121</v>
      </c>
      <c r="C466" s="2">
        <v>60</v>
      </c>
    </row>
    <row r="467" spans="1:3">
      <c r="A467" s="5">
        <v>466</v>
      </c>
      <c r="B467" s="2">
        <v>140</v>
      </c>
      <c r="C467" s="2">
        <v>145</v>
      </c>
    </row>
    <row r="468" spans="1:3">
      <c r="A468" s="5">
        <v>467</v>
      </c>
      <c r="B468" s="2">
        <v>143</v>
      </c>
      <c r="C468" s="2">
        <v>72</v>
      </c>
    </row>
    <row r="469" spans="1:3">
      <c r="A469" s="5">
        <v>468</v>
      </c>
      <c r="B469" s="2">
        <v>106</v>
      </c>
      <c r="C469" s="2">
        <v>63</v>
      </c>
    </row>
    <row r="470" spans="1:3">
      <c r="A470" s="5">
        <v>469</v>
      </c>
      <c r="B470" s="2">
        <v>137</v>
      </c>
      <c r="C470" s="2">
        <v>66</v>
      </c>
    </row>
    <row r="471" spans="1:3">
      <c r="A471" s="5">
        <v>470</v>
      </c>
      <c r="B471" s="2">
        <v>78</v>
      </c>
      <c r="C471" s="2">
        <v>72</v>
      </c>
    </row>
    <row r="472" spans="1:3">
      <c r="A472" s="5">
        <v>471</v>
      </c>
      <c r="B472" s="2">
        <v>105</v>
      </c>
      <c r="C472" s="2">
        <v>57</v>
      </c>
    </row>
    <row r="473" spans="1:3">
      <c r="A473" s="5">
        <v>472</v>
      </c>
      <c r="B473" s="2">
        <v>114</v>
      </c>
      <c r="C473" s="2">
        <v>73</v>
      </c>
    </row>
    <row r="474" spans="1:3">
      <c r="A474" s="5">
        <v>473</v>
      </c>
      <c r="B474" s="2">
        <v>79</v>
      </c>
      <c r="C474" s="2">
        <v>61</v>
      </c>
    </row>
    <row r="475" spans="1:3">
      <c r="A475" s="5">
        <v>474</v>
      </c>
      <c r="B475" s="2">
        <v>178</v>
      </c>
      <c r="C475" s="2">
        <v>161</v>
      </c>
    </row>
    <row r="476" spans="1:3">
      <c r="A476" s="5">
        <v>475</v>
      </c>
      <c r="B476" s="2">
        <v>174</v>
      </c>
      <c r="C476" s="2">
        <v>35</v>
      </c>
    </row>
    <row r="477" spans="1:3">
      <c r="A477" s="5">
        <v>476</v>
      </c>
      <c r="B477" s="2">
        <v>218</v>
      </c>
      <c r="C477" s="2">
        <v>115</v>
      </c>
    </row>
    <row r="478" spans="1:3">
      <c r="A478" s="5">
        <v>477</v>
      </c>
      <c r="B478" s="2">
        <v>204</v>
      </c>
      <c r="C478" s="2">
        <v>115</v>
      </c>
    </row>
    <row r="479" spans="1:3">
      <c r="A479" s="5">
        <v>478</v>
      </c>
      <c r="B479" s="2">
        <v>118</v>
      </c>
      <c r="C479" s="2">
        <v>90</v>
      </c>
    </row>
    <row r="480" spans="1:3">
      <c r="A480" s="5">
        <v>479</v>
      </c>
      <c r="B480" s="2">
        <v>52</v>
      </c>
      <c r="C480" s="2">
        <v>83</v>
      </c>
    </row>
    <row r="481" spans="1:3">
      <c r="A481" s="5">
        <v>480</v>
      </c>
      <c r="B481" s="2">
        <v>159</v>
      </c>
      <c r="C481" s="2">
        <v>65</v>
      </c>
    </row>
    <row r="482" spans="1:3">
      <c r="A482" s="5">
        <v>481</v>
      </c>
      <c r="B482" s="2">
        <v>52</v>
      </c>
      <c r="C482" s="2">
        <v>58</v>
      </c>
    </row>
    <row r="483" spans="1:3">
      <c r="A483" s="5">
        <v>482</v>
      </c>
      <c r="B483" s="2">
        <v>63</v>
      </c>
      <c r="C483" s="2">
        <v>21</v>
      </c>
    </row>
    <row r="484" spans="1:3">
      <c r="A484" s="5">
        <v>483</v>
      </c>
      <c r="B484" s="2">
        <v>81</v>
      </c>
      <c r="C484" s="2">
        <v>53</v>
      </c>
    </row>
    <row r="485" spans="1:3">
      <c r="A485" s="5">
        <v>484</v>
      </c>
      <c r="B485" s="2">
        <v>75</v>
      </c>
      <c r="C485" s="2">
        <v>34</v>
      </c>
    </row>
    <row r="486" spans="1:3">
      <c r="A486" s="5">
        <v>485</v>
      </c>
      <c r="B486" s="2">
        <v>144</v>
      </c>
      <c r="C486" s="2">
        <v>79</v>
      </c>
    </row>
    <row r="487" spans="1:3">
      <c r="A487" s="5">
        <v>486</v>
      </c>
      <c r="B487" s="2">
        <v>150</v>
      </c>
      <c r="C487" s="2">
        <v>59</v>
      </c>
    </row>
    <row r="488" spans="1:3">
      <c r="A488" s="5">
        <v>487</v>
      </c>
      <c r="B488" s="2">
        <v>152</v>
      </c>
      <c r="C488" s="2">
        <v>92</v>
      </c>
    </row>
    <row r="489" spans="1:3">
      <c r="A489" s="5">
        <v>488</v>
      </c>
      <c r="B489" s="2">
        <v>185</v>
      </c>
      <c r="C489" s="2">
        <v>124</v>
      </c>
    </row>
    <row r="490" spans="1:3">
      <c r="A490" s="5">
        <v>489</v>
      </c>
      <c r="B490" s="2">
        <v>149</v>
      </c>
      <c r="C490" s="2">
        <v>34</v>
      </c>
    </row>
    <row r="491" spans="1:3">
      <c r="A491" s="5">
        <v>490</v>
      </c>
      <c r="B491" s="2">
        <v>212</v>
      </c>
      <c r="C491" s="2">
        <v>131</v>
      </c>
    </row>
    <row r="492" spans="1:3">
      <c r="A492" s="5">
        <v>491</v>
      </c>
      <c r="B492" s="2">
        <v>118</v>
      </c>
      <c r="C492" s="2">
        <v>41</v>
      </c>
    </row>
    <row r="493" spans="1:3">
      <c r="A493" s="5">
        <v>492</v>
      </c>
      <c r="B493" s="2">
        <v>210</v>
      </c>
      <c r="C493" s="2">
        <v>49</v>
      </c>
    </row>
    <row r="494" spans="1:3">
      <c r="A494" s="5">
        <v>493</v>
      </c>
      <c r="B494" s="2">
        <v>54</v>
      </c>
      <c r="C494" s="2">
        <v>8</v>
      </c>
    </row>
    <row r="495" spans="1:3">
      <c r="A495" s="5">
        <v>494</v>
      </c>
      <c r="B495" s="2">
        <v>172</v>
      </c>
      <c r="C495" s="2">
        <v>31</v>
      </c>
    </row>
    <row r="496" spans="1:3">
      <c r="A496" s="5">
        <v>495</v>
      </c>
      <c r="B496" s="2">
        <v>263</v>
      </c>
      <c r="C496" s="2">
        <v>102</v>
      </c>
    </row>
    <row r="497" spans="1:3">
      <c r="A497" s="5">
        <v>496</v>
      </c>
      <c r="B497" s="2">
        <v>223</v>
      </c>
      <c r="C497" s="2">
        <v>133</v>
      </c>
    </row>
    <row r="498" spans="1:3">
      <c r="A498" s="5">
        <v>497</v>
      </c>
      <c r="B498" s="2">
        <v>150</v>
      </c>
      <c r="C498" s="2">
        <v>38</v>
      </c>
    </row>
    <row r="499" spans="1:3">
      <c r="A499" s="5">
        <v>498</v>
      </c>
      <c r="B499" s="2">
        <v>19</v>
      </c>
      <c r="C499" s="2">
        <v>32</v>
      </c>
    </row>
    <row r="500" spans="1:3">
      <c r="A500" s="5">
        <v>499</v>
      </c>
      <c r="B500" s="2">
        <v>158</v>
      </c>
      <c r="C500" s="2">
        <v>130</v>
      </c>
    </row>
    <row r="501" spans="1:3">
      <c r="A501" s="5">
        <v>500</v>
      </c>
      <c r="B501" s="2">
        <v>93</v>
      </c>
      <c r="C501" s="2">
        <v>42</v>
      </c>
    </row>
    <row r="502" spans="1:3">
      <c r="A502" s="5">
        <v>501</v>
      </c>
      <c r="B502" s="2">
        <v>138</v>
      </c>
      <c r="C502" s="2">
        <v>39</v>
      </c>
    </row>
    <row r="503" spans="1:3">
      <c r="A503" s="5">
        <v>502</v>
      </c>
      <c r="B503" s="2">
        <v>139</v>
      </c>
      <c r="C503" s="2">
        <v>73</v>
      </c>
    </row>
    <row r="504" spans="1:3">
      <c r="A504" s="5">
        <v>503</v>
      </c>
      <c r="B504" s="2">
        <v>137</v>
      </c>
      <c r="C504" s="2">
        <v>85</v>
      </c>
    </row>
    <row r="505" spans="1:3">
      <c r="A505" s="5">
        <v>504</v>
      </c>
      <c r="B505" s="2">
        <v>54</v>
      </c>
      <c r="C505" s="2">
        <v>19</v>
      </c>
    </row>
    <row r="506" spans="1:3">
      <c r="A506" s="5">
        <v>505</v>
      </c>
      <c r="B506" s="2">
        <v>155</v>
      </c>
      <c r="C506" s="2">
        <v>115</v>
      </c>
    </row>
    <row r="507" spans="1:3">
      <c r="A507" s="5">
        <v>506</v>
      </c>
      <c r="B507" s="2">
        <v>70</v>
      </c>
      <c r="C507" s="2">
        <v>5</v>
      </c>
    </row>
    <row r="508" spans="1:3">
      <c r="A508" s="5">
        <v>507</v>
      </c>
      <c r="B508" s="2">
        <v>210</v>
      </c>
      <c r="C508" s="2">
        <v>69</v>
      </c>
    </row>
    <row r="509" spans="1:3">
      <c r="A509" s="5">
        <v>508</v>
      </c>
      <c r="B509" s="2">
        <v>32</v>
      </c>
      <c r="C509" s="2">
        <v>34</v>
      </c>
    </row>
    <row r="510" spans="1:3">
      <c r="A510" s="5">
        <v>509</v>
      </c>
      <c r="B510" s="2">
        <v>80</v>
      </c>
      <c r="C510" s="2">
        <v>47</v>
      </c>
    </row>
    <row r="511" spans="1:3">
      <c r="A511" s="5">
        <v>510</v>
      </c>
      <c r="B511" s="2">
        <v>36</v>
      </c>
      <c r="C511" s="2">
        <v>48</v>
      </c>
    </row>
    <row r="512" spans="1:3">
      <c r="A512" s="5">
        <v>511</v>
      </c>
      <c r="B512" s="2">
        <v>137</v>
      </c>
      <c r="C512" s="2">
        <v>38</v>
      </c>
    </row>
    <row r="513" spans="1:3">
      <c r="A513" s="5">
        <v>512</v>
      </c>
      <c r="B513" s="2">
        <v>128</v>
      </c>
      <c r="C513" s="2">
        <v>59</v>
      </c>
    </row>
    <row r="514" spans="1:3">
      <c r="A514" s="5">
        <v>513</v>
      </c>
      <c r="B514" s="2">
        <v>54</v>
      </c>
      <c r="C514" s="2">
        <v>56</v>
      </c>
    </row>
    <row r="515" spans="1:3">
      <c r="A515" s="5">
        <v>514</v>
      </c>
      <c r="B515" s="2">
        <v>174</v>
      </c>
      <c r="C515" s="2">
        <v>112</v>
      </c>
    </row>
    <row r="516" spans="1:3">
      <c r="A516" s="5">
        <v>515</v>
      </c>
      <c r="B516" s="2">
        <v>18</v>
      </c>
      <c r="C516" s="2">
        <v>13</v>
      </c>
    </row>
    <row r="517" spans="1:3">
      <c r="A517" s="5">
        <v>516</v>
      </c>
      <c r="B517" s="2">
        <v>146</v>
      </c>
      <c r="C517" s="2">
        <v>97</v>
      </c>
    </row>
    <row r="518" spans="1:3">
      <c r="A518" s="5">
        <v>517</v>
      </c>
      <c r="B518" s="2">
        <v>103</v>
      </c>
      <c r="C518" s="2">
        <v>65</v>
      </c>
    </row>
    <row r="519" spans="1:3">
      <c r="A519" s="5">
        <v>518</v>
      </c>
      <c r="B519" s="2">
        <v>77</v>
      </c>
      <c r="C519" s="2">
        <v>53</v>
      </c>
    </row>
    <row r="520" spans="1:3">
      <c r="A520" s="5">
        <v>519</v>
      </c>
      <c r="B520" s="2">
        <v>245</v>
      </c>
      <c r="C520" s="2">
        <v>156</v>
      </c>
    </row>
    <row r="521" spans="1:3">
      <c r="A521" s="5">
        <v>520</v>
      </c>
      <c r="B521" s="2">
        <v>280</v>
      </c>
      <c r="C521" s="2">
        <v>121</v>
      </c>
    </row>
    <row r="522" spans="1:3">
      <c r="A522" s="5">
        <v>521</v>
      </c>
      <c r="B522" s="2">
        <v>210</v>
      </c>
      <c r="C522" s="2">
        <v>91</v>
      </c>
    </row>
    <row r="523" spans="1:3">
      <c r="A523" s="5">
        <v>522</v>
      </c>
      <c r="B523" s="2">
        <v>84</v>
      </c>
      <c r="C523" s="2">
        <v>47</v>
      </c>
    </row>
    <row r="524" spans="1:3">
      <c r="A524" s="5">
        <v>523</v>
      </c>
      <c r="B524" s="2">
        <v>81</v>
      </c>
      <c r="C524" s="2">
        <v>51</v>
      </c>
    </row>
    <row r="525" spans="1:3">
      <c r="A525" s="5">
        <v>524</v>
      </c>
      <c r="B525" s="2">
        <v>76</v>
      </c>
      <c r="C525" s="2">
        <v>61</v>
      </c>
    </row>
    <row r="526" spans="1:3">
      <c r="A526" s="5">
        <v>525</v>
      </c>
      <c r="B526" s="2">
        <v>197</v>
      </c>
      <c r="C526" s="2">
        <v>77</v>
      </c>
    </row>
    <row r="527" spans="1:3">
      <c r="A527" s="5">
        <v>526</v>
      </c>
      <c r="B527" s="2">
        <v>33</v>
      </c>
      <c r="C527" s="2">
        <v>22</v>
      </c>
    </row>
    <row r="528" spans="1:3">
      <c r="A528" s="5">
        <v>527</v>
      </c>
      <c r="B528" s="2">
        <v>54</v>
      </c>
      <c r="C528" s="2">
        <v>31</v>
      </c>
    </row>
    <row r="529" spans="1:3">
      <c r="A529" s="5">
        <v>528</v>
      </c>
      <c r="B529" s="2">
        <v>78</v>
      </c>
      <c r="C529" s="2">
        <v>121</v>
      </c>
    </row>
    <row r="530" spans="1:3">
      <c r="A530" s="5">
        <v>529</v>
      </c>
      <c r="B530" s="2">
        <v>208</v>
      </c>
      <c r="C530" s="2">
        <v>157</v>
      </c>
    </row>
    <row r="531" spans="1:3">
      <c r="A531" s="5">
        <v>530</v>
      </c>
      <c r="B531" s="2">
        <v>160</v>
      </c>
      <c r="C531" s="2">
        <v>106</v>
      </c>
    </row>
    <row r="532" spans="1:3">
      <c r="A532" s="5">
        <v>531</v>
      </c>
      <c r="B532" s="2">
        <v>244</v>
      </c>
      <c r="C532" s="2">
        <v>199</v>
      </c>
    </row>
    <row r="533" spans="1:3">
      <c r="A533" s="5">
        <v>532</v>
      </c>
      <c r="B533" s="2">
        <v>137</v>
      </c>
      <c r="C533" s="2">
        <v>59</v>
      </c>
    </row>
    <row r="534" spans="1:3">
      <c r="A534" s="5">
        <v>533</v>
      </c>
      <c r="B534" s="2">
        <v>41</v>
      </c>
      <c r="C534" s="2">
        <v>48</v>
      </c>
    </row>
    <row r="535" spans="1:3">
      <c r="A535" s="5">
        <v>534</v>
      </c>
      <c r="B535" s="2">
        <v>147</v>
      </c>
      <c r="C535" s="2">
        <v>76</v>
      </c>
    </row>
    <row r="536" spans="1:3">
      <c r="A536" s="5">
        <v>535</v>
      </c>
      <c r="B536" s="2">
        <v>276</v>
      </c>
      <c r="C536" s="2">
        <v>113</v>
      </c>
    </row>
    <row r="537" spans="1:3">
      <c r="A537" s="5">
        <v>536</v>
      </c>
      <c r="B537" s="2">
        <v>212</v>
      </c>
      <c r="C537" s="2">
        <v>152</v>
      </c>
    </row>
    <row r="538" spans="1:3">
      <c r="A538" s="5">
        <v>537</v>
      </c>
      <c r="B538" s="2">
        <v>63</v>
      </c>
      <c r="C538" s="2">
        <v>21</v>
      </c>
    </row>
    <row r="539" spans="1:3">
      <c r="A539" s="5">
        <v>538</v>
      </c>
      <c r="B539" s="2">
        <v>142</v>
      </c>
      <c r="C539" s="2">
        <v>198</v>
      </c>
    </row>
    <row r="540" spans="1:3">
      <c r="A540" s="5">
        <v>539</v>
      </c>
      <c r="B540" s="2">
        <v>240</v>
      </c>
      <c r="C540" s="2">
        <v>129</v>
      </c>
    </row>
    <row r="541" spans="1:3">
      <c r="A541" s="5">
        <v>540</v>
      </c>
      <c r="B541" s="2">
        <v>124</v>
      </c>
      <c r="C541" s="2">
        <v>82</v>
      </c>
    </row>
    <row r="542" spans="1:3">
      <c r="A542" s="5">
        <v>541</v>
      </c>
      <c r="B542" s="2">
        <v>202</v>
      </c>
      <c r="C542" s="2">
        <v>124</v>
      </c>
    </row>
    <row r="543" spans="1:3">
      <c r="A543" s="5">
        <v>542</v>
      </c>
      <c r="B543" s="2">
        <v>148</v>
      </c>
      <c r="C543" s="2">
        <v>115</v>
      </c>
    </row>
    <row r="544" spans="1:3">
      <c r="A544" s="5">
        <v>543</v>
      </c>
      <c r="B544" s="2">
        <v>206</v>
      </c>
      <c r="C544" s="2">
        <v>74</v>
      </c>
    </row>
    <row r="545" spans="1:3">
      <c r="A545" s="5">
        <v>544</v>
      </c>
      <c r="B545" s="2">
        <v>70</v>
      </c>
      <c r="C545" s="2">
        <v>48</v>
      </c>
    </row>
    <row r="546" spans="1:3">
      <c r="A546" s="5">
        <v>545</v>
      </c>
      <c r="B546" s="2">
        <v>130</v>
      </c>
      <c r="C546" s="2">
        <v>99</v>
      </c>
    </row>
    <row r="547" spans="1:3">
      <c r="A547" s="5">
        <v>546</v>
      </c>
      <c r="B547" s="2">
        <v>92</v>
      </c>
      <c r="C547" s="2">
        <v>91</v>
      </c>
    </row>
    <row r="548" spans="1:3">
      <c r="A548" s="5">
        <v>547</v>
      </c>
      <c r="B548" s="2">
        <v>227</v>
      </c>
      <c r="C548" s="2">
        <v>97</v>
      </c>
    </row>
    <row r="549" spans="1:3">
      <c r="A549" s="5">
        <v>548</v>
      </c>
      <c r="B549" s="2">
        <v>96</v>
      </c>
      <c r="C549" s="2">
        <v>106</v>
      </c>
    </row>
    <row r="550" spans="1:3">
      <c r="A550" s="5">
        <v>549</v>
      </c>
      <c r="B550" s="2">
        <v>162</v>
      </c>
      <c r="C550" s="2">
        <v>98</v>
      </c>
    </row>
    <row r="551" spans="1:3">
      <c r="A551" s="5">
        <v>550</v>
      </c>
      <c r="B551" s="2">
        <v>124</v>
      </c>
      <c r="C551" s="2">
        <v>57</v>
      </c>
    </row>
    <row r="552" spans="1:3">
      <c r="A552" s="5">
        <v>551</v>
      </c>
      <c r="B552" s="2">
        <v>171</v>
      </c>
      <c r="C552" s="2">
        <v>123</v>
      </c>
    </row>
    <row r="553" spans="1:3">
      <c r="A553" s="5">
        <v>552</v>
      </c>
      <c r="B553" s="2">
        <v>243</v>
      </c>
      <c r="C553" s="2">
        <v>115</v>
      </c>
    </row>
    <row r="554" spans="1:3">
      <c r="A554" s="5">
        <v>553</v>
      </c>
      <c r="B554" s="2">
        <v>203</v>
      </c>
      <c r="C554" s="2">
        <v>178</v>
      </c>
    </row>
    <row r="555" spans="1:3">
      <c r="A555" s="5">
        <v>554</v>
      </c>
      <c r="B555" s="2">
        <v>166</v>
      </c>
      <c r="C555" s="2">
        <v>71</v>
      </c>
    </row>
    <row r="556" spans="1:3">
      <c r="A556" s="5">
        <v>555</v>
      </c>
      <c r="B556" s="2">
        <v>30</v>
      </c>
      <c r="C556" s="2">
        <v>46</v>
      </c>
    </row>
    <row r="557" spans="1:3">
      <c r="A557" s="5">
        <v>556</v>
      </c>
      <c r="B557" s="2">
        <v>76</v>
      </c>
      <c r="C557" s="2">
        <v>66</v>
      </c>
    </row>
    <row r="558" spans="1:3">
      <c r="A558" s="5">
        <v>557</v>
      </c>
      <c r="B558" s="2">
        <v>177</v>
      </c>
      <c r="C558" s="2">
        <v>107</v>
      </c>
    </row>
    <row r="559" spans="1:3">
      <c r="A559" s="5">
        <v>558</v>
      </c>
      <c r="B559" s="2">
        <v>179</v>
      </c>
      <c r="C559" s="2">
        <v>167</v>
      </c>
    </row>
    <row r="560" spans="1:3">
      <c r="A560" s="5">
        <v>559</v>
      </c>
      <c r="B560" s="2">
        <v>99</v>
      </c>
      <c r="C560" s="2">
        <v>41</v>
      </c>
    </row>
    <row r="561" spans="1:3">
      <c r="A561" s="5">
        <v>560</v>
      </c>
      <c r="B561" s="2">
        <v>111</v>
      </c>
      <c r="C561" s="2">
        <v>48</v>
      </c>
    </row>
    <row r="562" spans="1:3">
      <c r="A562" s="5">
        <v>561</v>
      </c>
      <c r="B562" s="2">
        <v>64</v>
      </c>
      <c r="C562" s="2">
        <v>64</v>
      </c>
    </row>
    <row r="563" spans="1:3">
      <c r="A563" s="5">
        <v>562</v>
      </c>
      <c r="B563" s="2">
        <v>288</v>
      </c>
      <c r="C563" s="2">
        <v>112</v>
      </c>
    </row>
    <row r="564" spans="1:3">
      <c r="A564" s="5">
        <v>563</v>
      </c>
      <c r="B564" s="2">
        <v>54</v>
      </c>
      <c r="C564" s="2">
        <v>37</v>
      </c>
    </row>
    <row r="565" spans="1:3">
      <c r="A565" s="5">
        <v>564</v>
      </c>
      <c r="B565" s="2">
        <v>156</v>
      </c>
      <c r="C565" s="2">
        <v>54</v>
      </c>
    </row>
    <row r="566" spans="1:3">
      <c r="A566" s="5">
        <v>565</v>
      </c>
      <c r="B566" s="2">
        <v>251</v>
      </c>
      <c r="C566" s="2">
        <v>98</v>
      </c>
    </row>
    <row r="567" spans="1:3">
      <c r="A567" s="5">
        <v>566</v>
      </c>
      <c r="B567" s="2">
        <v>78</v>
      </c>
      <c r="C567" s="2">
        <v>56</v>
      </c>
    </row>
    <row r="568" spans="1:3">
      <c r="A568" s="5">
        <v>567</v>
      </c>
      <c r="B568" s="2">
        <v>253</v>
      </c>
      <c r="C568" s="2">
        <v>102</v>
      </c>
    </row>
    <row r="569" spans="1:3">
      <c r="A569" s="5">
        <v>568</v>
      </c>
      <c r="B569" s="2">
        <v>182</v>
      </c>
      <c r="C569" s="2">
        <v>84</v>
      </c>
    </row>
    <row r="570" spans="1:3">
      <c r="A570" s="5">
        <v>569</v>
      </c>
      <c r="B570" s="2">
        <v>131</v>
      </c>
      <c r="C570" s="2">
        <v>58</v>
      </c>
    </row>
    <row r="571" spans="1:3">
      <c r="A571" s="5">
        <v>570</v>
      </c>
      <c r="B571" s="2">
        <v>85</v>
      </c>
      <c r="C571" s="2">
        <v>46</v>
      </c>
    </row>
    <row r="572" spans="1:3">
      <c r="A572" s="5">
        <v>571</v>
      </c>
      <c r="B572" s="2">
        <v>54</v>
      </c>
      <c r="C572" s="2">
        <v>26</v>
      </c>
    </row>
    <row r="573" spans="1:3">
      <c r="A573" s="5">
        <v>572</v>
      </c>
      <c r="B573" s="2">
        <v>74</v>
      </c>
      <c r="C573" s="2">
        <v>44</v>
      </c>
    </row>
    <row r="574" spans="1:3">
      <c r="A574" s="5">
        <v>573</v>
      </c>
      <c r="B574" s="2">
        <v>165</v>
      </c>
      <c r="C574" s="2">
        <v>69</v>
      </c>
    </row>
    <row r="575" spans="1:3">
      <c r="A575" s="5">
        <v>574</v>
      </c>
      <c r="B575" s="2">
        <v>207</v>
      </c>
      <c r="C575" s="2">
        <v>168</v>
      </c>
    </row>
    <row r="576" spans="1:3">
      <c r="A576" s="5">
        <v>575</v>
      </c>
      <c r="B576" s="2">
        <v>18</v>
      </c>
      <c r="C576" s="2">
        <v>44</v>
      </c>
    </row>
    <row r="577" spans="1:3">
      <c r="A577" s="5">
        <v>576</v>
      </c>
      <c r="B577" s="2">
        <v>234</v>
      </c>
      <c r="C577" s="2">
        <v>115</v>
      </c>
    </row>
    <row r="578" spans="1:3">
      <c r="A578" s="5">
        <v>577</v>
      </c>
      <c r="B578" s="2">
        <v>40</v>
      </c>
      <c r="C578" s="2">
        <v>25</v>
      </c>
    </row>
    <row r="579" spans="1:3">
      <c r="A579" s="5">
        <v>578</v>
      </c>
      <c r="B579" s="2">
        <v>90</v>
      </c>
      <c r="C579" s="2">
        <v>44</v>
      </c>
    </row>
    <row r="580" spans="1:3">
      <c r="A580" s="5">
        <v>579</v>
      </c>
      <c r="B580" s="2">
        <v>50</v>
      </c>
      <c r="C580" s="2">
        <v>48</v>
      </c>
    </row>
    <row r="581" spans="1:3">
      <c r="A581" s="5">
        <v>580</v>
      </c>
      <c r="B581" s="2">
        <v>33</v>
      </c>
      <c r="C581" s="2">
        <v>30</v>
      </c>
    </row>
    <row r="582" spans="1:3">
      <c r="A582" s="5">
        <v>581</v>
      </c>
      <c r="B582" s="2">
        <v>123</v>
      </c>
      <c r="C582" s="2">
        <v>55</v>
      </c>
    </row>
    <row r="583" spans="1:3">
      <c r="A583" s="5">
        <v>582</v>
      </c>
      <c r="B583" s="2">
        <v>54</v>
      </c>
      <c r="C583" s="2">
        <v>42</v>
      </c>
    </row>
    <row r="584" spans="1:3">
      <c r="A584" s="5">
        <v>583</v>
      </c>
      <c r="B584" s="2">
        <v>243</v>
      </c>
      <c r="C584" s="2">
        <v>105</v>
      </c>
    </row>
    <row r="585" spans="1:3">
      <c r="A585" s="5">
        <v>584</v>
      </c>
      <c r="B585" s="2">
        <v>139</v>
      </c>
      <c r="C585" s="2">
        <v>114</v>
      </c>
    </row>
    <row r="586" spans="1:3">
      <c r="A586" s="5">
        <v>585</v>
      </c>
      <c r="B586" s="2">
        <v>128</v>
      </c>
      <c r="C586" s="2">
        <v>95</v>
      </c>
    </row>
    <row r="587" spans="1:3">
      <c r="A587" s="5">
        <v>586</v>
      </c>
      <c r="B587" s="2">
        <v>171</v>
      </c>
      <c r="C587" s="2">
        <v>92</v>
      </c>
    </row>
    <row r="588" spans="1:3">
      <c r="A588" s="5">
        <v>587</v>
      </c>
      <c r="B588" s="2">
        <v>48</v>
      </c>
      <c r="C588" s="2">
        <v>43</v>
      </c>
    </row>
    <row r="589" spans="1:3">
      <c r="A589" s="5">
        <v>588</v>
      </c>
      <c r="B589" s="2">
        <v>101</v>
      </c>
      <c r="C589" s="2">
        <v>37</v>
      </c>
    </row>
    <row r="590" spans="1:3">
      <c r="A590" s="5">
        <v>589</v>
      </c>
      <c r="B590" s="2">
        <v>284</v>
      </c>
      <c r="C590" s="2">
        <v>120</v>
      </c>
    </row>
    <row r="591" spans="1:3">
      <c r="A591" s="5">
        <v>590</v>
      </c>
      <c r="B591" s="2">
        <v>122</v>
      </c>
      <c r="C591" s="2">
        <v>64</v>
      </c>
    </row>
    <row r="592" spans="1:3">
      <c r="A592" s="5">
        <v>591</v>
      </c>
      <c r="B592" s="2">
        <v>120</v>
      </c>
      <c r="C592" s="2">
        <v>51</v>
      </c>
    </row>
    <row r="593" spans="1:3">
      <c r="A593" s="5">
        <v>592</v>
      </c>
      <c r="B593" s="2">
        <v>94</v>
      </c>
      <c r="C593" s="2">
        <v>101</v>
      </c>
    </row>
    <row r="594" spans="1:3">
      <c r="A594" s="5">
        <v>593</v>
      </c>
      <c r="B594" s="2">
        <v>209</v>
      </c>
      <c r="C594" s="2">
        <v>48</v>
      </c>
    </row>
    <row r="595" spans="1:3">
      <c r="A595" s="5">
        <v>594</v>
      </c>
      <c r="B595" s="2">
        <v>139</v>
      </c>
      <c r="C595" s="2">
        <v>98</v>
      </c>
    </row>
    <row r="596" spans="1:3">
      <c r="A596" s="5">
        <v>595</v>
      </c>
      <c r="B596" s="2">
        <v>72</v>
      </c>
      <c r="C596" s="2">
        <v>49</v>
      </c>
    </row>
    <row r="597" spans="1:3">
      <c r="A597" s="5">
        <v>596</v>
      </c>
      <c r="B597" s="2">
        <v>240</v>
      </c>
      <c r="C597" s="2">
        <v>158</v>
      </c>
    </row>
    <row r="598" spans="1:3">
      <c r="A598" s="5">
        <v>597</v>
      </c>
      <c r="B598" s="2">
        <v>150</v>
      </c>
      <c r="C598" s="2">
        <v>141</v>
      </c>
    </row>
    <row r="599" spans="1:3">
      <c r="A599" s="5">
        <v>598</v>
      </c>
      <c r="B599" s="2">
        <v>209</v>
      </c>
      <c r="C599" s="2">
        <v>81</v>
      </c>
    </row>
    <row r="600" spans="1:3">
      <c r="A600" s="5">
        <v>599</v>
      </c>
      <c r="B600" s="2">
        <v>169</v>
      </c>
      <c r="C600" s="2">
        <v>108</v>
      </c>
    </row>
    <row r="601" spans="1:3">
      <c r="A601" s="5">
        <v>600</v>
      </c>
      <c r="B601" s="2">
        <v>144</v>
      </c>
      <c r="C601" s="2">
        <v>65</v>
      </c>
    </row>
    <row r="602" spans="1:3">
      <c r="A602" s="5">
        <v>601</v>
      </c>
      <c r="B602" s="2">
        <v>292</v>
      </c>
      <c r="C602" s="2">
        <v>115</v>
      </c>
    </row>
    <row r="603" spans="1:3">
      <c r="A603" s="5">
        <v>602</v>
      </c>
      <c r="B603" s="2">
        <v>266</v>
      </c>
      <c r="C603" s="2">
        <v>162</v>
      </c>
    </row>
    <row r="604" spans="1:3">
      <c r="A604" s="5">
        <v>603</v>
      </c>
      <c r="B604" s="2">
        <v>62</v>
      </c>
      <c r="C604" s="2">
        <v>17</v>
      </c>
    </row>
    <row r="605" spans="1:3">
      <c r="A605" s="5">
        <v>604</v>
      </c>
      <c r="B605" s="2">
        <v>105</v>
      </c>
      <c r="C605" s="2">
        <v>42</v>
      </c>
    </row>
    <row r="606" spans="1:3">
      <c r="A606" s="5">
        <v>605</v>
      </c>
      <c r="B606" s="2">
        <v>220</v>
      </c>
      <c r="C606" s="2">
        <v>176</v>
      </c>
    </row>
    <row r="607" spans="1:3">
      <c r="A607" s="5">
        <v>606</v>
      </c>
      <c r="B607" s="2">
        <v>183</v>
      </c>
      <c r="C607" s="2">
        <v>145</v>
      </c>
    </row>
    <row r="608" spans="1:3">
      <c r="A608" s="5">
        <v>607</v>
      </c>
      <c r="B608" s="2">
        <v>68</v>
      </c>
      <c r="C608" s="2">
        <v>69</v>
      </c>
    </row>
    <row r="609" spans="1:3">
      <c r="A609" s="5">
        <v>608</v>
      </c>
      <c r="B609" s="2">
        <v>29</v>
      </c>
      <c r="C609" s="2">
        <v>45</v>
      </c>
    </row>
    <row r="610" spans="1:3">
      <c r="A610" s="5">
        <v>609</v>
      </c>
      <c r="B610" s="2">
        <v>32</v>
      </c>
      <c r="C610" s="2">
        <v>27</v>
      </c>
    </row>
    <row r="611" spans="1:3">
      <c r="A611" s="5">
        <v>610</v>
      </c>
      <c r="B611" s="2">
        <v>44</v>
      </c>
      <c r="C611" s="2">
        <v>47</v>
      </c>
    </row>
    <row r="612" spans="1:3">
      <c r="A612" s="5">
        <v>611</v>
      </c>
      <c r="B612" s="2">
        <v>78</v>
      </c>
      <c r="C612" s="2">
        <v>83</v>
      </c>
    </row>
    <row r="613" spans="1:3">
      <c r="A613" s="5">
        <v>612</v>
      </c>
      <c r="B613" s="2">
        <v>231</v>
      </c>
      <c r="C613" s="2">
        <v>129</v>
      </c>
    </row>
    <row r="614" spans="1:3">
      <c r="A614" s="5">
        <v>613</v>
      </c>
      <c r="B614" s="2">
        <v>285</v>
      </c>
      <c r="C614" s="2">
        <v>152</v>
      </c>
    </row>
    <row r="615" spans="1:3">
      <c r="A615" s="5">
        <v>614</v>
      </c>
      <c r="B615" s="2">
        <v>72</v>
      </c>
      <c r="C615" s="2">
        <v>50</v>
      </c>
    </row>
    <row r="616" spans="1:3">
      <c r="A616" s="5">
        <v>615</v>
      </c>
      <c r="B616" s="2">
        <v>333</v>
      </c>
      <c r="C616" s="2">
        <v>156</v>
      </c>
    </row>
    <row r="617" spans="1:3">
      <c r="A617" s="5">
        <v>616</v>
      </c>
      <c r="B617" s="2">
        <v>132</v>
      </c>
      <c r="C617" s="2">
        <v>47</v>
      </c>
    </row>
    <row r="618" spans="1:3">
      <c r="A618" s="5">
        <v>617</v>
      </c>
      <c r="B618" s="2">
        <v>142</v>
      </c>
      <c r="C618" s="2">
        <v>51</v>
      </c>
    </row>
    <row r="619" spans="1:3">
      <c r="A619" s="5">
        <v>618</v>
      </c>
      <c r="B619" s="2">
        <v>319</v>
      </c>
      <c r="C619" s="2">
        <v>118</v>
      </c>
    </row>
    <row r="620" spans="1:3">
      <c r="A620" s="5">
        <v>619</v>
      </c>
      <c r="B620" s="2">
        <v>132</v>
      </c>
      <c r="C620" s="2">
        <v>96</v>
      </c>
    </row>
    <row r="621" spans="1:3">
      <c r="A621" s="5">
        <v>620</v>
      </c>
      <c r="B621" s="2">
        <v>57</v>
      </c>
      <c r="C621" s="2">
        <v>40</v>
      </c>
    </row>
    <row r="622" spans="1:3">
      <c r="A622" s="5">
        <v>621</v>
      </c>
      <c r="B622" s="2">
        <v>105</v>
      </c>
      <c r="C622" s="2">
        <v>8</v>
      </c>
    </row>
    <row r="623" spans="1:3">
      <c r="A623" s="5">
        <v>622</v>
      </c>
      <c r="B623" s="2">
        <v>121</v>
      </c>
      <c r="C623" s="2">
        <v>78</v>
      </c>
    </row>
    <row r="624" spans="1:3">
      <c r="A624" s="5">
        <v>623</v>
      </c>
      <c r="B624" s="2">
        <v>235</v>
      </c>
      <c r="C624" s="2">
        <v>145</v>
      </c>
    </row>
    <row r="625" spans="1:3">
      <c r="A625" s="5">
        <v>624</v>
      </c>
      <c r="B625" s="2">
        <v>102</v>
      </c>
      <c r="C625" s="2">
        <v>79</v>
      </c>
    </row>
    <row r="626" spans="1:3">
      <c r="A626" s="5">
        <v>625</v>
      </c>
      <c r="B626" s="2">
        <v>139</v>
      </c>
      <c r="C626" s="2">
        <v>97</v>
      </c>
    </row>
    <row r="627" spans="1:3">
      <c r="A627" s="5">
        <v>626</v>
      </c>
      <c r="B627" s="2">
        <v>137</v>
      </c>
      <c r="C627" s="2">
        <v>58</v>
      </c>
    </row>
    <row r="628" spans="1:3">
      <c r="A628" s="5">
        <v>627</v>
      </c>
      <c r="B628" s="2">
        <v>21</v>
      </c>
      <c r="C628" s="2">
        <v>37</v>
      </c>
    </row>
    <row r="629" spans="1:3">
      <c r="A629" s="5">
        <v>628</v>
      </c>
      <c r="B629" s="2">
        <v>168</v>
      </c>
      <c r="C629" s="2">
        <v>43</v>
      </c>
    </row>
    <row r="630" spans="1:3">
      <c r="A630" s="5">
        <v>629</v>
      </c>
      <c r="B630" s="2">
        <v>130</v>
      </c>
      <c r="C630" s="2">
        <v>84</v>
      </c>
    </row>
    <row r="631" spans="1:3">
      <c r="A631" s="5">
        <v>630</v>
      </c>
      <c r="B631" s="2">
        <v>182</v>
      </c>
      <c r="C631" s="2">
        <v>75</v>
      </c>
    </row>
    <row r="632" spans="1:3">
      <c r="A632" s="5">
        <v>631</v>
      </c>
      <c r="B632" s="2">
        <v>66</v>
      </c>
      <c r="C632" s="2">
        <v>46</v>
      </c>
    </row>
    <row r="633" spans="1:3">
      <c r="A633" s="5">
        <v>632</v>
      </c>
      <c r="B633" s="2">
        <v>129</v>
      </c>
      <c r="C633" s="2">
        <v>88</v>
      </c>
    </row>
    <row r="634" spans="1:3">
      <c r="A634" s="5">
        <v>633</v>
      </c>
      <c r="B634" s="2">
        <v>236</v>
      </c>
      <c r="C634" s="2">
        <v>149</v>
      </c>
    </row>
    <row r="635" spans="1:3">
      <c r="A635" s="5">
        <v>634</v>
      </c>
      <c r="B635" s="2">
        <v>344</v>
      </c>
      <c r="C635" s="2">
        <v>157</v>
      </c>
    </row>
    <row r="636" spans="1:3">
      <c r="A636" s="5">
        <v>635</v>
      </c>
      <c r="B636" s="2">
        <v>58</v>
      </c>
      <c r="C636" s="2">
        <v>25</v>
      </c>
    </row>
    <row r="637" spans="1:3">
      <c r="A637" s="5">
        <v>636</v>
      </c>
      <c r="B637" s="2">
        <v>126</v>
      </c>
      <c r="C637" s="2">
        <v>151</v>
      </c>
    </row>
    <row r="638" spans="1:3">
      <c r="A638" s="5">
        <v>637</v>
      </c>
      <c r="B638" s="2">
        <v>117</v>
      </c>
      <c r="C638" s="2">
        <v>61</v>
      </c>
    </row>
    <row r="639" spans="1:3">
      <c r="A639" s="5">
        <v>638</v>
      </c>
      <c r="B639" s="2">
        <v>90</v>
      </c>
      <c r="C639" s="2">
        <v>44</v>
      </c>
    </row>
    <row r="640" spans="1:3">
      <c r="A640" s="5">
        <v>639</v>
      </c>
      <c r="B640" s="2">
        <v>152</v>
      </c>
      <c r="C640" s="2">
        <v>136</v>
      </c>
    </row>
    <row r="641" spans="1:3">
      <c r="A641" s="5">
        <v>640</v>
      </c>
      <c r="B641" s="2">
        <v>219</v>
      </c>
      <c r="C641" s="2">
        <v>75</v>
      </c>
    </row>
    <row r="642" spans="1:3">
      <c r="A642" s="5">
        <v>641</v>
      </c>
      <c r="B642" s="2">
        <v>208</v>
      </c>
      <c r="C642" s="2">
        <v>74</v>
      </c>
    </row>
    <row r="643" spans="1:3">
      <c r="A643" s="5">
        <v>642</v>
      </c>
      <c r="B643" s="2">
        <v>176</v>
      </c>
      <c r="C643" s="2">
        <v>81</v>
      </c>
    </row>
    <row r="644" spans="1:3">
      <c r="A644" s="5">
        <v>643</v>
      </c>
      <c r="B644" s="2">
        <v>33</v>
      </c>
      <c r="C644" s="2">
        <v>18</v>
      </c>
    </row>
    <row r="645" spans="1:3">
      <c r="A645" s="5">
        <v>644</v>
      </c>
      <c r="B645" s="2">
        <v>93</v>
      </c>
      <c r="C645" s="2">
        <v>51</v>
      </c>
    </row>
    <row r="646" spans="1:3">
      <c r="A646" s="5">
        <v>645</v>
      </c>
      <c r="B646" s="2">
        <v>180</v>
      </c>
      <c r="C646" s="2">
        <v>97</v>
      </c>
    </row>
    <row r="647" spans="1:3">
      <c r="A647" s="5">
        <v>646</v>
      </c>
      <c r="B647" s="2">
        <v>70</v>
      </c>
      <c r="C647" s="2">
        <v>36</v>
      </c>
    </row>
    <row r="648" spans="1:3">
      <c r="A648" s="5">
        <v>647</v>
      </c>
      <c r="B648" s="2">
        <v>98</v>
      </c>
      <c r="C648" s="2">
        <v>39</v>
      </c>
    </row>
    <row r="649" spans="1:3">
      <c r="A649" s="5">
        <v>648</v>
      </c>
      <c r="B649" s="2">
        <v>56</v>
      </c>
      <c r="C649" s="2">
        <v>47</v>
      </c>
    </row>
    <row r="650" spans="1:3">
      <c r="A650" s="5">
        <v>649</v>
      </c>
      <c r="B650" s="2">
        <v>256</v>
      </c>
      <c r="C650" s="2">
        <v>109</v>
      </c>
    </row>
    <row r="651" spans="1:3">
      <c r="A651" s="5">
        <v>650</v>
      </c>
      <c r="B651" s="2">
        <v>237</v>
      </c>
      <c r="C651" s="2">
        <v>76</v>
      </c>
    </row>
    <row r="652" spans="1:3">
      <c r="A652" s="5">
        <v>651</v>
      </c>
      <c r="B652" s="2">
        <v>209</v>
      </c>
      <c r="C652" s="2">
        <v>88</v>
      </c>
    </row>
    <row r="653" spans="1:3">
      <c r="A653" s="5">
        <v>652</v>
      </c>
      <c r="B653" s="2">
        <v>170</v>
      </c>
      <c r="C653" s="2">
        <v>50</v>
      </c>
    </row>
    <row r="654" spans="1:3">
      <c r="A654" s="5">
        <v>653</v>
      </c>
      <c r="B654" s="2">
        <v>244</v>
      </c>
      <c r="C654" s="2">
        <v>150</v>
      </c>
    </row>
    <row r="655" spans="1:3">
      <c r="A655" s="5">
        <v>654</v>
      </c>
      <c r="B655" s="2">
        <v>42</v>
      </c>
      <c r="C655" s="2">
        <v>44</v>
      </c>
    </row>
    <row r="656" spans="1:3">
      <c r="A656" s="5">
        <v>655</v>
      </c>
      <c r="B656" s="2">
        <v>93</v>
      </c>
      <c r="C656" s="2">
        <v>36</v>
      </c>
    </row>
    <row r="657" spans="1:3">
      <c r="A657" s="5">
        <v>656</v>
      </c>
      <c r="B657" s="2">
        <v>157</v>
      </c>
      <c r="C657" s="2">
        <v>110</v>
      </c>
    </row>
    <row r="658" spans="1:3">
      <c r="A658" s="5">
        <v>657</v>
      </c>
      <c r="B658" s="2">
        <v>196</v>
      </c>
      <c r="C658" s="2">
        <v>134</v>
      </c>
    </row>
    <row r="659" spans="1:3">
      <c r="A659" s="5">
        <v>658</v>
      </c>
      <c r="B659" s="2">
        <v>86</v>
      </c>
      <c r="C659" s="2">
        <v>48</v>
      </c>
    </row>
    <row r="660" spans="1:3">
      <c r="A660" s="5">
        <v>659</v>
      </c>
      <c r="B660" s="2">
        <v>87</v>
      </c>
      <c r="C660" s="2">
        <v>31</v>
      </c>
    </row>
    <row r="661" spans="1:3">
      <c r="A661" s="5">
        <v>660</v>
      </c>
      <c r="B661" s="2">
        <v>208</v>
      </c>
      <c r="C661" s="2">
        <v>45</v>
      </c>
    </row>
    <row r="662" spans="1:3">
      <c r="A662" s="5">
        <v>661</v>
      </c>
      <c r="B662" s="2">
        <v>206</v>
      </c>
      <c r="C662" s="2">
        <v>135</v>
      </c>
    </row>
    <row r="663" spans="1:3">
      <c r="A663" s="5">
        <v>662</v>
      </c>
      <c r="B663" s="2">
        <v>133</v>
      </c>
      <c r="C663" s="2">
        <v>85</v>
      </c>
    </row>
    <row r="664" spans="1:3">
      <c r="A664" s="5">
        <v>663</v>
      </c>
      <c r="B664" s="2">
        <v>114</v>
      </c>
      <c r="C664" s="2">
        <v>87</v>
      </c>
    </row>
    <row r="665" spans="1:3">
      <c r="A665" s="5">
        <v>664</v>
      </c>
      <c r="B665" s="2">
        <v>122</v>
      </c>
      <c r="C665" s="2">
        <v>99</v>
      </c>
    </row>
    <row r="666" spans="1:3">
      <c r="A666" s="5">
        <v>665</v>
      </c>
      <c r="B666" s="2">
        <v>129</v>
      </c>
      <c r="C666" s="2">
        <v>40</v>
      </c>
    </row>
    <row r="667" spans="1:3">
      <c r="A667" s="5">
        <v>666</v>
      </c>
      <c r="B667" s="2">
        <v>40</v>
      </c>
      <c r="C667" s="2">
        <v>27</v>
      </c>
    </row>
    <row r="668" spans="1:3">
      <c r="A668" s="5">
        <v>667</v>
      </c>
      <c r="B668" s="2">
        <v>36</v>
      </c>
      <c r="C668" s="2">
        <v>12</v>
      </c>
    </row>
    <row r="669" spans="1:3">
      <c r="A669" s="5">
        <v>668</v>
      </c>
      <c r="B669" s="2">
        <v>201</v>
      </c>
      <c r="C669" s="2">
        <v>115</v>
      </c>
    </row>
    <row r="670" spans="1:3">
      <c r="A670" s="5">
        <v>669</v>
      </c>
      <c r="B670" s="2">
        <v>181</v>
      </c>
      <c r="C670" s="2">
        <v>69</v>
      </c>
    </row>
    <row r="671" spans="1:3">
      <c r="A671" s="5">
        <v>670</v>
      </c>
      <c r="B671" s="2">
        <v>94</v>
      </c>
      <c r="C671" s="2">
        <v>75</v>
      </c>
    </row>
    <row r="672" spans="1:3">
      <c r="A672" s="5">
        <v>671</v>
      </c>
      <c r="B672" s="2">
        <v>184</v>
      </c>
      <c r="C672" s="2">
        <v>95</v>
      </c>
    </row>
    <row r="673" spans="1:3">
      <c r="A673" s="5">
        <v>672</v>
      </c>
      <c r="B673" s="2">
        <v>157</v>
      </c>
      <c r="C673" s="2">
        <v>78</v>
      </c>
    </row>
    <row r="674" spans="1:3">
      <c r="A674" s="5">
        <v>673</v>
      </c>
      <c r="B674" s="2">
        <v>265</v>
      </c>
      <c r="C674" s="2">
        <v>93</v>
      </c>
    </row>
    <row r="675" spans="1:3">
      <c r="A675" s="5">
        <v>674</v>
      </c>
      <c r="B675" s="2">
        <v>207</v>
      </c>
      <c r="C675" s="2">
        <v>65</v>
      </c>
    </row>
    <row r="676" spans="1:3">
      <c r="A676" s="5">
        <v>675</v>
      </c>
      <c r="B676" s="2">
        <v>193</v>
      </c>
      <c r="C676" s="2">
        <v>121</v>
      </c>
    </row>
    <row r="677" spans="1:3">
      <c r="A677" s="5">
        <v>676</v>
      </c>
      <c r="B677" s="2">
        <v>124</v>
      </c>
      <c r="C677" s="2">
        <v>121</v>
      </c>
    </row>
    <row r="678" spans="1:3">
      <c r="A678" s="5">
        <v>677</v>
      </c>
      <c r="B678" s="2">
        <v>144</v>
      </c>
      <c r="C678" s="2">
        <v>148</v>
      </c>
    </row>
    <row r="679" spans="1:3">
      <c r="A679" s="5">
        <v>678</v>
      </c>
      <c r="B679" s="2">
        <v>204</v>
      </c>
      <c r="C679" s="2">
        <v>121</v>
      </c>
    </row>
    <row r="680" spans="1:3">
      <c r="A680" s="5">
        <v>679</v>
      </c>
      <c r="B680" s="2">
        <v>199</v>
      </c>
      <c r="C680" s="2">
        <v>106</v>
      </c>
    </row>
    <row r="681" spans="1:3">
      <c r="A681" s="5">
        <v>680</v>
      </c>
      <c r="B681" s="2">
        <v>162</v>
      </c>
      <c r="C681" s="2">
        <v>111</v>
      </c>
    </row>
    <row r="682" spans="1:3">
      <c r="A682" s="5">
        <v>681</v>
      </c>
      <c r="B682" s="2">
        <v>75</v>
      </c>
      <c r="C682" s="2">
        <v>65</v>
      </c>
    </row>
    <row r="683" spans="1:3">
      <c r="A683" s="5">
        <v>682</v>
      </c>
      <c r="B683" s="2">
        <v>23</v>
      </c>
      <c r="C683" s="2">
        <v>43</v>
      </c>
    </row>
    <row r="684" spans="1:3">
      <c r="A684" s="5">
        <v>683</v>
      </c>
      <c r="B684" s="2">
        <v>164</v>
      </c>
      <c r="C684" s="2">
        <v>82</v>
      </c>
    </row>
    <row r="685" spans="1:3">
      <c r="A685" s="5">
        <v>684</v>
      </c>
      <c r="B685" s="2">
        <v>180</v>
      </c>
      <c r="C685" s="2">
        <v>110</v>
      </c>
    </row>
    <row r="686" spans="1:3">
      <c r="A686" s="5">
        <v>685</v>
      </c>
      <c r="B686" s="2">
        <v>54</v>
      </c>
      <c r="C686" s="2">
        <v>17</v>
      </c>
    </row>
    <row r="687" spans="1:3">
      <c r="A687" s="5">
        <v>686</v>
      </c>
      <c r="B687" s="2">
        <v>102</v>
      </c>
      <c r="C687" s="2">
        <v>58</v>
      </c>
    </row>
    <row r="688" spans="1:3">
      <c r="A688" s="5">
        <v>687</v>
      </c>
      <c r="B688" s="2">
        <v>72</v>
      </c>
      <c r="C688" s="2">
        <v>29</v>
      </c>
    </row>
    <row r="689" spans="1:3">
      <c r="A689" s="5">
        <v>688</v>
      </c>
      <c r="B689" s="2">
        <v>29</v>
      </c>
      <c r="C689" s="2">
        <v>14</v>
      </c>
    </row>
    <row r="690" spans="1:3">
      <c r="A690" s="5">
        <v>689</v>
      </c>
      <c r="B690" s="2">
        <v>165</v>
      </c>
      <c r="C690" s="2">
        <v>29</v>
      </c>
    </row>
    <row r="691" spans="1:3">
      <c r="A691" s="5">
        <v>690</v>
      </c>
      <c r="B691" s="2">
        <v>191</v>
      </c>
      <c r="C691" s="2">
        <v>143</v>
      </c>
    </row>
    <row r="692" spans="1:3">
      <c r="A692" s="5">
        <v>691</v>
      </c>
      <c r="B692" s="2">
        <v>66</v>
      </c>
      <c r="C692" s="2">
        <v>34</v>
      </c>
    </row>
    <row r="693" spans="1:3">
      <c r="A693" s="5">
        <v>692</v>
      </c>
      <c r="B693" s="2">
        <v>173</v>
      </c>
      <c r="C693" s="2">
        <v>100</v>
      </c>
    </row>
    <row r="694" spans="1:3">
      <c r="A694" s="5">
        <v>693</v>
      </c>
      <c r="B694" s="2">
        <v>78</v>
      </c>
      <c r="C694" s="2">
        <v>44</v>
      </c>
    </row>
    <row r="695" spans="1:3">
      <c r="A695" s="5">
        <v>694</v>
      </c>
      <c r="B695" s="2">
        <v>157</v>
      </c>
      <c r="C695" s="2">
        <v>128</v>
      </c>
    </row>
    <row r="696" spans="1:3">
      <c r="A696" s="5">
        <v>695</v>
      </c>
      <c r="B696" s="2">
        <v>116</v>
      </c>
      <c r="C696" s="2">
        <v>37</v>
      </c>
    </row>
    <row r="697" spans="1:3">
      <c r="A697" s="5">
        <v>696</v>
      </c>
      <c r="B697" s="2">
        <v>46</v>
      </c>
      <c r="C697" s="2">
        <v>23</v>
      </c>
    </row>
    <row r="698" spans="1:3">
      <c r="A698" s="5">
        <v>697</v>
      </c>
      <c r="B698" s="2">
        <v>199</v>
      </c>
      <c r="C698" s="2">
        <v>107</v>
      </c>
    </row>
    <row r="699" spans="1:3">
      <c r="A699" s="5">
        <v>698</v>
      </c>
      <c r="B699" s="2">
        <v>185</v>
      </c>
      <c r="C699" s="2">
        <v>101</v>
      </c>
    </row>
    <row r="700" spans="1:3">
      <c r="A700" s="5">
        <v>699</v>
      </c>
      <c r="B700" s="2">
        <v>58</v>
      </c>
      <c r="C700" s="2">
        <v>11</v>
      </c>
    </row>
    <row r="701" spans="1:3">
      <c r="A701" s="5">
        <v>700</v>
      </c>
      <c r="B701" s="2">
        <v>234</v>
      </c>
      <c r="C701" s="2">
        <v>86</v>
      </c>
    </row>
    <row r="702" spans="1:3">
      <c r="A702" s="5">
        <v>701</v>
      </c>
      <c r="B702" s="2">
        <v>102</v>
      </c>
      <c r="C702" s="2">
        <v>97</v>
      </c>
    </row>
    <row r="703" spans="1:3">
      <c r="A703" s="5">
        <v>702</v>
      </c>
      <c r="B703" s="2">
        <v>195</v>
      </c>
      <c r="C703" s="2">
        <v>155</v>
      </c>
    </row>
    <row r="704" spans="1:3">
      <c r="A704" s="5">
        <v>703</v>
      </c>
      <c r="B704" s="2">
        <v>63</v>
      </c>
      <c r="C704" s="2">
        <v>29</v>
      </c>
    </row>
    <row r="705" spans="1:3">
      <c r="A705" s="5">
        <v>704</v>
      </c>
      <c r="B705" s="2">
        <v>18</v>
      </c>
      <c r="C705" s="2">
        <v>38</v>
      </c>
    </row>
    <row r="706" spans="1:3">
      <c r="A706" s="5">
        <v>705</v>
      </c>
      <c r="B706" s="2">
        <v>112</v>
      </c>
      <c r="C706" s="2">
        <v>33</v>
      </c>
    </row>
    <row r="707" spans="1:3">
      <c r="A707" s="5">
        <v>706</v>
      </c>
      <c r="B707" s="2">
        <v>54</v>
      </c>
      <c r="C707" s="2">
        <v>33</v>
      </c>
    </row>
    <row r="708" spans="1:3">
      <c r="A708" s="5">
        <v>707</v>
      </c>
      <c r="B708" s="2">
        <v>185</v>
      </c>
      <c r="C708" s="2">
        <v>137</v>
      </c>
    </row>
    <row r="709" spans="1:3">
      <c r="A709" s="5">
        <v>708</v>
      </c>
      <c r="B709" s="2">
        <v>54</v>
      </c>
      <c r="C709" s="2">
        <v>24</v>
      </c>
    </row>
    <row r="710" spans="1:3">
      <c r="A710" s="5">
        <v>709</v>
      </c>
      <c r="B710" s="2">
        <v>193</v>
      </c>
      <c r="C710" s="2">
        <v>98</v>
      </c>
    </row>
    <row r="711" spans="1:3">
      <c r="A711" s="5">
        <v>710</v>
      </c>
      <c r="B711" s="2">
        <v>138</v>
      </c>
      <c r="C711" s="2">
        <v>140</v>
      </c>
    </row>
    <row r="712" spans="1:3">
      <c r="A712" s="5">
        <v>711</v>
      </c>
      <c r="B712" s="2">
        <v>166</v>
      </c>
      <c r="C712" s="2">
        <v>59</v>
      </c>
    </row>
    <row r="713" spans="1:3">
      <c r="A713" s="5">
        <v>712</v>
      </c>
      <c r="B713" s="2">
        <v>48</v>
      </c>
      <c r="C713" s="2">
        <v>49</v>
      </c>
    </row>
    <row r="714" spans="1:3">
      <c r="A714" s="5">
        <v>713</v>
      </c>
      <c r="B714" s="2">
        <v>360</v>
      </c>
      <c r="C714" s="2">
        <v>125</v>
      </c>
    </row>
    <row r="715" spans="1:3">
      <c r="A715" s="5">
        <v>714</v>
      </c>
      <c r="B715" s="2">
        <v>225</v>
      </c>
      <c r="C715" s="2">
        <v>63</v>
      </c>
    </row>
    <row r="716" spans="1:3">
      <c r="A716" s="5">
        <v>715</v>
      </c>
      <c r="B716" s="2">
        <v>246</v>
      </c>
      <c r="C716" s="2">
        <v>136</v>
      </c>
    </row>
    <row r="717" spans="1:3">
      <c r="A717" s="5">
        <v>716</v>
      </c>
      <c r="B717" s="2">
        <v>231</v>
      </c>
      <c r="C717" s="2">
        <v>90</v>
      </c>
    </row>
    <row r="718" spans="1:3">
      <c r="A718" s="5">
        <v>717</v>
      </c>
      <c r="B718" s="2">
        <v>155</v>
      </c>
      <c r="C718" s="2">
        <v>72</v>
      </c>
    </row>
    <row r="719" spans="1:3">
      <c r="A719" s="5">
        <v>718</v>
      </c>
      <c r="B719" s="2">
        <v>20</v>
      </c>
      <c r="C719" s="2">
        <v>58</v>
      </c>
    </row>
    <row r="720" spans="1:3">
      <c r="A720" s="5">
        <v>719</v>
      </c>
      <c r="B720" s="2">
        <v>107</v>
      </c>
      <c r="C720" s="2">
        <v>70</v>
      </c>
    </row>
    <row r="721" spans="1:3">
      <c r="A721" s="5">
        <v>720</v>
      </c>
      <c r="B721" s="2">
        <v>168</v>
      </c>
      <c r="C721" s="2">
        <v>133</v>
      </c>
    </row>
    <row r="722" spans="1:3">
      <c r="A722" s="5">
        <v>721</v>
      </c>
      <c r="B722" s="2">
        <v>218</v>
      </c>
      <c r="C722" s="2">
        <v>133</v>
      </c>
    </row>
    <row r="723" spans="1:3">
      <c r="A723" s="5">
        <v>722</v>
      </c>
      <c r="B723" s="2">
        <v>85</v>
      </c>
      <c r="C723" s="2">
        <v>59</v>
      </c>
    </row>
    <row r="724" spans="1:3">
      <c r="A724" s="5">
        <v>723</v>
      </c>
      <c r="B724" s="2">
        <v>126</v>
      </c>
      <c r="C724" s="2">
        <v>31</v>
      </c>
    </row>
    <row r="725" spans="1:3">
      <c r="A725" s="5">
        <v>724</v>
      </c>
      <c r="B725" s="2">
        <v>66</v>
      </c>
      <c r="C725" s="2">
        <v>56</v>
      </c>
    </row>
    <row r="726" spans="1:3">
      <c r="A726" s="5">
        <v>725</v>
      </c>
      <c r="B726" s="2">
        <v>168</v>
      </c>
      <c r="C726" s="2">
        <v>85</v>
      </c>
    </row>
    <row r="727" spans="1:3">
      <c r="A727" s="5">
        <v>726</v>
      </c>
      <c r="B727" s="2">
        <v>126</v>
      </c>
      <c r="C727" s="2">
        <v>74</v>
      </c>
    </row>
    <row r="728" spans="1:3">
      <c r="A728" s="5">
        <v>727</v>
      </c>
      <c r="B728" s="2">
        <v>40</v>
      </c>
      <c r="C728" s="2">
        <v>21</v>
      </c>
    </row>
    <row r="729" spans="1:3">
      <c r="A729" s="5">
        <v>728</v>
      </c>
      <c r="B729" s="2">
        <v>195</v>
      </c>
      <c r="C729" s="2">
        <v>72</v>
      </c>
    </row>
    <row r="730" spans="1:3">
      <c r="A730" s="5">
        <v>729</v>
      </c>
      <c r="B730" s="2">
        <v>128</v>
      </c>
      <c r="C730" s="2">
        <v>65</v>
      </c>
    </row>
    <row r="731" spans="1:3">
      <c r="A731" s="5">
        <v>730</v>
      </c>
      <c r="B731" s="2">
        <v>114</v>
      </c>
      <c r="C731" s="2">
        <v>79</v>
      </c>
    </row>
    <row r="732" spans="1:3">
      <c r="A732" s="5">
        <v>731</v>
      </c>
      <c r="B732" s="2">
        <v>64</v>
      </c>
      <c r="C732" s="2">
        <v>47</v>
      </c>
    </row>
    <row r="733" spans="1:3">
      <c r="A733" s="5">
        <v>732</v>
      </c>
      <c r="B733" s="2">
        <v>306</v>
      </c>
      <c r="C733" s="2">
        <v>121</v>
      </c>
    </row>
    <row r="734" spans="1:3">
      <c r="A734" s="5">
        <v>733</v>
      </c>
      <c r="B734" s="2">
        <v>186</v>
      </c>
      <c r="C734" s="2">
        <v>74</v>
      </c>
    </row>
    <row r="735" spans="1:3">
      <c r="A735" s="5">
        <v>734</v>
      </c>
      <c r="B735" s="2">
        <v>139</v>
      </c>
      <c r="C735" s="2">
        <v>52</v>
      </c>
    </row>
    <row r="736" spans="1:3">
      <c r="A736" s="5">
        <v>735</v>
      </c>
      <c r="B736" s="2">
        <v>142</v>
      </c>
      <c r="C736" s="2">
        <v>87</v>
      </c>
    </row>
    <row r="737" spans="1:3">
      <c r="A737" s="5">
        <v>736</v>
      </c>
      <c r="B737" s="2">
        <v>215</v>
      </c>
      <c r="C737" s="2">
        <v>92</v>
      </c>
    </row>
    <row r="738" spans="1:3">
      <c r="A738" s="5">
        <v>737</v>
      </c>
      <c r="B738" s="2">
        <v>118</v>
      </c>
      <c r="C738" s="2">
        <v>22</v>
      </c>
    </row>
    <row r="739" spans="1:3">
      <c r="A739" s="5">
        <v>738</v>
      </c>
      <c r="B739" s="2">
        <v>134</v>
      </c>
      <c r="C739" s="2">
        <v>94</v>
      </c>
    </row>
    <row r="740" spans="1:3">
      <c r="A740" s="5">
        <v>739</v>
      </c>
      <c r="B740" s="2">
        <v>46</v>
      </c>
      <c r="C740" s="2">
        <v>54</v>
      </c>
    </row>
    <row r="741" spans="1:3">
      <c r="A741" s="5">
        <v>740</v>
      </c>
      <c r="B741" s="2">
        <v>293</v>
      </c>
      <c r="C741" s="2">
        <v>113</v>
      </c>
    </row>
    <row r="742" spans="1:3">
      <c r="A742" s="5">
        <v>741</v>
      </c>
      <c r="B742" s="2">
        <v>285</v>
      </c>
      <c r="C742" s="2">
        <v>165</v>
      </c>
    </row>
    <row r="743" spans="1:3">
      <c r="A743" s="5">
        <v>742</v>
      </c>
      <c r="B743" s="2">
        <v>166</v>
      </c>
      <c r="C743" s="2">
        <v>145</v>
      </c>
    </row>
    <row r="744" spans="1:3">
      <c r="A744" s="5">
        <v>743</v>
      </c>
      <c r="B744" s="2">
        <v>134</v>
      </c>
      <c r="C744" s="2">
        <v>143</v>
      </c>
    </row>
    <row r="745" spans="1:3">
      <c r="A745" s="5">
        <v>744</v>
      </c>
      <c r="B745" s="2">
        <v>76</v>
      </c>
      <c r="C745" s="2">
        <v>67</v>
      </c>
    </row>
    <row r="746" spans="1:3">
      <c r="A746" s="5">
        <v>745</v>
      </c>
      <c r="B746" s="2">
        <v>284</v>
      </c>
      <c r="C746" s="2">
        <v>73</v>
      </c>
    </row>
    <row r="747" spans="1:3">
      <c r="A747" s="5">
        <v>746</v>
      </c>
      <c r="B747" s="2">
        <v>201</v>
      </c>
      <c r="C747" s="2">
        <v>77</v>
      </c>
    </row>
    <row r="748" spans="1:3">
      <c r="A748" s="5">
        <v>747</v>
      </c>
      <c r="B748" s="2">
        <v>25</v>
      </c>
      <c r="C748" s="2">
        <v>28</v>
      </c>
    </row>
    <row r="749" spans="1:3">
      <c r="A749" s="5">
        <v>748</v>
      </c>
      <c r="B749" s="2">
        <v>110</v>
      </c>
      <c r="C749" s="2">
        <v>37</v>
      </c>
    </row>
    <row r="750" spans="1:3">
      <c r="A750" s="5">
        <v>749</v>
      </c>
      <c r="B750" s="2">
        <v>70</v>
      </c>
      <c r="C750" s="2">
        <v>8</v>
      </c>
    </row>
    <row r="751" spans="1:3">
      <c r="A751" s="5">
        <v>750</v>
      </c>
      <c r="B751" s="2">
        <v>119</v>
      </c>
      <c r="C751" s="2">
        <v>86</v>
      </c>
    </row>
    <row r="752" spans="1:3">
      <c r="A752" s="5">
        <v>751</v>
      </c>
      <c r="B752" s="2">
        <v>170</v>
      </c>
      <c r="C752" s="2">
        <v>87</v>
      </c>
    </row>
    <row r="753" spans="1:3">
      <c r="A753" s="5">
        <v>752</v>
      </c>
      <c r="B753" s="2">
        <v>60</v>
      </c>
      <c r="C753" s="2">
        <v>30</v>
      </c>
    </row>
    <row r="754" spans="1:3">
      <c r="A754" s="5">
        <v>753</v>
      </c>
      <c r="B754" s="2">
        <v>163</v>
      </c>
      <c r="C754" s="2">
        <v>128</v>
      </c>
    </row>
    <row r="755" spans="1:3">
      <c r="A755" s="5">
        <v>754</v>
      </c>
      <c r="B755" s="2">
        <v>237</v>
      </c>
      <c r="C755" s="2">
        <v>89</v>
      </c>
    </row>
    <row r="756" spans="1:3">
      <c r="A756" s="5">
        <v>755</v>
      </c>
      <c r="B756" s="2">
        <v>211</v>
      </c>
      <c r="C756" s="2">
        <v>109</v>
      </c>
    </row>
    <row r="757" spans="1:3">
      <c r="A757" s="5">
        <v>756</v>
      </c>
      <c r="B757" s="2">
        <v>50</v>
      </c>
      <c r="C757" s="2">
        <v>34</v>
      </c>
    </row>
    <row r="758" spans="1:3">
      <c r="A758" s="5">
        <v>757</v>
      </c>
      <c r="B758" s="2">
        <v>60</v>
      </c>
      <c r="C758" s="2">
        <v>40</v>
      </c>
    </row>
    <row r="759" spans="1:3">
      <c r="A759" s="5">
        <v>758</v>
      </c>
      <c r="B759" s="2">
        <v>52</v>
      </c>
      <c r="C759" s="2">
        <v>41</v>
      </c>
    </row>
    <row r="760" spans="1:3">
      <c r="A760" s="5">
        <v>759</v>
      </c>
      <c r="B760" s="2">
        <v>342</v>
      </c>
      <c r="C760" s="2">
        <v>196</v>
      </c>
    </row>
    <row r="761" spans="1:3">
      <c r="A761" s="5">
        <v>760</v>
      </c>
      <c r="B761" s="2">
        <v>105</v>
      </c>
      <c r="C761" s="2">
        <v>20</v>
      </c>
    </row>
    <row r="762" spans="1:3">
      <c r="A762" s="5">
        <v>761</v>
      </c>
      <c r="B762" s="2">
        <v>174</v>
      </c>
      <c r="C762" s="2">
        <v>102</v>
      </c>
    </row>
    <row r="763" spans="1:3">
      <c r="A763" s="5">
        <v>762</v>
      </c>
      <c r="B763" s="2">
        <v>99</v>
      </c>
      <c r="C763" s="2">
        <v>29</v>
      </c>
    </row>
    <row r="764" spans="1:3">
      <c r="A764" s="5">
        <v>763</v>
      </c>
      <c r="B764" s="2">
        <v>104</v>
      </c>
      <c r="C764" s="2">
        <v>32</v>
      </c>
    </row>
    <row r="765" spans="1:3">
      <c r="A765" s="5">
        <v>764</v>
      </c>
      <c r="B765" s="2">
        <v>85</v>
      </c>
      <c r="C765" s="2">
        <v>112</v>
      </c>
    </row>
    <row r="766" spans="1:3">
      <c r="A766" s="5">
        <v>765</v>
      </c>
      <c r="B766" s="2">
        <v>233</v>
      </c>
      <c r="C766" s="2">
        <v>164</v>
      </c>
    </row>
    <row r="767" spans="1:3">
      <c r="A767" s="5">
        <v>766</v>
      </c>
      <c r="B767" s="2">
        <v>185</v>
      </c>
      <c r="C767" s="2">
        <v>134</v>
      </c>
    </row>
    <row r="768" spans="1:3">
      <c r="A768" s="5">
        <v>767</v>
      </c>
      <c r="B768" s="2">
        <v>169</v>
      </c>
      <c r="C768" s="2">
        <v>85</v>
      </c>
    </row>
    <row r="769" spans="1:3">
      <c r="A769" s="5" t="s">
        <v>1879</v>
      </c>
      <c r="B769" s="2">
        <v>106327</v>
      </c>
      <c r="C769" s="2">
        <v>60562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6B411-9EB9-8E41-A813-BEAD6F511764}">
  <sheetPr>
    <tabColor theme="4" tint="0.79998168889431442"/>
  </sheetPr>
  <dimension ref="A1:M1903"/>
  <sheetViews>
    <sheetView workbookViewId="0">
      <selection activeCell="M24" sqref="M24"/>
    </sheetView>
  </sheetViews>
  <sheetFormatPr baseColWidth="10" defaultRowHeight="16"/>
  <cols>
    <col min="1" max="1" width="18.1640625" style="8" customWidth="1"/>
    <col min="2" max="2" width="17.6640625" style="8" customWidth="1"/>
    <col min="3" max="3" width="17.83203125" style="9" customWidth="1"/>
    <col min="4" max="4" width="22.5" style="9" bestFit="1" customWidth="1"/>
    <col min="5" max="5" width="15.1640625" style="31" customWidth="1"/>
    <col min="6" max="6" width="15.6640625" style="31" customWidth="1"/>
    <col min="7" max="7" width="19.1640625" style="8" customWidth="1"/>
    <col min="8" max="8" width="32" style="7" bestFit="1" customWidth="1"/>
    <col min="9" max="9" width="15.5" style="9" customWidth="1"/>
    <col min="10" max="10" width="16.83203125" style="31" bestFit="1" customWidth="1"/>
    <col min="11" max="11" width="15.83203125" style="31" bestFit="1" customWidth="1"/>
    <col min="12" max="12" width="16.33203125" style="31" bestFit="1" customWidth="1"/>
    <col min="13" max="13" width="23.1640625" style="9" bestFit="1" customWidth="1"/>
  </cols>
  <sheetData>
    <row r="1" spans="1:13">
      <c r="A1" s="9" t="s">
        <v>27</v>
      </c>
      <c r="B1" s="9" t="s">
        <v>28</v>
      </c>
      <c r="C1" s="9" t="s">
        <v>0</v>
      </c>
      <c r="D1" s="9" t="s">
        <v>30</v>
      </c>
      <c r="E1" s="9" t="s">
        <v>1</v>
      </c>
      <c r="F1" s="9" t="s">
        <v>2</v>
      </c>
      <c r="G1" s="9" t="s">
        <v>3</v>
      </c>
      <c r="H1" s="9" t="s">
        <v>2330</v>
      </c>
      <c r="I1" s="9" t="s">
        <v>4</v>
      </c>
      <c r="J1" s="9" t="s">
        <v>2304</v>
      </c>
      <c r="K1" s="9" t="s">
        <v>2305</v>
      </c>
      <c r="L1" s="9" t="s">
        <v>53</v>
      </c>
      <c r="M1" s="9" t="s">
        <v>2306</v>
      </c>
    </row>
    <row r="2" spans="1:13">
      <c r="A2" s="8">
        <v>1</v>
      </c>
      <c r="B2" s="8">
        <v>10</v>
      </c>
      <c r="C2" s="9" t="s">
        <v>5</v>
      </c>
      <c r="D2" s="9" t="s">
        <v>31</v>
      </c>
      <c r="E2" s="31">
        <v>14</v>
      </c>
      <c r="F2" s="31">
        <v>24</v>
      </c>
      <c r="G2" s="8">
        <v>2</v>
      </c>
      <c r="H2" s="8">
        <v>25</v>
      </c>
      <c r="I2" s="9" t="s">
        <v>6</v>
      </c>
      <c r="J2" s="31">
        <v>48</v>
      </c>
      <c r="K2" s="31">
        <v>20</v>
      </c>
      <c r="L2" s="31">
        <v>48</v>
      </c>
      <c r="M2" s="12">
        <v>0.41666666666666669</v>
      </c>
    </row>
    <row r="3" spans="1:13">
      <c r="A3" s="8">
        <v>1</v>
      </c>
      <c r="B3" s="8">
        <v>10</v>
      </c>
      <c r="C3" s="9" t="s">
        <v>7</v>
      </c>
      <c r="D3" s="9" t="s">
        <v>32</v>
      </c>
      <c r="E3" s="31">
        <v>18</v>
      </c>
      <c r="F3" s="31">
        <v>30</v>
      </c>
      <c r="G3" s="8">
        <v>3</v>
      </c>
      <c r="H3" s="8">
        <v>32</v>
      </c>
      <c r="I3" s="9" t="s">
        <v>8</v>
      </c>
      <c r="J3" s="31">
        <v>90</v>
      </c>
      <c r="K3" s="31">
        <v>36</v>
      </c>
      <c r="L3" s="31">
        <v>90</v>
      </c>
      <c r="M3" s="12">
        <v>0.4</v>
      </c>
    </row>
    <row r="4" spans="1:13">
      <c r="A4" s="8">
        <v>2</v>
      </c>
      <c r="B4" s="8">
        <v>6</v>
      </c>
      <c r="C4" s="9" t="s">
        <v>9</v>
      </c>
      <c r="D4" s="9" t="s">
        <v>33</v>
      </c>
      <c r="E4" s="31">
        <v>19</v>
      </c>
      <c r="F4" s="31">
        <v>31</v>
      </c>
      <c r="G4" s="8">
        <v>1</v>
      </c>
      <c r="H4" s="8">
        <v>51</v>
      </c>
      <c r="I4" s="9" t="s">
        <v>6</v>
      </c>
      <c r="J4" s="31">
        <v>31</v>
      </c>
      <c r="K4" s="31">
        <v>12</v>
      </c>
      <c r="L4" s="31">
        <v>31</v>
      </c>
      <c r="M4" s="12">
        <v>0.38709677419354838</v>
      </c>
    </row>
    <row r="5" spans="1:13">
      <c r="A5" s="8">
        <v>2</v>
      </c>
      <c r="B5" s="8">
        <v>6</v>
      </c>
      <c r="C5" s="9" t="s">
        <v>10</v>
      </c>
      <c r="D5" s="9" t="s">
        <v>34</v>
      </c>
      <c r="E5" s="31">
        <v>16</v>
      </c>
      <c r="F5" s="31">
        <v>27</v>
      </c>
      <c r="G5" s="8">
        <v>1</v>
      </c>
      <c r="H5" s="8">
        <v>34</v>
      </c>
      <c r="I5" s="9" t="s">
        <v>8</v>
      </c>
      <c r="J5" s="31">
        <v>27</v>
      </c>
      <c r="K5" s="31">
        <v>11</v>
      </c>
      <c r="L5" s="31">
        <v>27</v>
      </c>
      <c r="M5" s="12">
        <v>0.40740740740740738</v>
      </c>
    </row>
    <row r="6" spans="1:13">
      <c r="A6" s="8">
        <v>3</v>
      </c>
      <c r="B6" s="8">
        <v>20</v>
      </c>
      <c r="C6" s="9" t="s">
        <v>11</v>
      </c>
      <c r="D6" s="9" t="s">
        <v>35</v>
      </c>
      <c r="E6" s="31">
        <v>25</v>
      </c>
      <c r="F6" s="31">
        <v>40</v>
      </c>
      <c r="G6" s="8">
        <v>1</v>
      </c>
      <c r="H6" s="8">
        <v>9</v>
      </c>
      <c r="I6" s="9" t="s">
        <v>8</v>
      </c>
      <c r="J6" s="31">
        <v>40</v>
      </c>
      <c r="K6" s="31">
        <v>15</v>
      </c>
      <c r="L6" s="31">
        <v>40</v>
      </c>
      <c r="M6" s="12">
        <v>0.375</v>
      </c>
    </row>
    <row r="7" spans="1:13">
      <c r="A7" s="8">
        <v>3</v>
      </c>
      <c r="B7" s="8">
        <v>20</v>
      </c>
      <c r="C7" s="9" t="s">
        <v>9</v>
      </c>
      <c r="D7" s="9" t="s">
        <v>33</v>
      </c>
      <c r="E7" s="31">
        <v>19</v>
      </c>
      <c r="F7" s="31">
        <v>31</v>
      </c>
      <c r="G7" s="8">
        <v>1</v>
      </c>
      <c r="H7" s="8">
        <v>27</v>
      </c>
      <c r="I7" s="9" t="s">
        <v>6</v>
      </c>
      <c r="J7" s="31">
        <v>31</v>
      </c>
      <c r="K7" s="31">
        <v>12</v>
      </c>
      <c r="L7" s="31">
        <v>31</v>
      </c>
      <c r="M7" s="12">
        <v>0.38709677419354838</v>
      </c>
    </row>
    <row r="8" spans="1:13">
      <c r="A8" s="8">
        <v>3</v>
      </c>
      <c r="B8" s="8">
        <v>20</v>
      </c>
      <c r="C8" s="9" t="s">
        <v>12</v>
      </c>
      <c r="D8" s="9" t="s">
        <v>36</v>
      </c>
      <c r="E8" s="31">
        <v>22</v>
      </c>
      <c r="F8" s="31">
        <v>36</v>
      </c>
      <c r="G8" s="8">
        <v>1</v>
      </c>
      <c r="H8" s="8">
        <v>36</v>
      </c>
      <c r="I8" s="9" t="s">
        <v>6</v>
      </c>
      <c r="J8" s="31">
        <v>36</v>
      </c>
      <c r="K8" s="31">
        <v>14</v>
      </c>
      <c r="L8" s="31">
        <v>36</v>
      </c>
      <c r="M8" s="12">
        <v>0.3888888888888889</v>
      </c>
    </row>
    <row r="9" spans="1:13">
      <c r="A9" s="8">
        <v>3</v>
      </c>
      <c r="B9" s="8">
        <v>20</v>
      </c>
      <c r="C9" s="9" t="s">
        <v>13</v>
      </c>
      <c r="D9" s="9" t="s">
        <v>37</v>
      </c>
      <c r="E9" s="31">
        <v>17</v>
      </c>
      <c r="F9" s="31">
        <v>29</v>
      </c>
      <c r="G9" s="8">
        <v>2</v>
      </c>
      <c r="H9" s="8">
        <v>54</v>
      </c>
      <c r="I9" s="9" t="s">
        <v>8</v>
      </c>
      <c r="J9" s="31">
        <v>58</v>
      </c>
      <c r="K9" s="31">
        <v>24</v>
      </c>
      <c r="L9" s="31">
        <v>58</v>
      </c>
      <c r="M9" s="12">
        <v>0.41379310344827586</v>
      </c>
    </row>
    <row r="10" spans="1:13">
      <c r="A10" s="8">
        <v>4</v>
      </c>
      <c r="B10" s="8">
        <v>3</v>
      </c>
      <c r="C10" s="9" t="s">
        <v>14</v>
      </c>
      <c r="D10" s="9" t="s">
        <v>38</v>
      </c>
      <c r="E10" s="31">
        <v>20</v>
      </c>
      <c r="F10" s="31">
        <v>33</v>
      </c>
      <c r="G10" s="8">
        <v>3</v>
      </c>
      <c r="H10" s="8">
        <v>23</v>
      </c>
      <c r="I10" s="9" t="s">
        <v>8</v>
      </c>
      <c r="J10" s="31">
        <v>99</v>
      </c>
      <c r="K10" s="31">
        <v>39</v>
      </c>
      <c r="L10" s="31">
        <v>99</v>
      </c>
      <c r="M10" s="12">
        <v>0.39393939393939392</v>
      </c>
    </row>
    <row r="11" spans="1:13">
      <c r="A11" s="8">
        <v>4</v>
      </c>
      <c r="B11" s="8">
        <v>3</v>
      </c>
      <c r="C11" s="9" t="s">
        <v>15</v>
      </c>
      <c r="D11" s="9" t="s">
        <v>39</v>
      </c>
      <c r="E11" s="31">
        <v>16</v>
      </c>
      <c r="F11" s="31">
        <v>28</v>
      </c>
      <c r="G11" s="8">
        <v>3</v>
      </c>
      <c r="H11" s="8">
        <v>17</v>
      </c>
      <c r="I11" s="9" t="s">
        <v>6</v>
      </c>
      <c r="J11" s="31">
        <v>84</v>
      </c>
      <c r="K11" s="31">
        <v>36</v>
      </c>
      <c r="L11" s="31">
        <v>84</v>
      </c>
      <c r="M11" s="12">
        <v>0.42857142857142855</v>
      </c>
    </row>
    <row r="12" spans="1:13">
      <c r="A12" s="8">
        <v>5</v>
      </c>
      <c r="B12" s="8">
        <v>8</v>
      </c>
      <c r="C12" s="9" t="s">
        <v>16</v>
      </c>
      <c r="D12" s="9" t="s">
        <v>40</v>
      </c>
      <c r="E12" s="31">
        <v>11</v>
      </c>
      <c r="F12" s="31">
        <v>19</v>
      </c>
      <c r="G12" s="8">
        <v>1</v>
      </c>
      <c r="H12" s="8">
        <v>8</v>
      </c>
      <c r="I12" s="9" t="s">
        <v>6</v>
      </c>
      <c r="J12" s="31">
        <v>19</v>
      </c>
      <c r="K12" s="31">
        <v>8</v>
      </c>
      <c r="L12" s="31">
        <v>19</v>
      </c>
      <c r="M12" s="12">
        <v>0.42105263157894735</v>
      </c>
    </row>
    <row r="13" spans="1:13">
      <c r="A13" s="8">
        <v>5</v>
      </c>
      <c r="B13" s="8">
        <v>8</v>
      </c>
      <c r="C13" s="9" t="s">
        <v>5</v>
      </c>
      <c r="D13" s="9" t="s">
        <v>31</v>
      </c>
      <c r="E13" s="31">
        <v>14</v>
      </c>
      <c r="F13" s="31">
        <v>24</v>
      </c>
      <c r="G13" s="8">
        <v>2</v>
      </c>
      <c r="H13" s="8">
        <v>9</v>
      </c>
      <c r="I13" s="9" t="s">
        <v>8</v>
      </c>
      <c r="J13" s="31">
        <v>48</v>
      </c>
      <c r="K13" s="31">
        <v>20</v>
      </c>
      <c r="L13" s="31">
        <v>48</v>
      </c>
      <c r="M13" s="12">
        <v>0.41666666666666669</v>
      </c>
    </row>
    <row r="14" spans="1:13">
      <c r="A14" s="8">
        <v>6</v>
      </c>
      <c r="B14" s="8">
        <v>7</v>
      </c>
      <c r="C14" s="9" t="s">
        <v>17</v>
      </c>
      <c r="D14" s="9" t="s">
        <v>41</v>
      </c>
      <c r="E14" s="31">
        <v>21</v>
      </c>
      <c r="F14" s="31">
        <v>35</v>
      </c>
      <c r="G14" s="8">
        <v>2</v>
      </c>
      <c r="H14" s="8">
        <v>11</v>
      </c>
      <c r="I14" s="9" t="s">
        <v>8</v>
      </c>
      <c r="J14" s="31">
        <v>70</v>
      </c>
      <c r="K14" s="31">
        <v>28</v>
      </c>
      <c r="L14" s="31">
        <v>70</v>
      </c>
      <c r="M14" s="12">
        <v>0.4</v>
      </c>
    </row>
    <row r="15" spans="1:13">
      <c r="A15" s="8">
        <v>7</v>
      </c>
      <c r="B15" s="8">
        <v>17</v>
      </c>
      <c r="C15" s="9" t="s">
        <v>18</v>
      </c>
      <c r="D15" s="9" t="s">
        <v>42</v>
      </c>
      <c r="E15" s="31">
        <v>19</v>
      </c>
      <c r="F15" s="31">
        <v>32</v>
      </c>
      <c r="G15" s="8">
        <v>2</v>
      </c>
      <c r="H15" s="8">
        <v>15</v>
      </c>
      <c r="I15" s="9" t="s">
        <v>8</v>
      </c>
      <c r="J15" s="31">
        <v>64</v>
      </c>
      <c r="K15" s="31">
        <v>26</v>
      </c>
      <c r="L15" s="31">
        <v>64</v>
      </c>
      <c r="M15" s="12">
        <v>0.40625</v>
      </c>
    </row>
    <row r="16" spans="1:13">
      <c r="A16" s="8">
        <v>7</v>
      </c>
      <c r="B16" s="8">
        <v>17</v>
      </c>
      <c r="C16" s="9" t="s">
        <v>12</v>
      </c>
      <c r="D16" s="9" t="s">
        <v>36</v>
      </c>
      <c r="E16" s="31">
        <v>22</v>
      </c>
      <c r="F16" s="31">
        <v>36</v>
      </c>
      <c r="G16" s="8">
        <v>3</v>
      </c>
      <c r="H16" s="8">
        <v>26</v>
      </c>
      <c r="I16" s="9" t="s">
        <v>6</v>
      </c>
      <c r="J16" s="31">
        <v>108</v>
      </c>
      <c r="K16" s="31">
        <v>42</v>
      </c>
      <c r="L16" s="31">
        <v>108</v>
      </c>
      <c r="M16" s="12">
        <v>0.3888888888888889</v>
      </c>
    </row>
    <row r="17" spans="1:13">
      <c r="A17" s="8">
        <v>8</v>
      </c>
      <c r="B17" s="8">
        <v>11</v>
      </c>
      <c r="C17" s="9" t="s">
        <v>19</v>
      </c>
      <c r="D17" s="9" t="s">
        <v>43</v>
      </c>
      <c r="E17" s="31">
        <v>13</v>
      </c>
      <c r="F17" s="31">
        <v>22</v>
      </c>
      <c r="G17" s="8">
        <v>3</v>
      </c>
      <c r="H17" s="8">
        <v>11</v>
      </c>
      <c r="I17" s="9" t="s">
        <v>6</v>
      </c>
      <c r="J17" s="31">
        <v>66</v>
      </c>
      <c r="K17" s="31">
        <v>27</v>
      </c>
      <c r="L17" s="31">
        <v>66</v>
      </c>
      <c r="M17" s="12">
        <v>0.40909090909090912</v>
      </c>
    </row>
    <row r="18" spans="1:13">
      <c r="A18" s="8">
        <v>8</v>
      </c>
      <c r="B18" s="8">
        <v>11</v>
      </c>
      <c r="C18" s="9" t="s">
        <v>15</v>
      </c>
      <c r="D18" s="9" t="s">
        <v>39</v>
      </c>
      <c r="E18" s="31">
        <v>16</v>
      </c>
      <c r="F18" s="31">
        <v>28</v>
      </c>
      <c r="G18" s="8">
        <v>2</v>
      </c>
      <c r="H18" s="8">
        <v>8</v>
      </c>
      <c r="I18" s="9" t="s">
        <v>6</v>
      </c>
      <c r="J18" s="31">
        <v>56</v>
      </c>
      <c r="K18" s="31">
        <v>24</v>
      </c>
      <c r="L18" s="31">
        <v>56</v>
      </c>
      <c r="M18" s="12">
        <v>0.42857142857142855</v>
      </c>
    </row>
    <row r="19" spans="1:13">
      <c r="A19" s="8">
        <v>8</v>
      </c>
      <c r="B19" s="8">
        <v>11</v>
      </c>
      <c r="C19" s="9" t="s">
        <v>11</v>
      </c>
      <c r="D19" s="9" t="s">
        <v>35</v>
      </c>
      <c r="E19" s="31">
        <v>25</v>
      </c>
      <c r="F19" s="31">
        <v>40</v>
      </c>
      <c r="G19" s="8">
        <v>3</v>
      </c>
      <c r="H19" s="8">
        <v>36</v>
      </c>
      <c r="I19" s="9" t="s">
        <v>6</v>
      </c>
      <c r="J19" s="31">
        <v>120</v>
      </c>
      <c r="K19" s="31">
        <v>45</v>
      </c>
      <c r="L19" s="31">
        <v>120</v>
      </c>
      <c r="M19" s="12">
        <v>0.375</v>
      </c>
    </row>
    <row r="20" spans="1:13">
      <c r="A20" s="8">
        <v>9</v>
      </c>
      <c r="B20" s="8">
        <v>15</v>
      </c>
      <c r="C20" s="9" t="s">
        <v>7</v>
      </c>
      <c r="D20" s="9" t="s">
        <v>32</v>
      </c>
      <c r="E20" s="31">
        <v>18</v>
      </c>
      <c r="F20" s="31">
        <v>30</v>
      </c>
      <c r="G20" s="8">
        <v>1</v>
      </c>
      <c r="H20" s="8">
        <v>51</v>
      </c>
      <c r="I20" s="9" t="s">
        <v>6</v>
      </c>
      <c r="J20" s="31">
        <v>30</v>
      </c>
      <c r="K20" s="31">
        <v>12</v>
      </c>
      <c r="L20" s="31">
        <v>30</v>
      </c>
      <c r="M20" s="12">
        <v>0.4</v>
      </c>
    </row>
    <row r="21" spans="1:13">
      <c r="A21" s="8">
        <v>9</v>
      </c>
      <c r="B21" s="8">
        <v>15</v>
      </c>
      <c r="C21" s="9" t="s">
        <v>5</v>
      </c>
      <c r="D21" s="9" t="s">
        <v>31</v>
      </c>
      <c r="E21" s="31">
        <v>14</v>
      </c>
      <c r="F21" s="31">
        <v>24</v>
      </c>
      <c r="G21" s="8">
        <v>1</v>
      </c>
      <c r="H21" s="8">
        <v>49</v>
      </c>
      <c r="I21" s="9" t="s">
        <v>8</v>
      </c>
      <c r="J21" s="31">
        <v>24</v>
      </c>
      <c r="K21" s="31">
        <v>10</v>
      </c>
      <c r="L21" s="31">
        <v>24</v>
      </c>
      <c r="M21" s="12">
        <v>0.41666666666666669</v>
      </c>
    </row>
    <row r="22" spans="1:13">
      <c r="A22" s="8">
        <v>9</v>
      </c>
      <c r="B22" s="8">
        <v>15</v>
      </c>
      <c r="C22" s="9" t="s">
        <v>16</v>
      </c>
      <c r="D22" s="9" t="s">
        <v>40</v>
      </c>
      <c r="E22" s="31">
        <v>11</v>
      </c>
      <c r="F22" s="31">
        <v>19</v>
      </c>
      <c r="G22" s="8">
        <v>1</v>
      </c>
      <c r="H22" s="8">
        <v>15</v>
      </c>
      <c r="I22" s="9" t="s">
        <v>6</v>
      </c>
      <c r="J22" s="31">
        <v>19</v>
      </c>
      <c r="K22" s="31">
        <v>8</v>
      </c>
      <c r="L22" s="31">
        <v>19</v>
      </c>
      <c r="M22" s="12">
        <v>0.42105263157894735</v>
      </c>
    </row>
    <row r="23" spans="1:13">
      <c r="A23" s="8">
        <v>9</v>
      </c>
      <c r="B23" s="8">
        <v>15</v>
      </c>
      <c r="C23" s="9" t="s">
        <v>18</v>
      </c>
      <c r="D23" s="9" t="s">
        <v>42</v>
      </c>
      <c r="E23" s="31">
        <v>19</v>
      </c>
      <c r="F23" s="31">
        <v>32</v>
      </c>
      <c r="G23" s="8">
        <v>3</v>
      </c>
      <c r="H23" s="8">
        <v>31</v>
      </c>
      <c r="I23" s="9" t="s">
        <v>6</v>
      </c>
      <c r="J23" s="31">
        <v>96</v>
      </c>
      <c r="K23" s="31">
        <v>39</v>
      </c>
      <c r="L23" s="31">
        <v>96</v>
      </c>
      <c r="M23" s="12">
        <v>0.40625</v>
      </c>
    </row>
    <row r="24" spans="1:13">
      <c r="A24" s="8">
        <v>10</v>
      </c>
      <c r="B24" s="8">
        <v>17</v>
      </c>
      <c r="C24" s="9" t="s">
        <v>20</v>
      </c>
      <c r="D24" s="9" t="s">
        <v>44</v>
      </c>
      <c r="E24" s="31">
        <v>20</v>
      </c>
      <c r="F24" s="31">
        <v>34</v>
      </c>
      <c r="G24" s="8">
        <v>2</v>
      </c>
      <c r="H24" s="8">
        <v>10</v>
      </c>
      <c r="I24" s="9" t="s">
        <v>8</v>
      </c>
      <c r="J24" s="31">
        <v>68</v>
      </c>
      <c r="K24" s="31">
        <v>28</v>
      </c>
      <c r="L24" s="31">
        <v>68</v>
      </c>
      <c r="M24" s="12">
        <v>0.41176470588235292</v>
      </c>
    </row>
    <row r="25" spans="1:13">
      <c r="A25" s="8">
        <v>10</v>
      </c>
      <c r="B25" s="8">
        <v>17</v>
      </c>
      <c r="C25" s="9" t="s">
        <v>11</v>
      </c>
      <c r="D25" s="9" t="s">
        <v>35</v>
      </c>
      <c r="E25" s="31">
        <v>25</v>
      </c>
      <c r="F25" s="31">
        <v>40</v>
      </c>
      <c r="G25" s="8">
        <v>2</v>
      </c>
      <c r="H25" s="8">
        <v>19</v>
      </c>
      <c r="I25" s="9" t="s">
        <v>6</v>
      </c>
      <c r="J25" s="31">
        <v>80</v>
      </c>
      <c r="K25" s="31">
        <v>30</v>
      </c>
      <c r="L25" s="31">
        <v>80</v>
      </c>
      <c r="M25" s="12">
        <v>0.375</v>
      </c>
    </row>
    <row r="26" spans="1:13">
      <c r="A26" s="8">
        <v>11</v>
      </c>
      <c r="B26" s="8">
        <v>14</v>
      </c>
      <c r="C26" s="9" t="s">
        <v>15</v>
      </c>
      <c r="D26" s="9" t="s">
        <v>39</v>
      </c>
      <c r="E26" s="31">
        <v>16</v>
      </c>
      <c r="F26" s="31">
        <v>28</v>
      </c>
      <c r="G26" s="8">
        <v>1</v>
      </c>
      <c r="H26" s="8">
        <v>32</v>
      </c>
      <c r="I26" s="9" t="s">
        <v>8</v>
      </c>
      <c r="J26" s="31">
        <v>28</v>
      </c>
      <c r="K26" s="31">
        <v>12</v>
      </c>
      <c r="L26" s="31">
        <v>28</v>
      </c>
      <c r="M26" s="12">
        <v>0.42857142857142855</v>
      </c>
    </row>
    <row r="27" spans="1:13">
      <c r="A27" s="8">
        <v>11</v>
      </c>
      <c r="B27" s="8">
        <v>14</v>
      </c>
      <c r="C27" s="9" t="s">
        <v>7</v>
      </c>
      <c r="D27" s="9" t="s">
        <v>32</v>
      </c>
      <c r="E27" s="31">
        <v>18</v>
      </c>
      <c r="F27" s="31">
        <v>30</v>
      </c>
      <c r="G27" s="8">
        <v>2</v>
      </c>
      <c r="H27" s="8">
        <v>24</v>
      </c>
      <c r="I27" s="9" t="s">
        <v>8</v>
      </c>
      <c r="J27" s="31">
        <v>60</v>
      </c>
      <c r="K27" s="31">
        <v>24</v>
      </c>
      <c r="L27" s="31">
        <v>60</v>
      </c>
      <c r="M27" s="12">
        <v>0.4</v>
      </c>
    </row>
    <row r="28" spans="1:13">
      <c r="A28" s="8">
        <v>12</v>
      </c>
      <c r="B28" s="8">
        <v>14</v>
      </c>
      <c r="C28" s="9" t="s">
        <v>15</v>
      </c>
      <c r="D28" s="9" t="s">
        <v>39</v>
      </c>
      <c r="E28" s="31">
        <v>16</v>
      </c>
      <c r="F28" s="31">
        <v>28</v>
      </c>
      <c r="G28" s="8">
        <v>1</v>
      </c>
      <c r="H28" s="8">
        <v>5</v>
      </c>
      <c r="I28" s="9" t="s">
        <v>8</v>
      </c>
      <c r="J28" s="31">
        <v>28</v>
      </c>
      <c r="K28" s="31">
        <v>12</v>
      </c>
      <c r="L28" s="31">
        <v>28</v>
      </c>
      <c r="M28" s="12">
        <v>0.42857142857142855</v>
      </c>
    </row>
    <row r="29" spans="1:13">
      <c r="A29" s="8">
        <v>12</v>
      </c>
      <c r="B29" s="8">
        <v>14</v>
      </c>
      <c r="C29" s="9" t="s">
        <v>12</v>
      </c>
      <c r="D29" s="9" t="s">
        <v>36</v>
      </c>
      <c r="E29" s="31">
        <v>22</v>
      </c>
      <c r="F29" s="31">
        <v>36</v>
      </c>
      <c r="G29" s="8">
        <v>3</v>
      </c>
      <c r="H29" s="8">
        <v>44</v>
      </c>
      <c r="I29" s="9" t="s">
        <v>6</v>
      </c>
      <c r="J29" s="31">
        <v>108</v>
      </c>
      <c r="K29" s="31">
        <v>42</v>
      </c>
      <c r="L29" s="31">
        <v>108</v>
      </c>
      <c r="M29" s="12">
        <v>0.3888888888888889</v>
      </c>
    </row>
    <row r="30" spans="1:13">
      <c r="A30" s="8">
        <v>12</v>
      </c>
      <c r="B30" s="8">
        <v>14</v>
      </c>
      <c r="C30" s="9" t="s">
        <v>17</v>
      </c>
      <c r="D30" s="9" t="s">
        <v>41</v>
      </c>
      <c r="E30" s="31">
        <v>21</v>
      </c>
      <c r="F30" s="31">
        <v>35</v>
      </c>
      <c r="G30" s="8">
        <v>2</v>
      </c>
      <c r="H30" s="8">
        <v>6</v>
      </c>
      <c r="I30" s="9" t="s">
        <v>6</v>
      </c>
      <c r="J30" s="31">
        <v>70</v>
      </c>
      <c r="K30" s="31">
        <v>28</v>
      </c>
      <c r="L30" s="31">
        <v>70</v>
      </c>
      <c r="M30" s="12">
        <v>0.4</v>
      </c>
    </row>
    <row r="31" spans="1:13">
      <c r="A31" s="8">
        <v>12</v>
      </c>
      <c r="B31" s="8">
        <v>14</v>
      </c>
      <c r="C31" s="9" t="s">
        <v>11</v>
      </c>
      <c r="D31" s="9" t="s">
        <v>35</v>
      </c>
      <c r="E31" s="31">
        <v>25</v>
      </c>
      <c r="F31" s="31">
        <v>40</v>
      </c>
      <c r="G31" s="8">
        <v>3</v>
      </c>
      <c r="H31" s="8">
        <v>40</v>
      </c>
      <c r="I31" s="9" t="s">
        <v>6</v>
      </c>
      <c r="J31" s="31">
        <v>120</v>
      </c>
      <c r="K31" s="31">
        <v>45</v>
      </c>
      <c r="L31" s="31">
        <v>120</v>
      </c>
      <c r="M31" s="12">
        <v>0.375</v>
      </c>
    </row>
    <row r="32" spans="1:13">
      <c r="A32" s="8">
        <v>13</v>
      </c>
      <c r="B32" s="8">
        <v>2</v>
      </c>
      <c r="C32" s="9" t="s">
        <v>13</v>
      </c>
      <c r="D32" s="9" t="s">
        <v>37</v>
      </c>
      <c r="E32" s="31">
        <v>17</v>
      </c>
      <c r="F32" s="31">
        <v>29</v>
      </c>
      <c r="G32" s="8">
        <v>3</v>
      </c>
      <c r="H32" s="8">
        <v>59</v>
      </c>
      <c r="I32" s="9" t="s">
        <v>8</v>
      </c>
      <c r="J32" s="31">
        <v>87</v>
      </c>
      <c r="K32" s="31">
        <v>36</v>
      </c>
      <c r="L32" s="31">
        <v>87</v>
      </c>
      <c r="M32" s="12">
        <v>0.41379310344827586</v>
      </c>
    </row>
    <row r="33" spans="1:13">
      <c r="A33" s="8">
        <v>14</v>
      </c>
      <c r="B33" s="8">
        <v>16</v>
      </c>
      <c r="C33" s="9" t="s">
        <v>21</v>
      </c>
      <c r="D33" s="9" t="s">
        <v>45</v>
      </c>
      <c r="E33" s="31">
        <v>12</v>
      </c>
      <c r="F33" s="31">
        <v>20</v>
      </c>
      <c r="G33" s="8">
        <v>1</v>
      </c>
      <c r="H33" s="8">
        <v>36</v>
      </c>
      <c r="I33" s="9" t="s">
        <v>6</v>
      </c>
      <c r="J33" s="31">
        <v>20</v>
      </c>
      <c r="K33" s="31">
        <v>8</v>
      </c>
      <c r="L33" s="31">
        <v>20</v>
      </c>
      <c r="M33" s="12">
        <v>0.4</v>
      </c>
    </row>
    <row r="34" spans="1:13">
      <c r="A34" s="8">
        <v>14</v>
      </c>
      <c r="B34" s="8">
        <v>16</v>
      </c>
      <c r="C34" s="9" t="s">
        <v>14</v>
      </c>
      <c r="D34" s="9" t="s">
        <v>38</v>
      </c>
      <c r="E34" s="31">
        <v>20</v>
      </c>
      <c r="F34" s="31">
        <v>33</v>
      </c>
      <c r="G34" s="8">
        <v>1</v>
      </c>
      <c r="H34" s="8">
        <v>26</v>
      </c>
      <c r="I34" s="9" t="s">
        <v>6</v>
      </c>
      <c r="J34" s="31">
        <v>33</v>
      </c>
      <c r="K34" s="31">
        <v>13</v>
      </c>
      <c r="L34" s="31">
        <v>33</v>
      </c>
      <c r="M34" s="12">
        <v>0.39393939393939392</v>
      </c>
    </row>
    <row r="35" spans="1:13">
      <c r="A35" s="8">
        <v>14</v>
      </c>
      <c r="B35" s="8">
        <v>16</v>
      </c>
      <c r="C35" s="9" t="s">
        <v>22</v>
      </c>
      <c r="D35" s="9" t="s">
        <v>46</v>
      </c>
      <c r="E35" s="31">
        <v>14</v>
      </c>
      <c r="F35" s="31">
        <v>23</v>
      </c>
      <c r="G35" s="8">
        <v>2</v>
      </c>
      <c r="H35" s="8">
        <v>44</v>
      </c>
      <c r="I35" s="9" t="s">
        <v>8</v>
      </c>
      <c r="J35" s="31">
        <v>46</v>
      </c>
      <c r="K35" s="31">
        <v>18</v>
      </c>
      <c r="L35" s="31">
        <v>46</v>
      </c>
      <c r="M35" s="12">
        <v>0.39130434782608697</v>
      </c>
    </row>
    <row r="36" spans="1:13">
      <c r="A36" s="8">
        <v>14</v>
      </c>
      <c r="B36" s="8">
        <v>16</v>
      </c>
      <c r="C36" s="9" t="s">
        <v>7</v>
      </c>
      <c r="D36" s="9" t="s">
        <v>32</v>
      </c>
      <c r="E36" s="31">
        <v>18</v>
      </c>
      <c r="F36" s="31">
        <v>30</v>
      </c>
      <c r="G36" s="8">
        <v>1</v>
      </c>
      <c r="H36" s="8">
        <v>48</v>
      </c>
      <c r="I36" s="9" t="s">
        <v>6</v>
      </c>
      <c r="J36" s="31">
        <v>30</v>
      </c>
      <c r="K36" s="31">
        <v>12</v>
      </c>
      <c r="L36" s="31">
        <v>30</v>
      </c>
      <c r="M36" s="12">
        <v>0.4</v>
      </c>
    </row>
    <row r="37" spans="1:13">
      <c r="A37" s="8">
        <v>15</v>
      </c>
      <c r="B37" s="8">
        <v>6</v>
      </c>
      <c r="C37" s="9" t="s">
        <v>15</v>
      </c>
      <c r="D37" s="9" t="s">
        <v>39</v>
      </c>
      <c r="E37" s="31">
        <v>16</v>
      </c>
      <c r="F37" s="31">
        <v>28</v>
      </c>
      <c r="G37" s="8">
        <v>2</v>
      </c>
      <c r="H37" s="8">
        <v>25</v>
      </c>
      <c r="I37" s="9" t="s">
        <v>6</v>
      </c>
      <c r="J37" s="31">
        <v>56</v>
      </c>
      <c r="K37" s="31">
        <v>24</v>
      </c>
      <c r="L37" s="31">
        <v>56</v>
      </c>
      <c r="M37" s="12">
        <v>0.42857142857142855</v>
      </c>
    </row>
    <row r="38" spans="1:13">
      <c r="A38" s="8">
        <v>15</v>
      </c>
      <c r="B38" s="8">
        <v>6</v>
      </c>
      <c r="C38" s="9" t="s">
        <v>23</v>
      </c>
      <c r="D38" s="9" t="s">
        <v>47</v>
      </c>
      <c r="E38" s="31">
        <v>13</v>
      </c>
      <c r="F38" s="31">
        <v>21</v>
      </c>
      <c r="G38" s="8">
        <v>3</v>
      </c>
      <c r="H38" s="8">
        <v>27</v>
      </c>
      <c r="I38" s="9" t="s">
        <v>6</v>
      </c>
      <c r="J38" s="31">
        <v>63</v>
      </c>
      <c r="K38" s="31">
        <v>24</v>
      </c>
      <c r="L38" s="31">
        <v>63</v>
      </c>
      <c r="M38" s="12">
        <v>0.38095238095238093</v>
      </c>
    </row>
    <row r="39" spans="1:13">
      <c r="A39" s="8">
        <v>15</v>
      </c>
      <c r="B39" s="8">
        <v>6</v>
      </c>
      <c r="C39" s="9" t="s">
        <v>17</v>
      </c>
      <c r="D39" s="9" t="s">
        <v>41</v>
      </c>
      <c r="E39" s="31">
        <v>21</v>
      </c>
      <c r="F39" s="31">
        <v>35</v>
      </c>
      <c r="G39" s="8">
        <v>3</v>
      </c>
      <c r="H39" s="8">
        <v>51</v>
      </c>
      <c r="I39" s="9" t="s">
        <v>6</v>
      </c>
      <c r="J39" s="31">
        <v>105</v>
      </c>
      <c r="K39" s="31">
        <v>42</v>
      </c>
      <c r="L39" s="31">
        <v>105</v>
      </c>
      <c r="M39" s="12">
        <v>0.4</v>
      </c>
    </row>
    <row r="40" spans="1:13">
      <c r="A40" s="8">
        <v>16</v>
      </c>
      <c r="B40" s="8">
        <v>20</v>
      </c>
      <c r="C40" s="9" t="s">
        <v>15</v>
      </c>
      <c r="D40" s="9" t="s">
        <v>39</v>
      </c>
      <c r="E40" s="31">
        <v>16</v>
      </c>
      <c r="F40" s="31">
        <v>28</v>
      </c>
      <c r="G40" s="8">
        <v>1</v>
      </c>
      <c r="H40" s="8">
        <v>38</v>
      </c>
      <c r="I40" s="9" t="s">
        <v>6</v>
      </c>
      <c r="J40" s="31">
        <v>28</v>
      </c>
      <c r="K40" s="31">
        <v>12</v>
      </c>
      <c r="L40" s="31">
        <v>28</v>
      </c>
      <c r="M40" s="12">
        <v>0.42857142857142855</v>
      </c>
    </row>
    <row r="41" spans="1:13">
      <c r="A41" s="8">
        <v>17</v>
      </c>
      <c r="B41" s="8">
        <v>14</v>
      </c>
      <c r="C41" s="9" t="s">
        <v>17</v>
      </c>
      <c r="D41" s="9" t="s">
        <v>41</v>
      </c>
      <c r="E41" s="31">
        <v>21</v>
      </c>
      <c r="F41" s="31">
        <v>35</v>
      </c>
      <c r="G41" s="8">
        <v>1</v>
      </c>
      <c r="H41" s="8">
        <v>43</v>
      </c>
      <c r="I41" s="9" t="s">
        <v>8</v>
      </c>
      <c r="J41" s="31">
        <v>35</v>
      </c>
      <c r="K41" s="31">
        <v>14</v>
      </c>
      <c r="L41" s="31">
        <v>35</v>
      </c>
      <c r="M41" s="12">
        <v>0.4</v>
      </c>
    </row>
    <row r="42" spans="1:13">
      <c r="A42" s="8">
        <v>17</v>
      </c>
      <c r="B42" s="8">
        <v>14</v>
      </c>
      <c r="C42" s="9" t="s">
        <v>24</v>
      </c>
      <c r="D42" s="9" t="s">
        <v>48</v>
      </c>
      <c r="E42" s="31">
        <v>10</v>
      </c>
      <c r="F42" s="31">
        <v>18</v>
      </c>
      <c r="G42" s="8">
        <v>2</v>
      </c>
      <c r="H42" s="8">
        <v>58</v>
      </c>
      <c r="I42" s="9" t="s">
        <v>6</v>
      </c>
      <c r="J42" s="31">
        <v>36</v>
      </c>
      <c r="K42" s="31">
        <v>16</v>
      </c>
      <c r="L42" s="31">
        <v>36</v>
      </c>
      <c r="M42" s="12">
        <v>0.44444444444444442</v>
      </c>
    </row>
    <row r="43" spans="1:13">
      <c r="A43" s="8">
        <v>17</v>
      </c>
      <c r="B43" s="8">
        <v>14</v>
      </c>
      <c r="C43" s="9" t="s">
        <v>19</v>
      </c>
      <c r="D43" s="9" t="s">
        <v>43</v>
      </c>
      <c r="E43" s="31">
        <v>13</v>
      </c>
      <c r="F43" s="31">
        <v>22</v>
      </c>
      <c r="G43" s="8">
        <v>3</v>
      </c>
      <c r="H43" s="8">
        <v>57</v>
      </c>
      <c r="I43" s="9" t="s">
        <v>8</v>
      </c>
      <c r="J43" s="31">
        <v>66</v>
      </c>
      <c r="K43" s="31">
        <v>27</v>
      </c>
      <c r="L43" s="31">
        <v>66</v>
      </c>
      <c r="M43" s="12">
        <v>0.40909090909090912</v>
      </c>
    </row>
    <row r="44" spans="1:13">
      <c r="A44" s="8">
        <v>18</v>
      </c>
      <c r="B44" s="8">
        <v>9</v>
      </c>
      <c r="C44" s="9" t="s">
        <v>13</v>
      </c>
      <c r="D44" s="9" t="s">
        <v>37</v>
      </c>
      <c r="E44" s="31">
        <v>17</v>
      </c>
      <c r="F44" s="31">
        <v>29</v>
      </c>
      <c r="G44" s="8">
        <v>1</v>
      </c>
      <c r="H44" s="8">
        <v>23</v>
      </c>
      <c r="I44" s="9" t="s">
        <v>6</v>
      </c>
      <c r="J44" s="31">
        <v>29</v>
      </c>
      <c r="K44" s="31">
        <v>12</v>
      </c>
      <c r="L44" s="31">
        <v>29</v>
      </c>
      <c r="M44" s="12">
        <v>0.41379310344827586</v>
      </c>
    </row>
    <row r="45" spans="1:13">
      <c r="A45" s="8">
        <v>18</v>
      </c>
      <c r="B45" s="8">
        <v>9</v>
      </c>
      <c r="C45" s="9" t="s">
        <v>11</v>
      </c>
      <c r="D45" s="9" t="s">
        <v>35</v>
      </c>
      <c r="E45" s="31">
        <v>25</v>
      </c>
      <c r="F45" s="31">
        <v>40</v>
      </c>
      <c r="G45" s="8">
        <v>2</v>
      </c>
      <c r="H45" s="8">
        <v>54</v>
      </c>
      <c r="I45" s="9" t="s">
        <v>6</v>
      </c>
      <c r="J45" s="31">
        <v>80</v>
      </c>
      <c r="K45" s="31">
        <v>30</v>
      </c>
      <c r="L45" s="31">
        <v>80</v>
      </c>
      <c r="M45" s="12">
        <v>0.375</v>
      </c>
    </row>
    <row r="46" spans="1:13">
      <c r="A46" s="8">
        <v>18</v>
      </c>
      <c r="B46" s="8">
        <v>9</v>
      </c>
      <c r="C46" s="9" t="s">
        <v>25</v>
      </c>
      <c r="D46" s="9" t="s">
        <v>49</v>
      </c>
      <c r="E46" s="31">
        <v>15</v>
      </c>
      <c r="F46" s="31">
        <v>26</v>
      </c>
      <c r="G46" s="8">
        <v>3</v>
      </c>
      <c r="H46" s="8">
        <v>23</v>
      </c>
      <c r="I46" s="9" t="s">
        <v>6</v>
      </c>
      <c r="J46" s="31">
        <v>78</v>
      </c>
      <c r="K46" s="31">
        <v>33</v>
      </c>
      <c r="L46" s="31">
        <v>78</v>
      </c>
      <c r="M46" s="12">
        <v>0.42307692307692307</v>
      </c>
    </row>
    <row r="47" spans="1:13">
      <c r="A47" s="8">
        <v>18</v>
      </c>
      <c r="B47" s="8">
        <v>9</v>
      </c>
      <c r="C47" s="9" t="s">
        <v>18</v>
      </c>
      <c r="D47" s="9" t="s">
        <v>42</v>
      </c>
      <c r="E47" s="31">
        <v>19</v>
      </c>
      <c r="F47" s="31">
        <v>32</v>
      </c>
      <c r="G47" s="8">
        <v>2</v>
      </c>
      <c r="H47" s="8">
        <v>34</v>
      </c>
      <c r="I47" s="9" t="s">
        <v>6</v>
      </c>
      <c r="J47" s="31">
        <v>64</v>
      </c>
      <c r="K47" s="31">
        <v>26</v>
      </c>
      <c r="L47" s="31">
        <v>64</v>
      </c>
      <c r="M47" s="12">
        <v>0.40625</v>
      </c>
    </row>
    <row r="48" spans="1:13">
      <c r="A48" s="8">
        <v>19</v>
      </c>
      <c r="B48" s="8">
        <v>18</v>
      </c>
      <c r="C48" s="9" t="s">
        <v>11</v>
      </c>
      <c r="D48" s="9" t="s">
        <v>35</v>
      </c>
      <c r="E48" s="31">
        <v>25</v>
      </c>
      <c r="F48" s="31">
        <v>40</v>
      </c>
      <c r="G48" s="8">
        <v>2</v>
      </c>
      <c r="H48" s="8">
        <v>44</v>
      </c>
      <c r="I48" s="9" t="s">
        <v>8</v>
      </c>
      <c r="J48" s="31">
        <v>80</v>
      </c>
      <c r="K48" s="31">
        <v>30</v>
      </c>
      <c r="L48" s="31">
        <v>80</v>
      </c>
      <c r="M48" s="12">
        <v>0.375</v>
      </c>
    </row>
    <row r="49" spans="1:13">
      <c r="A49" s="8">
        <v>20</v>
      </c>
      <c r="B49" s="8">
        <v>8</v>
      </c>
      <c r="C49" s="9" t="s">
        <v>17</v>
      </c>
      <c r="D49" s="9" t="s">
        <v>41</v>
      </c>
      <c r="E49" s="31">
        <v>21</v>
      </c>
      <c r="F49" s="31">
        <v>35</v>
      </c>
      <c r="G49" s="8">
        <v>3</v>
      </c>
      <c r="H49" s="8">
        <v>50</v>
      </c>
      <c r="I49" s="9" t="s">
        <v>8</v>
      </c>
      <c r="J49" s="31">
        <v>105</v>
      </c>
      <c r="K49" s="31">
        <v>42</v>
      </c>
      <c r="L49" s="31">
        <v>105</v>
      </c>
      <c r="M49" s="12">
        <v>0.4</v>
      </c>
    </row>
    <row r="50" spans="1:13">
      <c r="A50" s="8">
        <v>20</v>
      </c>
      <c r="B50" s="8">
        <v>8</v>
      </c>
      <c r="C50" s="9" t="s">
        <v>26</v>
      </c>
      <c r="D50" s="9" t="s">
        <v>50</v>
      </c>
      <c r="E50" s="31">
        <v>15</v>
      </c>
      <c r="F50" s="31">
        <v>25</v>
      </c>
      <c r="G50" s="8">
        <v>2</v>
      </c>
      <c r="H50" s="8">
        <v>6</v>
      </c>
      <c r="I50" s="9" t="s">
        <v>8</v>
      </c>
      <c r="J50" s="31">
        <v>50</v>
      </c>
      <c r="K50" s="31">
        <v>20</v>
      </c>
      <c r="L50" s="31">
        <v>50</v>
      </c>
      <c r="M50" s="12">
        <v>0.4</v>
      </c>
    </row>
    <row r="51" spans="1:13">
      <c r="A51" s="8">
        <v>20</v>
      </c>
      <c r="B51" s="8">
        <v>8</v>
      </c>
      <c r="C51" s="9" t="s">
        <v>22</v>
      </c>
      <c r="D51" s="9" t="s">
        <v>46</v>
      </c>
      <c r="E51" s="31">
        <v>14</v>
      </c>
      <c r="F51" s="31">
        <v>23</v>
      </c>
      <c r="G51" s="8">
        <v>1</v>
      </c>
      <c r="H51" s="8">
        <v>14</v>
      </c>
      <c r="I51" s="9" t="s">
        <v>8</v>
      </c>
      <c r="J51" s="31">
        <v>23</v>
      </c>
      <c r="K51" s="31">
        <v>9</v>
      </c>
      <c r="L51" s="31">
        <v>23</v>
      </c>
      <c r="M51" s="12">
        <v>0.39130434782608697</v>
      </c>
    </row>
    <row r="52" spans="1:13">
      <c r="A52" s="8">
        <v>21</v>
      </c>
      <c r="B52" s="8">
        <v>12</v>
      </c>
      <c r="C52" s="9" t="s">
        <v>11</v>
      </c>
      <c r="D52" s="9" t="s">
        <v>35</v>
      </c>
      <c r="E52" s="31">
        <v>25</v>
      </c>
      <c r="F52" s="31">
        <v>40</v>
      </c>
      <c r="G52" s="8">
        <v>3</v>
      </c>
      <c r="H52" s="8">
        <v>20</v>
      </c>
      <c r="I52" s="9" t="s">
        <v>6</v>
      </c>
      <c r="J52" s="31">
        <v>120</v>
      </c>
      <c r="K52" s="31">
        <v>45</v>
      </c>
      <c r="L52" s="31">
        <v>120</v>
      </c>
      <c r="M52" s="12">
        <v>0.375</v>
      </c>
    </row>
    <row r="53" spans="1:13">
      <c r="A53" s="8">
        <v>21</v>
      </c>
      <c r="B53" s="8">
        <v>12</v>
      </c>
      <c r="C53" s="9" t="s">
        <v>21</v>
      </c>
      <c r="D53" s="9" t="s">
        <v>45</v>
      </c>
      <c r="E53" s="31">
        <v>12</v>
      </c>
      <c r="F53" s="31">
        <v>20</v>
      </c>
      <c r="G53" s="8">
        <v>2</v>
      </c>
      <c r="H53" s="8">
        <v>43</v>
      </c>
      <c r="I53" s="9" t="s">
        <v>6</v>
      </c>
      <c r="J53" s="31">
        <v>40</v>
      </c>
      <c r="K53" s="31">
        <v>16</v>
      </c>
      <c r="L53" s="31">
        <v>40</v>
      </c>
      <c r="M53" s="12">
        <v>0.4</v>
      </c>
    </row>
    <row r="54" spans="1:13">
      <c r="A54" s="8">
        <v>21</v>
      </c>
      <c r="B54" s="8">
        <v>12</v>
      </c>
      <c r="C54" s="9" t="s">
        <v>18</v>
      </c>
      <c r="D54" s="9" t="s">
        <v>42</v>
      </c>
      <c r="E54" s="31">
        <v>19</v>
      </c>
      <c r="F54" s="31">
        <v>32</v>
      </c>
      <c r="G54" s="8">
        <v>2</v>
      </c>
      <c r="H54" s="8">
        <v>44</v>
      </c>
      <c r="I54" s="9" t="s">
        <v>8</v>
      </c>
      <c r="J54" s="31">
        <v>64</v>
      </c>
      <c r="K54" s="31">
        <v>26</v>
      </c>
      <c r="L54" s="31">
        <v>64</v>
      </c>
      <c r="M54" s="12">
        <v>0.40625</v>
      </c>
    </row>
    <row r="55" spans="1:13">
      <c r="A55" s="8">
        <v>21</v>
      </c>
      <c r="B55" s="8">
        <v>12</v>
      </c>
      <c r="C55" s="9" t="s">
        <v>26</v>
      </c>
      <c r="D55" s="9" t="s">
        <v>50</v>
      </c>
      <c r="E55" s="31">
        <v>15</v>
      </c>
      <c r="F55" s="31">
        <v>25</v>
      </c>
      <c r="G55" s="8">
        <v>2</v>
      </c>
      <c r="H55" s="8">
        <v>45</v>
      </c>
      <c r="I55" s="9" t="s">
        <v>8</v>
      </c>
      <c r="J55" s="31">
        <v>50</v>
      </c>
      <c r="K55" s="31">
        <v>20</v>
      </c>
      <c r="L55" s="31">
        <v>50</v>
      </c>
      <c r="M55" s="12">
        <v>0.4</v>
      </c>
    </row>
    <row r="56" spans="1:13">
      <c r="A56" s="8">
        <v>22</v>
      </c>
      <c r="B56" s="8">
        <v>15</v>
      </c>
      <c r="C56" s="9" t="s">
        <v>24</v>
      </c>
      <c r="D56" s="9" t="s">
        <v>48</v>
      </c>
      <c r="E56" s="31">
        <v>10</v>
      </c>
      <c r="F56" s="31">
        <v>18</v>
      </c>
      <c r="G56" s="8">
        <v>1</v>
      </c>
      <c r="H56" s="8">
        <v>32</v>
      </c>
      <c r="I56" s="9" t="s">
        <v>6</v>
      </c>
      <c r="J56" s="31">
        <v>18</v>
      </c>
      <c r="K56" s="31">
        <v>8</v>
      </c>
      <c r="L56" s="31">
        <v>18</v>
      </c>
      <c r="M56" s="12">
        <v>0.44444444444444442</v>
      </c>
    </row>
    <row r="57" spans="1:13">
      <c r="A57" s="8">
        <v>22</v>
      </c>
      <c r="B57" s="8">
        <v>15</v>
      </c>
      <c r="C57" s="9" t="s">
        <v>20</v>
      </c>
      <c r="D57" s="9" t="s">
        <v>44</v>
      </c>
      <c r="E57" s="31">
        <v>20</v>
      </c>
      <c r="F57" s="31">
        <v>34</v>
      </c>
      <c r="G57" s="8">
        <v>3</v>
      </c>
      <c r="H57" s="8">
        <v>19</v>
      </c>
      <c r="I57" s="9" t="s">
        <v>6</v>
      </c>
      <c r="J57" s="31">
        <v>102</v>
      </c>
      <c r="K57" s="31">
        <v>42</v>
      </c>
      <c r="L57" s="31">
        <v>102</v>
      </c>
      <c r="M57" s="12">
        <v>0.41176470588235292</v>
      </c>
    </row>
    <row r="58" spans="1:13">
      <c r="A58" s="8">
        <v>22</v>
      </c>
      <c r="B58" s="8">
        <v>15</v>
      </c>
      <c r="C58" s="9" t="s">
        <v>13</v>
      </c>
      <c r="D58" s="9" t="s">
        <v>37</v>
      </c>
      <c r="E58" s="31">
        <v>17</v>
      </c>
      <c r="F58" s="31">
        <v>29</v>
      </c>
      <c r="G58" s="8">
        <v>2</v>
      </c>
      <c r="H58" s="8">
        <v>13</v>
      </c>
      <c r="I58" s="9" t="s">
        <v>8</v>
      </c>
      <c r="J58" s="31">
        <v>58</v>
      </c>
      <c r="K58" s="31">
        <v>24</v>
      </c>
      <c r="L58" s="31">
        <v>58</v>
      </c>
      <c r="M58" s="12">
        <v>0.41379310344827586</v>
      </c>
    </row>
    <row r="59" spans="1:13">
      <c r="A59" s="8">
        <v>22</v>
      </c>
      <c r="B59" s="8">
        <v>15</v>
      </c>
      <c r="C59" s="9" t="s">
        <v>17</v>
      </c>
      <c r="D59" s="9" t="s">
        <v>41</v>
      </c>
      <c r="E59" s="31">
        <v>21</v>
      </c>
      <c r="F59" s="31">
        <v>35</v>
      </c>
      <c r="G59" s="8">
        <v>1</v>
      </c>
      <c r="H59" s="8">
        <v>59</v>
      </c>
      <c r="I59" s="9" t="s">
        <v>8</v>
      </c>
      <c r="J59" s="31">
        <v>35</v>
      </c>
      <c r="K59" s="31">
        <v>14</v>
      </c>
      <c r="L59" s="31">
        <v>35</v>
      </c>
      <c r="M59" s="12">
        <v>0.4</v>
      </c>
    </row>
    <row r="60" spans="1:13">
      <c r="A60" s="8">
        <v>23</v>
      </c>
      <c r="B60" s="8">
        <v>1</v>
      </c>
      <c r="C60" s="9" t="s">
        <v>16</v>
      </c>
      <c r="D60" s="9" t="s">
        <v>40</v>
      </c>
      <c r="E60" s="31">
        <v>11</v>
      </c>
      <c r="F60" s="31">
        <v>19</v>
      </c>
      <c r="G60" s="8">
        <v>3</v>
      </c>
      <c r="H60" s="8">
        <v>46</v>
      </c>
      <c r="I60" s="9" t="s">
        <v>8</v>
      </c>
      <c r="J60" s="31">
        <v>57</v>
      </c>
      <c r="K60" s="31">
        <v>24</v>
      </c>
      <c r="L60" s="31">
        <v>57</v>
      </c>
      <c r="M60" s="12">
        <v>0.42105263157894735</v>
      </c>
    </row>
    <row r="61" spans="1:13">
      <c r="A61" s="8">
        <v>23</v>
      </c>
      <c r="B61" s="8">
        <v>1</v>
      </c>
      <c r="C61" s="9" t="s">
        <v>10</v>
      </c>
      <c r="D61" s="9" t="s">
        <v>34</v>
      </c>
      <c r="E61" s="31">
        <v>16</v>
      </c>
      <c r="F61" s="31">
        <v>27</v>
      </c>
      <c r="G61" s="8">
        <v>3</v>
      </c>
      <c r="H61" s="8">
        <v>17</v>
      </c>
      <c r="I61" s="9" t="s">
        <v>8</v>
      </c>
      <c r="J61" s="31">
        <v>81</v>
      </c>
      <c r="K61" s="31">
        <v>33</v>
      </c>
      <c r="L61" s="31">
        <v>81</v>
      </c>
      <c r="M61" s="12">
        <v>0.40740740740740738</v>
      </c>
    </row>
    <row r="62" spans="1:13">
      <c r="A62" s="8">
        <v>24</v>
      </c>
      <c r="B62" s="8">
        <v>5</v>
      </c>
      <c r="C62" s="9" t="s">
        <v>25</v>
      </c>
      <c r="D62" s="9" t="s">
        <v>49</v>
      </c>
      <c r="E62" s="31">
        <v>15</v>
      </c>
      <c r="F62" s="31">
        <v>26</v>
      </c>
      <c r="G62" s="8">
        <v>3</v>
      </c>
      <c r="H62" s="8">
        <v>45</v>
      </c>
      <c r="I62" s="9" t="s">
        <v>6</v>
      </c>
      <c r="J62" s="31">
        <v>78</v>
      </c>
      <c r="K62" s="31">
        <v>33</v>
      </c>
      <c r="L62" s="31">
        <v>78</v>
      </c>
      <c r="M62" s="12">
        <v>0.42307692307692307</v>
      </c>
    </row>
    <row r="63" spans="1:13">
      <c r="A63" s="8">
        <v>24</v>
      </c>
      <c r="B63" s="8">
        <v>5</v>
      </c>
      <c r="C63" s="9" t="s">
        <v>13</v>
      </c>
      <c r="D63" s="9" t="s">
        <v>37</v>
      </c>
      <c r="E63" s="31">
        <v>17</v>
      </c>
      <c r="F63" s="31">
        <v>29</v>
      </c>
      <c r="G63" s="8">
        <v>1</v>
      </c>
      <c r="H63" s="8">
        <v>46</v>
      </c>
      <c r="I63" s="9" t="s">
        <v>6</v>
      </c>
      <c r="J63" s="31">
        <v>29</v>
      </c>
      <c r="K63" s="31">
        <v>12</v>
      </c>
      <c r="L63" s="31">
        <v>29</v>
      </c>
      <c r="M63" s="12">
        <v>0.41379310344827586</v>
      </c>
    </row>
    <row r="64" spans="1:13">
      <c r="A64" s="8">
        <v>24</v>
      </c>
      <c r="B64" s="8">
        <v>5</v>
      </c>
      <c r="C64" s="9" t="s">
        <v>22</v>
      </c>
      <c r="D64" s="9" t="s">
        <v>46</v>
      </c>
      <c r="E64" s="31">
        <v>14</v>
      </c>
      <c r="F64" s="31">
        <v>23</v>
      </c>
      <c r="G64" s="8">
        <v>2</v>
      </c>
      <c r="H64" s="8">
        <v>42</v>
      </c>
      <c r="I64" s="9" t="s">
        <v>8</v>
      </c>
      <c r="J64" s="31">
        <v>46</v>
      </c>
      <c r="K64" s="31">
        <v>18</v>
      </c>
      <c r="L64" s="31">
        <v>46</v>
      </c>
      <c r="M64" s="12">
        <v>0.39130434782608697</v>
      </c>
    </row>
    <row r="65" spans="1:13">
      <c r="A65" s="8">
        <v>24</v>
      </c>
      <c r="B65" s="8">
        <v>5</v>
      </c>
      <c r="C65" s="9" t="s">
        <v>11</v>
      </c>
      <c r="D65" s="9" t="s">
        <v>35</v>
      </c>
      <c r="E65" s="31">
        <v>25</v>
      </c>
      <c r="F65" s="31">
        <v>40</v>
      </c>
      <c r="G65" s="8">
        <v>2</v>
      </c>
      <c r="H65" s="8">
        <v>47</v>
      </c>
      <c r="I65" s="9" t="s">
        <v>8</v>
      </c>
      <c r="J65" s="31">
        <v>80</v>
      </c>
      <c r="K65" s="31">
        <v>30</v>
      </c>
      <c r="L65" s="31">
        <v>80</v>
      </c>
      <c r="M65" s="12">
        <v>0.375</v>
      </c>
    </row>
    <row r="66" spans="1:13">
      <c r="A66" s="8">
        <v>25</v>
      </c>
      <c r="B66" s="8">
        <v>12</v>
      </c>
      <c r="C66" s="9" t="s">
        <v>20</v>
      </c>
      <c r="D66" s="9" t="s">
        <v>44</v>
      </c>
      <c r="E66" s="31">
        <v>20</v>
      </c>
      <c r="F66" s="31">
        <v>34</v>
      </c>
      <c r="G66" s="8">
        <v>1</v>
      </c>
      <c r="H66" s="8">
        <v>35</v>
      </c>
      <c r="I66" s="9" t="s">
        <v>8</v>
      </c>
      <c r="J66" s="31">
        <v>34</v>
      </c>
      <c r="K66" s="31">
        <v>14</v>
      </c>
      <c r="L66" s="31">
        <v>34</v>
      </c>
      <c r="M66" s="12">
        <v>0.41176470588235292</v>
      </c>
    </row>
    <row r="67" spans="1:13">
      <c r="A67" s="8">
        <v>26</v>
      </c>
      <c r="B67" s="8">
        <v>18</v>
      </c>
      <c r="C67" s="9" t="s">
        <v>24</v>
      </c>
      <c r="D67" s="9" t="s">
        <v>48</v>
      </c>
      <c r="E67" s="31">
        <v>10</v>
      </c>
      <c r="F67" s="31">
        <v>18</v>
      </c>
      <c r="G67" s="8">
        <v>2</v>
      </c>
      <c r="H67" s="8">
        <v>13</v>
      </c>
      <c r="I67" s="9" t="s">
        <v>8</v>
      </c>
      <c r="J67" s="31">
        <v>36</v>
      </c>
      <c r="K67" s="31">
        <v>16</v>
      </c>
      <c r="L67" s="31">
        <v>36</v>
      </c>
      <c r="M67" s="12">
        <v>0.44444444444444442</v>
      </c>
    </row>
    <row r="68" spans="1:13">
      <c r="A68" s="8">
        <v>26</v>
      </c>
      <c r="B68" s="8">
        <v>18</v>
      </c>
      <c r="C68" s="9" t="s">
        <v>23</v>
      </c>
      <c r="D68" s="9" t="s">
        <v>47</v>
      </c>
      <c r="E68" s="31">
        <v>13</v>
      </c>
      <c r="F68" s="31">
        <v>21</v>
      </c>
      <c r="G68" s="8">
        <v>2</v>
      </c>
      <c r="H68" s="8">
        <v>54</v>
      </c>
      <c r="I68" s="9" t="s">
        <v>6</v>
      </c>
      <c r="J68" s="31">
        <v>42</v>
      </c>
      <c r="K68" s="31">
        <v>16</v>
      </c>
      <c r="L68" s="31">
        <v>42</v>
      </c>
      <c r="M68" s="12">
        <v>0.38095238095238093</v>
      </c>
    </row>
    <row r="69" spans="1:13">
      <c r="A69" s="8">
        <v>26</v>
      </c>
      <c r="B69" s="8">
        <v>18</v>
      </c>
      <c r="C69" s="9" t="s">
        <v>5</v>
      </c>
      <c r="D69" s="9" t="s">
        <v>31</v>
      </c>
      <c r="E69" s="31">
        <v>14</v>
      </c>
      <c r="F69" s="31">
        <v>24</v>
      </c>
      <c r="G69" s="8">
        <v>2</v>
      </c>
      <c r="H69" s="8">
        <v>42</v>
      </c>
      <c r="I69" s="9" t="s">
        <v>8</v>
      </c>
      <c r="J69" s="31">
        <v>48</v>
      </c>
      <c r="K69" s="31">
        <v>20</v>
      </c>
      <c r="L69" s="31">
        <v>48</v>
      </c>
      <c r="M69" s="12">
        <v>0.41666666666666669</v>
      </c>
    </row>
    <row r="70" spans="1:13">
      <c r="A70" s="8">
        <v>27</v>
      </c>
      <c r="B70" s="8">
        <v>4</v>
      </c>
      <c r="C70" s="9" t="s">
        <v>17</v>
      </c>
      <c r="D70" s="9" t="s">
        <v>41</v>
      </c>
      <c r="E70" s="31">
        <v>21</v>
      </c>
      <c r="F70" s="31">
        <v>35</v>
      </c>
      <c r="G70" s="8">
        <v>1</v>
      </c>
      <c r="H70" s="8">
        <v>17</v>
      </c>
      <c r="I70" s="9" t="s">
        <v>6</v>
      </c>
      <c r="J70" s="31">
        <v>35</v>
      </c>
      <c r="K70" s="31">
        <v>14</v>
      </c>
      <c r="L70" s="31">
        <v>35</v>
      </c>
      <c r="M70" s="12">
        <v>0.4</v>
      </c>
    </row>
    <row r="71" spans="1:13">
      <c r="A71" s="8">
        <v>27</v>
      </c>
      <c r="B71" s="8">
        <v>4</v>
      </c>
      <c r="C71" s="9" t="s">
        <v>25</v>
      </c>
      <c r="D71" s="9" t="s">
        <v>49</v>
      </c>
      <c r="E71" s="31">
        <v>15</v>
      </c>
      <c r="F71" s="31">
        <v>26</v>
      </c>
      <c r="G71" s="8">
        <v>1</v>
      </c>
      <c r="H71" s="8">
        <v>38</v>
      </c>
      <c r="I71" s="9" t="s">
        <v>8</v>
      </c>
      <c r="J71" s="31">
        <v>26</v>
      </c>
      <c r="K71" s="31">
        <v>11</v>
      </c>
      <c r="L71" s="31">
        <v>26</v>
      </c>
      <c r="M71" s="12">
        <v>0.42307692307692307</v>
      </c>
    </row>
    <row r="72" spans="1:13">
      <c r="A72" s="8">
        <v>28</v>
      </c>
      <c r="B72" s="8">
        <v>2</v>
      </c>
      <c r="C72" s="9" t="s">
        <v>24</v>
      </c>
      <c r="D72" s="9" t="s">
        <v>48</v>
      </c>
      <c r="E72" s="31">
        <v>10</v>
      </c>
      <c r="F72" s="31">
        <v>18</v>
      </c>
      <c r="G72" s="8">
        <v>2</v>
      </c>
      <c r="H72" s="8">
        <v>17</v>
      </c>
      <c r="I72" s="9" t="s">
        <v>8</v>
      </c>
      <c r="J72" s="31">
        <v>36</v>
      </c>
      <c r="K72" s="31">
        <v>16</v>
      </c>
      <c r="L72" s="31">
        <v>36</v>
      </c>
      <c r="M72" s="12">
        <v>0.44444444444444442</v>
      </c>
    </row>
    <row r="73" spans="1:13">
      <c r="A73" s="8">
        <v>28</v>
      </c>
      <c r="B73" s="8">
        <v>2</v>
      </c>
      <c r="C73" s="9" t="s">
        <v>13</v>
      </c>
      <c r="D73" s="9" t="s">
        <v>37</v>
      </c>
      <c r="E73" s="31">
        <v>17</v>
      </c>
      <c r="F73" s="31">
        <v>29</v>
      </c>
      <c r="G73" s="8">
        <v>2</v>
      </c>
      <c r="H73" s="8">
        <v>39</v>
      </c>
      <c r="I73" s="9" t="s">
        <v>8</v>
      </c>
      <c r="J73" s="31">
        <v>58</v>
      </c>
      <c r="K73" s="31">
        <v>24</v>
      </c>
      <c r="L73" s="31">
        <v>58</v>
      </c>
      <c r="M73" s="12">
        <v>0.41379310344827586</v>
      </c>
    </row>
    <row r="74" spans="1:13">
      <c r="A74" s="8">
        <v>29</v>
      </c>
      <c r="B74" s="8">
        <v>20</v>
      </c>
      <c r="C74" s="9" t="s">
        <v>26</v>
      </c>
      <c r="D74" s="9" t="s">
        <v>50</v>
      </c>
      <c r="E74" s="31">
        <v>15</v>
      </c>
      <c r="F74" s="31">
        <v>25</v>
      </c>
      <c r="G74" s="8">
        <v>3</v>
      </c>
      <c r="H74" s="8">
        <v>22</v>
      </c>
      <c r="I74" s="9" t="s">
        <v>8</v>
      </c>
      <c r="J74" s="31">
        <v>75</v>
      </c>
      <c r="K74" s="31">
        <v>30</v>
      </c>
      <c r="L74" s="31">
        <v>75</v>
      </c>
      <c r="M74" s="12">
        <v>0.4</v>
      </c>
    </row>
    <row r="75" spans="1:13">
      <c r="A75" s="8">
        <v>29</v>
      </c>
      <c r="B75" s="8">
        <v>20</v>
      </c>
      <c r="C75" s="9" t="s">
        <v>24</v>
      </c>
      <c r="D75" s="9" t="s">
        <v>48</v>
      </c>
      <c r="E75" s="31">
        <v>10</v>
      </c>
      <c r="F75" s="31">
        <v>18</v>
      </c>
      <c r="G75" s="8">
        <v>2</v>
      </c>
      <c r="H75" s="8">
        <v>18</v>
      </c>
      <c r="I75" s="9" t="s">
        <v>6</v>
      </c>
      <c r="J75" s="31">
        <v>36</v>
      </c>
      <c r="K75" s="31">
        <v>16</v>
      </c>
      <c r="L75" s="31">
        <v>36</v>
      </c>
      <c r="M75" s="12">
        <v>0.44444444444444442</v>
      </c>
    </row>
    <row r="76" spans="1:13">
      <c r="A76" s="8">
        <v>29</v>
      </c>
      <c r="B76" s="8">
        <v>20</v>
      </c>
      <c r="C76" s="9" t="s">
        <v>9</v>
      </c>
      <c r="D76" s="9" t="s">
        <v>33</v>
      </c>
      <c r="E76" s="31">
        <v>19</v>
      </c>
      <c r="F76" s="31">
        <v>31</v>
      </c>
      <c r="G76" s="8">
        <v>2</v>
      </c>
      <c r="H76" s="8">
        <v>31</v>
      </c>
      <c r="I76" s="9" t="s">
        <v>8</v>
      </c>
      <c r="J76" s="31">
        <v>62</v>
      </c>
      <c r="K76" s="31">
        <v>24</v>
      </c>
      <c r="L76" s="31">
        <v>62</v>
      </c>
      <c r="M76" s="12">
        <v>0.38709677419354838</v>
      </c>
    </row>
    <row r="77" spans="1:13">
      <c r="A77" s="8">
        <v>30</v>
      </c>
      <c r="B77" s="8">
        <v>14</v>
      </c>
      <c r="C77" s="9" t="s">
        <v>25</v>
      </c>
      <c r="D77" s="9" t="s">
        <v>49</v>
      </c>
      <c r="E77" s="31">
        <v>15</v>
      </c>
      <c r="F77" s="31">
        <v>26</v>
      </c>
      <c r="G77" s="8">
        <v>2</v>
      </c>
      <c r="H77" s="8">
        <v>14</v>
      </c>
      <c r="I77" s="9" t="s">
        <v>6</v>
      </c>
      <c r="J77" s="31">
        <v>52</v>
      </c>
      <c r="K77" s="31">
        <v>22</v>
      </c>
      <c r="L77" s="31">
        <v>52</v>
      </c>
      <c r="M77" s="12">
        <v>0.42307692307692307</v>
      </c>
    </row>
    <row r="78" spans="1:13">
      <c r="A78" s="8">
        <v>30</v>
      </c>
      <c r="B78" s="8">
        <v>14</v>
      </c>
      <c r="C78" s="9" t="s">
        <v>21</v>
      </c>
      <c r="D78" s="9" t="s">
        <v>45</v>
      </c>
      <c r="E78" s="31">
        <v>12</v>
      </c>
      <c r="F78" s="31">
        <v>20</v>
      </c>
      <c r="G78" s="8">
        <v>3</v>
      </c>
      <c r="H78" s="8">
        <v>55</v>
      </c>
      <c r="I78" s="9" t="s">
        <v>6</v>
      </c>
      <c r="J78" s="31">
        <v>60</v>
      </c>
      <c r="K78" s="31">
        <v>24</v>
      </c>
      <c r="L78" s="31">
        <v>60</v>
      </c>
      <c r="M78" s="12">
        <v>0.4</v>
      </c>
    </row>
    <row r="79" spans="1:13">
      <c r="A79" s="8">
        <v>31</v>
      </c>
      <c r="B79" s="8">
        <v>13</v>
      </c>
      <c r="C79" s="9" t="s">
        <v>13</v>
      </c>
      <c r="D79" s="9" t="s">
        <v>37</v>
      </c>
      <c r="E79" s="31">
        <v>17</v>
      </c>
      <c r="F79" s="31">
        <v>29</v>
      </c>
      <c r="G79" s="8">
        <v>1</v>
      </c>
      <c r="H79" s="8">
        <v>59</v>
      </c>
      <c r="I79" s="9" t="s">
        <v>8</v>
      </c>
      <c r="J79" s="31">
        <v>29</v>
      </c>
      <c r="K79" s="31">
        <v>12</v>
      </c>
      <c r="L79" s="31">
        <v>29</v>
      </c>
      <c r="M79" s="12">
        <v>0.41379310344827586</v>
      </c>
    </row>
    <row r="80" spans="1:13">
      <c r="A80" s="8">
        <v>31</v>
      </c>
      <c r="B80" s="8">
        <v>13</v>
      </c>
      <c r="C80" s="9" t="s">
        <v>16</v>
      </c>
      <c r="D80" s="9" t="s">
        <v>40</v>
      </c>
      <c r="E80" s="31">
        <v>11</v>
      </c>
      <c r="F80" s="31">
        <v>19</v>
      </c>
      <c r="G80" s="8">
        <v>2</v>
      </c>
      <c r="H80" s="8">
        <v>46</v>
      </c>
      <c r="I80" s="9" t="s">
        <v>8</v>
      </c>
      <c r="J80" s="31">
        <v>38</v>
      </c>
      <c r="K80" s="31">
        <v>16</v>
      </c>
      <c r="L80" s="31">
        <v>38</v>
      </c>
      <c r="M80" s="12">
        <v>0.42105263157894735</v>
      </c>
    </row>
    <row r="81" spans="1:13">
      <c r="A81" s="8">
        <v>32</v>
      </c>
      <c r="B81" s="8">
        <v>5</v>
      </c>
      <c r="C81" s="9" t="s">
        <v>18</v>
      </c>
      <c r="D81" s="9" t="s">
        <v>42</v>
      </c>
      <c r="E81" s="31">
        <v>19</v>
      </c>
      <c r="F81" s="31">
        <v>32</v>
      </c>
      <c r="G81" s="8">
        <v>2</v>
      </c>
      <c r="H81" s="8">
        <v>50</v>
      </c>
      <c r="I81" s="9" t="s">
        <v>8</v>
      </c>
      <c r="J81" s="31">
        <v>64</v>
      </c>
      <c r="K81" s="31">
        <v>26</v>
      </c>
      <c r="L81" s="31">
        <v>64</v>
      </c>
      <c r="M81" s="12">
        <v>0.40625</v>
      </c>
    </row>
    <row r="82" spans="1:13">
      <c r="A82" s="8">
        <v>32</v>
      </c>
      <c r="B82" s="8">
        <v>5</v>
      </c>
      <c r="C82" s="9" t="s">
        <v>14</v>
      </c>
      <c r="D82" s="9" t="s">
        <v>38</v>
      </c>
      <c r="E82" s="31">
        <v>20</v>
      </c>
      <c r="F82" s="31">
        <v>33</v>
      </c>
      <c r="G82" s="8">
        <v>1</v>
      </c>
      <c r="H82" s="8">
        <v>20</v>
      </c>
      <c r="I82" s="9" t="s">
        <v>8</v>
      </c>
      <c r="J82" s="31">
        <v>33</v>
      </c>
      <c r="K82" s="31">
        <v>13</v>
      </c>
      <c r="L82" s="31">
        <v>33</v>
      </c>
      <c r="M82" s="12">
        <v>0.39393939393939392</v>
      </c>
    </row>
    <row r="83" spans="1:13">
      <c r="A83" s="8">
        <v>32</v>
      </c>
      <c r="B83" s="8">
        <v>5</v>
      </c>
      <c r="C83" s="9" t="s">
        <v>25</v>
      </c>
      <c r="D83" s="9" t="s">
        <v>49</v>
      </c>
      <c r="E83" s="31">
        <v>15</v>
      </c>
      <c r="F83" s="31">
        <v>26</v>
      </c>
      <c r="G83" s="8">
        <v>3</v>
      </c>
      <c r="H83" s="8">
        <v>35</v>
      </c>
      <c r="I83" s="9" t="s">
        <v>6</v>
      </c>
      <c r="J83" s="31">
        <v>78</v>
      </c>
      <c r="K83" s="31">
        <v>33</v>
      </c>
      <c r="L83" s="31">
        <v>78</v>
      </c>
      <c r="M83" s="12">
        <v>0.42307692307692307</v>
      </c>
    </row>
    <row r="84" spans="1:13">
      <c r="A84" s="8">
        <v>32</v>
      </c>
      <c r="B84" s="8">
        <v>5</v>
      </c>
      <c r="C84" s="9" t="s">
        <v>24</v>
      </c>
      <c r="D84" s="9" t="s">
        <v>48</v>
      </c>
      <c r="E84" s="31">
        <v>10</v>
      </c>
      <c r="F84" s="31">
        <v>18</v>
      </c>
      <c r="G84" s="8">
        <v>2</v>
      </c>
      <c r="H84" s="8">
        <v>23</v>
      </c>
      <c r="I84" s="9" t="s">
        <v>6</v>
      </c>
      <c r="J84" s="31">
        <v>36</v>
      </c>
      <c r="K84" s="31">
        <v>16</v>
      </c>
      <c r="L84" s="31">
        <v>36</v>
      </c>
      <c r="M84" s="12">
        <v>0.44444444444444442</v>
      </c>
    </row>
    <row r="85" spans="1:13">
      <c r="A85" s="8">
        <v>33</v>
      </c>
      <c r="B85" s="8">
        <v>4</v>
      </c>
      <c r="C85" s="9" t="s">
        <v>17</v>
      </c>
      <c r="D85" s="9" t="s">
        <v>41</v>
      </c>
      <c r="E85" s="31">
        <v>21</v>
      </c>
      <c r="F85" s="31">
        <v>35</v>
      </c>
      <c r="G85" s="8">
        <v>3</v>
      </c>
      <c r="H85" s="8">
        <v>6</v>
      </c>
      <c r="I85" s="9" t="s">
        <v>8</v>
      </c>
      <c r="J85" s="31">
        <v>105</v>
      </c>
      <c r="K85" s="31">
        <v>42</v>
      </c>
      <c r="L85" s="31">
        <v>105</v>
      </c>
      <c r="M85" s="12">
        <v>0.4</v>
      </c>
    </row>
    <row r="86" spans="1:13">
      <c r="A86" s="8">
        <v>33</v>
      </c>
      <c r="B86" s="8">
        <v>4</v>
      </c>
      <c r="C86" s="9" t="s">
        <v>10</v>
      </c>
      <c r="D86" s="9" t="s">
        <v>34</v>
      </c>
      <c r="E86" s="31">
        <v>16</v>
      </c>
      <c r="F86" s="31">
        <v>27</v>
      </c>
      <c r="G86" s="8">
        <v>1</v>
      </c>
      <c r="H86" s="8">
        <v>59</v>
      </c>
      <c r="I86" s="9" t="s">
        <v>6</v>
      </c>
      <c r="J86" s="31">
        <v>27</v>
      </c>
      <c r="K86" s="31">
        <v>11</v>
      </c>
      <c r="L86" s="31">
        <v>27</v>
      </c>
      <c r="M86" s="12">
        <v>0.40740740740740738</v>
      </c>
    </row>
    <row r="87" spans="1:13">
      <c r="A87" s="8">
        <v>33</v>
      </c>
      <c r="B87" s="8">
        <v>4</v>
      </c>
      <c r="C87" s="9" t="s">
        <v>18</v>
      </c>
      <c r="D87" s="9" t="s">
        <v>42</v>
      </c>
      <c r="E87" s="31">
        <v>19</v>
      </c>
      <c r="F87" s="31">
        <v>32</v>
      </c>
      <c r="G87" s="8">
        <v>3</v>
      </c>
      <c r="H87" s="8">
        <v>55</v>
      </c>
      <c r="I87" s="9" t="s">
        <v>8</v>
      </c>
      <c r="J87" s="31">
        <v>96</v>
      </c>
      <c r="K87" s="31">
        <v>39</v>
      </c>
      <c r="L87" s="31">
        <v>96</v>
      </c>
      <c r="M87" s="12">
        <v>0.40625</v>
      </c>
    </row>
    <row r="88" spans="1:13">
      <c r="A88" s="8">
        <v>33</v>
      </c>
      <c r="B88" s="8">
        <v>4</v>
      </c>
      <c r="C88" s="9" t="s">
        <v>25</v>
      </c>
      <c r="D88" s="9" t="s">
        <v>49</v>
      </c>
      <c r="E88" s="31">
        <v>15</v>
      </c>
      <c r="F88" s="31">
        <v>26</v>
      </c>
      <c r="G88" s="8">
        <v>3</v>
      </c>
      <c r="H88" s="8">
        <v>10</v>
      </c>
      <c r="I88" s="9" t="s">
        <v>6</v>
      </c>
      <c r="J88" s="31">
        <v>78</v>
      </c>
      <c r="K88" s="31">
        <v>33</v>
      </c>
      <c r="L88" s="31">
        <v>78</v>
      </c>
      <c r="M88" s="12">
        <v>0.42307692307692307</v>
      </c>
    </row>
    <row r="89" spans="1:13">
      <c r="A89" s="8">
        <v>34</v>
      </c>
      <c r="B89" s="8">
        <v>15</v>
      </c>
      <c r="C89" s="9" t="s">
        <v>20</v>
      </c>
      <c r="D89" s="9" t="s">
        <v>44</v>
      </c>
      <c r="E89" s="31">
        <v>20</v>
      </c>
      <c r="F89" s="31">
        <v>34</v>
      </c>
      <c r="G89" s="8">
        <v>1</v>
      </c>
      <c r="H89" s="8">
        <v>46</v>
      </c>
      <c r="I89" s="9" t="s">
        <v>6</v>
      </c>
      <c r="J89" s="31">
        <v>34</v>
      </c>
      <c r="K89" s="31">
        <v>14</v>
      </c>
      <c r="L89" s="31">
        <v>34</v>
      </c>
      <c r="M89" s="12">
        <v>0.41176470588235292</v>
      </c>
    </row>
    <row r="90" spans="1:13">
      <c r="A90" s="8">
        <v>34</v>
      </c>
      <c r="B90" s="8">
        <v>15</v>
      </c>
      <c r="C90" s="9" t="s">
        <v>25</v>
      </c>
      <c r="D90" s="9" t="s">
        <v>49</v>
      </c>
      <c r="E90" s="31">
        <v>15</v>
      </c>
      <c r="F90" s="31">
        <v>26</v>
      </c>
      <c r="G90" s="8">
        <v>3</v>
      </c>
      <c r="H90" s="8">
        <v>19</v>
      </c>
      <c r="I90" s="9" t="s">
        <v>8</v>
      </c>
      <c r="J90" s="31">
        <v>78</v>
      </c>
      <c r="K90" s="31">
        <v>33</v>
      </c>
      <c r="L90" s="31">
        <v>78</v>
      </c>
      <c r="M90" s="12">
        <v>0.42307692307692307</v>
      </c>
    </row>
    <row r="91" spans="1:13">
      <c r="A91" s="8">
        <v>35</v>
      </c>
      <c r="B91" s="8">
        <v>13</v>
      </c>
      <c r="C91" s="9" t="s">
        <v>7</v>
      </c>
      <c r="D91" s="9" t="s">
        <v>32</v>
      </c>
      <c r="E91" s="31">
        <v>18</v>
      </c>
      <c r="F91" s="31">
        <v>30</v>
      </c>
      <c r="G91" s="8">
        <v>3</v>
      </c>
      <c r="H91" s="8">
        <v>5</v>
      </c>
      <c r="I91" s="9" t="s">
        <v>8</v>
      </c>
      <c r="J91" s="31">
        <v>90</v>
      </c>
      <c r="K91" s="31">
        <v>36</v>
      </c>
      <c r="L91" s="31">
        <v>90</v>
      </c>
      <c r="M91" s="12">
        <v>0.4</v>
      </c>
    </row>
    <row r="92" spans="1:13">
      <c r="A92" s="8">
        <v>35</v>
      </c>
      <c r="B92" s="8">
        <v>13</v>
      </c>
      <c r="C92" s="9" t="s">
        <v>13</v>
      </c>
      <c r="D92" s="9" t="s">
        <v>37</v>
      </c>
      <c r="E92" s="31">
        <v>17</v>
      </c>
      <c r="F92" s="31">
        <v>29</v>
      </c>
      <c r="G92" s="8">
        <v>1</v>
      </c>
      <c r="H92" s="8">
        <v>8</v>
      </c>
      <c r="I92" s="9" t="s">
        <v>6</v>
      </c>
      <c r="J92" s="31">
        <v>29</v>
      </c>
      <c r="K92" s="31">
        <v>12</v>
      </c>
      <c r="L92" s="31">
        <v>29</v>
      </c>
      <c r="M92" s="12">
        <v>0.41379310344827586</v>
      </c>
    </row>
    <row r="93" spans="1:13">
      <c r="A93" s="8">
        <v>35</v>
      </c>
      <c r="B93" s="8">
        <v>13</v>
      </c>
      <c r="C93" s="9" t="s">
        <v>14</v>
      </c>
      <c r="D93" s="9" t="s">
        <v>38</v>
      </c>
      <c r="E93" s="31">
        <v>20</v>
      </c>
      <c r="F93" s="31">
        <v>33</v>
      </c>
      <c r="G93" s="8">
        <v>1</v>
      </c>
      <c r="H93" s="8">
        <v>21</v>
      </c>
      <c r="I93" s="9" t="s">
        <v>6</v>
      </c>
      <c r="J93" s="31">
        <v>33</v>
      </c>
      <c r="K93" s="31">
        <v>13</v>
      </c>
      <c r="L93" s="31">
        <v>33</v>
      </c>
      <c r="M93" s="12">
        <v>0.39393939393939392</v>
      </c>
    </row>
    <row r="94" spans="1:13">
      <c r="A94" s="8">
        <v>35</v>
      </c>
      <c r="B94" s="8">
        <v>13</v>
      </c>
      <c r="C94" s="9" t="s">
        <v>9</v>
      </c>
      <c r="D94" s="9" t="s">
        <v>33</v>
      </c>
      <c r="E94" s="31">
        <v>19</v>
      </c>
      <c r="F94" s="31">
        <v>31</v>
      </c>
      <c r="G94" s="8">
        <v>2</v>
      </c>
      <c r="H94" s="8">
        <v>31</v>
      </c>
      <c r="I94" s="9" t="s">
        <v>8</v>
      </c>
      <c r="J94" s="31">
        <v>62</v>
      </c>
      <c r="K94" s="31">
        <v>24</v>
      </c>
      <c r="L94" s="31">
        <v>62</v>
      </c>
      <c r="M94" s="12">
        <v>0.38709677419354838</v>
      </c>
    </row>
    <row r="95" spans="1:13">
      <c r="A95" s="8">
        <v>36</v>
      </c>
      <c r="B95" s="8">
        <v>5</v>
      </c>
      <c r="C95" s="9" t="s">
        <v>7</v>
      </c>
      <c r="D95" s="9" t="s">
        <v>32</v>
      </c>
      <c r="E95" s="31">
        <v>18</v>
      </c>
      <c r="F95" s="31">
        <v>30</v>
      </c>
      <c r="G95" s="8">
        <v>1</v>
      </c>
      <c r="H95" s="8">
        <v>38</v>
      </c>
      <c r="I95" s="9" t="s">
        <v>6</v>
      </c>
      <c r="J95" s="31">
        <v>30</v>
      </c>
      <c r="K95" s="31">
        <v>12</v>
      </c>
      <c r="L95" s="31">
        <v>30</v>
      </c>
      <c r="M95" s="12">
        <v>0.4</v>
      </c>
    </row>
    <row r="96" spans="1:13">
      <c r="A96" s="8">
        <v>37</v>
      </c>
      <c r="B96" s="8">
        <v>20</v>
      </c>
      <c r="C96" s="9" t="s">
        <v>23</v>
      </c>
      <c r="D96" s="9" t="s">
        <v>47</v>
      </c>
      <c r="E96" s="31">
        <v>13</v>
      </c>
      <c r="F96" s="31">
        <v>21</v>
      </c>
      <c r="G96" s="8">
        <v>1</v>
      </c>
      <c r="H96" s="8">
        <v>47</v>
      </c>
      <c r="I96" s="9" t="s">
        <v>6</v>
      </c>
      <c r="J96" s="31">
        <v>21</v>
      </c>
      <c r="K96" s="31">
        <v>8</v>
      </c>
      <c r="L96" s="31">
        <v>21</v>
      </c>
      <c r="M96" s="12">
        <v>0.38095238095238093</v>
      </c>
    </row>
    <row r="97" spans="1:13">
      <c r="A97" s="8">
        <v>38</v>
      </c>
      <c r="B97" s="8">
        <v>10</v>
      </c>
      <c r="C97" s="9" t="s">
        <v>9</v>
      </c>
      <c r="D97" s="9" t="s">
        <v>33</v>
      </c>
      <c r="E97" s="31">
        <v>19</v>
      </c>
      <c r="F97" s="31">
        <v>31</v>
      </c>
      <c r="G97" s="8">
        <v>3</v>
      </c>
      <c r="H97" s="8">
        <v>21</v>
      </c>
      <c r="I97" s="9" t="s">
        <v>8</v>
      </c>
      <c r="J97" s="31">
        <v>93</v>
      </c>
      <c r="K97" s="31">
        <v>36</v>
      </c>
      <c r="L97" s="31">
        <v>93</v>
      </c>
      <c r="M97" s="12">
        <v>0.38709677419354838</v>
      </c>
    </row>
    <row r="98" spans="1:13">
      <c r="A98" s="8">
        <v>38</v>
      </c>
      <c r="B98" s="8">
        <v>10</v>
      </c>
      <c r="C98" s="9" t="s">
        <v>17</v>
      </c>
      <c r="D98" s="9" t="s">
        <v>41</v>
      </c>
      <c r="E98" s="31">
        <v>21</v>
      </c>
      <c r="F98" s="31">
        <v>35</v>
      </c>
      <c r="G98" s="8">
        <v>2</v>
      </c>
      <c r="H98" s="8">
        <v>34</v>
      </c>
      <c r="I98" s="9" t="s">
        <v>6</v>
      </c>
      <c r="J98" s="31">
        <v>70</v>
      </c>
      <c r="K98" s="31">
        <v>28</v>
      </c>
      <c r="L98" s="31">
        <v>70</v>
      </c>
      <c r="M98" s="12">
        <v>0.4</v>
      </c>
    </row>
    <row r="99" spans="1:13">
      <c r="A99" s="8">
        <v>38</v>
      </c>
      <c r="B99" s="8">
        <v>10</v>
      </c>
      <c r="C99" s="9" t="s">
        <v>12</v>
      </c>
      <c r="D99" s="9" t="s">
        <v>36</v>
      </c>
      <c r="E99" s="31">
        <v>22</v>
      </c>
      <c r="F99" s="31">
        <v>36</v>
      </c>
      <c r="G99" s="8">
        <v>2</v>
      </c>
      <c r="H99" s="8">
        <v>43</v>
      </c>
      <c r="I99" s="9" t="s">
        <v>6</v>
      </c>
      <c r="J99" s="31">
        <v>72</v>
      </c>
      <c r="K99" s="31">
        <v>28</v>
      </c>
      <c r="L99" s="31">
        <v>72</v>
      </c>
      <c r="M99" s="12">
        <v>0.3888888888888889</v>
      </c>
    </row>
    <row r="100" spans="1:13">
      <c r="A100" s="8">
        <v>39</v>
      </c>
      <c r="B100" s="8">
        <v>15</v>
      </c>
      <c r="C100" s="9" t="s">
        <v>12</v>
      </c>
      <c r="D100" s="9" t="s">
        <v>36</v>
      </c>
      <c r="E100" s="31">
        <v>22</v>
      </c>
      <c r="F100" s="31">
        <v>36</v>
      </c>
      <c r="G100" s="8">
        <v>3</v>
      </c>
      <c r="H100" s="8">
        <v>57</v>
      </c>
      <c r="I100" s="9" t="s">
        <v>6</v>
      </c>
      <c r="J100" s="31">
        <v>108</v>
      </c>
      <c r="K100" s="31">
        <v>42</v>
      </c>
      <c r="L100" s="31">
        <v>108</v>
      </c>
      <c r="M100" s="12">
        <v>0.3888888888888889</v>
      </c>
    </row>
    <row r="101" spans="1:13">
      <c r="A101" s="8">
        <v>40</v>
      </c>
      <c r="B101" s="8">
        <v>1</v>
      </c>
      <c r="C101" s="9" t="s">
        <v>13</v>
      </c>
      <c r="D101" s="9" t="s">
        <v>37</v>
      </c>
      <c r="E101" s="31">
        <v>17</v>
      </c>
      <c r="F101" s="31">
        <v>29</v>
      </c>
      <c r="G101" s="8">
        <v>3</v>
      </c>
      <c r="H101" s="8">
        <v>15</v>
      </c>
      <c r="I101" s="9" t="s">
        <v>8</v>
      </c>
      <c r="J101" s="31">
        <v>87</v>
      </c>
      <c r="K101" s="31">
        <v>36</v>
      </c>
      <c r="L101" s="31">
        <v>87</v>
      </c>
      <c r="M101" s="12">
        <v>0.41379310344827586</v>
      </c>
    </row>
    <row r="102" spans="1:13">
      <c r="A102" s="8">
        <v>40</v>
      </c>
      <c r="B102" s="8">
        <v>1</v>
      </c>
      <c r="C102" s="9" t="s">
        <v>14</v>
      </c>
      <c r="D102" s="9" t="s">
        <v>38</v>
      </c>
      <c r="E102" s="31">
        <v>20</v>
      </c>
      <c r="F102" s="31">
        <v>33</v>
      </c>
      <c r="G102" s="8">
        <v>1</v>
      </c>
      <c r="H102" s="8">
        <v>50</v>
      </c>
      <c r="I102" s="9" t="s">
        <v>8</v>
      </c>
      <c r="J102" s="31">
        <v>33</v>
      </c>
      <c r="K102" s="31">
        <v>13</v>
      </c>
      <c r="L102" s="31">
        <v>33</v>
      </c>
      <c r="M102" s="12">
        <v>0.39393939393939392</v>
      </c>
    </row>
    <row r="103" spans="1:13">
      <c r="A103" s="8">
        <v>40</v>
      </c>
      <c r="B103" s="8">
        <v>1</v>
      </c>
      <c r="C103" s="9" t="s">
        <v>15</v>
      </c>
      <c r="D103" s="9" t="s">
        <v>39</v>
      </c>
      <c r="E103" s="31">
        <v>16</v>
      </c>
      <c r="F103" s="31">
        <v>28</v>
      </c>
      <c r="G103" s="8">
        <v>1</v>
      </c>
      <c r="H103" s="8">
        <v>13</v>
      </c>
      <c r="I103" s="9" t="s">
        <v>8</v>
      </c>
      <c r="J103" s="31">
        <v>28</v>
      </c>
      <c r="K103" s="31">
        <v>12</v>
      </c>
      <c r="L103" s="31">
        <v>28</v>
      </c>
      <c r="M103" s="12">
        <v>0.42857142857142855</v>
      </c>
    </row>
    <row r="104" spans="1:13">
      <c r="A104" s="8">
        <v>41</v>
      </c>
      <c r="B104" s="8">
        <v>7</v>
      </c>
      <c r="C104" s="9" t="s">
        <v>18</v>
      </c>
      <c r="D104" s="9" t="s">
        <v>42</v>
      </c>
      <c r="E104" s="31">
        <v>19</v>
      </c>
      <c r="F104" s="31">
        <v>32</v>
      </c>
      <c r="G104" s="8">
        <v>3</v>
      </c>
      <c r="H104" s="8">
        <v>23</v>
      </c>
      <c r="I104" s="9" t="s">
        <v>8</v>
      </c>
      <c r="J104" s="31">
        <v>96</v>
      </c>
      <c r="K104" s="31">
        <v>39</v>
      </c>
      <c r="L104" s="31">
        <v>96</v>
      </c>
      <c r="M104" s="12">
        <v>0.40625</v>
      </c>
    </row>
    <row r="105" spans="1:13">
      <c r="A105" s="8">
        <v>41</v>
      </c>
      <c r="B105" s="8">
        <v>7</v>
      </c>
      <c r="C105" s="9" t="s">
        <v>25</v>
      </c>
      <c r="D105" s="9" t="s">
        <v>49</v>
      </c>
      <c r="E105" s="31">
        <v>15</v>
      </c>
      <c r="F105" s="31">
        <v>26</v>
      </c>
      <c r="G105" s="8">
        <v>3</v>
      </c>
      <c r="H105" s="8">
        <v>47</v>
      </c>
      <c r="I105" s="9" t="s">
        <v>8</v>
      </c>
      <c r="J105" s="31">
        <v>78</v>
      </c>
      <c r="K105" s="31">
        <v>33</v>
      </c>
      <c r="L105" s="31">
        <v>78</v>
      </c>
      <c r="M105" s="12">
        <v>0.42307692307692307</v>
      </c>
    </row>
    <row r="106" spans="1:13">
      <c r="A106" s="8">
        <v>41</v>
      </c>
      <c r="B106" s="8">
        <v>7</v>
      </c>
      <c r="C106" s="9" t="s">
        <v>7</v>
      </c>
      <c r="D106" s="9" t="s">
        <v>32</v>
      </c>
      <c r="E106" s="31">
        <v>18</v>
      </c>
      <c r="F106" s="31">
        <v>30</v>
      </c>
      <c r="G106" s="8">
        <v>1</v>
      </c>
      <c r="H106" s="8">
        <v>19</v>
      </c>
      <c r="I106" s="9" t="s">
        <v>8</v>
      </c>
      <c r="J106" s="31">
        <v>30</v>
      </c>
      <c r="K106" s="31">
        <v>12</v>
      </c>
      <c r="L106" s="31">
        <v>30</v>
      </c>
      <c r="M106" s="12">
        <v>0.4</v>
      </c>
    </row>
    <row r="107" spans="1:13">
      <c r="A107" s="8">
        <v>42</v>
      </c>
      <c r="B107" s="8">
        <v>14</v>
      </c>
      <c r="C107" s="9" t="s">
        <v>19</v>
      </c>
      <c r="D107" s="9" t="s">
        <v>43</v>
      </c>
      <c r="E107" s="31">
        <v>13</v>
      </c>
      <c r="F107" s="31">
        <v>22</v>
      </c>
      <c r="G107" s="8">
        <v>1</v>
      </c>
      <c r="H107" s="8">
        <v>57</v>
      </c>
      <c r="I107" s="9" t="s">
        <v>8</v>
      </c>
      <c r="J107" s="31">
        <v>22</v>
      </c>
      <c r="K107" s="31">
        <v>9</v>
      </c>
      <c r="L107" s="31">
        <v>22</v>
      </c>
      <c r="M107" s="12">
        <v>0.40909090909090912</v>
      </c>
    </row>
    <row r="108" spans="1:13">
      <c r="A108" s="8">
        <v>42</v>
      </c>
      <c r="B108" s="8">
        <v>14</v>
      </c>
      <c r="C108" s="9" t="s">
        <v>11</v>
      </c>
      <c r="D108" s="9" t="s">
        <v>35</v>
      </c>
      <c r="E108" s="31">
        <v>25</v>
      </c>
      <c r="F108" s="31">
        <v>40</v>
      </c>
      <c r="G108" s="8">
        <v>2</v>
      </c>
      <c r="H108" s="8">
        <v>12</v>
      </c>
      <c r="I108" s="9" t="s">
        <v>8</v>
      </c>
      <c r="J108" s="31">
        <v>80</v>
      </c>
      <c r="K108" s="31">
        <v>30</v>
      </c>
      <c r="L108" s="31">
        <v>80</v>
      </c>
      <c r="M108" s="12">
        <v>0.375</v>
      </c>
    </row>
    <row r="109" spans="1:13">
      <c r="A109" s="8">
        <v>43</v>
      </c>
      <c r="B109" s="8">
        <v>8</v>
      </c>
      <c r="C109" s="9" t="s">
        <v>18</v>
      </c>
      <c r="D109" s="9" t="s">
        <v>42</v>
      </c>
      <c r="E109" s="31">
        <v>19</v>
      </c>
      <c r="F109" s="31">
        <v>32</v>
      </c>
      <c r="G109" s="8">
        <v>1</v>
      </c>
      <c r="H109" s="8">
        <v>6</v>
      </c>
      <c r="I109" s="9" t="s">
        <v>8</v>
      </c>
      <c r="J109" s="31">
        <v>32</v>
      </c>
      <c r="K109" s="31">
        <v>13</v>
      </c>
      <c r="L109" s="31">
        <v>32</v>
      </c>
      <c r="M109" s="12">
        <v>0.40625</v>
      </c>
    </row>
    <row r="110" spans="1:13">
      <c r="A110" s="8">
        <v>43</v>
      </c>
      <c r="B110" s="8">
        <v>8</v>
      </c>
      <c r="C110" s="9" t="s">
        <v>20</v>
      </c>
      <c r="D110" s="9" t="s">
        <v>44</v>
      </c>
      <c r="E110" s="31">
        <v>20</v>
      </c>
      <c r="F110" s="31">
        <v>34</v>
      </c>
      <c r="G110" s="8">
        <v>2</v>
      </c>
      <c r="H110" s="8">
        <v>59</v>
      </c>
      <c r="I110" s="9" t="s">
        <v>8</v>
      </c>
      <c r="J110" s="31">
        <v>68</v>
      </c>
      <c r="K110" s="31">
        <v>28</v>
      </c>
      <c r="L110" s="31">
        <v>68</v>
      </c>
      <c r="M110" s="12">
        <v>0.41176470588235292</v>
      </c>
    </row>
    <row r="111" spans="1:13">
      <c r="A111" s="8">
        <v>43</v>
      </c>
      <c r="B111" s="8">
        <v>8</v>
      </c>
      <c r="C111" s="9" t="s">
        <v>5</v>
      </c>
      <c r="D111" s="9" t="s">
        <v>31</v>
      </c>
      <c r="E111" s="31">
        <v>14</v>
      </c>
      <c r="F111" s="31">
        <v>24</v>
      </c>
      <c r="G111" s="8">
        <v>3</v>
      </c>
      <c r="H111" s="8">
        <v>57</v>
      </c>
      <c r="I111" s="9" t="s">
        <v>6</v>
      </c>
      <c r="J111" s="31">
        <v>72</v>
      </c>
      <c r="K111" s="31">
        <v>30</v>
      </c>
      <c r="L111" s="31">
        <v>72</v>
      </c>
      <c r="M111" s="12">
        <v>0.41666666666666669</v>
      </c>
    </row>
    <row r="112" spans="1:13">
      <c r="A112" s="8">
        <v>43</v>
      </c>
      <c r="B112" s="8">
        <v>8</v>
      </c>
      <c r="C112" s="9" t="s">
        <v>9</v>
      </c>
      <c r="D112" s="9" t="s">
        <v>33</v>
      </c>
      <c r="E112" s="31">
        <v>19</v>
      </c>
      <c r="F112" s="31">
        <v>31</v>
      </c>
      <c r="G112" s="8">
        <v>1</v>
      </c>
      <c r="H112" s="8">
        <v>24</v>
      </c>
      <c r="I112" s="9" t="s">
        <v>6</v>
      </c>
      <c r="J112" s="31">
        <v>31</v>
      </c>
      <c r="K112" s="31">
        <v>12</v>
      </c>
      <c r="L112" s="31">
        <v>31</v>
      </c>
      <c r="M112" s="12">
        <v>0.38709677419354838</v>
      </c>
    </row>
    <row r="113" spans="1:13">
      <c r="A113" s="8">
        <v>44</v>
      </c>
      <c r="B113" s="8">
        <v>18</v>
      </c>
      <c r="C113" s="9" t="s">
        <v>25</v>
      </c>
      <c r="D113" s="9" t="s">
        <v>49</v>
      </c>
      <c r="E113" s="31">
        <v>15</v>
      </c>
      <c r="F113" s="31">
        <v>26</v>
      </c>
      <c r="G113" s="8">
        <v>1</v>
      </c>
      <c r="H113" s="8">
        <v>34</v>
      </c>
      <c r="I113" s="9" t="s">
        <v>8</v>
      </c>
      <c r="J113" s="31">
        <v>26</v>
      </c>
      <c r="K113" s="31">
        <v>11</v>
      </c>
      <c r="L113" s="31">
        <v>26</v>
      </c>
      <c r="M113" s="12">
        <v>0.42307692307692307</v>
      </c>
    </row>
    <row r="114" spans="1:13">
      <c r="A114" s="8">
        <v>44</v>
      </c>
      <c r="B114" s="8">
        <v>18</v>
      </c>
      <c r="C114" s="9" t="s">
        <v>26</v>
      </c>
      <c r="D114" s="9" t="s">
        <v>50</v>
      </c>
      <c r="E114" s="31">
        <v>15</v>
      </c>
      <c r="F114" s="31">
        <v>25</v>
      </c>
      <c r="G114" s="8">
        <v>3</v>
      </c>
      <c r="H114" s="8">
        <v>8</v>
      </c>
      <c r="I114" s="9" t="s">
        <v>6</v>
      </c>
      <c r="J114" s="31">
        <v>75</v>
      </c>
      <c r="K114" s="31">
        <v>30</v>
      </c>
      <c r="L114" s="31">
        <v>75</v>
      </c>
      <c r="M114" s="12">
        <v>0.4</v>
      </c>
    </row>
    <row r="115" spans="1:13">
      <c r="A115" s="8">
        <v>44</v>
      </c>
      <c r="B115" s="8">
        <v>18</v>
      </c>
      <c r="C115" s="9" t="s">
        <v>23</v>
      </c>
      <c r="D115" s="9" t="s">
        <v>47</v>
      </c>
      <c r="E115" s="31">
        <v>13</v>
      </c>
      <c r="F115" s="31">
        <v>21</v>
      </c>
      <c r="G115" s="8">
        <v>1</v>
      </c>
      <c r="H115" s="8">
        <v>43</v>
      </c>
      <c r="I115" s="9" t="s">
        <v>6</v>
      </c>
      <c r="J115" s="31">
        <v>21</v>
      </c>
      <c r="K115" s="31">
        <v>8</v>
      </c>
      <c r="L115" s="31">
        <v>21</v>
      </c>
      <c r="M115" s="12">
        <v>0.38095238095238093</v>
      </c>
    </row>
    <row r="116" spans="1:13">
      <c r="A116" s="8">
        <v>45</v>
      </c>
      <c r="B116" s="8">
        <v>17</v>
      </c>
      <c r="C116" s="9" t="s">
        <v>24</v>
      </c>
      <c r="D116" s="9" t="s">
        <v>48</v>
      </c>
      <c r="E116" s="31">
        <v>10</v>
      </c>
      <c r="F116" s="31">
        <v>18</v>
      </c>
      <c r="G116" s="8">
        <v>3</v>
      </c>
      <c r="H116" s="8">
        <v>47</v>
      </c>
      <c r="I116" s="9" t="s">
        <v>6</v>
      </c>
      <c r="J116" s="31">
        <v>54</v>
      </c>
      <c r="K116" s="31">
        <v>24</v>
      </c>
      <c r="L116" s="31">
        <v>54</v>
      </c>
      <c r="M116" s="12">
        <v>0.44444444444444442</v>
      </c>
    </row>
    <row r="117" spans="1:13">
      <c r="A117" s="8">
        <v>46</v>
      </c>
      <c r="B117" s="8">
        <v>10</v>
      </c>
      <c r="C117" s="9" t="s">
        <v>7</v>
      </c>
      <c r="D117" s="9" t="s">
        <v>32</v>
      </c>
      <c r="E117" s="31">
        <v>18</v>
      </c>
      <c r="F117" s="31">
        <v>30</v>
      </c>
      <c r="G117" s="8">
        <v>2</v>
      </c>
      <c r="H117" s="8">
        <v>23</v>
      </c>
      <c r="I117" s="9" t="s">
        <v>8</v>
      </c>
      <c r="J117" s="31">
        <v>60</v>
      </c>
      <c r="K117" s="31">
        <v>24</v>
      </c>
      <c r="L117" s="31">
        <v>60</v>
      </c>
      <c r="M117" s="12">
        <v>0.4</v>
      </c>
    </row>
    <row r="118" spans="1:13">
      <c r="A118" s="8">
        <v>46</v>
      </c>
      <c r="B118" s="8">
        <v>10</v>
      </c>
      <c r="C118" s="9" t="s">
        <v>20</v>
      </c>
      <c r="D118" s="9" t="s">
        <v>44</v>
      </c>
      <c r="E118" s="31">
        <v>20</v>
      </c>
      <c r="F118" s="31">
        <v>34</v>
      </c>
      <c r="G118" s="8">
        <v>1</v>
      </c>
      <c r="H118" s="8">
        <v>48</v>
      </c>
      <c r="I118" s="9" t="s">
        <v>8</v>
      </c>
      <c r="J118" s="31">
        <v>34</v>
      </c>
      <c r="K118" s="31">
        <v>14</v>
      </c>
      <c r="L118" s="31">
        <v>34</v>
      </c>
      <c r="M118" s="12">
        <v>0.41176470588235292</v>
      </c>
    </row>
    <row r="119" spans="1:13">
      <c r="A119" s="8">
        <v>46</v>
      </c>
      <c r="B119" s="8">
        <v>10</v>
      </c>
      <c r="C119" s="9" t="s">
        <v>22</v>
      </c>
      <c r="D119" s="9" t="s">
        <v>46</v>
      </c>
      <c r="E119" s="31">
        <v>14</v>
      </c>
      <c r="F119" s="31">
        <v>23</v>
      </c>
      <c r="G119" s="8">
        <v>2</v>
      </c>
      <c r="H119" s="8">
        <v>15</v>
      </c>
      <c r="I119" s="9" t="s">
        <v>6</v>
      </c>
      <c r="J119" s="31">
        <v>46</v>
      </c>
      <c r="K119" s="31">
        <v>18</v>
      </c>
      <c r="L119" s="31">
        <v>46</v>
      </c>
      <c r="M119" s="12">
        <v>0.39130434782608697</v>
      </c>
    </row>
    <row r="120" spans="1:13">
      <c r="A120" s="8">
        <v>47</v>
      </c>
      <c r="B120" s="8">
        <v>18</v>
      </c>
      <c r="C120" s="9" t="s">
        <v>14</v>
      </c>
      <c r="D120" s="9" t="s">
        <v>38</v>
      </c>
      <c r="E120" s="31">
        <v>20</v>
      </c>
      <c r="F120" s="31">
        <v>33</v>
      </c>
      <c r="G120" s="8">
        <v>2</v>
      </c>
      <c r="H120" s="8">
        <v>56</v>
      </c>
      <c r="I120" s="9" t="s">
        <v>6</v>
      </c>
      <c r="J120" s="31">
        <v>66</v>
      </c>
      <c r="K120" s="31">
        <v>26</v>
      </c>
      <c r="L120" s="31">
        <v>66</v>
      </c>
      <c r="M120" s="12">
        <v>0.39393939393939392</v>
      </c>
    </row>
    <row r="121" spans="1:13">
      <c r="A121" s="8">
        <v>47</v>
      </c>
      <c r="B121" s="8">
        <v>18</v>
      </c>
      <c r="C121" s="9" t="s">
        <v>22</v>
      </c>
      <c r="D121" s="9" t="s">
        <v>46</v>
      </c>
      <c r="E121" s="31">
        <v>14</v>
      </c>
      <c r="F121" s="31">
        <v>23</v>
      </c>
      <c r="G121" s="8">
        <v>1</v>
      </c>
      <c r="H121" s="8">
        <v>17</v>
      </c>
      <c r="I121" s="9" t="s">
        <v>8</v>
      </c>
      <c r="J121" s="31">
        <v>23</v>
      </c>
      <c r="K121" s="31">
        <v>9</v>
      </c>
      <c r="L121" s="31">
        <v>23</v>
      </c>
      <c r="M121" s="12">
        <v>0.39130434782608697</v>
      </c>
    </row>
    <row r="122" spans="1:13">
      <c r="A122" s="8">
        <v>47</v>
      </c>
      <c r="B122" s="8">
        <v>18</v>
      </c>
      <c r="C122" s="9" t="s">
        <v>21</v>
      </c>
      <c r="D122" s="9" t="s">
        <v>45</v>
      </c>
      <c r="E122" s="31">
        <v>12</v>
      </c>
      <c r="F122" s="31">
        <v>20</v>
      </c>
      <c r="G122" s="8">
        <v>1</v>
      </c>
      <c r="H122" s="8">
        <v>14</v>
      </c>
      <c r="I122" s="9" t="s">
        <v>8</v>
      </c>
      <c r="J122" s="31">
        <v>20</v>
      </c>
      <c r="K122" s="31">
        <v>8</v>
      </c>
      <c r="L122" s="31">
        <v>20</v>
      </c>
      <c r="M122" s="12">
        <v>0.4</v>
      </c>
    </row>
    <row r="123" spans="1:13">
      <c r="A123" s="8">
        <v>48</v>
      </c>
      <c r="B123" s="8">
        <v>17</v>
      </c>
      <c r="C123" s="9" t="s">
        <v>10</v>
      </c>
      <c r="D123" s="9" t="s">
        <v>34</v>
      </c>
      <c r="E123" s="31">
        <v>16</v>
      </c>
      <c r="F123" s="31">
        <v>27</v>
      </c>
      <c r="G123" s="8">
        <v>3</v>
      </c>
      <c r="H123" s="8">
        <v>37</v>
      </c>
      <c r="I123" s="9" t="s">
        <v>8</v>
      </c>
      <c r="J123" s="31">
        <v>81</v>
      </c>
      <c r="K123" s="31">
        <v>33</v>
      </c>
      <c r="L123" s="31">
        <v>81</v>
      </c>
      <c r="M123" s="12">
        <v>0.40740740740740738</v>
      </c>
    </row>
    <row r="124" spans="1:13">
      <c r="A124" s="8">
        <v>48</v>
      </c>
      <c r="B124" s="8">
        <v>17</v>
      </c>
      <c r="C124" s="9" t="s">
        <v>19</v>
      </c>
      <c r="D124" s="9" t="s">
        <v>43</v>
      </c>
      <c r="E124" s="31">
        <v>13</v>
      </c>
      <c r="F124" s="31">
        <v>22</v>
      </c>
      <c r="G124" s="8">
        <v>2</v>
      </c>
      <c r="H124" s="8">
        <v>55</v>
      </c>
      <c r="I124" s="9" t="s">
        <v>6</v>
      </c>
      <c r="J124" s="31">
        <v>44</v>
      </c>
      <c r="K124" s="31">
        <v>18</v>
      </c>
      <c r="L124" s="31">
        <v>44</v>
      </c>
      <c r="M124" s="12">
        <v>0.40909090909090912</v>
      </c>
    </row>
    <row r="125" spans="1:13">
      <c r="A125" s="8">
        <v>48</v>
      </c>
      <c r="B125" s="8">
        <v>17</v>
      </c>
      <c r="C125" s="9" t="s">
        <v>14</v>
      </c>
      <c r="D125" s="9" t="s">
        <v>38</v>
      </c>
      <c r="E125" s="31">
        <v>20</v>
      </c>
      <c r="F125" s="31">
        <v>33</v>
      </c>
      <c r="G125" s="8">
        <v>1</v>
      </c>
      <c r="H125" s="8">
        <v>32</v>
      </c>
      <c r="I125" s="9" t="s">
        <v>8</v>
      </c>
      <c r="J125" s="31">
        <v>33</v>
      </c>
      <c r="K125" s="31">
        <v>13</v>
      </c>
      <c r="L125" s="31">
        <v>33</v>
      </c>
      <c r="M125" s="12">
        <v>0.39393939393939392</v>
      </c>
    </row>
    <row r="126" spans="1:13">
      <c r="A126" s="8">
        <v>49</v>
      </c>
      <c r="B126" s="8">
        <v>8</v>
      </c>
      <c r="C126" s="9" t="s">
        <v>5</v>
      </c>
      <c r="D126" s="9" t="s">
        <v>31</v>
      </c>
      <c r="E126" s="31">
        <v>14</v>
      </c>
      <c r="F126" s="31">
        <v>24</v>
      </c>
      <c r="G126" s="8">
        <v>3</v>
      </c>
      <c r="H126" s="8">
        <v>9</v>
      </c>
      <c r="I126" s="9" t="s">
        <v>6</v>
      </c>
      <c r="J126" s="31">
        <v>72</v>
      </c>
      <c r="K126" s="31">
        <v>30</v>
      </c>
      <c r="L126" s="31">
        <v>72</v>
      </c>
      <c r="M126" s="12">
        <v>0.41666666666666669</v>
      </c>
    </row>
    <row r="127" spans="1:13">
      <c r="A127" s="8">
        <v>49</v>
      </c>
      <c r="B127" s="8">
        <v>8</v>
      </c>
      <c r="C127" s="9" t="s">
        <v>18</v>
      </c>
      <c r="D127" s="9" t="s">
        <v>42</v>
      </c>
      <c r="E127" s="31">
        <v>19</v>
      </c>
      <c r="F127" s="31">
        <v>32</v>
      </c>
      <c r="G127" s="8">
        <v>3</v>
      </c>
      <c r="H127" s="8">
        <v>27</v>
      </c>
      <c r="I127" s="9" t="s">
        <v>6</v>
      </c>
      <c r="J127" s="31">
        <v>96</v>
      </c>
      <c r="K127" s="31">
        <v>39</v>
      </c>
      <c r="L127" s="31">
        <v>96</v>
      </c>
      <c r="M127" s="12">
        <v>0.40625</v>
      </c>
    </row>
    <row r="128" spans="1:13">
      <c r="A128" s="8">
        <v>49</v>
      </c>
      <c r="B128" s="8">
        <v>8</v>
      </c>
      <c r="C128" s="9" t="s">
        <v>24</v>
      </c>
      <c r="D128" s="9" t="s">
        <v>48</v>
      </c>
      <c r="E128" s="31">
        <v>10</v>
      </c>
      <c r="F128" s="31">
        <v>18</v>
      </c>
      <c r="G128" s="8">
        <v>1</v>
      </c>
      <c r="H128" s="8">
        <v>45</v>
      </c>
      <c r="I128" s="9" t="s">
        <v>8</v>
      </c>
      <c r="J128" s="31">
        <v>18</v>
      </c>
      <c r="K128" s="31">
        <v>8</v>
      </c>
      <c r="L128" s="31">
        <v>18</v>
      </c>
      <c r="M128" s="12">
        <v>0.44444444444444442</v>
      </c>
    </row>
    <row r="129" spans="1:13">
      <c r="A129" s="8">
        <v>50</v>
      </c>
      <c r="B129" s="8">
        <v>19</v>
      </c>
      <c r="C129" s="9" t="s">
        <v>18</v>
      </c>
      <c r="D129" s="9" t="s">
        <v>42</v>
      </c>
      <c r="E129" s="31">
        <v>19</v>
      </c>
      <c r="F129" s="31">
        <v>32</v>
      </c>
      <c r="G129" s="8">
        <v>1</v>
      </c>
      <c r="H129" s="8">
        <v>6</v>
      </c>
      <c r="I129" s="9" t="s">
        <v>6</v>
      </c>
      <c r="J129" s="31">
        <v>32</v>
      </c>
      <c r="K129" s="31">
        <v>13</v>
      </c>
      <c r="L129" s="31">
        <v>32</v>
      </c>
      <c r="M129" s="12">
        <v>0.40625</v>
      </c>
    </row>
    <row r="130" spans="1:13">
      <c r="A130" s="8">
        <v>50</v>
      </c>
      <c r="B130" s="8">
        <v>19</v>
      </c>
      <c r="C130" s="9" t="s">
        <v>19</v>
      </c>
      <c r="D130" s="9" t="s">
        <v>43</v>
      </c>
      <c r="E130" s="31">
        <v>13</v>
      </c>
      <c r="F130" s="31">
        <v>22</v>
      </c>
      <c r="G130" s="8">
        <v>2</v>
      </c>
      <c r="H130" s="8">
        <v>15</v>
      </c>
      <c r="I130" s="9" t="s">
        <v>6</v>
      </c>
      <c r="J130" s="31">
        <v>44</v>
      </c>
      <c r="K130" s="31">
        <v>18</v>
      </c>
      <c r="L130" s="31">
        <v>44</v>
      </c>
      <c r="M130" s="12">
        <v>0.40909090909090912</v>
      </c>
    </row>
    <row r="131" spans="1:13">
      <c r="A131" s="8">
        <v>51</v>
      </c>
      <c r="B131" s="8">
        <v>12</v>
      </c>
      <c r="C131" s="9" t="s">
        <v>22</v>
      </c>
      <c r="D131" s="9" t="s">
        <v>46</v>
      </c>
      <c r="E131" s="31">
        <v>14</v>
      </c>
      <c r="F131" s="31">
        <v>23</v>
      </c>
      <c r="G131" s="8">
        <v>2</v>
      </c>
      <c r="H131" s="8">
        <v>33</v>
      </c>
      <c r="I131" s="9" t="s">
        <v>8</v>
      </c>
      <c r="J131" s="31">
        <v>46</v>
      </c>
      <c r="K131" s="31">
        <v>18</v>
      </c>
      <c r="L131" s="31">
        <v>46</v>
      </c>
      <c r="M131" s="12">
        <v>0.39130434782608697</v>
      </c>
    </row>
    <row r="132" spans="1:13">
      <c r="A132" s="8">
        <v>51</v>
      </c>
      <c r="B132" s="8">
        <v>12</v>
      </c>
      <c r="C132" s="9" t="s">
        <v>14</v>
      </c>
      <c r="D132" s="9" t="s">
        <v>38</v>
      </c>
      <c r="E132" s="31">
        <v>20</v>
      </c>
      <c r="F132" s="31">
        <v>33</v>
      </c>
      <c r="G132" s="8">
        <v>3</v>
      </c>
      <c r="H132" s="8">
        <v>56</v>
      </c>
      <c r="I132" s="9" t="s">
        <v>6</v>
      </c>
      <c r="J132" s="31">
        <v>99</v>
      </c>
      <c r="K132" s="31">
        <v>39</v>
      </c>
      <c r="L132" s="31">
        <v>99</v>
      </c>
      <c r="M132" s="12">
        <v>0.39393939393939392</v>
      </c>
    </row>
    <row r="133" spans="1:13">
      <c r="A133" s="8">
        <v>51</v>
      </c>
      <c r="B133" s="8">
        <v>12</v>
      </c>
      <c r="C133" s="9" t="s">
        <v>19</v>
      </c>
      <c r="D133" s="9" t="s">
        <v>43</v>
      </c>
      <c r="E133" s="31">
        <v>13</v>
      </c>
      <c r="F133" s="31">
        <v>22</v>
      </c>
      <c r="G133" s="8">
        <v>2</v>
      </c>
      <c r="H133" s="8">
        <v>53</v>
      </c>
      <c r="I133" s="9" t="s">
        <v>6</v>
      </c>
      <c r="J133" s="31">
        <v>44</v>
      </c>
      <c r="K133" s="31">
        <v>18</v>
      </c>
      <c r="L133" s="31">
        <v>44</v>
      </c>
      <c r="M133" s="12">
        <v>0.40909090909090912</v>
      </c>
    </row>
    <row r="134" spans="1:13">
      <c r="A134" s="8">
        <v>51</v>
      </c>
      <c r="B134" s="8">
        <v>12</v>
      </c>
      <c r="C134" s="9" t="s">
        <v>24</v>
      </c>
      <c r="D134" s="9" t="s">
        <v>48</v>
      </c>
      <c r="E134" s="31">
        <v>10</v>
      </c>
      <c r="F134" s="31">
        <v>18</v>
      </c>
      <c r="G134" s="8">
        <v>2</v>
      </c>
      <c r="H134" s="8">
        <v>22</v>
      </c>
      <c r="I134" s="9" t="s">
        <v>6</v>
      </c>
      <c r="J134" s="31">
        <v>36</v>
      </c>
      <c r="K134" s="31">
        <v>16</v>
      </c>
      <c r="L134" s="31">
        <v>36</v>
      </c>
      <c r="M134" s="12">
        <v>0.44444444444444442</v>
      </c>
    </row>
    <row r="135" spans="1:13">
      <c r="A135" s="8">
        <v>52</v>
      </c>
      <c r="B135" s="8">
        <v>7</v>
      </c>
      <c r="C135" s="9" t="s">
        <v>14</v>
      </c>
      <c r="D135" s="9" t="s">
        <v>38</v>
      </c>
      <c r="E135" s="31">
        <v>20</v>
      </c>
      <c r="F135" s="31">
        <v>33</v>
      </c>
      <c r="G135" s="8">
        <v>3</v>
      </c>
      <c r="H135" s="8">
        <v>13</v>
      </c>
      <c r="I135" s="9" t="s">
        <v>6</v>
      </c>
      <c r="J135" s="31">
        <v>99</v>
      </c>
      <c r="K135" s="31">
        <v>39</v>
      </c>
      <c r="L135" s="31">
        <v>99</v>
      </c>
      <c r="M135" s="12">
        <v>0.39393939393939392</v>
      </c>
    </row>
    <row r="136" spans="1:13">
      <c r="A136" s="8">
        <v>52</v>
      </c>
      <c r="B136" s="8">
        <v>7</v>
      </c>
      <c r="C136" s="9" t="s">
        <v>9</v>
      </c>
      <c r="D136" s="9" t="s">
        <v>33</v>
      </c>
      <c r="E136" s="31">
        <v>19</v>
      </c>
      <c r="F136" s="31">
        <v>31</v>
      </c>
      <c r="G136" s="8">
        <v>2</v>
      </c>
      <c r="H136" s="8">
        <v>17</v>
      </c>
      <c r="I136" s="9" t="s">
        <v>8</v>
      </c>
      <c r="J136" s="31">
        <v>62</v>
      </c>
      <c r="K136" s="31">
        <v>24</v>
      </c>
      <c r="L136" s="31">
        <v>62</v>
      </c>
      <c r="M136" s="12">
        <v>0.38709677419354838</v>
      </c>
    </row>
    <row r="137" spans="1:13">
      <c r="A137" s="8">
        <v>52</v>
      </c>
      <c r="B137" s="8">
        <v>7</v>
      </c>
      <c r="C137" s="9" t="s">
        <v>20</v>
      </c>
      <c r="D137" s="9" t="s">
        <v>44</v>
      </c>
      <c r="E137" s="31">
        <v>20</v>
      </c>
      <c r="F137" s="31">
        <v>34</v>
      </c>
      <c r="G137" s="8">
        <v>3</v>
      </c>
      <c r="H137" s="8">
        <v>32</v>
      </c>
      <c r="I137" s="9" t="s">
        <v>6</v>
      </c>
      <c r="J137" s="31">
        <v>102</v>
      </c>
      <c r="K137" s="31">
        <v>42</v>
      </c>
      <c r="L137" s="31">
        <v>102</v>
      </c>
      <c r="M137" s="12">
        <v>0.41176470588235292</v>
      </c>
    </row>
    <row r="138" spans="1:13">
      <c r="A138" s="8">
        <v>53</v>
      </c>
      <c r="B138" s="8">
        <v>16</v>
      </c>
      <c r="C138" s="9" t="s">
        <v>22</v>
      </c>
      <c r="D138" s="9" t="s">
        <v>46</v>
      </c>
      <c r="E138" s="31">
        <v>14</v>
      </c>
      <c r="F138" s="31">
        <v>23</v>
      </c>
      <c r="G138" s="8">
        <v>3</v>
      </c>
      <c r="H138" s="8">
        <v>47</v>
      </c>
      <c r="I138" s="9" t="s">
        <v>8</v>
      </c>
      <c r="J138" s="31">
        <v>69</v>
      </c>
      <c r="K138" s="31">
        <v>27</v>
      </c>
      <c r="L138" s="31">
        <v>69</v>
      </c>
      <c r="M138" s="12">
        <v>0.39130434782608697</v>
      </c>
    </row>
    <row r="139" spans="1:13">
      <c r="A139" s="8">
        <v>53</v>
      </c>
      <c r="B139" s="8">
        <v>16</v>
      </c>
      <c r="C139" s="9" t="s">
        <v>7</v>
      </c>
      <c r="D139" s="9" t="s">
        <v>32</v>
      </c>
      <c r="E139" s="31">
        <v>18</v>
      </c>
      <c r="F139" s="31">
        <v>30</v>
      </c>
      <c r="G139" s="8">
        <v>3</v>
      </c>
      <c r="H139" s="8">
        <v>39</v>
      </c>
      <c r="I139" s="9" t="s">
        <v>8</v>
      </c>
      <c r="J139" s="31">
        <v>90</v>
      </c>
      <c r="K139" s="31">
        <v>36</v>
      </c>
      <c r="L139" s="31">
        <v>90</v>
      </c>
      <c r="M139" s="12">
        <v>0.4</v>
      </c>
    </row>
    <row r="140" spans="1:13">
      <c r="A140" s="8">
        <v>53</v>
      </c>
      <c r="B140" s="8">
        <v>16</v>
      </c>
      <c r="C140" s="9" t="s">
        <v>12</v>
      </c>
      <c r="D140" s="9" t="s">
        <v>36</v>
      </c>
      <c r="E140" s="31">
        <v>22</v>
      </c>
      <c r="F140" s="31">
        <v>36</v>
      </c>
      <c r="G140" s="8">
        <v>3</v>
      </c>
      <c r="H140" s="8">
        <v>26</v>
      </c>
      <c r="I140" s="9" t="s">
        <v>6</v>
      </c>
      <c r="J140" s="31">
        <v>108</v>
      </c>
      <c r="K140" s="31">
        <v>42</v>
      </c>
      <c r="L140" s="31">
        <v>108</v>
      </c>
      <c r="M140" s="12">
        <v>0.3888888888888889</v>
      </c>
    </row>
    <row r="141" spans="1:13">
      <c r="A141" s="8">
        <v>54</v>
      </c>
      <c r="B141" s="8">
        <v>6</v>
      </c>
      <c r="C141" s="9" t="s">
        <v>17</v>
      </c>
      <c r="D141" s="9" t="s">
        <v>41</v>
      </c>
      <c r="E141" s="31">
        <v>21</v>
      </c>
      <c r="F141" s="31">
        <v>35</v>
      </c>
      <c r="G141" s="8">
        <v>3</v>
      </c>
      <c r="H141" s="8">
        <v>47</v>
      </c>
      <c r="I141" s="9" t="s">
        <v>6</v>
      </c>
      <c r="J141" s="31">
        <v>105</v>
      </c>
      <c r="K141" s="31">
        <v>42</v>
      </c>
      <c r="L141" s="31">
        <v>105</v>
      </c>
      <c r="M141" s="12">
        <v>0.4</v>
      </c>
    </row>
    <row r="142" spans="1:13">
      <c r="A142" s="8">
        <v>54</v>
      </c>
      <c r="B142" s="8">
        <v>6</v>
      </c>
      <c r="C142" s="9" t="s">
        <v>9</v>
      </c>
      <c r="D142" s="9" t="s">
        <v>33</v>
      </c>
      <c r="E142" s="31">
        <v>19</v>
      </c>
      <c r="F142" s="31">
        <v>31</v>
      </c>
      <c r="G142" s="8">
        <v>1</v>
      </c>
      <c r="H142" s="8">
        <v>55</v>
      </c>
      <c r="I142" s="9" t="s">
        <v>8</v>
      </c>
      <c r="J142" s="31">
        <v>31</v>
      </c>
      <c r="K142" s="31">
        <v>12</v>
      </c>
      <c r="L142" s="31">
        <v>31</v>
      </c>
      <c r="M142" s="12">
        <v>0.38709677419354838</v>
      </c>
    </row>
    <row r="143" spans="1:13">
      <c r="A143" s="8">
        <v>54</v>
      </c>
      <c r="B143" s="8">
        <v>6</v>
      </c>
      <c r="C143" s="9" t="s">
        <v>24</v>
      </c>
      <c r="D143" s="9" t="s">
        <v>48</v>
      </c>
      <c r="E143" s="31">
        <v>10</v>
      </c>
      <c r="F143" s="31">
        <v>18</v>
      </c>
      <c r="G143" s="8">
        <v>1</v>
      </c>
      <c r="H143" s="8">
        <v>55</v>
      </c>
      <c r="I143" s="9" t="s">
        <v>8</v>
      </c>
      <c r="J143" s="31">
        <v>18</v>
      </c>
      <c r="K143" s="31">
        <v>8</v>
      </c>
      <c r="L143" s="31">
        <v>18</v>
      </c>
      <c r="M143" s="12">
        <v>0.44444444444444442</v>
      </c>
    </row>
    <row r="144" spans="1:13">
      <c r="A144" s="8">
        <v>54</v>
      </c>
      <c r="B144" s="8">
        <v>6</v>
      </c>
      <c r="C144" s="9" t="s">
        <v>14</v>
      </c>
      <c r="D144" s="9" t="s">
        <v>38</v>
      </c>
      <c r="E144" s="31">
        <v>20</v>
      </c>
      <c r="F144" s="31">
        <v>33</v>
      </c>
      <c r="G144" s="8">
        <v>1</v>
      </c>
      <c r="H144" s="8">
        <v>46</v>
      </c>
      <c r="I144" s="9" t="s">
        <v>8</v>
      </c>
      <c r="J144" s="31">
        <v>33</v>
      </c>
      <c r="K144" s="31">
        <v>13</v>
      </c>
      <c r="L144" s="31">
        <v>33</v>
      </c>
      <c r="M144" s="12">
        <v>0.39393939393939392</v>
      </c>
    </row>
    <row r="145" spans="1:13">
      <c r="A145" s="8">
        <v>55</v>
      </c>
      <c r="B145" s="8">
        <v>20</v>
      </c>
      <c r="C145" s="9" t="s">
        <v>14</v>
      </c>
      <c r="D145" s="9" t="s">
        <v>38</v>
      </c>
      <c r="E145" s="31">
        <v>20</v>
      </c>
      <c r="F145" s="31">
        <v>33</v>
      </c>
      <c r="G145" s="8">
        <v>3</v>
      </c>
      <c r="H145" s="8">
        <v>27</v>
      </c>
      <c r="I145" s="9" t="s">
        <v>8</v>
      </c>
      <c r="J145" s="31">
        <v>99</v>
      </c>
      <c r="K145" s="31">
        <v>39</v>
      </c>
      <c r="L145" s="31">
        <v>99</v>
      </c>
      <c r="M145" s="12">
        <v>0.39393939393939392</v>
      </c>
    </row>
    <row r="146" spans="1:13">
      <c r="A146" s="8">
        <v>55</v>
      </c>
      <c r="B146" s="8">
        <v>20</v>
      </c>
      <c r="C146" s="9" t="s">
        <v>5</v>
      </c>
      <c r="D146" s="9" t="s">
        <v>31</v>
      </c>
      <c r="E146" s="31">
        <v>14</v>
      </c>
      <c r="F146" s="31">
        <v>24</v>
      </c>
      <c r="G146" s="8">
        <v>1</v>
      </c>
      <c r="H146" s="8">
        <v>5</v>
      </c>
      <c r="I146" s="9" t="s">
        <v>6</v>
      </c>
      <c r="J146" s="31">
        <v>24</v>
      </c>
      <c r="K146" s="31">
        <v>10</v>
      </c>
      <c r="L146" s="31">
        <v>24</v>
      </c>
      <c r="M146" s="12">
        <v>0.41666666666666669</v>
      </c>
    </row>
    <row r="147" spans="1:13">
      <c r="A147" s="8">
        <v>55</v>
      </c>
      <c r="B147" s="8">
        <v>20</v>
      </c>
      <c r="C147" s="9" t="s">
        <v>12</v>
      </c>
      <c r="D147" s="9" t="s">
        <v>36</v>
      </c>
      <c r="E147" s="31">
        <v>22</v>
      </c>
      <c r="F147" s="31">
        <v>36</v>
      </c>
      <c r="G147" s="8">
        <v>1</v>
      </c>
      <c r="H147" s="8">
        <v>51</v>
      </c>
      <c r="I147" s="9" t="s">
        <v>8</v>
      </c>
      <c r="J147" s="31">
        <v>36</v>
      </c>
      <c r="K147" s="31">
        <v>14</v>
      </c>
      <c r="L147" s="31">
        <v>36</v>
      </c>
      <c r="M147" s="12">
        <v>0.3888888888888889</v>
      </c>
    </row>
    <row r="148" spans="1:13">
      <c r="A148" s="8">
        <v>55</v>
      </c>
      <c r="B148" s="8">
        <v>20</v>
      </c>
      <c r="C148" s="9" t="s">
        <v>18</v>
      </c>
      <c r="D148" s="9" t="s">
        <v>42</v>
      </c>
      <c r="E148" s="31">
        <v>19</v>
      </c>
      <c r="F148" s="31">
        <v>32</v>
      </c>
      <c r="G148" s="8">
        <v>3</v>
      </c>
      <c r="H148" s="8">
        <v>13</v>
      </c>
      <c r="I148" s="9" t="s">
        <v>6</v>
      </c>
      <c r="J148" s="31">
        <v>96</v>
      </c>
      <c r="K148" s="31">
        <v>39</v>
      </c>
      <c r="L148" s="31">
        <v>96</v>
      </c>
      <c r="M148" s="12">
        <v>0.40625</v>
      </c>
    </row>
    <row r="149" spans="1:13">
      <c r="A149" s="8">
        <v>56</v>
      </c>
      <c r="B149" s="8">
        <v>1</v>
      </c>
      <c r="C149" s="9" t="s">
        <v>13</v>
      </c>
      <c r="D149" s="9" t="s">
        <v>37</v>
      </c>
      <c r="E149" s="31">
        <v>17</v>
      </c>
      <c r="F149" s="31">
        <v>29</v>
      </c>
      <c r="G149" s="8">
        <v>1</v>
      </c>
      <c r="H149" s="8">
        <v>38</v>
      </c>
      <c r="I149" s="9" t="s">
        <v>6</v>
      </c>
      <c r="J149" s="31">
        <v>29</v>
      </c>
      <c r="K149" s="31">
        <v>12</v>
      </c>
      <c r="L149" s="31">
        <v>29</v>
      </c>
      <c r="M149" s="12">
        <v>0.41379310344827586</v>
      </c>
    </row>
    <row r="150" spans="1:13">
      <c r="A150" s="8">
        <v>56</v>
      </c>
      <c r="B150" s="8">
        <v>1</v>
      </c>
      <c r="C150" s="9" t="s">
        <v>16</v>
      </c>
      <c r="D150" s="9" t="s">
        <v>40</v>
      </c>
      <c r="E150" s="31">
        <v>11</v>
      </c>
      <c r="F150" s="31">
        <v>19</v>
      </c>
      <c r="G150" s="8">
        <v>1</v>
      </c>
      <c r="H150" s="8">
        <v>40</v>
      </c>
      <c r="I150" s="9" t="s">
        <v>8</v>
      </c>
      <c r="J150" s="31">
        <v>19</v>
      </c>
      <c r="K150" s="31">
        <v>8</v>
      </c>
      <c r="L150" s="31">
        <v>19</v>
      </c>
      <c r="M150" s="12">
        <v>0.42105263157894735</v>
      </c>
    </row>
    <row r="151" spans="1:13">
      <c r="A151" s="8">
        <v>57</v>
      </c>
      <c r="B151" s="8">
        <v>18</v>
      </c>
      <c r="C151" s="9" t="s">
        <v>17</v>
      </c>
      <c r="D151" s="9" t="s">
        <v>41</v>
      </c>
      <c r="E151" s="31">
        <v>21</v>
      </c>
      <c r="F151" s="31">
        <v>35</v>
      </c>
      <c r="G151" s="8">
        <v>1</v>
      </c>
      <c r="H151" s="8">
        <v>21</v>
      </c>
      <c r="I151" s="9" t="s">
        <v>8</v>
      </c>
      <c r="J151" s="31">
        <v>35</v>
      </c>
      <c r="K151" s="31">
        <v>14</v>
      </c>
      <c r="L151" s="31">
        <v>35</v>
      </c>
      <c r="M151" s="12">
        <v>0.4</v>
      </c>
    </row>
    <row r="152" spans="1:13">
      <c r="A152" s="8">
        <v>57</v>
      </c>
      <c r="B152" s="8">
        <v>18</v>
      </c>
      <c r="C152" s="9" t="s">
        <v>11</v>
      </c>
      <c r="D152" s="9" t="s">
        <v>35</v>
      </c>
      <c r="E152" s="31">
        <v>25</v>
      </c>
      <c r="F152" s="31">
        <v>40</v>
      </c>
      <c r="G152" s="8">
        <v>1</v>
      </c>
      <c r="H152" s="8">
        <v>30</v>
      </c>
      <c r="I152" s="9" t="s">
        <v>8</v>
      </c>
      <c r="J152" s="31">
        <v>40</v>
      </c>
      <c r="K152" s="31">
        <v>15</v>
      </c>
      <c r="L152" s="31">
        <v>40</v>
      </c>
      <c r="M152" s="12">
        <v>0.375</v>
      </c>
    </row>
    <row r="153" spans="1:13">
      <c r="A153" s="8">
        <v>57</v>
      </c>
      <c r="B153" s="8">
        <v>18</v>
      </c>
      <c r="C153" s="9" t="s">
        <v>19</v>
      </c>
      <c r="D153" s="9" t="s">
        <v>43</v>
      </c>
      <c r="E153" s="31">
        <v>13</v>
      </c>
      <c r="F153" s="31">
        <v>22</v>
      </c>
      <c r="G153" s="8">
        <v>1</v>
      </c>
      <c r="H153" s="8">
        <v>10</v>
      </c>
      <c r="I153" s="9" t="s">
        <v>6</v>
      </c>
      <c r="J153" s="31">
        <v>22</v>
      </c>
      <c r="K153" s="31">
        <v>9</v>
      </c>
      <c r="L153" s="31">
        <v>22</v>
      </c>
      <c r="M153" s="12">
        <v>0.40909090909090912</v>
      </c>
    </row>
    <row r="154" spans="1:13">
      <c r="A154" s="8">
        <v>57</v>
      </c>
      <c r="B154" s="8">
        <v>18</v>
      </c>
      <c r="C154" s="9" t="s">
        <v>12</v>
      </c>
      <c r="D154" s="9" t="s">
        <v>36</v>
      </c>
      <c r="E154" s="31">
        <v>22</v>
      </c>
      <c r="F154" s="31">
        <v>36</v>
      </c>
      <c r="G154" s="8">
        <v>2</v>
      </c>
      <c r="H154" s="8">
        <v>7</v>
      </c>
      <c r="I154" s="9" t="s">
        <v>8</v>
      </c>
      <c r="J154" s="31">
        <v>72</v>
      </c>
      <c r="K154" s="31">
        <v>28</v>
      </c>
      <c r="L154" s="31">
        <v>72</v>
      </c>
      <c r="M154" s="12">
        <v>0.3888888888888889</v>
      </c>
    </row>
    <row r="155" spans="1:13">
      <c r="A155" s="8">
        <v>58</v>
      </c>
      <c r="B155" s="8">
        <v>8</v>
      </c>
      <c r="C155" s="9" t="s">
        <v>19</v>
      </c>
      <c r="D155" s="9" t="s">
        <v>43</v>
      </c>
      <c r="E155" s="31">
        <v>13</v>
      </c>
      <c r="F155" s="31">
        <v>22</v>
      </c>
      <c r="G155" s="8">
        <v>1</v>
      </c>
      <c r="H155" s="8">
        <v>17</v>
      </c>
      <c r="I155" s="9" t="s">
        <v>8</v>
      </c>
      <c r="J155" s="31">
        <v>22</v>
      </c>
      <c r="K155" s="31">
        <v>9</v>
      </c>
      <c r="L155" s="31">
        <v>22</v>
      </c>
      <c r="M155" s="12">
        <v>0.40909090909090912</v>
      </c>
    </row>
    <row r="156" spans="1:13">
      <c r="A156" s="8">
        <v>58</v>
      </c>
      <c r="B156" s="8">
        <v>8</v>
      </c>
      <c r="C156" s="9" t="s">
        <v>21</v>
      </c>
      <c r="D156" s="9" t="s">
        <v>45</v>
      </c>
      <c r="E156" s="31">
        <v>12</v>
      </c>
      <c r="F156" s="31">
        <v>20</v>
      </c>
      <c r="G156" s="8">
        <v>3</v>
      </c>
      <c r="H156" s="8">
        <v>56</v>
      </c>
      <c r="I156" s="9" t="s">
        <v>8</v>
      </c>
      <c r="J156" s="31">
        <v>60</v>
      </c>
      <c r="K156" s="31">
        <v>24</v>
      </c>
      <c r="L156" s="31">
        <v>60</v>
      </c>
      <c r="M156" s="12">
        <v>0.4</v>
      </c>
    </row>
    <row r="157" spans="1:13">
      <c r="A157" s="8">
        <v>59</v>
      </c>
      <c r="B157" s="8">
        <v>8</v>
      </c>
      <c r="C157" s="9" t="s">
        <v>16</v>
      </c>
      <c r="D157" s="9" t="s">
        <v>40</v>
      </c>
      <c r="E157" s="31">
        <v>11</v>
      </c>
      <c r="F157" s="31">
        <v>19</v>
      </c>
      <c r="G157" s="8">
        <v>2</v>
      </c>
      <c r="H157" s="8">
        <v>13</v>
      </c>
      <c r="I157" s="9" t="s">
        <v>6</v>
      </c>
      <c r="J157" s="31">
        <v>38</v>
      </c>
      <c r="K157" s="31">
        <v>16</v>
      </c>
      <c r="L157" s="31">
        <v>38</v>
      </c>
      <c r="M157" s="12">
        <v>0.42105263157894735</v>
      </c>
    </row>
    <row r="158" spans="1:13">
      <c r="A158" s="8">
        <v>59</v>
      </c>
      <c r="B158" s="8">
        <v>8</v>
      </c>
      <c r="C158" s="9" t="s">
        <v>22</v>
      </c>
      <c r="D158" s="9" t="s">
        <v>46</v>
      </c>
      <c r="E158" s="31">
        <v>14</v>
      </c>
      <c r="F158" s="31">
        <v>23</v>
      </c>
      <c r="G158" s="8">
        <v>2</v>
      </c>
      <c r="H158" s="8">
        <v>9</v>
      </c>
      <c r="I158" s="9" t="s">
        <v>6</v>
      </c>
      <c r="J158" s="31">
        <v>46</v>
      </c>
      <c r="K158" s="31">
        <v>18</v>
      </c>
      <c r="L158" s="31">
        <v>46</v>
      </c>
      <c r="M158" s="12">
        <v>0.39130434782608697</v>
      </c>
    </row>
    <row r="159" spans="1:13">
      <c r="A159" s="8">
        <v>59</v>
      </c>
      <c r="B159" s="8">
        <v>8</v>
      </c>
      <c r="C159" s="9" t="s">
        <v>24</v>
      </c>
      <c r="D159" s="9" t="s">
        <v>48</v>
      </c>
      <c r="E159" s="31">
        <v>10</v>
      </c>
      <c r="F159" s="31">
        <v>18</v>
      </c>
      <c r="G159" s="8">
        <v>2</v>
      </c>
      <c r="H159" s="8">
        <v>13</v>
      </c>
      <c r="I159" s="9" t="s">
        <v>8</v>
      </c>
      <c r="J159" s="31">
        <v>36</v>
      </c>
      <c r="K159" s="31">
        <v>16</v>
      </c>
      <c r="L159" s="31">
        <v>36</v>
      </c>
      <c r="M159" s="12">
        <v>0.44444444444444442</v>
      </c>
    </row>
    <row r="160" spans="1:13">
      <c r="A160" s="8">
        <v>59</v>
      </c>
      <c r="B160" s="8">
        <v>8</v>
      </c>
      <c r="C160" s="9" t="s">
        <v>11</v>
      </c>
      <c r="D160" s="9" t="s">
        <v>35</v>
      </c>
      <c r="E160" s="31">
        <v>25</v>
      </c>
      <c r="F160" s="31">
        <v>40</v>
      </c>
      <c r="G160" s="8">
        <v>1</v>
      </c>
      <c r="H160" s="8">
        <v>13</v>
      </c>
      <c r="I160" s="9" t="s">
        <v>8</v>
      </c>
      <c r="J160" s="31">
        <v>40</v>
      </c>
      <c r="K160" s="31">
        <v>15</v>
      </c>
      <c r="L160" s="31">
        <v>40</v>
      </c>
      <c r="M160" s="12">
        <v>0.375</v>
      </c>
    </row>
    <row r="161" spans="1:13">
      <c r="A161" s="8">
        <v>60</v>
      </c>
      <c r="B161" s="8">
        <v>6</v>
      </c>
      <c r="C161" s="9" t="s">
        <v>24</v>
      </c>
      <c r="D161" s="9" t="s">
        <v>48</v>
      </c>
      <c r="E161" s="31">
        <v>10</v>
      </c>
      <c r="F161" s="31">
        <v>18</v>
      </c>
      <c r="G161" s="8">
        <v>2</v>
      </c>
      <c r="H161" s="8">
        <v>23</v>
      </c>
      <c r="I161" s="9" t="s">
        <v>6</v>
      </c>
      <c r="J161" s="31">
        <v>36</v>
      </c>
      <c r="K161" s="31">
        <v>16</v>
      </c>
      <c r="L161" s="31">
        <v>36</v>
      </c>
      <c r="M161" s="12">
        <v>0.44444444444444442</v>
      </c>
    </row>
    <row r="162" spans="1:13">
      <c r="A162" s="8">
        <v>60</v>
      </c>
      <c r="B162" s="8">
        <v>6</v>
      </c>
      <c r="C162" s="9" t="s">
        <v>14</v>
      </c>
      <c r="D162" s="9" t="s">
        <v>38</v>
      </c>
      <c r="E162" s="31">
        <v>20</v>
      </c>
      <c r="F162" s="31">
        <v>33</v>
      </c>
      <c r="G162" s="8">
        <v>2</v>
      </c>
      <c r="H162" s="8">
        <v>20</v>
      </c>
      <c r="I162" s="9" t="s">
        <v>8</v>
      </c>
      <c r="J162" s="31">
        <v>66</v>
      </c>
      <c r="K162" s="31">
        <v>26</v>
      </c>
      <c r="L162" s="31">
        <v>66</v>
      </c>
      <c r="M162" s="12">
        <v>0.39393939393939392</v>
      </c>
    </row>
    <row r="163" spans="1:13">
      <c r="A163" s="8">
        <v>61</v>
      </c>
      <c r="B163" s="8">
        <v>10</v>
      </c>
      <c r="C163" s="9" t="s">
        <v>11</v>
      </c>
      <c r="D163" s="9" t="s">
        <v>35</v>
      </c>
      <c r="E163" s="31">
        <v>25</v>
      </c>
      <c r="F163" s="31">
        <v>40</v>
      </c>
      <c r="G163" s="8">
        <v>2</v>
      </c>
      <c r="H163" s="8">
        <v>56</v>
      </c>
      <c r="I163" s="9" t="s">
        <v>6</v>
      </c>
      <c r="J163" s="31">
        <v>80</v>
      </c>
      <c r="K163" s="31">
        <v>30</v>
      </c>
      <c r="L163" s="31">
        <v>80</v>
      </c>
      <c r="M163" s="12">
        <v>0.375</v>
      </c>
    </row>
    <row r="164" spans="1:13">
      <c r="A164" s="8">
        <v>61</v>
      </c>
      <c r="B164" s="8">
        <v>10</v>
      </c>
      <c r="C164" s="9" t="s">
        <v>24</v>
      </c>
      <c r="D164" s="9" t="s">
        <v>48</v>
      </c>
      <c r="E164" s="31">
        <v>10</v>
      </c>
      <c r="F164" s="31">
        <v>18</v>
      </c>
      <c r="G164" s="8">
        <v>1</v>
      </c>
      <c r="H164" s="8">
        <v>39</v>
      </c>
      <c r="I164" s="9" t="s">
        <v>8</v>
      </c>
      <c r="J164" s="31">
        <v>18</v>
      </c>
      <c r="K164" s="31">
        <v>8</v>
      </c>
      <c r="L164" s="31">
        <v>18</v>
      </c>
      <c r="M164" s="12">
        <v>0.44444444444444442</v>
      </c>
    </row>
    <row r="165" spans="1:13">
      <c r="A165" s="8">
        <v>61</v>
      </c>
      <c r="B165" s="8">
        <v>10</v>
      </c>
      <c r="C165" s="9" t="s">
        <v>7</v>
      </c>
      <c r="D165" s="9" t="s">
        <v>32</v>
      </c>
      <c r="E165" s="31">
        <v>18</v>
      </c>
      <c r="F165" s="31">
        <v>30</v>
      </c>
      <c r="G165" s="8">
        <v>2</v>
      </c>
      <c r="H165" s="8">
        <v>13</v>
      </c>
      <c r="I165" s="9" t="s">
        <v>6</v>
      </c>
      <c r="J165" s="31">
        <v>60</v>
      </c>
      <c r="K165" s="31">
        <v>24</v>
      </c>
      <c r="L165" s="31">
        <v>60</v>
      </c>
      <c r="M165" s="12">
        <v>0.4</v>
      </c>
    </row>
    <row r="166" spans="1:13">
      <c r="A166" s="8">
        <v>61</v>
      </c>
      <c r="B166" s="8">
        <v>10</v>
      </c>
      <c r="C166" s="9" t="s">
        <v>15</v>
      </c>
      <c r="D166" s="9" t="s">
        <v>39</v>
      </c>
      <c r="E166" s="31">
        <v>16</v>
      </c>
      <c r="F166" s="31">
        <v>28</v>
      </c>
      <c r="G166" s="8">
        <v>3</v>
      </c>
      <c r="H166" s="8">
        <v>51</v>
      </c>
      <c r="I166" s="9" t="s">
        <v>8</v>
      </c>
      <c r="J166" s="31">
        <v>84</v>
      </c>
      <c r="K166" s="31">
        <v>36</v>
      </c>
      <c r="L166" s="31">
        <v>84</v>
      </c>
      <c r="M166" s="12">
        <v>0.42857142857142855</v>
      </c>
    </row>
    <row r="167" spans="1:13">
      <c r="A167" s="8">
        <v>62</v>
      </c>
      <c r="B167" s="8">
        <v>2</v>
      </c>
      <c r="C167" s="9" t="s">
        <v>7</v>
      </c>
      <c r="D167" s="9" t="s">
        <v>32</v>
      </c>
      <c r="E167" s="31">
        <v>18</v>
      </c>
      <c r="F167" s="31">
        <v>30</v>
      </c>
      <c r="G167" s="8">
        <v>2</v>
      </c>
      <c r="H167" s="8">
        <v>59</v>
      </c>
      <c r="I167" s="9" t="s">
        <v>8</v>
      </c>
      <c r="J167" s="31">
        <v>60</v>
      </c>
      <c r="K167" s="31">
        <v>24</v>
      </c>
      <c r="L167" s="31">
        <v>60</v>
      </c>
      <c r="M167" s="12">
        <v>0.4</v>
      </c>
    </row>
    <row r="168" spans="1:13">
      <c r="A168" s="8">
        <v>62</v>
      </c>
      <c r="B168" s="8">
        <v>2</v>
      </c>
      <c r="C168" s="9" t="s">
        <v>16</v>
      </c>
      <c r="D168" s="9" t="s">
        <v>40</v>
      </c>
      <c r="E168" s="31">
        <v>11</v>
      </c>
      <c r="F168" s="31">
        <v>19</v>
      </c>
      <c r="G168" s="8">
        <v>3</v>
      </c>
      <c r="H168" s="8">
        <v>46</v>
      </c>
      <c r="I168" s="9" t="s">
        <v>8</v>
      </c>
      <c r="J168" s="31">
        <v>57</v>
      </c>
      <c r="K168" s="31">
        <v>24</v>
      </c>
      <c r="L168" s="31">
        <v>57</v>
      </c>
      <c r="M168" s="12">
        <v>0.42105263157894735</v>
      </c>
    </row>
    <row r="169" spans="1:13">
      <c r="A169" s="8">
        <v>62</v>
      </c>
      <c r="B169" s="8">
        <v>2</v>
      </c>
      <c r="C169" s="9" t="s">
        <v>9</v>
      </c>
      <c r="D169" s="9" t="s">
        <v>33</v>
      </c>
      <c r="E169" s="31">
        <v>19</v>
      </c>
      <c r="F169" s="31">
        <v>31</v>
      </c>
      <c r="G169" s="8">
        <v>1</v>
      </c>
      <c r="H169" s="8">
        <v>50</v>
      </c>
      <c r="I169" s="9" t="s">
        <v>8</v>
      </c>
      <c r="J169" s="31">
        <v>31</v>
      </c>
      <c r="K169" s="31">
        <v>12</v>
      </c>
      <c r="L169" s="31">
        <v>31</v>
      </c>
      <c r="M169" s="12">
        <v>0.38709677419354838</v>
      </c>
    </row>
    <row r="170" spans="1:13">
      <c r="A170" s="8">
        <v>63</v>
      </c>
      <c r="B170" s="8">
        <v>17</v>
      </c>
      <c r="C170" s="9" t="s">
        <v>21</v>
      </c>
      <c r="D170" s="9" t="s">
        <v>45</v>
      </c>
      <c r="E170" s="31">
        <v>12</v>
      </c>
      <c r="F170" s="31">
        <v>20</v>
      </c>
      <c r="G170" s="8">
        <v>1</v>
      </c>
      <c r="H170" s="8">
        <v>10</v>
      </c>
      <c r="I170" s="9" t="s">
        <v>8</v>
      </c>
      <c r="J170" s="31">
        <v>20</v>
      </c>
      <c r="K170" s="31">
        <v>8</v>
      </c>
      <c r="L170" s="31">
        <v>20</v>
      </c>
      <c r="M170" s="12">
        <v>0.4</v>
      </c>
    </row>
    <row r="171" spans="1:13">
      <c r="A171" s="8">
        <v>63</v>
      </c>
      <c r="B171" s="8">
        <v>17</v>
      </c>
      <c r="C171" s="9" t="s">
        <v>17</v>
      </c>
      <c r="D171" s="9" t="s">
        <v>41</v>
      </c>
      <c r="E171" s="31">
        <v>21</v>
      </c>
      <c r="F171" s="31">
        <v>35</v>
      </c>
      <c r="G171" s="8">
        <v>1</v>
      </c>
      <c r="H171" s="8">
        <v>20</v>
      </c>
      <c r="I171" s="9" t="s">
        <v>6</v>
      </c>
      <c r="J171" s="31">
        <v>35</v>
      </c>
      <c r="K171" s="31">
        <v>14</v>
      </c>
      <c r="L171" s="31">
        <v>35</v>
      </c>
      <c r="M171" s="12">
        <v>0.4</v>
      </c>
    </row>
    <row r="172" spans="1:13">
      <c r="A172" s="8">
        <v>64</v>
      </c>
      <c r="B172" s="8">
        <v>3</v>
      </c>
      <c r="C172" s="9" t="s">
        <v>21</v>
      </c>
      <c r="D172" s="9" t="s">
        <v>45</v>
      </c>
      <c r="E172" s="31">
        <v>12</v>
      </c>
      <c r="F172" s="31">
        <v>20</v>
      </c>
      <c r="G172" s="8">
        <v>3</v>
      </c>
      <c r="H172" s="8">
        <v>25</v>
      </c>
      <c r="I172" s="9" t="s">
        <v>6</v>
      </c>
      <c r="J172" s="31">
        <v>60</v>
      </c>
      <c r="K172" s="31">
        <v>24</v>
      </c>
      <c r="L172" s="31">
        <v>60</v>
      </c>
      <c r="M172" s="12">
        <v>0.4</v>
      </c>
    </row>
    <row r="173" spans="1:13">
      <c r="A173" s="8">
        <v>64</v>
      </c>
      <c r="B173" s="8">
        <v>3</v>
      </c>
      <c r="C173" s="9" t="s">
        <v>11</v>
      </c>
      <c r="D173" s="9" t="s">
        <v>35</v>
      </c>
      <c r="E173" s="31">
        <v>25</v>
      </c>
      <c r="F173" s="31">
        <v>40</v>
      </c>
      <c r="G173" s="8">
        <v>3</v>
      </c>
      <c r="H173" s="8">
        <v>47</v>
      </c>
      <c r="I173" s="9" t="s">
        <v>8</v>
      </c>
      <c r="J173" s="31">
        <v>120</v>
      </c>
      <c r="K173" s="31">
        <v>45</v>
      </c>
      <c r="L173" s="31">
        <v>120</v>
      </c>
      <c r="M173" s="12">
        <v>0.375</v>
      </c>
    </row>
    <row r="174" spans="1:13">
      <c r="A174" s="8">
        <v>64</v>
      </c>
      <c r="B174" s="8">
        <v>3</v>
      </c>
      <c r="C174" s="9" t="s">
        <v>12</v>
      </c>
      <c r="D174" s="9" t="s">
        <v>36</v>
      </c>
      <c r="E174" s="31">
        <v>22</v>
      </c>
      <c r="F174" s="31">
        <v>36</v>
      </c>
      <c r="G174" s="8">
        <v>3</v>
      </c>
      <c r="H174" s="8">
        <v>10</v>
      </c>
      <c r="I174" s="9" t="s">
        <v>6</v>
      </c>
      <c r="J174" s="31">
        <v>108</v>
      </c>
      <c r="K174" s="31">
        <v>42</v>
      </c>
      <c r="L174" s="31">
        <v>108</v>
      </c>
      <c r="M174" s="12">
        <v>0.3888888888888889</v>
      </c>
    </row>
    <row r="175" spans="1:13">
      <c r="A175" s="8">
        <v>65</v>
      </c>
      <c r="B175" s="8">
        <v>5</v>
      </c>
      <c r="C175" s="9" t="s">
        <v>15</v>
      </c>
      <c r="D175" s="9" t="s">
        <v>39</v>
      </c>
      <c r="E175" s="31">
        <v>16</v>
      </c>
      <c r="F175" s="31">
        <v>28</v>
      </c>
      <c r="G175" s="8">
        <v>1</v>
      </c>
      <c r="H175" s="8">
        <v>32</v>
      </c>
      <c r="I175" s="9" t="s">
        <v>8</v>
      </c>
      <c r="J175" s="31">
        <v>28</v>
      </c>
      <c r="K175" s="31">
        <v>12</v>
      </c>
      <c r="L175" s="31">
        <v>28</v>
      </c>
      <c r="M175" s="12">
        <v>0.42857142857142855</v>
      </c>
    </row>
    <row r="176" spans="1:13">
      <c r="A176" s="8">
        <v>65</v>
      </c>
      <c r="B176" s="8">
        <v>5</v>
      </c>
      <c r="C176" s="9" t="s">
        <v>9</v>
      </c>
      <c r="D176" s="9" t="s">
        <v>33</v>
      </c>
      <c r="E176" s="31">
        <v>19</v>
      </c>
      <c r="F176" s="31">
        <v>31</v>
      </c>
      <c r="G176" s="8">
        <v>1</v>
      </c>
      <c r="H176" s="8">
        <v>55</v>
      </c>
      <c r="I176" s="9" t="s">
        <v>8</v>
      </c>
      <c r="J176" s="31">
        <v>31</v>
      </c>
      <c r="K176" s="31">
        <v>12</v>
      </c>
      <c r="L176" s="31">
        <v>31</v>
      </c>
      <c r="M176" s="12">
        <v>0.38709677419354838</v>
      </c>
    </row>
    <row r="177" spans="1:13">
      <c r="A177" s="8">
        <v>65</v>
      </c>
      <c r="B177" s="8">
        <v>5</v>
      </c>
      <c r="C177" s="9" t="s">
        <v>16</v>
      </c>
      <c r="D177" s="9" t="s">
        <v>40</v>
      </c>
      <c r="E177" s="31">
        <v>11</v>
      </c>
      <c r="F177" s="31">
        <v>19</v>
      </c>
      <c r="G177" s="8">
        <v>3</v>
      </c>
      <c r="H177" s="8">
        <v>51</v>
      </c>
      <c r="I177" s="9" t="s">
        <v>6</v>
      </c>
      <c r="J177" s="31">
        <v>57</v>
      </c>
      <c r="K177" s="31">
        <v>24</v>
      </c>
      <c r="L177" s="31">
        <v>57</v>
      </c>
      <c r="M177" s="12">
        <v>0.42105263157894735</v>
      </c>
    </row>
    <row r="178" spans="1:13">
      <c r="A178" s="8">
        <v>65</v>
      </c>
      <c r="B178" s="8">
        <v>5</v>
      </c>
      <c r="C178" s="9" t="s">
        <v>11</v>
      </c>
      <c r="D178" s="9" t="s">
        <v>35</v>
      </c>
      <c r="E178" s="31">
        <v>25</v>
      </c>
      <c r="F178" s="31">
        <v>40</v>
      </c>
      <c r="G178" s="8">
        <v>2</v>
      </c>
      <c r="H178" s="8">
        <v>17</v>
      </c>
      <c r="I178" s="9" t="s">
        <v>6</v>
      </c>
      <c r="J178" s="31">
        <v>80</v>
      </c>
      <c r="K178" s="31">
        <v>30</v>
      </c>
      <c r="L178" s="31">
        <v>80</v>
      </c>
      <c r="M178" s="12">
        <v>0.375</v>
      </c>
    </row>
    <row r="179" spans="1:13">
      <c r="A179" s="8">
        <v>66</v>
      </c>
      <c r="B179" s="8">
        <v>18</v>
      </c>
      <c r="C179" s="9" t="s">
        <v>12</v>
      </c>
      <c r="D179" s="9" t="s">
        <v>36</v>
      </c>
      <c r="E179" s="31">
        <v>22</v>
      </c>
      <c r="F179" s="31">
        <v>36</v>
      </c>
      <c r="G179" s="8">
        <v>1</v>
      </c>
      <c r="H179" s="8">
        <v>29</v>
      </c>
      <c r="I179" s="9" t="s">
        <v>6</v>
      </c>
      <c r="J179" s="31">
        <v>36</v>
      </c>
      <c r="K179" s="31">
        <v>14</v>
      </c>
      <c r="L179" s="31">
        <v>36</v>
      </c>
      <c r="M179" s="12">
        <v>0.3888888888888889</v>
      </c>
    </row>
    <row r="180" spans="1:13">
      <c r="A180" s="8">
        <v>66</v>
      </c>
      <c r="B180" s="8">
        <v>18</v>
      </c>
      <c r="C180" s="9" t="s">
        <v>11</v>
      </c>
      <c r="D180" s="9" t="s">
        <v>35</v>
      </c>
      <c r="E180" s="31">
        <v>25</v>
      </c>
      <c r="F180" s="31">
        <v>40</v>
      </c>
      <c r="G180" s="8">
        <v>3</v>
      </c>
      <c r="H180" s="8">
        <v>30</v>
      </c>
      <c r="I180" s="9" t="s">
        <v>6</v>
      </c>
      <c r="J180" s="31">
        <v>120</v>
      </c>
      <c r="K180" s="31">
        <v>45</v>
      </c>
      <c r="L180" s="31">
        <v>120</v>
      </c>
      <c r="M180" s="12">
        <v>0.375</v>
      </c>
    </row>
    <row r="181" spans="1:13">
      <c r="A181" s="8">
        <v>66</v>
      </c>
      <c r="B181" s="8">
        <v>18</v>
      </c>
      <c r="C181" s="9" t="s">
        <v>24</v>
      </c>
      <c r="D181" s="9" t="s">
        <v>48</v>
      </c>
      <c r="E181" s="31">
        <v>10</v>
      </c>
      <c r="F181" s="31">
        <v>18</v>
      </c>
      <c r="G181" s="8">
        <v>3</v>
      </c>
      <c r="H181" s="8">
        <v>55</v>
      </c>
      <c r="I181" s="9" t="s">
        <v>8</v>
      </c>
      <c r="J181" s="31">
        <v>54</v>
      </c>
      <c r="K181" s="31">
        <v>24</v>
      </c>
      <c r="L181" s="31">
        <v>54</v>
      </c>
      <c r="M181" s="12">
        <v>0.44444444444444442</v>
      </c>
    </row>
    <row r="182" spans="1:13">
      <c r="A182" s="8">
        <v>67</v>
      </c>
      <c r="B182" s="8">
        <v>2</v>
      </c>
      <c r="C182" s="9" t="s">
        <v>11</v>
      </c>
      <c r="D182" s="9" t="s">
        <v>35</v>
      </c>
      <c r="E182" s="31">
        <v>25</v>
      </c>
      <c r="F182" s="31">
        <v>40</v>
      </c>
      <c r="G182" s="8">
        <v>1</v>
      </c>
      <c r="H182" s="8">
        <v>22</v>
      </c>
      <c r="I182" s="9" t="s">
        <v>6</v>
      </c>
      <c r="J182" s="31">
        <v>40</v>
      </c>
      <c r="K182" s="31">
        <v>15</v>
      </c>
      <c r="L182" s="31">
        <v>40</v>
      </c>
      <c r="M182" s="12">
        <v>0.375</v>
      </c>
    </row>
    <row r="183" spans="1:13">
      <c r="A183" s="8">
        <v>67</v>
      </c>
      <c r="B183" s="8">
        <v>2</v>
      </c>
      <c r="C183" s="9" t="s">
        <v>12</v>
      </c>
      <c r="D183" s="9" t="s">
        <v>36</v>
      </c>
      <c r="E183" s="31">
        <v>22</v>
      </c>
      <c r="F183" s="31">
        <v>36</v>
      </c>
      <c r="G183" s="8">
        <v>3</v>
      </c>
      <c r="H183" s="8">
        <v>59</v>
      </c>
      <c r="I183" s="9" t="s">
        <v>8</v>
      </c>
      <c r="J183" s="31">
        <v>108</v>
      </c>
      <c r="K183" s="31">
        <v>42</v>
      </c>
      <c r="L183" s="31">
        <v>108</v>
      </c>
      <c r="M183" s="12">
        <v>0.3888888888888889</v>
      </c>
    </row>
    <row r="184" spans="1:13">
      <c r="A184" s="8">
        <v>67</v>
      </c>
      <c r="B184" s="8">
        <v>2</v>
      </c>
      <c r="C184" s="9" t="s">
        <v>25</v>
      </c>
      <c r="D184" s="9" t="s">
        <v>49</v>
      </c>
      <c r="E184" s="31">
        <v>15</v>
      </c>
      <c r="F184" s="31">
        <v>26</v>
      </c>
      <c r="G184" s="8">
        <v>3</v>
      </c>
      <c r="H184" s="8">
        <v>15</v>
      </c>
      <c r="I184" s="9" t="s">
        <v>8</v>
      </c>
      <c r="J184" s="31">
        <v>78</v>
      </c>
      <c r="K184" s="31">
        <v>33</v>
      </c>
      <c r="L184" s="31">
        <v>78</v>
      </c>
      <c r="M184" s="12">
        <v>0.42307692307692307</v>
      </c>
    </row>
    <row r="185" spans="1:13">
      <c r="A185" s="8">
        <v>67</v>
      </c>
      <c r="B185" s="8">
        <v>2</v>
      </c>
      <c r="C185" s="9" t="s">
        <v>7</v>
      </c>
      <c r="D185" s="9" t="s">
        <v>32</v>
      </c>
      <c r="E185" s="31">
        <v>18</v>
      </c>
      <c r="F185" s="31">
        <v>30</v>
      </c>
      <c r="G185" s="8">
        <v>1</v>
      </c>
      <c r="H185" s="8">
        <v>35</v>
      </c>
      <c r="I185" s="9" t="s">
        <v>8</v>
      </c>
      <c r="J185" s="31">
        <v>30</v>
      </c>
      <c r="K185" s="31">
        <v>12</v>
      </c>
      <c r="L185" s="31">
        <v>30</v>
      </c>
      <c r="M185" s="12">
        <v>0.4</v>
      </c>
    </row>
    <row r="186" spans="1:13">
      <c r="A186" s="8">
        <v>68</v>
      </c>
      <c r="B186" s="8">
        <v>8</v>
      </c>
      <c r="C186" s="9" t="s">
        <v>22</v>
      </c>
      <c r="D186" s="9" t="s">
        <v>46</v>
      </c>
      <c r="E186" s="31">
        <v>14</v>
      </c>
      <c r="F186" s="31">
        <v>23</v>
      </c>
      <c r="G186" s="8">
        <v>3</v>
      </c>
      <c r="H186" s="8">
        <v>43</v>
      </c>
      <c r="I186" s="9" t="s">
        <v>6</v>
      </c>
      <c r="J186" s="31">
        <v>69</v>
      </c>
      <c r="K186" s="31">
        <v>27</v>
      </c>
      <c r="L186" s="31">
        <v>69</v>
      </c>
      <c r="M186" s="12">
        <v>0.39130434782608697</v>
      </c>
    </row>
    <row r="187" spans="1:13">
      <c r="A187" s="8">
        <v>68</v>
      </c>
      <c r="B187" s="8">
        <v>8</v>
      </c>
      <c r="C187" s="9" t="s">
        <v>15</v>
      </c>
      <c r="D187" s="9" t="s">
        <v>39</v>
      </c>
      <c r="E187" s="31">
        <v>16</v>
      </c>
      <c r="F187" s="31">
        <v>28</v>
      </c>
      <c r="G187" s="8">
        <v>1</v>
      </c>
      <c r="H187" s="8">
        <v>19</v>
      </c>
      <c r="I187" s="9" t="s">
        <v>8</v>
      </c>
      <c r="J187" s="31">
        <v>28</v>
      </c>
      <c r="K187" s="31">
        <v>12</v>
      </c>
      <c r="L187" s="31">
        <v>28</v>
      </c>
      <c r="M187" s="12">
        <v>0.42857142857142855</v>
      </c>
    </row>
    <row r="188" spans="1:13">
      <c r="A188" s="8">
        <v>68</v>
      </c>
      <c r="B188" s="8">
        <v>8</v>
      </c>
      <c r="C188" s="9" t="s">
        <v>18</v>
      </c>
      <c r="D188" s="9" t="s">
        <v>42</v>
      </c>
      <c r="E188" s="31">
        <v>19</v>
      </c>
      <c r="F188" s="31">
        <v>32</v>
      </c>
      <c r="G188" s="8">
        <v>3</v>
      </c>
      <c r="H188" s="8">
        <v>57</v>
      </c>
      <c r="I188" s="9" t="s">
        <v>8</v>
      </c>
      <c r="J188" s="31">
        <v>96</v>
      </c>
      <c r="K188" s="31">
        <v>39</v>
      </c>
      <c r="L188" s="31">
        <v>96</v>
      </c>
      <c r="M188" s="12">
        <v>0.40625</v>
      </c>
    </row>
    <row r="189" spans="1:13">
      <c r="A189" s="8">
        <v>68</v>
      </c>
      <c r="B189" s="8">
        <v>8</v>
      </c>
      <c r="C189" s="9" t="s">
        <v>26</v>
      </c>
      <c r="D189" s="9" t="s">
        <v>50</v>
      </c>
      <c r="E189" s="31">
        <v>15</v>
      </c>
      <c r="F189" s="31">
        <v>25</v>
      </c>
      <c r="G189" s="8">
        <v>1</v>
      </c>
      <c r="H189" s="8">
        <v>26</v>
      </c>
      <c r="I189" s="9" t="s">
        <v>8</v>
      </c>
      <c r="J189" s="31">
        <v>25</v>
      </c>
      <c r="K189" s="31">
        <v>10</v>
      </c>
      <c r="L189" s="31">
        <v>25</v>
      </c>
      <c r="M189" s="12">
        <v>0.4</v>
      </c>
    </row>
    <row r="190" spans="1:13">
      <c r="A190" s="8">
        <v>69</v>
      </c>
      <c r="B190" s="8">
        <v>5</v>
      </c>
      <c r="C190" s="9" t="s">
        <v>23</v>
      </c>
      <c r="D190" s="9" t="s">
        <v>47</v>
      </c>
      <c r="E190" s="31">
        <v>13</v>
      </c>
      <c r="F190" s="31">
        <v>21</v>
      </c>
      <c r="G190" s="8">
        <v>3</v>
      </c>
      <c r="H190" s="8">
        <v>20</v>
      </c>
      <c r="I190" s="9" t="s">
        <v>6</v>
      </c>
      <c r="J190" s="31">
        <v>63</v>
      </c>
      <c r="K190" s="31">
        <v>24</v>
      </c>
      <c r="L190" s="31">
        <v>63</v>
      </c>
      <c r="M190" s="12">
        <v>0.38095238095238093</v>
      </c>
    </row>
    <row r="191" spans="1:13">
      <c r="A191" s="8">
        <v>69</v>
      </c>
      <c r="B191" s="8">
        <v>5</v>
      </c>
      <c r="C191" s="9" t="s">
        <v>5</v>
      </c>
      <c r="D191" s="9" t="s">
        <v>31</v>
      </c>
      <c r="E191" s="31">
        <v>14</v>
      </c>
      <c r="F191" s="31">
        <v>24</v>
      </c>
      <c r="G191" s="8">
        <v>3</v>
      </c>
      <c r="H191" s="8">
        <v>48</v>
      </c>
      <c r="I191" s="9" t="s">
        <v>8</v>
      </c>
      <c r="J191" s="31">
        <v>72</v>
      </c>
      <c r="K191" s="31">
        <v>30</v>
      </c>
      <c r="L191" s="31">
        <v>72</v>
      </c>
      <c r="M191" s="12">
        <v>0.41666666666666669</v>
      </c>
    </row>
    <row r="192" spans="1:13">
      <c r="A192" s="8">
        <v>69</v>
      </c>
      <c r="B192" s="8">
        <v>5</v>
      </c>
      <c r="C192" s="9" t="s">
        <v>14</v>
      </c>
      <c r="D192" s="9" t="s">
        <v>38</v>
      </c>
      <c r="E192" s="31">
        <v>20</v>
      </c>
      <c r="F192" s="31">
        <v>33</v>
      </c>
      <c r="G192" s="8">
        <v>3</v>
      </c>
      <c r="H192" s="8">
        <v>24</v>
      </c>
      <c r="I192" s="9" t="s">
        <v>8</v>
      </c>
      <c r="J192" s="31">
        <v>99</v>
      </c>
      <c r="K192" s="31">
        <v>39</v>
      </c>
      <c r="L192" s="31">
        <v>99</v>
      </c>
      <c r="M192" s="12">
        <v>0.39393939393939392</v>
      </c>
    </row>
    <row r="193" spans="1:13">
      <c r="A193" s="8">
        <v>70</v>
      </c>
      <c r="B193" s="8">
        <v>17</v>
      </c>
      <c r="C193" s="9" t="s">
        <v>26</v>
      </c>
      <c r="D193" s="9" t="s">
        <v>50</v>
      </c>
      <c r="E193" s="31">
        <v>15</v>
      </c>
      <c r="F193" s="31">
        <v>25</v>
      </c>
      <c r="G193" s="8">
        <v>2</v>
      </c>
      <c r="H193" s="8">
        <v>19</v>
      </c>
      <c r="I193" s="9" t="s">
        <v>8</v>
      </c>
      <c r="J193" s="31">
        <v>50</v>
      </c>
      <c r="K193" s="31">
        <v>20</v>
      </c>
      <c r="L193" s="31">
        <v>50</v>
      </c>
      <c r="M193" s="12">
        <v>0.4</v>
      </c>
    </row>
    <row r="194" spans="1:13">
      <c r="A194" s="8">
        <v>70</v>
      </c>
      <c r="B194" s="8">
        <v>17</v>
      </c>
      <c r="C194" s="9" t="s">
        <v>20</v>
      </c>
      <c r="D194" s="9" t="s">
        <v>44</v>
      </c>
      <c r="E194" s="31">
        <v>20</v>
      </c>
      <c r="F194" s="31">
        <v>34</v>
      </c>
      <c r="G194" s="8">
        <v>2</v>
      </c>
      <c r="H194" s="8">
        <v>21</v>
      </c>
      <c r="I194" s="9" t="s">
        <v>8</v>
      </c>
      <c r="J194" s="31">
        <v>68</v>
      </c>
      <c r="K194" s="31">
        <v>28</v>
      </c>
      <c r="L194" s="31">
        <v>68</v>
      </c>
      <c r="M194" s="12">
        <v>0.41176470588235292</v>
      </c>
    </row>
    <row r="195" spans="1:13">
      <c r="A195" s="8">
        <v>71</v>
      </c>
      <c r="B195" s="8">
        <v>18</v>
      </c>
      <c r="C195" s="9" t="s">
        <v>7</v>
      </c>
      <c r="D195" s="9" t="s">
        <v>32</v>
      </c>
      <c r="E195" s="31">
        <v>18</v>
      </c>
      <c r="F195" s="31">
        <v>30</v>
      </c>
      <c r="G195" s="8">
        <v>3</v>
      </c>
      <c r="H195" s="8">
        <v>20</v>
      </c>
      <c r="I195" s="9" t="s">
        <v>8</v>
      </c>
      <c r="J195" s="31">
        <v>90</v>
      </c>
      <c r="K195" s="31">
        <v>36</v>
      </c>
      <c r="L195" s="31">
        <v>90</v>
      </c>
      <c r="M195" s="12">
        <v>0.4</v>
      </c>
    </row>
    <row r="196" spans="1:13">
      <c r="A196" s="8">
        <v>71</v>
      </c>
      <c r="B196" s="8">
        <v>18</v>
      </c>
      <c r="C196" s="9" t="s">
        <v>22</v>
      </c>
      <c r="D196" s="9" t="s">
        <v>46</v>
      </c>
      <c r="E196" s="31">
        <v>14</v>
      </c>
      <c r="F196" s="31">
        <v>23</v>
      </c>
      <c r="G196" s="8">
        <v>2</v>
      </c>
      <c r="H196" s="8">
        <v>29</v>
      </c>
      <c r="I196" s="9" t="s">
        <v>8</v>
      </c>
      <c r="J196" s="31">
        <v>46</v>
      </c>
      <c r="K196" s="31">
        <v>18</v>
      </c>
      <c r="L196" s="31">
        <v>46</v>
      </c>
      <c r="M196" s="12">
        <v>0.39130434782608697</v>
      </c>
    </row>
    <row r="197" spans="1:13">
      <c r="A197" s="8">
        <v>72</v>
      </c>
      <c r="B197" s="8">
        <v>17</v>
      </c>
      <c r="C197" s="9" t="s">
        <v>23</v>
      </c>
      <c r="D197" s="9" t="s">
        <v>47</v>
      </c>
      <c r="E197" s="31">
        <v>13</v>
      </c>
      <c r="F197" s="31">
        <v>21</v>
      </c>
      <c r="G197" s="8">
        <v>1</v>
      </c>
      <c r="H197" s="8">
        <v>17</v>
      </c>
      <c r="I197" s="9" t="s">
        <v>8</v>
      </c>
      <c r="J197" s="31">
        <v>21</v>
      </c>
      <c r="K197" s="31">
        <v>8</v>
      </c>
      <c r="L197" s="31">
        <v>21</v>
      </c>
      <c r="M197" s="12">
        <v>0.38095238095238093</v>
      </c>
    </row>
    <row r="198" spans="1:13">
      <c r="A198" s="8">
        <v>72</v>
      </c>
      <c r="B198" s="8">
        <v>17</v>
      </c>
      <c r="C198" s="9" t="s">
        <v>24</v>
      </c>
      <c r="D198" s="9" t="s">
        <v>48</v>
      </c>
      <c r="E198" s="31">
        <v>10</v>
      </c>
      <c r="F198" s="31">
        <v>18</v>
      </c>
      <c r="G198" s="8">
        <v>3</v>
      </c>
      <c r="H198" s="8">
        <v>37</v>
      </c>
      <c r="I198" s="9" t="s">
        <v>8</v>
      </c>
      <c r="J198" s="31">
        <v>54</v>
      </c>
      <c r="K198" s="31">
        <v>24</v>
      </c>
      <c r="L198" s="31">
        <v>54</v>
      </c>
      <c r="M198" s="12">
        <v>0.44444444444444442</v>
      </c>
    </row>
    <row r="199" spans="1:13">
      <c r="A199" s="8">
        <v>73</v>
      </c>
      <c r="B199" s="8">
        <v>1</v>
      </c>
      <c r="C199" s="9" t="s">
        <v>10</v>
      </c>
      <c r="D199" s="9" t="s">
        <v>34</v>
      </c>
      <c r="E199" s="31">
        <v>16</v>
      </c>
      <c r="F199" s="31">
        <v>27</v>
      </c>
      <c r="G199" s="8">
        <v>3</v>
      </c>
      <c r="H199" s="8">
        <v>20</v>
      </c>
      <c r="I199" s="9" t="s">
        <v>6</v>
      </c>
      <c r="J199" s="31">
        <v>81</v>
      </c>
      <c r="K199" s="31">
        <v>33</v>
      </c>
      <c r="L199" s="31">
        <v>81</v>
      </c>
      <c r="M199" s="12">
        <v>0.40740740740740738</v>
      </c>
    </row>
    <row r="200" spans="1:13">
      <c r="A200" s="8">
        <v>74</v>
      </c>
      <c r="B200" s="8">
        <v>19</v>
      </c>
      <c r="C200" s="9" t="s">
        <v>25</v>
      </c>
      <c r="D200" s="9" t="s">
        <v>49</v>
      </c>
      <c r="E200" s="31">
        <v>15</v>
      </c>
      <c r="F200" s="31">
        <v>26</v>
      </c>
      <c r="G200" s="8">
        <v>2</v>
      </c>
      <c r="H200" s="8">
        <v>39</v>
      </c>
      <c r="I200" s="9" t="s">
        <v>8</v>
      </c>
      <c r="J200" s="31">
        <v>52</v>
      </c>
      <c r="K200" s="31">
        <v>22</v>
      </c>
      <c r="L200" s="31">
        <v>52</v>
      </c>
      <c r="M200" s="12">
        <v>0.42307692307692307</v>
      </c>
    </row>
    <row r="201" spans="1:13">
      <c r="A201" s="8">
        <v>74</v>
      </c>
      <c r="B201" s="8">
        <v>19</v>
      </c>
      <c r="C201" s="9" t="s">
        <v>20</v>
      </c>
      <c r="D201" s="9" t="s">
        <v>44</v>
      </c>
      <c r="E201" s="31">
        <v>20</v>
      </c>
      <c r="F201" s="31">
        <v>34</v>
      </c>
      <c r="G201" s="8">
        <v>3</v>
      </c>
      <c r="H201" s="8">
        <v>37</v>
      </c>
      <c r="I201" s="9" t="s">
        <v>6</v>
      </c>
      <c r="J201" s="31">
        <v>102</v>
      </c>
      <c r="K201" s="31">
        <v>42</v>
      </c>
      <c r="L201" s="31">
        <v>102</v>
      </c>
      <c r="M201" s="12">
        <v>0.41176470588235292</v>
      </c>
    </row>
    <row r="202" spans="1:13">
      <c r="A202" s="8">
        <v>74</v>
      </c>
      <c r="B202" s="8">
        <v>19</v>
      </c>
      <c r="C202" s="9" t="s">
        <v>18</v>
      </c>
      <c r="D202" s="9" t="s">
        <v>42</v>
      </c>
      <c r="E202" s="31">
        <v>19</v>
      </c>
      <c r="F202" s="31">
        <v>32</v>
      </c>
      <c r="G202" s="8">
        <v>2</v>
      </c>
      <c r="H202" s="8">
        <v>24</v>
      </c>
      <c r="I202" s="9" t="s">
        <v>8</v>
      </c>
      <c r="J202" s="31">
        <v>64</v>
      </c>
      <c r="K202" s="31">
        <v>26</v>
      </c>
      <c r="L202" s="31">
        <v>64</v>
      </c>
      <c r="M202" s="12">
        <v>0.40625</v>
      </c>
    </row>
    <row r="203" spans="1:13">
      <c r="A203" s="8">
        <v>75</v>
      </c>
      <c r="B203" s="8">
        <v>19</v>
      </c>
      <c r="C203" s="9" t="s">
        <v>11</v>
      </c>
      <c r="D203" s="9" t="s">
        <v>35</v>
      </c>
      <c r="E203" s="31">
        <v>25</v>
      </c>
      <c r="F203" s="31">
        <v>40</v>
      </c>
      <c r="G203" s="8">
        <v>1</v>
      </c>
      <c r="H203" s="8">
        <v>35</v>
      </c>
      <c r="I203" s="9" t="s">
        <v>6</v>
      </c>
      <c r="J203" s="31">
        <v>40</v>
      </c>
      <c r="K203" s="31">
        <v>15</v>
      </c>
      <c r="L203" s="31">
        <v>40</v>
      </c>
      <c r="M203" s="12">
        <v>0.375</v>
      </c>
    </row>
    <row r="204" spans="1:13">
      <c r="A204" s="8">
        <v>75</v>
      </c>
      <c r="B204" s="8">
        <v>19</v>
      </c>
      <c r="C204" s="9" t="s">
        <v>22</v>
      </c>
      <c r="D204" s="9" t="s">
        <v>46</v>
      </c>
      <c r="E204" s="31">
        <v>14</v>
      </c>
      <c r="F204" s="31">
        <v>23</v>
      </c>
      <c r="G204" s="8">
        <v>3</v>
      </c>
      <c r="H204" s="8">
        <v>16</v>
      </c>
      <c r="I204" s="9" t="s">
        <v>8</v>
      </c>
      <c r="J204" s="31">
        <v>69</v>
      </c>
      <c r="K204" s="31">
        <v>27</v>
      </c>
      <c r="L204" s="31">
        <v>69</v>
      </c>
      <c r="M204" s="12">
        <v>0.39130434782608697</v>
      </c>
    </row>
    <row r="205" spans="1:13">
      <c r="A205" s="8">
        <v>76</v>
      </c>
      <c r="B205" s="8">
        <v>17</v>
      </c>
      <c r="C205" s="9" t="s">
        <v>7</v>
      </c>
      <c r="D205" s="9" t="s">
        <v>32</v>
      </c>
      <c r="E205" s="31">
        <v>18</v>
      </c>
      <c r="F205" s="31">
        <v>30</v>
      </c>
      <c r="G205" s="8">
        <v>3</v>
      </c>
      <c r="H205" s="8">
        <v>13</v>
      </c>
      <c r="I205" s="9" t="s">
        <v>8</v>
      </c>
      <c r="J205" s="31">
        <v>90</v>
      </c>
      <c r="K205" s="31">
        <v>36</v>
      </c>
      <c r="L205" s="31">
        <v>90</v>
      </c>
      <c r="M205" s="12">
        <v>0.4</v>
      </c>
    </row>
    <row r="206" spans="1:13">
      <c r="A206" s="8">
        <v>76</v>
      </c>
      <c r="B206" s="8">
        <v>17</v>
      </c>
      <c r="C206" s="9" t="s">
        <v>24</v>
      </c>
      <c r="D206" s="9" t="s">
        <v>48</v>
      </c>
      <c r="E206" s="31">
        <v>10</v>
      </c>
      <c r="F206" s="31">
        <v>18</v>
      </c>
      <c r="G206" s="8">
        <v>1</v>
      </c>
      <c r="H206" s="8">
        <v>34</v>
      </c>
      <c r="I206" s="9" t="s">
        <v>8</v>
      </c>
      <c r="J206" s="31">
        <v>18</v>
      </c>
      <c r="K206" s="31">
        <v>8</v>
      </c>
      <c r="L206" s="31">
        <v>18</v>
      </c>
      <c r="M206" s="12">
        <v>0.44444444444444442</v>
      </c>
    </row>
    <row r="207" spans="1:13">
      <c r="A207" s="8">
        <v>76</v>
      </c>
      <c r="B207" s="8">
        <v>17</v>
      </c>
      <c r="C207" s="9" t="s">
        <v>5</v>
      </c>
      <c r="D207" s="9" t="s">
        <v>31</v>
      </c>
      <c r="E207" s="31">
        <v>14</v>
      </c>
      <c r="F207" s="31">
        <v>24</v>
      </c>
      <c r="G207" s="8">
        <v>1</v>
      </c>
      <c r="H207" s="8">
        <v>20</v>
      </c>
      <c r="I207" s="9" t="s">
        <v>6</v>
      </c>
      <c r="J207" s="31">
        <v>24</v>
      </c>
      <c r="K207" s="31">
        <v>10</v>
      </c>
      <c r="L207" s="31">
        <v>24</v>
      </c>
      <c r="M207" s="12">
        <v>0.41666666666666669</v>
      </c>
    </row>
    <row r="208" spans="1:13">
      <c r="A208" s="8">
        <v>76</v>
      </c>
      <c r="B208" s="8">
        <v>17</v>
      </c>
      <c r="C208" s="9" t="s">
        <v>25</v>
      </c>
      <c r="D208" s="9" t="s">
        <v>49</v>
      </c>
      <c r="E208" s="31">
        <v>15</v>
      </c>
      <c r="F208" s="31">
        <v>26</v>
      </c>
      <c r="G208" s="8">
        <v>1</v>
      </c>
      <c r="H208" s="8">
        <v>30</v>
      </c>
      <c r="I208" s="9" t="s">
        <v>6</v>
      </c>
      <c r="J208" s="31">
        <v>26</v>
      </c>
      <c r="K208" s="31">
        <v>11</v>
      </c>
      <c r="L208" s="31">
        <v>26</v>
      </c>
      <c r="M208" s="12">
        <v>0.42307692307692307</v>
      </c>
    </row>
    <row r="209" spans="1:13">
      <c r="A209" s="8">
        <v>77</v>
      </c>
      <c r="B209" s="8">
        <v>3</v>
      </c>
      <c r="C209" s="9" t="s">
        <v>24</v>
      </c>
      <c r="D209" s="9" t="s">
        <v>48</v>
      </c>
      <c r="E209" s="31">
        <v>10</v>
      </c>
      <c r="F209" s="31">
        <v>18</v>
      </c>
      <c r="G209" s="8">
        <v>1</v>
      </c>
      <c r="H209" s="8">
        <v>34</v>
      </c>
      <c r="I209" s="9" t="s">
        <v>8</v>
      </c>
      <c r="J209" s="31">
        <v>18</v>
      </c>
      <c r="K209" s="31">
        <v>8</v>
      </c>
      <c r="L209" s="31">
        <v>18</v>
      </c>
      <c r="M209" s="12">
        <v>0.44444444444444442</v>
      </c>
    </row>
    <row r="210" spans="1:13">
      <c r="A210" s="8">
        <v>77</v>
      </c>
      <c r="B210" s="8">
        <v>3</v>
      </c>
      <c r="C210" s="9" t="s">
        <v>5</v>
      </c>
      <c r="D210" s="9" t="s">
        <v>31</v>
      </c>
      <c r="E210" s="31">
        <v>14</v>
      </c>
      <c r="F210" s="31">
        <v>24</v>
      </c>
      <c r="G210" s="8">
        <v>2</v>
      </c>
      <c r="H210" s="8">
        <v>55</v>
      </c>
      <c r="I210" s="9" t="s">
        <v>6</v>
      </c>
      <c r="J210" s="31">
        <v>48</v>
      </c>
      <c r="K210" s="31">
        <v>20</v>
      </c>
      <c r="L210" s="31">
        <v>48</v>
      </c>
      <c r="M210" s="12">
        <v>0.41666666666666669</v>
      </c>
    </row>
    <row r="211" spans="1:13">
      <c r="A211" s="8">
        <v>77</v>
      </c>
      <c r="B211" s="8">
        <v>3</v>
      </c>
      <c r="C211" s="9" t="s">
        <v>14</v>
      </c>
      <c r="D211" s="9" t="s">
        <v>38</v>
      </c>
      <c r="E211" s="31">
        <v>20</v>
      </c>
      <c r="F211" s="31">
        <v>33</v>
      </c>
      <c r="G211" s="8">
        <v>1</v>
      </c>
      <c r="H211" s="8">
        <v>8</v>
      </c>
      <c r="I211" s="9" t="s">
        <v>8</v>
      </c>
      <c r="J211" s="31">
        <v>33</v>
      </c>
      <c r="K211" s="31">
        <v>13</v>
      </c>
      <c r="L211" s="31">
        <v>33</v>
      </c>
      <c r="M211" s="12">
        <v>0.39393939393939392</v>
      </c>
    </row>
    <row r="212" spans="1:13">
      <c r="A212" s="8">
        <v>78</v>
      </c>
      <c r="B212" s="8">
        <v>7</v>
      </c>
      <c r="C212" s="9" t="s">
        <v>16</v>
      </c>
      <c r="D212" s="9" t="s">
        <v>40</v>
      </c>
      <c r="E212" s="31">
        <v>11</v>
      </c>
      <c r="F212" s="31">
        <v>19</v>
      </c>
      <c r="G212" s="8">
        <v>3</v>
      </c>
      <c r="H212" s="8">
        <v>54</v>
      </c>
      <c r="I212" s="9" t="s">
        <v>8</v>
      </c>
      <c r="J212" s="31">
        <v>57</v>
      </c>
      <c r="K212" s="31">
        <v>24</v>
      </c>
      <c r="L212" s="31">
        <v>57</v>
      </c>
      <c r="M212" s="12">
        <v>0.42105263157894735</v>
      </c>
    </row>
    <row r="213" spans="1:13">
      <c r="A213" s="8">
        <v>79</v>
      </c>
      <c r="B213" s="8">
        <v>16</v>
      </c>
      <c r="C213" s="9" t="s">
        <v>13</v>
      </c>
      <c r="D213" s="9" t="s">
        <v>37</v>
      </c>
      <c r="E213" s="31">
        <v>17</v>
      </c>
      <c r="F213" s="31">
        <v>29</v>
      </c>
      <c r="G213" s="8">
        <v>3</v>
      </c>
      <c r="H213" s="8">
        <v>14</v>
      </c>
      <c r="I213" s="9" t="s">
        <v>6</v>
      </c>
      <c r="J213" s="31">
        <v>87</v>
      </c>
      <c r="K213" s="31">
        <v>36</v>
      </c>
      <c r="L213" s="31">
        <v>87</v>
      </c>
      <c r="M213" s="12">
        <v>0.41379310344827586</v>
      </c>
    </row>
    <row r="214" spans="1:13">
      <c r="A214" s="8">
        <v>79</v>
      </c>
      <c r="B214" s="8">
        <v>16</v>
      </c>
      <c r="C214" s="9" t="s">
        <v>14</v>
      </c>
      <c r="D214" s="9" t="s">
        <v>38</v>
      </c>
      <c r="E214" s="31">
        <v>20</v>
      </c>
      <c r="F214" s="31">
        <v>33</v>
      </c>
      <c r="G214" s="8">
        <v>3</v>
      </c>
      <c r="H214" s="8">
        <v>14</v>
      </c>
      <c r="I214" s="9" t="s">
        <v>8</v>
      </c>
      <c r="J214" s="31">
        <v>99</v>
      </c>
      <c r="K214" s="31">
        <v>39</v>
      </c>
      <c r="L214" s="31">
        <v>99</v>
      </c>
      <c r="M214" s="12">
        <v>0.39393939393939392</v>
      </c>
    </row>
    <row r="215" spans="1:13">
      <c r="A215" s="8">
        <v>79</v>
      </c>
      <c r="B215" s="8">
        <v>16</v>
      </c>
      <c r="C215" s="9" t="s">
        <v>21</v>
      </c>
      <c r="D215" s="9" t="s">
        <v>45</v>
      </c>
      <c r="E215" s="31">
        <v>12</v>
      </c>
      <c r="F215" s="31">
        <v>20</v>
      </c>
      <c r="G215" s="8">
        <v>3</v>
      </c>
      <c r="H215" s="8">
        <v>25</v>
      </c>
      <c r="I215" s="9" t="s">
        <v>6</v>
      </c>
      <c r="J215" s="31">
        <v>60</v>
      </c>
      <c r="K215" s="31">
        <v>24</v>
      </c>
      <c r="L215" s="31">
        <v>60</v>
      </c>
      <c r="M215" s="12">
        <v>0.4</v>
      </c>
    </row>
    <row r="216" spans="1:13">
      <c r="A216" s="8">
        <v>79</v>
      </c>
      <c r="B216" s="8">
        <v>16</v>
      </c>
      <c r="C216" s="9" t="s">
        <v>23</v>
      </c>
      <c r="D216" s="9" t="s">
        <v>47</v>
      </c>
      <c r="E216" s="31">
        <v>13</v>
      </c>
      <c r="F216" s="31">
        <v>21</v>
      </c>
      <c r="G216" s="8">
        <v>3</v>
      </c>
      <c r="H216" s="8">
        <v>43</v>
      </c>
      <c r="I216" s="9" t="s">
        <v>6</v>
      </c>
      <c r="J216" s="31">
        <v>63</v>
      </c>
      <c r="K216" s="31">
        <v>24</v>
      </c>
      <c r="L216" s="31">
        <v>63</v>
      </c>
      <c r="M216" s="12">
        <v>0.38095238095238093</v>
      </c>
    </row>
    <row r="217" spans="1:13">
      <c r="A217" s="8">
        <v>80</v>
      </c>
      <c r="B217" s="8">
        <v>18</v>
      </c>
      <c r="C217" s="9" t="s">
        <v>19</v>
      </c>
      <c r="D217" s="9" t="s">
        <v>43</v>
      </c>
      <c r="E217" s="31">
        <v>13</v>
      </c>
      <c r="F217" s="31">
        <v>22</v>
      </c>
      <c r="G217" s="8">
        <v>2</v>
      </c>
      <c r="H217" s="8">
        <v>5</v>
      </c>
      <c r="I217" s="9" t="s">
        <v>6</v>
      </c>
      <c r="J217" s="31">
        <v>44</v>
      </c>
      <c r="K217" s="31">
        <v>18</v>
      </c>
      <c r="L217" s="31">
        <v>44</v>
      </c>
      <c r="M217" s="12">
        <v>0.40909090909090912</v>
      </c>
    </row>
    <row r="218" spans="1:13">
      <c r="A218" s="8">
        <v>80</v>
      </c>
      <c r="B218" s="8">
        <v>18</v>
      </c>
      <c r="C218" s="9" t="s">
        <v>13</v>
      </c>
      <c r="D218" s="9" t="s">
        <v>37</v>
      </c>
      <c r="E218" s="31">
        <v>17</v>
      </c>
      <c r="F218" s="31">
        <v>29</v>
      </c>
      <c r="G218" s="8">
        <v>1</v>
      </c>
      <c r="H218" s="8">
        <v>34</v>
      </c>
      <c r="I218" s="9" t="s">
        <v>8</v>
      </c>
      <c r="J218" s="31">
        <v>29</v>
      </c>
      <c r="K218" s="31">
        <v>12</v>
      </c>
      <c r="L218" s="31">
        <v>29</v>
      </c>
      <c r="M218" s="12">
        <v>0.41379310344827586</v>
      </c>
    </row>
    <row r="219" spans="1:13">
      <c r="A219" s="8">
        <v>80</v>
      </c>
      <c r="B219" s="8">
        <v>18</v>
      </c>
      <c r="C219" s="9" t="s">
        <v>5</v>
      </c>
      <c r="D219" s="9" t="s">
        <v>31</v>
      </c>
      <c r="E219" s="31">
        <v>14</v>
      </c>
      <c r="F219" s="31">
        <v>24</v>
      </c>
      <c r="G219" s="8">
        <v>2</v>
      </c>
      <c r="H219" s="8">
        <v>28</v>
      </c>
      <c r="I219" s="9" t="s">
        <v>6</v>
      </c>
      <c r="J219" s="31">
        <v>48</v>
      </c>
      <c r="K219" s="31">
        <v>20</v>
      </c>
      <c r="L219" s="31">
        <v>48</v>
      </c>
      <c r="M219" s="12">
        <v>0.41666666666666669</v>
      </c>
    </row>
    <row r="220" spans="1:13">
      <c r="A220" s="8">
        <v>81</v>
      </c>
      <c r="B220" s="8">
        <v>17</v>
      </c>
      <c r="C220" s="9" t="s">
        <v>9</v>
      </c>
      <c r="D220" s="9" t="s">
        <v>33</v>
      </c>
      <c r="E220" s="31">
        <v>19</v>
      </c>
      <c r="F220" s="31">
        <v>31</v>
      </c>
      <c r="G220" s="8">
        <v>2</v>
      </c>
      <c r="H220" s="8">
        <v>59</v>
      </c>
      <c r="I220" s="9" t="s">
        <v>8</v>
      </c>
      <c r="J220" s="31">
        <v>62</v>
      </c>
      <c r="K220" s="31">
        <v>24</v>
      </c>
      <c r="L220" s="31">
        <v>62</v>
      </c>
      <c r="M220" s="12">
        <v>0.38709677419354838</v>
      </c>
    </row>
    <row r="221" spans="1:13">
      <c r="A221" s="8">
        <v>82</v>
      </c>
      <c r="B221" s="8">
        <v>16</v>
      </c>
      <c r="C221" s="9" t="s">
        <v>26</v>
      </c>
      <c r="D221" s="9" t="s">
        <v>50</v>
      </c>
      <c r="E221" s="31">
        <v>15</v>
      </c>
      <c r="F221" s="31">
        <v>25</v>
      </c>
      <c r="G221" s="8">
        <v>2</v>
      </c>
      <c r="H221" s="8">
        <v>11</v>
      </c>
      <c r="I221" s="9" t="s">
        <v>8</v>
      </c>
      <c r="J221" s="31">
        <v>50</v>
      </c>
      <c r="K221" s="31">
        <v>20</v>
      </c>
      <c r="L221" s="31">
        <v>50</v>
      </c>
      <c r="M221" s="12">
        <v>0.4</v>
      </c>
    </row>
    <row r="222" spans="1:13">
      <c r="A222" s="8">
        <v>82</v>
      </c>
      <c r="B222" s="8">
        <v>16</v>
      </c>
      <c r="C222" s="9" t="s">
        <v>7</v>
      </c>
      <c r="D222" s="9" t="s">
        <v>32</v>
      </c>
      <c r="E222" s="31">
        <v>18</v>
      </c>
      <c r="F222" s="31">
        <v>30</v>
      </c>
      <c r="G222" s="8">
        <v>1</v>
      </c>
      <c r="H222" s="8">
        <v>8</v>
      </c>
      <c r="I222" s="9" t="s">
        <v>8</v>
      </c>
      <c r="J222" s="31">
        <v>30</v>
      </c>
      <c r="K222" s="31">
        <v>12</v>
      </c>
      <c r="L222" s="31">
        <v>30</v>
      </c>
      <c r="M222" s="12">
        <v>0.4</v>
      </c>
    </row>
    <row r="223" spans="1:13">
      <c r="A223" s="8">
        <v>83</v>
      </c>
      <c r="B223" s="8">
        <v>15</v>
      </c>
      <c r="C223" s="9" t="s">
        <v>10</v>
      </c>
      <c r="D223" s="9" t="s">
        <v>34</v>
      </c>
      <c r="E223" s="31">
        <v>16</v>
      </c>
      <c r="F223" s="31">
        <v>27</v>
      </c>
      <c r="G223" s="8">
        <v>2</v>
      </c>
      <c r="H223" s="8">
        <v>14</v>
      </c>
      <c r="I223" s="9" t="s">
        <v>6</v>
      </c>
      <c r="J223" s="31">
        <v>54</v>
      </c>
      <c r="K223" s="31">
        <v>22</v>
      </c>
      <c r="L223" s="31">
        <v>54</v>
      </c>
      <c r="M223" s="12">
        <v>0.40740740740740738</v>
      </c>
    </row>
    <row r="224" spans="1:13">
      <c r="A224" s="8">
        <v>83</v>
      </c>
      <c r="B224" s="8">
        <v>15</v>
      </c>
      <c r="C224" s="9" t="s">
        <v>21</v>
      </c>
      <c r="D224" s="9" t="s">
        <v>45</v>
      </c>
      <c r="E224" s="31">
        <v>12</v>
      </c>
      <c r="F224" s="31">
        <v>20</v>
      </c>
      <c r="G224" s="8">
        <v>1</v>
      </c>
      <c r="H224" s="8">
        <v>30</v>
      </c>
      <c r="I224" s="9" t="s">
        <v>8</v>
      </c>
      <c r="J224" s="31">
        <v>20</v>
      </c>
      <c r="K224" s="31">
        <v>8</v>
      </c>
      <c r="L224" s="31">
        <v>20</v>
      </c>
      <c r="M224" s="12">
        <v>0.4</v>
      </c>
    </row>
    <row r="225" spans="1:13">
      <c r="A225" s="8">
        <v>83</v>
      </c>
      <c r="B225" s="8">
        <v>15</v>
      </c>
      <c r="C225" s="9" t="s">
        <v>18</v>
      </c>
      <c r="D225" s="9" t="s">
        <v>42</v>
      </c>
      <c r="E225" s="31">
        <v>19</v>
      </c>
      <c r="F225" s="31">
        <v>32</v>
      </c>
      <c r="G225" s="8">
        <v>3</v>
      </c>
      <c r="H225" s="8">
        <v>50</v>
      </c>
      <c r="I225" s="9" t="s">
        <v>6</v>
      </c>
      <c r="J225" s="31">
        <v>96</v>
      </c>
      <c r="K225" s="31">
        <v>39</v>
      </c>
      <c r="L225" s="31">
        <v>96</v>
      </c>
      <c r="M225" s="12">
        <v>0.40625</v>
      </c>
    </row>
    <row r="226" spans="1:13">
      <c r="A226" s="8">
        <v>84</v>
      </c>
      <c r="B226" s="8">
        <v>19</v>
      </c>
      <c r="C226" s="9" t="s">
        <v>7</v>
      </c>
      <c r="D226" s="9" t="s">
        <v>32</v>
      </c>
      <c r="E226" s="31">
        <v>18</v>
      </c>
      <c r="F226" s="31">
        <v>30</v>
      </c>
      <c r="G226" s="8">
        <v>2</v>
      </c>
      <c r="H226" s="8">
        <v>10</v>
      </c>
      <c r="I226" s="9" t="s">
        <v>8</v>
      </c>
      <c r="J226" s="31">
        <v>60</v>
      </c>
      <c r="K226" s="31">
        <v>24</v>
      </c>
      <c r="L226" s="31">
        <v>60</v>
      </c>
      <c r="M226" s="12">
        <v>0.4</v>
      </c>
    </row>
    <row r="227" spans="1:13">
      <c r="A227" s="8">
        <v>85</v>
      </c>
      <c r="B227" s="8">
        <v>8</v>
      </c>
      <c r="C227" s="9" t="s">
        <v>15</v>
      </c>
      <c r="D227" s="9" t="s">
        <v>39</v>
      </c>
      <c r="E227" s="31">
        <v>16</v>
      </c>
      <c r="F227" s="31">
        <v>28</v>
      </c>
      <c r="G227" s="8">
        <v>3</v>
      </c>
      <c r="H227" s="8">
        <v>26</v>
      </c>
      <c r="I227" s="9" t="s">
        <v>8</v>
      </c>
      <c r="J227" s="31">
        <v>84</v>
      </c>
      <c r="K227" s="31">
        <v>36</v>
      </c>
      <c r="L227" s="31">
        <v>84</v>
      </c>
      <c r="M227" s="12">
        <v>0.42857142857142855</v>
      </c>
    </row>
    <row r="228" spans="1:13">
      <c r="A228" s="8">
        <v>85</v>
      </c>
      <c r="B228" s="8">
        <v>8</v>
      </c>
      <c r="C228" s="9" t="s">
        <v>12</v>
      </c>
      <c r="D228" s="9" t="s">
        <v>36</v>
      </c>
      <c r="E228" s="31">
        <v>22</v>
      </c>
      <c r="F228" s="31">
        <v>36</v>
      </c>
      <c r="G228" s="8">
        <v>2</v>
      </c>
      <c r="H228" s="8">
        <v>33</v>
      </c>
      <c r="I228" s="9" t="s">
        <v>8</v>
      </c>
      <c r="J228" s="31">
        <v>72</v>
      </c>
      <c r="K228" s="31">
        <v>28</v>
      </c>
      <c r="L228" s="31">
        <v>72</v>
      </c>
      <c r="M228" s="12">
        <v>0.3888888888888889</v>
      </c>
    </row>
    <row r="229" spans="1:13">
      <c r="A229" s="8">
        <v>85</v>
      </c>
      <c r="B229" s="8">
        <v>8</v>
      </c>
      <c r="C229" s="9" t="s">
        <v>21</v>
      </c>
      <c r="D229" s="9" t="s">
        <v>45</v>
      </c>
      <c r="E229" s="31">
        <v>12</v>
      </c>
      <c r="F229" s="31">
        <v>20</v>
      </c>
      <c r="G229" s="8">
        <v>1</v>
      </c>
      <c r="H229" s="8">
        <v>54</v>
      </c>
      <c r="I229" s="9" t="s">
        <v>8</v>
      </c>
      <c r="J229" s="31">
        <v>20</v>
      </c>
      <c r="K229" s="31">
        <v>8</v>
      </c>
      <c r="L229" s="31">
        <v>20</v>
      </c>
      <c r="M229" s="12">
        <v>0.4</v>
      </c>
    </row>
    <row r="230" spans="1:13">
      <c r="A230" s="8">
        <v>85</v>
      </c>
      <c r="B230" s="8">
        <v>8</v>
      </c>
      <c r="C230" s="9" t="s">
        <v>18</v>
      </c>
      <c r="D230" s="9" t="s">
        <v>42</v>
      </c>
      <c r="E230" s="31">
        <v>19</v>
      </c>
      <c r="F230" s="31">
        <v>32</v>
      </c>
      <c r="G230" s="8">
        <v>1</v>
      </c>
      <c r="H230" s="8">
        <v>29</v>
      </c>
      <c r="I230" s="9" t="s">
        <v>8</v>
      </c>
      <c r="J230" s="31">
        <v>32</v>
      </c>
      <c r="K230" s="31">
        <v>13</v>
      </c>
      <c r="L230" s="31">
        <v>32</v>
      </c>
      <c r="M230" s="12">
        <v>0.40625</v>
      </c>
    </row>
    <row r="231" spans="1:13">
      <c r="A231" s="8">
        <v>86</v>
      </c>
      <c r="B231" s="8">
        <v>20</v>
      </c>
      <c r="C231" s="9" t="s">
        <v>26</v>
      </c>
      <c r="D231" s="9" t="s">
        <v>50</v>
      </c>
      <c r="E231" s="31">
        <v>15</v>
      </c>
      <c r="F231" s="31">
        <v>25</v>
      </c>
      <c r="G231" s="8">
        <v>2</v>
      </c>
      <c r="H231" s="8">
        <v>8</v>
      </c>
      <c r="I231" s="9" t="s">
        <v>8</v>
      </c>
      <c r="J231" s="31">
        <v>50</v>
      </c>
      <c r="K231" s="31">
        <v>20</v>
      </c>
      <c r="L231" s="31">
        <v>50</v>
      </c>
      <c r="M231" s="12">
        <v>0.4</v>
      </c>
    </row>
    <row r="232" spans="1:13">
      <c r="A232" s="8">
        <v>87</v>
      </c>
      <c r="B232" s="8">
        <v>3</v>
      </c>
      <c r="C232" s="9" t="s">
        <v>24</v>
      </c>
      <c r="D232" s="9" t="s">
        <v>48</v>
      </c>
      <c r="E232" s="31">
        <v>10</v>
      </c>
      <c r="F232" s="31">
        <v>18</v>
      </c>
      <c r="G232" s="8">
        <v>2</v>
      </c>
      <c r="H232" s="8">
        <v>55</v>
      </c>
      <c r="I232" s="9" t="s">
        <v>6</v>
      </c>
      <c r="J232" s="31">
        <v>36</v>
      </c>
      <c r="K232" s="31">
        <v>16</v>
      </c>
      <c r="L232" s="31">
        <v>36</v>
      </c>
      <c r="M232" s="12">
        <v>0.44444444444444442</v>
      </c>
    </row>
    <row r="233" spans="1:13">
      <c r="A233" s="8">
        <v>87</v>
      </c>
      <c r="B233" s="8">
        <v>3</v>
      </c>
      <c r="C233" s="9" t="s">
        <v>18</v>
      </c>
      <c r="D233" s="9" t="s">
        <v>42</v>
      </c>
      <c r="E233" s="31">
        <v>19</v>
      </c>
      <c r="F233" s="31">
        <v>32</v>
      </c>
      <c r="G233" s="8">
        <v>1</v>
      </c>
      <c r="H233" s="8">
        <v>5</v>
      </c>
      <c r="I233" s="9" t="s">
        <v>8</v>
      </c>
      <c r="J233" s="31">
        <v>32</v>
      </c>
      <c r="K233" s="31">
        <v>13</v>
      </c>
      <c r="L233" s="31">
        <v>32</v>
      </c>
      <c r="M233" s="12">
        <v>0.40625</v>
      </c>
    </row>
    <row r="234" spans="1:13">
      <c r="A234" s="8">
        <v>87</v>
      </c>
      <c r="B234" s="8">
        <v>3</v>
      </c>
      <c r="C234" s="9" t="s">
        <v>9</v>
      </c>
      <c r="D234" s="9" t="s">
        <v>33</v>
      </c>
      <c r="E234" s="31">
        <v>19</v>
      </c>
      <c r="F234" s="31">
        <v>31</v>
      </c>
      <c r="G234" s="8">
        <v>1</v>
      </c>
      <c r="H234" s="8">
        <v>11</v>
      </c>
      <c r="I234" s="9" t="s">
        <v>6</v>
      </c>
      <c r="J234" s="31">
        <v>31</v>
      </c>
      <c r="K234" s="31">
        <v>12</v>
      </c>
      <c r="L234" s="31">
        <v>31</v>
      </c>
      <c r="M234" s="12">
        <v>0.38709677419354838</v>
      </c>
    </row>
    <row r="235" spans="1:13">
      <c r="A235" s="8">
        <v>88</v>
      </c>
      <c r="B235" s="8">
        <v>18</v>
      </c>
      <c r="C235" s="9" t="s">
        <v>11</v>
      </c>
      <c r="D235" s="9" t="s">
        <v>35</v>
      </c>
      <c r="E235" s="31">
        <v>25</v>
      </c>
      <c r="F235" s="31">
        <v>40</v>
      </c>
      <c r="G235" s="8">
        <v>1</v>
      </c>
      <c r="H235" s="8">
        <v>12</v>
      </c>
      <c r="I235" s="9" t="s">
        <v>6</v>
      </c>
      <c r="J235" s="31">
        <v>40</v>
      </c>
      <c r="K235" s="31">
        <v>15</v>
      </c>
      <c r="L235" s="31">
        <v>40</v>
      </c>
      <c r="M235" s="12">
        <v>0.375</v>
      </c>
    </row>
    <row r="236" spans="1:13">
      <c r="A236" s="8">
        <v>88</v>
      </c>
      <c r="B236" s="8">
        <v>18</v>
      </c>
      <c r="C236" s="9" t="s">
        <v>16</v>
      </c>
      <c r="D236" s="9" t="s">
        <v>40</v>
      </c>
      <c r="E236" s="31">
        <v>11</v>
      </c>
      <c r="F236" s="31">
        <v>19</v>
      </c>
      <c r="G236" s="8">
        <v>3</v>
      </c>
      <c r="H236" s="8">
        <v>46</v>
      </c>
      <c r="I236" s="9" t="s">
        <v>8</v>
      </c>
      <c r="J236" s="31">
        <v>57</v>
      </c>
      <c r="K236" s="31">
        <v>24</v>
      </c>
      <c r="L236" s="31">
        <v>57</v>
      </c>
      <c r="M236" s="12">
        <v>0.42105263157894735</v>
      </c>
    </row>
    <row r="237" spans="1:13">
      <c r="A237" s="8">
        <v>88</v>
      </c>
      <c r="B237" s="8">
        <v>18</v>
      </c>
      <c r="C237" s="9" t="s">
        <v>25</v>
      </c>
      <c r="D237" s="9" t="s">
        <v>49</v>
      </c>
      <c r="E237" s="31">
        <v>15</v>
      </c>
      <c r="F237" s="31">
        <v>26</v>
      </c>
      <c r="G237" s="8">
        <v>1</v>
      </c>
      <c r="H237" s="8">
        <v>59</v>
      </c>
      <c r="I237" s="9" t="s">
        <v>6</v>
      </c>
      <c r="J237" s="31">
        <v>26</v>
      </c>
      <c r="K237" s="31">
        <v>11</v>
      </c>
      <c r="L237" s="31">
        <v>26</v>
      </c>
      <c r="M237" s="12">
        <v>0.42307692307692307</v>
      </c>
    </row>
    <row r="238" spans="1:13">
      <c r="A238" s="8">
        <v>89</v>
      </c>
      <c r="B238" s="8">
        <v>11</v>
      </c>
      <c r="C238" s="9" t="s">
        <v>22</v>
      </c>
      <c r="D238" s="9" t="s">
        <v>46</v>
      </c>
      <c r="E238" s="31">
        <v>14</v>
      </c>
      <c r="F238" s="31">
        <v>23</v>
      </c>
      <c r="G238" s="8">
        <v>3</v>
      </c>
      <c r="H238" s="8">
        <v>44</v>
      </c>
      <c r="I238" s="9" t="s">
        <v>8</v>
      </c>
      <c r="J238" s="31">
        <v>69</v>
      </c>
      <c r="K238" s="31">
        <v>27</v>
      </c>
      <c r="L238" s="31">
        <v>69</v>
      </c>
      <c r="M238" s="12">
        <v>0.39130434782608697</v>
      </c>
    </row>
    <row r="239" spans="1:13">
      <c r="A239" s="8">
        <v>89</v>
      </c>
      <c r="B239" s="8">
        <v>11</v>
      </c>
      <c r="C239" s="9" t="s">
        <v>20</v>
      </c>
      <c r="D239" s="9" t="s">
        <v>44</v>
      </c>
      <c r="E239" s="31">
        <v>20</v>
      </c>
      <c r="F239" s="31">
        <v>34</v>
      </c>
      <c r="G239" s="8">
        <v>2</v>
      </c>
      <c r="H239" s="8">
        <v>58</v>
      </c>
      <c r="I239" s="9" t="s">
        <v>6</v>
      </c>
      <c r="J239" s="31">
        <v>68</v>
      </c>
      <c r="K239" s="31">
        <v>28</v>
      </c>
      <c r="L239" s="31">
        <v>68</v>
      </c>
      <c r="M239" s="12">
        <v>0.41176470588235292</v>
      </c>
    </row>
    <row r="240" spans="1:13">
      <c r="A240" s="8">
        <v>89</v>
      </c>
      <c r="B240" s="8">
        <v>11</v>
      </c>
      <c r="C240" s="9" t="s">
        <v>19</v>
      </c>
      <c r="D240" s="9" t="s">
        <v>43</v>
      </c>
      <c r="E240" s="31">
        <v>13</v>
      </c>
      <c r="F240" s="31">
        <v>22</v>
      </c>
      <c r="G240" s="8">
        <v>1</v>
      </c>
      <c r="H240" s="8">
        <v>40</v>
      </c>
      <c r="I240" s="9" t="s">
        <v>8</v>
      </c>
      <c r="J240" s="31">
        <v>22</v>
      </c>
      <c r="K240" s="31">
        <v>9</v>
      </c>
      <c r="L240" s="31">
        <v>22</v>
      </c>
      <c r="M240" s="12">
        <v>0.40909090909090912</v>
      </c>
    </row>
    <row r="241" spans="1:13">
      <c r="A241" s="8">
        <v>90</v>
      </c>
      <c r="B241" s="8">
        <v>6</v>
      </c>
      <c r="C241" s="9" t="s">
        <v>20</v>
      </c>
      <c r="D241" s="9" t="s">
        <v>44</v>
      </c>
      <c r="E241" s="31">
        <v>20</v>
      </c>
      <c r="F241" s="31">
        <v>34</v>
      </c>
      <c r="G241" s="8">
        <v>1</v>
      </c>
      <c r="H241" s="8">
        <v>48</v>
      </c>
      <c r="I241" s="9" t="s">
        <v>8</v>
      </c>
      <c r="J241" s="31">
        <v>34</v>
      </c>
      <c r="K241" s="31">
        <v>14</v>
      </c>
      <c r="L241" s="31">
        <v>34</v>
      </c>
      <c r="M241" s="12">
        <v>0.41176470588235292</v>
      </c>
    </row>
    <row r="242" spans="1:13">
      <c r="A242" s="8">
        <v>91</v>
      </c>
      <c r="B242" s="8">
        <v>1</v>
      </c>
      <c r="C242" s="9" t="s">
        <v>17</v>
      </c>
      <c r="D242" s="9" t="s">
        <v>41</v>
      </c>
      <c r="E242" s="31">
        <v>21</v>
      </c>
      <c r="F242" s="31">
        <v>35</v>
      </c>
      <c r="G242" s="8">
        <v>3</v>
      </c>
      <c r="H242" s="8">
        <v>21</v>
      </c>
      <c r="I242" s="9" t="s">
        <v>8</v>
      </c>
      <c r="J242" s="31">
        <v>105</v>
      </c>
      <c r="K242" s="31">
        <v>42</v>
      </c>
      <c r="L242" s="31">
        <v>105</v>
      </c>
      <c r="M242" s="12">
        <v>0.4</v>
      </c>
    </row>
    <row r="243" spans="1:13">
      <c r="A243" s="8">
        <v>91</v>
      </c>
      <c r="B243" s="8">
        <v>1</v>
      </c>
      <c r="C243" s="9" t="s">
        <v>23</v>
      </c>
      <c r="D243" s="9" t="s">
        <v>47</v>
      </c>
      <c r="E243" s="31">
        <v>13</v>
      </c>
      <c r="F243" s="31">
        <v>21</v>
      </c>
      <c r="G243" s="8">
        <v>3</v>
      </c>
      <c r="H243" s="8">
        <v>52</v>
      </c>
      <c r="I243" s="9" t="s">
        <v>6</v>
      </c>
      <c r="J243" s="31">
        <v>63</v>
      </c>
      <c r="K243" s="31">
        <v>24</v>
      </c>
      <c r="L243" s="31">
        <v>63</v>
      </c>
      <c r="M243" s="12">
        <v>0.38095238095238093</v>
      </c>
    </row>
    <row r="244" spans="1:13">
      <c r="A244" s="8">
        <v>91</v>
      </c>
      <c r="B244" s="8">
        <v>1</v>
      </c>
      <c r="C244" s="9" t="s">
        <v>19</v>
      </c>
      <c r="D244" s="9" t="s">
        <v>43</v>
      </c>
      <c r="E244" s="31">
        <v>13</v>
      </c>
      <c r="F244" s="31">
        <v>22</v>
      </c>
      <c r="G244" s="8">
        <v>2</v>
      </c>
      <c r="H244" s="8">
        <v>11</v>
      </c>
      <c r="I244" s="9" t="s">
        <v>6</v>
      </c>
      <c r="J244" s="31">
        <v>44</v>
      </c>
      <c r="K244" s="31">
        <v>18</v>
      </c>
      <c r="L244" s="31">
        <v>44</v>
      </c>
      <c r="M244" s="12">
        <v>0.40909090909090912</v>
      </c>
    </row>
    <row r="245" spans="1:13">
      <c r="A245" s="8">
        <v>91</v>
      </c>
      <c r="B245" s="8">
        <v>1</v>
      </c>
      <c r="C245" s="9" t="s">
        <v>10</v>
      </c>
      <c r="D245" s="9" t="s">
        <v>34</v>
      </c>
      <c r="E245" s="31">
        <v>16</v>
      </c>
      <c r="F245" s="31">
        <v>27</v>
      </c>
      <c r="G245" s="8">
        <v>3</v>
      </c>
      <c r="H245" s="8">
        <v>48</v>
      </c>
      <c r="I245" s="9" t="s">
        <v>6</v>
      </c>
      <c r="J245" s="31">
        <v>81</v>
      </c>
      <c r="K245" s="31">
        <v>33</v>
      </c>
      <c r="L245" s="31">
        <v>81</v>
      </c>
      <c r="M245" s="12">
        <v>0.40740740740740738</v>
      </c>
    </row>
    <row r="246" spans="1:13">
      <c r="A246" s="8">
        <v>92</v>
      </c>
      <c r="B246" s="8">
        <v>6</v>
      </c>
      <c r="C246" s="9" t="s">
        <v>13</v>
      </c>
      <c r="D246" s="9" t="s">
        <v>37</v>
      </c>
      <c r="E246" s="31">
        <v>17</v>
      </c>
      <c r="F246" s="31">
        <v>29</v>
      </c>
      <c r="G246" s="8">
        <v>2</v>
      </c>
      <c r="H246" s="8">
        <v>36</v>
      </c>
      <c r="I246" s="9" t="s">
        <v>6</v>
      </c>
      <c r="J246" s="31">
        <v>58</v>
      </c>
      <c r="K246" s="31">
        <v>24</v>
      </c>
      <c r="L246" s="31">
        <v>58</v>
      </c>
      <c r="M246" s="12">
        <v>0.41379310344827586</v>
      </c>
    </row>
    <row r="247" spans="1:13">
      <c r="A247" s="8">
        <v>92</v>
      </c>
      <c r="B247" s="8">
        <v>6</v>
      </c>
      <c r="C247" s="9" t="s">
        <v>5</v>
      </c>
      <c r="D247" s="9" t="s">
        <v>31</v>
      </c>
      <c r="E247" s="31">
        <v>14</v>
      </c>
      <c r="F247" s="31">
        <v>24</v>
      </c>
      <c r="G247" s="8">
        <v>1</v>
      </c>
      <c r="H247" s="8">
        <v>6</v>
      </c>
      <c r="I247" s="9" t="s">
        <v>8</v>
      </c>
      <c r="J247" s="31">
        <v>24</v>
      </c>
      <c r="K247" s="31">
        <v>10</v>
      </c>
      <c r="L247" s="31">
        <v>24</v>
      </c>
      <c r="M247" s="12">
        <v>0.41666666666666669</v>
      </c>
    </row>
    <row r="248" spans="1:13">
      <c r="A248" s="8">
        <v>93</v>
      </c>
      <c r="B248" s="8">
        <v>2</v>
      </c>
      <c r="C248" s="9" t="s">
        <v>13</v>
      </c>
      <c r="D248" s="9" t="s">
        <v>37</v>
      </c>
      <c r="E248" s="31">
        <v>17</v>
      </c>
      <c r="F248" s="31">
        <v>29</v>
      </c>
      <c r="G248" s="8">
        <v>1</v>
      </c>
      <c r="H248" s="8">
        <v>18</v>
      </c>
      <c r="I248" s="9" t="s">
        <v>8</v>
      </c>
      <c r="J248" s="31">
        <v>29</v>
      </c>
      <c r="K248" s="31">
        <v>12</v>
      </c>
      <c r="L248" s="31">
        <v>29</v>
      </c>
      <c r="M248" s="12">
        <v>0.41379310344827586</v>
      </c>
    </row>
    <row r="249" spans="1:13">
      <c r="A249" s="8">
        <v>94</v>
      </c>
      <c r="B249" s="8">
        <v>12</v>
      </c>
      <c r="C249" s="9" t="s">
        <v>7</v>
      </c>
      <c r="D249" s="9" t="s">
        <v>32</v>
      </c>
      <c r="E249" s="31">
        <v>18</v>
      </c>
      <c r="F249" s="31">
        <v>30</v>
      </c>
      <c r="G249" s="8">
        <v>3</v>
      </c>
      <c r="H249" s="8">
        <v>19</v>
      </c>
      <c r="I249" s="9" t="s">
        <v>8</v>
      </c>
      <c r="J249" s="31">
        <v>90</v>
      </c>
      <c r="K249" s="31">
        <v>36</v>
      </c>
      <c r="L249" s="31">
        <v>90</v>
      </c>
      <c r="M249" s="12">
        <v>0.4</v>
      </c>
    </row>
    <row r="250" spans="1:13">
      <c r="A250" s="8">
        <v>94</v>
      </c>
      <c r="B250" s="8">
        <v>12</v>
      </c>
      <c r="C250" s="9" t="s">
        <v>18</v>
      </c>
      <c r="D250" s="9" t="s">
        <v>42</v>
      </c>
      <c r="E250" s="31">
        <v>19</v>
      </c>
      <c r="F250" s="31">
        <v>32</v>
      </c>
      <c r="G250" s="8">
        <v>2</v>
      </c>
      <c r="H250" s="8">
        <v>56</v>
      </c>
      <c r="I250" s="9" t="s">
        <v>8</v>
      </c>
      <c r="J250" s="31">
        <v>64</v>
      </c>
      <c r="K250" s="31">
        <v>26</v>
      </c>
      <c r="L250" s="31">
        <v>64</v>
      </c>
      <c r="M250" s="12">
        <v>0.40625</v>
      </c>
    </row>
    <row r="251" spans="1:13">
      <c r="A251" s="8">
        <v>94</v>
      </c>
      <c r="B251" s="8">
        <v>12</v>
      </c>
      <c r="C251" s="9" t="s">
        <v>14</v>
      </c>
      <c r="D251" s="9" t="s">
        <v>38</v>
      </c>
      <c r="E251" s="31">
        <v>20</v>
      </c>
      <c r="F251" s="31">
        <v>33</v>
      </c>
      <c r="G251" s="8">
        <v>3</v>
      </c>
      <c r="H251" s="8">
        <v>54</v>
      </c>
      <c r="I251" s="9" t="s">
        <v>8</v>
      </c>
      <c r="J251" s="31">
        <v>99</v>
      </c>
      <c r="K251" s="31">
        <v>39</v>
      </c>
      <c r="L251" s="31">
        <v>99</v>
      </c>
      <c r="M251" s="12">
        <v>0.39393939393939392</v>
      </c>
    </row>
    <row r="252" spans="1:13">
      <c r="A252" s="8">
        <v>95</v>
      </c>
      <c r="B252" s="8">
        <v>12</v>
      </c>
      <c r="C252" s="9" t="s">
        <v>16</v>
      </c>
      <c r="D252" s="9" t="s">
        <v>40</v>
      </c>
      <c r="E252" s="31">
        <v>11</v>
      </c>
      <c r="F252" s="31">
        <v>19</v>
      </c>
      <c r="G252" s="8">
        <v>3</v>
      </c>
      <c r="H252" s="8">
        <v>19</v>
      </c>
      <c r="I252" s="9" t="s">
        <v>8</v>
      </c>
      <c r="J252" s="31">
        <v>57</v>
      </c>
      <c r="K252" s="31">
        <v>24</v>
      </c>
      <c r="L252" s="31">
        <v>57</v>
      </c>
      <c r="M252" s="12">
        <v>0.42105263157894735</v>
      </c>
    </row>
    <row r="253" spans="1:13">
      <c r="A253" s="8">
        <v>95</v>
      </c>
      <c r="B253" s="8">
        <v>12</v>
      </c>
      <c r="C253" s="9" t="s">
        <v>18</v>
      </c>
      <c r="D253" s="9" t="s">
        <v>42</v>
      </c>
      <c r="E253" s="31">
        <v>19</v>
      </c>
      <c r="F253" s="31">
        <v>32</v>
      </c>
      <c r="G253" s="8">
        <v>3</v>
      </c>
      <c r="H253" s="8">
        <v>22</v>
      </c>
      <c r="I253" s="9" t="s">
        <v>8</v>
      </c>
      <c r="J253" s="31">
        <v>96</v>
      </c>
      <c r="K253" s="31">
        <v>39</v>
      </c>
      <c r="L253" s="31">
        <v>96</v>
      </c>
      <c r="M253" s="12">
        <v>0.40625</v>
      </c>
    </row>
    <row r="254" spans="1:13">
      <c r="A254" s="8">
        <v>96</v>
      </c>
      <c r="B254" s="8">
        <v>16</v>
      </c>
      <c r="C254" s="9" t="s">
        <v>14</v>
      </c>
      <c r="D254" s="9" t="s">
        <v>38</v>
      </c>
      <c r="E254" s="31">
        <v>20</v>
      </c>
      <c r="F254" s="31">
        <v>33</v>
      </c>
      <c r="G254" s="8">
        <v>2</v>
      </c>
      <c r="H254" s="8">
        <v>47</v>
      </c>
      <c r="I254" s="9" t="s">
        <v>6</v>
      </c>
      <c r="J254" s="31">
        <v>66</v>
      </c>
      <c r="K254" s="31">
        <v>26</v>
      </c>
      <c r="L254" s="31">
        <v>66</v>
      </c>
      <c r="M254" s="12">
        <v>0.39393939393939392</v>
      </c>
    </row>
    <row r="255" spans="1:13">
      <c r="A255" s="8">
        <v>96</v>
      </c>
      <c r="B255" s="8">
        <v>16</v>
      </c>
      <c r="C255" s="9" t="s">
        <v>16</v>
      </c>
      <c r="D255" s="9" t="s">
        <v>40</v>
      </c>
      <c r="E255" s="31">
        <v>11</v>
      </c>
      <c r="F255" s="31">
        <v>19</v>
      </c>
      <c r="G255" s="8">
        <v>2</v>
      </c>
      <c r="H255" s="8">
        <v>10</v>
      </c>
      <c r="I255" s="9" t="s">
        <v>6</v>
      </c>
      <c r="J255" s="31">
        <v>38</v>
      </c>
      <c r="K255" s="31">
        <v>16</v>
      </c>
      <c r="L255" s="31">
        <v>38</v>
      </c>
      <c r="M255" s="12">
        <v>0.42105263157894735</v>
      </c>
    </row>
    <row r="256" spans="1:13">
      <c r="A256" s="8">
        <v>96</v>
      </c>
      <c r="B256" s="8">
        <v>16</v>
      </c>
      <c r="C256" s="9" t="s">
        <v>5</v>
      </c>
      <c r="D256" s="9" t="s">
        <v>31</v>
      </c>
      <c r="E256" s="31">
        <v>14</v>
      </c>
      <c r="F256" s="31">
        <v>24</v>
      </c>
      <c r="G256" s="8">
        <v>3</v>
      </c>
      <c r="H256" s="8">
        <v>19</v>
      </c>
      <c r="I256" s="9" t="s">
        <v>8</v>
      </c>
      <c r="J256" s="31">
        <v>72</v>
      </c>
      <c r="K256" s="31">
        <v>30</v>
      </c>
      <c r="L256" s="31">
        <v>72</v>
      </c>
      <c r="M256" s="12">
        <v>0.41666666666666669</v>
      </c>
    </row>
    <row r="257" spans="1:13">
      <c r="A257" s="8">
        <v>97</v>
      </c>
      <c r="B257" s="8">
        <v>14</v>
      </c>
      <c r="C257" s="9" t="s">
        <v>25</v>
      </c>
      <c r="D257" s="9" t="s">
        <v>49</v>
      </c>
      <c r="E257" s="31">
        <v>15</v>
      </c>
      <c r="F257" s="31">
        <v>26</v>
      </c>
      <c r="G257" s="8">
        <v>1</v>
      </c>
      <c r="H257" s="8">
        <v>17</v>
      </c>
      <c r="I257" s="9" t="s">
        <v>8</v>
      </c>
      <c r="J257" s="31">
        <v>26</v>
      </c>
      <c r="K257" s="31">
        <v>11</v>
      </c>
      <c r="L257" s="31">
        <v>26</v>
      </c>
      <c r="M257" s="12">
        <v>0.42307692307692307</v>
      </c>
    </row>
    <row r="258" spans="1:13">
      <c r="A258" s="8">
        <v>97</v>
      </c>
      <c r="B258" s="8">
        <v>14</v>
      </c>
      <c r="C258" s="9" t="s">
        <v>21</v>
      </c>
      <c r="D258" s="9" t="s">
        <v>45</v>
      </c>
      <c r="E258" s="31">
        <v>12</v>
      </c>
      <c r="F258" s="31">
        <v>20</v>
      </c>
      <c r="G258" s="8">
        <v>3</v>
      </c>
      <c r="H258" s="8">
        <v>5</v>
      </c>
      <c r="I258" s="9" t="s">
        <v>6</v>
      </c>
      <c r="J258" s="31">
        <v>60</v>
      </c>
      <c r="K258" s="31">
        <v>24</v>
      </c>
      <c r="L258" s="31">
        <v>60</v>
      </c>
      <c r="M258" s="12">
        <v>0.4</v>
      </c>
    </row>
    <row r="259" spans="1:13">
      <c r="A259" s="8">
        <v>97</v>
      </c>
      <c r="B259" s="8">
        <v>14</v>
      </c>
      <c r="C259" s="9" t="s">
        <v>20</v>
      </c>
      <c r="D259" s="9" t="s">
        <v>44</v>
      </c>
      <c r="E259" s="31">
        <v>20</v>
      </c>
      <c r="F259" s="31">
        <v>34</v>
      </c>
      <c r="G259" s="8">
        <v>3</v>
      </c>
      <c r="H259" s="8">
        <v>57</v>
      </c>
      <c r="I259" s="9" t="s">
        <v>6</v>
      </c>
      <c r="J259" s="31">
        <v>102</v>
      </c>
      <c r="K259" s="31">
        <v>42</v>
      </c>
      <c r="L259" s="31">
        <v>102</v>
      </c>
      <c r="M259" s="12">
        <v>0.41176470588235292</v>
      </c>
    </row>
    <row r="260" spans="1:13">
      <c r="A260" s="8">
        <v>98</v>
      </c>
      <c r="B260" s="8">
        <v>7</v>
      </c>
      <c r="C260" s="9" t="s">
        <v>21</v>
      </c>
      <c r="D260" s="9" t="s">
        <v>45</v>
      </c>
      <c r="E260" s="31">
        <v>12</v>
      </c>
      <c r="F260" s="31">
        <v>20</v>
      </c>
      <c r="G260" s="8">
        <v>3</v>
      </c>
      <c r="H260" s="8">
        <v>56</v>
      </c>
      <c r="I260" s="9" t="s">
        <v>8</v>
      </c>
      <c r="J260" s="31">
        <v>60</v>
      </c>
      <c r="K260" s="31">
        <v>24</v>
      </c>
      <c r="L260" s="31">
        <v>60</v>
      </c>
      <c r="M260" s="12">
        <v>0.4</v>
      </c>
    </row>
    <row r="261" spans="1:13">
      <c r="A261" s="8">
        <v>98</v>
      </c>
      <c r="B261" s="8">
        <v>7</v>
      </c>
      <c r="C261" s="9" t="s">
        <v>13</v>
      </c>
      <c r="D261" s="9" t="s">
        <v>37</v>
      </c>
      <c r="E261" s="31">
        <v>17</v>
      </c>
      <c r="F261" s="31">
        <v>29</v>
      </c>
      <c r="G261" s="8">
        <v>3</v>
      </c>
      <c r="H261" s="8">
        <v>33</v>
      </c>
      <c r="I261" s="9" t="s">
        <v>8</v>
      </c>
      <c r="J261" s="31">
        <v>87</v>
      </c>
      <c r="K261" s="31">
        <v>36</v>
      </c>
      <c r="L261" s="31">
        <v>87</v>
      </c>
      <c r="M261" s="12">
        <v>0.41379310344827586</v>
      </c>
    </row>
    <row r="262" spans="1:13">
      <c r="A262" s="8">
        <v>98</v>
      </c>
      <c r="B262" s="8">
        <v>7</v>
      </c>
      <c r="C262" s="9" t="s">
        <v>16</v>
      </c>
      <c r="D262" s="9" t="s">
        <v>40</v>
      </c>
      <c r="E262" s="31">
        <v>11</v>
      </c>
      <c r="F262" s="31">
        <v>19</v>
      </c>
      <c r="G262" s="8">
        <v>1</v>
      </c>
      <c r="H262" s="8">
        <v>51</v>
      </c>
      <c r="I262" s="9" t="s">
        <v>8</v>
      </c>
      <c r="J262" s="31">
        <v>19</v>
      </c>
      <c r="K262" s="31">
        <v>8</v>
      </c>
      <c r="L262" s="31">
        <v>19</v>
      </c>
      <c r="M262" s="12">
        <v>0.42105263157894735</v>
      </c>
    </row>
    <row r="263" spans="1:13">
      <c r="A263" s="8">
        <v>99</v>
      </c>
      <c r="B263" s="8">
        <v>2</v>
      </c>
      <c r="C263" s="9" t="s">
        <v>7</v>
      </c>
      <c r="D263" s="9" t="s">
        <v>32</v>
      </c>
      <c r="E263" s="31">
        <v>18</v>
      </c>
      <c r="F263" s="31">
        <v>30</v>
      </c>
      <c r="G263" s="8">
        <v>2</v>
      </c>
      <c r="H263" s="8">
        <v>27</v>
      </c>
      <c r="I263" s="9" t="s">
        <v>8</v>
      </c>
      <c r="J263" s="31">
        <v>60</v>
      </c>
      <c r="K263" s="31">
        <v>24</v>
      </c>
      <c r="L263" s="31">
        <v>60</v>
      </c>
      <c r="M263" s="12">
        <v>0.4</v>
      </c>
    </row>
    <row r="264" spans="1:13">
      <c r="A264" s="8">
        <v>99</v>
      </c>
      <c r="B264" s="8">
        <v>2</v>
      </c>
      <c r="C264" s="9" t="s">
        <v>9</v>
      </c>
      <c r="D264" s="9" t="s">
        <v>33</v>
      </c>
      <c r="E264" s="31">
        <v>19</v>
      </c>
      <c r="F264" s="31">
        <v>31</v>
      </c>
      <c r="G264" s="8">
        <v>1</v>
      </c>
      <c r="H264" s="8">
        <v>5</v>
      </c>
      <c r="I264" s="9" t="s">
        <v>8</v>
      </c>
      <c r="J264" s="31">
        <v>31</v>
      </c>
      <c r="K264" s="31">
        <v>12</v>
      </c>
      <c r="L264" s="31">
        <v>31</v>
      </c>
      <c r="M264" s="12">
        <v>0.38709677419354838</v>
      </c>
    </row>
    <row r="265" spans="1:13">
      <c r="A265" s="8">
        <v>99</v>
      </c>
      <c r="B265" s="8">
        <v>2</v>
      </c>
      <c r="C265" s="9" t="s">
        <v>16</v>
      </c>
      <c r="D265" s="9" t="s">
        <v>40</v>
      </c>
      <c r="E265" s="31">
        <v>11</v>
      </c>
      <c r="F265" s="31">
        <v>19</v>
      </c>
      <c r="G265" s="8">
        <v>1</v>
      </c>
      <c r="H265" s="8">
        <v>9</v>
      </c>
      <c r="I265" s="9" t="s">
        <v>6</v>
      </c>
      <c r="J265" s="31">
        <v>19</v>
      </c>
      <c r="K265" s="31">
        <v>8</v>
      </c>
      <c r="L265" s="31">
        <v>19</v>
      </c>
      <c r="M265" s="12">
        <v>0.42105263157894735</v>
      </c>
    </row>
    <row r="266" spans="1:13">
      <c r="A266" s="8">
        <v>99</v>
      </c>
      <c r="B266" s="8">
        <v>2</v>
      </c>
      <c r="C266" s="9" t="s">
        <v>13</v>
      </c>
      <c r="D266" s="9" t="s">
        <v>37</v>
      </c>
      <c r="E266" s="31">
        <v>17</v>
      </c>
      <c r="F266" s="31">
        <v>29</v>
      </c>
      <c r="G266" s="8">
        <v>1</v>
      </c>
      <c r="H266" s="8">
        <v>45</v>
      </c>
      <c r="I266" s="9" t="s">
        <v>6</v>
      </c>
      <c r="J266" s="31">
        <v>29</v>
      </c>
      <c r="K266" s="31">
        <v>12</v>
      </c>
      <c r="L266" s="31">
        <v>29</v>
      </c>
      <c r="M266" s="12">
        <v>0.41379310344827586</v>
      </c>
    </row>
    <row r="267" spans="1:13">
      <c r="A267" s="8">
        <v>100</v>
      </c>
      <c r="B267" s="8">
        <v>18</v>
      </c>
      <c r="C267" s="9" t="s">
        <v>5</v>
      </c>
      <c r="D267" s="9" t="s">
        <v>31</v>
      </c>
      <c r="E267" s="31">
        <v>14</v>
      </c>
      <c r="F267" s="31">
        <v>24</v>
      </c>
      <c r="G267" s="8">
        <v>3</v>
      </c>
      <c r="H267" s="8">
        <v>48</v>
      </c>
      <c r="I267" s="9" t="s">
        <v>8</v>
      </c>
      <c r="J267" s="31">
        <v>72</v>
      </c>
      <c r="K267" s="31">
        <v>30</v>
      </c>
      <c r="L267" s="31">
        <v>72</v>
      </c>
      <c r="M267" s="12">
        <v>0.41666666666666669</v>
      </c>
    </row>
    <row r="268" spans="1:13">
      <c r="A268" s="8">
        <v>100</v>
      </c>
      <c r="B268" s="8">
        <v>18</v>
      </c>
      <c r="C268" s="9" t="s">
        <v>19</v>
      </c>
      <c r="D268" s="9" t="s">
        <v>43</v>
      </c>
      <c r="E268" s="31">
        <v>13</v>
      </c>
      <c r="F268" s="31">
        <v>22</v>
      </c>
      <c r="G268" s="8">
        <v>2</v>
      </c>
      <c r="H268" s="8">
        <v>33</v>
      </c>
      <c r="I268" s="9" t="s">
        <v>6</v>
      </c>
      <c r="J268" s="31">
        <v>44</v>
      </c>
      <c r="K268" s="31">
        <v>18</v>
      </c>
      <c r="L268" s="31">
        <v>44</v>
      </c>
      <c r="M268" s="12">
        <v>0.40909090909090912</v>
      </c>
    </row>
    <row r="269" spans="1:13">
      <c r="A269" s="8">
        <v>100</v>
      </c>
      <c r="B269" s="8">
        <v>18</v>
      </c>
      <c r="C269" s="9" t="s">
        <v>26</v>
      </c>
      <c r="D269" s="9" t="s">
        <v>50</v>
      </c>
      <c r="E269" s="31">
        <v>15</v>
      </c>
      <c r="F269" s="31">
        <v>25</v>
      </c>
      <c r="G269" s="8">
        <v>2</v>
      </c>
      <c r="H269" s="8">
        <v>22</v>
      </c>
      <c r="I269" s="9" t="s">
        <v>8</v>
      </c>
      <c r="J269" s="31">
        <v>50</v>
      </c>
      <c r="K269" s="31">
        <v>20</v>
      </c>
      <c r="L269" s="31">
        <v>50</v>
      </c>
      <c r="M269" s="12">
        <v>0.4</v>
      </c>
    </row>
    <row r="270" spans="1:13">
      <c r="A270" s="8">
        <v>101</v>
      </c>
      <c r="B270" s="8">
        <v>1</v>
      </c>
      <c r="C270" s="9" t="s">
        <v>9</v>
      </c>
      <c r="D270" s="9" t="s">
        <v>33</v>
      </c>
      <c r="E270" s="31">
        <v>19</v>
      </c>
      <c r="F270" s="31">
        <v>31</v>
      </c>
      <c r="G270" s="8">
        <v>1</v>
      </c>
      <c r="H270" s="8">
        <v>24</v>
      </c>
      <c r="I270" s="9" t="s">
        <v>8</v>
      </c>
      <c r="J270" s="31">
        <v>31</v>
      </c>
      <c r="K270" s="31">
        <v>12</v>
      </c>
      <c r="L270" s="31">
        <v>31</v>
      </c>
      <c r="M270" s="12">
        <v>0.38709677419354838</v>
      </c>
    </row>
    <row r="271" spans="1:13">
      <c r="A271" s="8">
        <v>101</v>
      </c>
      <c r="B271" s="8">
        <v>1</v>
      </c>
      <c r="C271" s="9" t="s">
        <v>26</v>
      </c>
      <c r="D271" s="9" t="s">
        <v>50</v>
      </c>
      <c r="E271" s="31">
        <v>15</v>
      </c>
      <c r="F271" s="31">
        <v>25</v>
      </c>
      <c r="G271" s="8">
        <v>2</v>
      </c>
      <c r="H271" s="8">
        <v>41</v>
      </c>
      <c r="I271" s="9" t="s">
        <v>8</v>
      </c>
      <c r="J271" s="31">
        <v>50</v>
      </c>
      <c r="K271" s="31">
        <v>20</v>
      </c>
      <c r="L271" s="31">
        <v>50</v>
      </c>
      <c r="M271" s="12">
        <v>0.4</v>
      </c>
    </row>
    <row r="272" spans="1:13">
      <c r="A272" s="8">
        <v>101</v>
      </c>
      <c r="B272" s="8">
        <v>1</v>
      </c>
      <c r="C272" s="9" t="s">
        <v>19</v>
      </c>
      <c r="D272" s="9" t="s">
        <v>43</v>
      </c>
      <c r="E272" s="31">
        <v>13</v>
      </c>
      <c r="F272" s="31">
        <v>22</v>
      </c>
      <c r="G272" s="8">
        <v>1</v>
      </c>
      <c r="H272" s="8">
        <v>35</v>
      </c>
      <c r="I272" s="9" t="s">
        <v>8</v>
      </c>
      <c r="J272" s="31">
        <v>22</v>
      </c>
      <c r="K272" s="31">
        <v>9</v>
      </c>
      <c r="L272" s="31">
        <v>22</v>
      </c>
      <c r="M272" s="12">
        <v>0.40909090909090912</v>
      </c>
    </row>
    <row r="273" spans="1:13">
      <c r="A273" s="8">
        <v>101</v>
      </c>
      <c r="B273" s="8">
        <v>1</v>
      </c>
      <c r="C273" s="9" t="s">
        <v>17</v>
      </c>
      <c r="D273" s="9" t="s">
        <v>41</v>
      </c>
      <c r="E273" s="31">
        <v>21</v>
      </c>
      <c r="F273" s="31">
        <v>35</v>
      </c>
      <c r="G273" s="8">
        <v>1</v>
      </c>
      <c r="H273" s="8">
        <v>34</v>
      </c>
      <c r="I273" s="9" t="s">
        <v>8</v>
      </c>
      <c r="J273" s="31">
        <v>35</v>
      </c>
      <c r="K273" s="31">
        <v>14</v>
      </c>
      <c r="L273" s="31">
        <v>35</v>
      </c>
      <c r="M273" s="12">
        <v>0.4</v>
      </c>
    </row>
    <row r="274" spans="1:13">
      <c r="A274" s="8">
        <v>102</v>
      </c>
      <c r="B274" s="8">
        <v>19</v>
      </c>
      <c r="C274" s="9" t="s">
        <v>15</v>
      </c>
      <c r="D274" s="9" t="s">
        <v>39</v>
      </c>
      <c r="E274" s="31">
        <v>16</v>
      </c>
      <c r="F274" s="31">
        <v>28</v>
      </c>
      <c r="G274" s="8">
        <v>3</v>
      </c>
      <c r="H274" s="8">
        <v>17</v>
      </c>
      <c r="I274" s="9" t="s">
        <v>8</v>
      </c>
      <c r="J274" s="31">
        <v>84</v>
      </c>
      <c r="K274" s="31">
        <v>36</v>
      </c>
      <c r="L274" s="31">
        <v>84</v>
      </c>
      <c r="M274" s="12">
        <v>0.42857142857142855</v>
      </c>
    </row>
    <row r="275" spans="1:13">
      <c r="A275" s="8">
        <v>102</v>
      </c>
      <c r="B275" s="8">
        <v>19</v>
      </c>
      <c r="C275" s="9" t="s">
        <v>13</v>
      </c>
      <c r="D275" s="9" t="s">
        <v>37</v>
      </c>
      <c r="E275" s="31">
        <v>17</v>
      </c>
      <c r="F275" s="31">
        <v>29</v>
      </c>
      <c r="G275" s="8">
        <v>3</v>
      </c>
      <c r="H275" s="8">
        <v>29</v>
      </c>
      <c r="I275" s="9" t="s">
        <v>6</v>
      </c>
      <c r="J275" s="31">
        <v>87</v>
      </c>
      <c r="K275" s="31">
        <v>36</v>
      </c>
      <c r="L275" s="31">
        <v>87</v>
      </c>
      <c r="M275" s="12">
        <v>0.41379310344827586</v>
      </c>
    </row>
    <row r="276" spans="1:13">
      <c r="A276" s="8">
        <v>103</v>
      </c>
      <c r="B276" s="8">
        <v>13</v>
      </c>
      <c r="C276" s="9" t="s">
        <v>23</v>
      </c>
      <c r="D276" s="9" t="s">
        <v>47</v>
      </c>
      <c r="E276" s="31">
        <v>13</v>
      </c>
      <c r="F276" s="31">
        <v>21</v>
      </c>
      <c r="G276" s="8">
        <v>1</v>
      </c>
      <c r="H276" s="8">
        <v>57</v>
      </c>
      <c r="I276" s="9" t="s">
        <v>8</v>
      </c>
      <c r="J276" s="31">
        <v>21</v>
      </c>
      <c r="K276" s="31">
        <v>8</v>
      </c>
      <c r="L276" s="31">
        <v>21</v>
      </c>
      <c r="M276" s="12">
        <v>0.38095238095238093</v>
      </c>
    </row>
    <row r="277" spans="1:13">
      <c r="A277" s="8">
        <v>103</v>
      </c>
      <c r="B277" s="8">
        <v>13</v>
      </c>
      <c r="C277" s="9" t="s">
        <v>20</v>
      </c>
      <c r="D277" s="9" t="s">
        <v>44</v>
      </c>
      <c r="E277" s="31">
        <v>20</v>
      </c>
      <c r="F277" s="31">
        <v>34</v>
      </c>
      <c r="G277" s="8">
        <v>1</v>
      </c>
      <c r="H277" s="8">
        <v>9</v>
      </c>
      <c r="I277" s="9" t="s">
        <v>6</v>
      </c>
      <c r="J277" s="31">
        <v>34</v>
      </c>
      <c r="K277" s="31">
        <v>14</v>
      </c>
      <c r="L277" s="31">
        <v>34</v>
      </c>
      <c r="M277" s="12">
        <v>0.41176470588235292</v>
      </c>
    </row>
    <row r="278" spans="1:13">
      <c r="A278" s="8">
        <v>103</v>
      </c>
      <c r="B278" s="8">
        <v>13</v>
      </c>
      <c r="C278" s="9" t="s">
        <v>24</v>
      </c>
      <c r="D278" s="9" t="s">
        <v>48</v>
      </c>
      <c r="E278" s="31">
        <v>10</v>
      </c>
      <c r="F278" s="31">
        <v>18</v>
      </c>
      <c r="G278" s="8">
        <v>1</v>
      </c>
      <c r="H278" s="8">
        <v>33</v>
      </c>
      <c r="I278" s="9" t="s">
        <v>8</v>
      </c>
      <c r="J278" s="31">
        <v>18</v>
      </c>
      <c r="K278" s="31">
        <v>8</v>
      </c>
      <c r="L278" s="31">
        <v>18</v>
      </c>
      <c r="M278" s="12">
        <v>0.44444444444444442</v>
      </c>
    </row>
    <row r="279" spans="1:13">
      <c r="A279" s="8">
        <v>104</v>
      </c>
      <c r="B279" s="8">
        <v>14</v>
      </c>
      <c r="C279" s="9" t="s">
        <v>22</v>
      </c>
      <c r="D279" s="9" t="s">
        <v>46</v>
      </c>
      <c r="E279" s="31">
        <v>14</v>
      </c>
      <c r="F279" s="31">
        <v>23</v>
      </c>
      <c r="G279" s="8">
        <v>2</v>
      </c>
      <c r="H279" s="8">
        <v>43</v>
      </c>
      <c r="I279" s="9" t="s">
        <v>8</v>
      </c>
      <c r="J279" s="31">
        <v>46</v>
      </c>
      <c r="K279" s="31">
        <v>18</v>
      </c>
      <c r="L279" s="31">
        <v>46</v>
      </c>
      <c r="M279" s="12">
        <v>0.39130434782608697</v>
      </c>
    </row>
    <row r="280" spans="1:13">
      <c r="A280" s="8">
        <v>104</v>
      </c>
      <c r="B280" s="8">
        <v>14</v>
      </c>
      <c r="C280" s="9" t="s">
        <v>9</v>
      </c>
      <c r="D280" s="9" t="s">
        <v>33</v>
      </c>
      <c r="E280" s="31">
        <v>19</v>
      </c>
      <c r="F280" s="31">
        <v>31</v>
      </c>
      <c r="G280" s="8">
        <v>1</v>
      </c>
      <c r="H280" s="8">
        <v>12</v>
      </c>
      <c r="I280" s="9" t="s">
        <v>6</v>
      </c>
      <c r="J280" s="31">
        <v>31</v>
      </c>
      <c r="K280" s="31">
        <v>12</v>
      </c>
      <c r="L280" s="31">
        <v>31</v>
      </c>
      <c r="M280" s="12">
        <v>0.38709677419354838</v>
      </c>
    </row>
    <row r="281" spans="1:13">
      <c r="A281" s="8">
        <v>105</v>
      </c>
      <c r="B281" s="8">
        <v>14</v>
      </c>
      <c r="C281" s="9" t="s">
        <v>21</v>
      </c>
      <c r="D281" s="9" t="s">
        <v>45</v>
      </c>
      <c r="E281" s="31">
        <v>12</v>
      </c>
      <c r="F281" s="31">
        <v>20</v>
      </c>
      <c r="G281" s="8">
        <v>3</v>
      </c>
      <c r="H281" s="8">
        <v>9</v>
      </c>
      <c r="I281" s="9" t="s">
        <v>6</v>
      </c>
      <c r="J281" s="31">
        <v>60</v>
      </c>
      <c r="K281" s="31">
        <v>24</v>
      </c>
      <c r="L281" s="31">
        <v>60</v>
      </c>
      <c r="M281" s="12">
        <v>0.4</v>
      </c>
    </row>
    <row r="282" spans="1:13">
      <c r="A282" s="8">
        <v>105</v>
      </c>
      <c r="B282" s="8">
        <v>14</v>
      </c>
      <c r="C282" s="9" t="s">
        <v>10</v>
      </c>
      <c r="D282" s="9" t="s">
        <v>34</v>
      </c>
      <c r="E282" s="31">
        <v>16</v>
      </c>
      <c r="F282" s="31">
        <v>27</v>
      </c>
      <c r="G282" s="8">
        <v>3</v>
      </c>
      <c r="H282" s="8">
        <v>34</v>
      </c>
      <c r="I282" s="9" t="s">
        <v>6</v>
      </c>
      <c r="J282" s="31">
        <v>81</v>
      </c>
      <c r="K282" s="31">
        <v>33</v>
      </c>
      <c r="L282" s="31">
        <v>81</v>
      </c>
      <c r="M282" s="12">
        <v>0.40740740740740738</v>
      </c>
    </row>
    <row r="283" spans="1:13">
      <c r="A283" s="8">
        <v>106</v>
      </c>
      <c r="B283" s="8">
        <v>15</v>
      </c>
      <c r="C283" s="9" t="s">
        <v>20</v>
      </c>
      <c r="D283" s="9" t="s">
        <v>44</v>
      </c>
      <c r="E283" s="31">
        <v>20</v>
      </c>
      <c r="F283" s="31">
        <v>34</v>
      </c>
      <c r="G283" s="8">
        <v>2</v>
      </c>
      <c r="H283" s="8">
        <v>29</v>
      </c>
      <c r="I283" s="9" t="s">
        <v>6</v>
      </c>
      <c r="J283" s="31">
        <v>68</v>
      </c>
      <c r="K283" s="31">
        <v>28</v>
      </c>
      <c r="L283" s="31">
        <v>68</v>
      </c>
      <c r="M283" s="12">
        <v>0.41176470588235292</v>
      </c>
    </row>
    <row r="284" spans="1:13">
      <c r="A284" s="8">
        <v>107</v>
      </c>
      <c r="B284" s="8">
        <v>11</v>
      </c>
      <c r="C284" s="9" t="s">
        <v>18</v>
      </c>
      <c r="D284" s="9" t="s">
        <v>42</v>
      </c>
      <c r="E284" s="31">
        <v>19</v>
      </c>
      <c r="F284" s="31">
        <v>32</v>
      </c>
      <c r="G284" s="8">
        <v>2</v>
      </c>
      <c r="H284" s="8">
        <v>48</v>
      </c>
      <c r="I284" s="9" t="s">
        <v>6</v>
      </c>
      <c r="J284" s="31">
        <v>64</v>
      </c>
      <c r="K284" s="31">
        <v>26</v>
      </c>
      <c r="L284" s="31">
        <v>64</v>
      </c>
      <c r="M284" s="12">
        <v>0.40625</v>
      </c>
    </row>
    <row r="285" spans="1:13">
      <c r="A285" s="8">
        <v>107</v>
      </c>
      <c r="B285" s="8">
        <v>11</v>
      </c>
      <c r="C285" s="9" t="s">
        <v>13</v>
      </c>
      <c r="D285" s="9" t="s">
        <v>37</v>
      </c>
      <c r="E285" s="31">
        <v>17</v>
      </c>
      <c r="F285" s="31">
        <v>29</v>
      </c>
      <c r="G285" s="8">
        <v>3</v>
      </c>
      <c r="H285" s="8">
        <v>51</v>
      </c>
      <c r="I285" s="9" t="s">
        <v>8</v>
      </c>
      <c r="J285" s="31">
        <v>87</v>
      </c>
      <c r="K285" s="31">
        <v>36</v>
      </c>
      <c r="L285" s="31">
        <v>87</v>
      </c>
      <c r="M285" s="12">
        <v>0.41379310344827586</v>
      </c>
    </row>
    <row r="286" spans="1:13">
      <c r="A286" s="8">
        <v>107</v>
      </c>
      <c r="B286" s="8">
        <v>11</v>
      </c>
      <c r="C286" s="9" t="s">
        <v>20</v>
      </c>
      <c r="D286" s="9" t="s">
        <v>44</v>
      </c>
      <c r="E286" s="31">
        <v>20</v>
      </c>
      <c r="F286" s="31">
        <v>34</v>
      </c>
      <c r="G286" s="8">
        <v>3</v>
      </c>
      <c r="H286" s="8">
        <v>42</v>
      </c>
      <c r="I286" s="9" t="s">
        <v>8</v>
      </c>
      <c r="J286" s="31">
        <v>102</v>
      </c>
      <c r="K286" s="31">
        <v>42</v>
      </c>
      <c r="L286" s="31">
        <v>102</v>
      </c>
      <c r="M286" s="12">
        <v>0.41176470588235292</v>
      </c>
    </row>
    <row r="287" spans="1:13">
      <c r="A287" s="8">
        <v>108</v>
      </c>
      <c r="B287" s="8">
        <v>3</v>
      </c>
      <c r="C287" s="9" t="s">
        <v>13</v>
      </c>
      <c r="D287" s="9" t="s">
        <v>37</v>
      </c>
      <c r="E287" s="31">
        <v>17</v>
      </c>
      <c r="F287" s="31">
        <v>29</v>
      </c>
      <c r="G287" s="8">
        <v>2</v>
      </c>
      <c r="H287" s="8">
        <v>23</v>
      </c>
      <c r="I287" s="9" t="s">
        <v>6</v>
      </c>
      <c r="J287" s="31">
        <v>58</v>
      </c>
      <c r="K287" s="31">
        <v>24</v>
      </c>
      <c r="L287" s="31">
        <v>58</v>
      </c>
      <c r="M287" s="12">
        <v>0.41379310344827586</v>
      </c>
    </row>
    <row r="288" spans="1:13">
      <c r="A288" s="8">
        <v>108</v>
      </c>
      <c r="B288" s="8">
        <v>3</v>
      </c>
      <c r="C288" s="9" t="s">
        <v>24</v>
      </c>
      <c r="D288" s="9" t="s">
        <v>48</v>
      </c>
      <c r="E288" s="31">
        <v>10</v>
      </c>
      <c r="F288" s="31">
        <v>18</v>
      </c>
      <c r="G288" s="8">
        <v>1</v>
      </c>
      <c r="H288" s="8">
        <v>10</v>
      </c>
      <c r="I288" s="9" t="s">
        <v>8</v>
      </c>
      <c r="J288" s="31">
        <v>18</v>
      </c>
      <c r="K288" s="31">
        <v>8</v>
      </c>
      <c r="L288" s="31">
        <v>18</v>
      </c>
      <c r="M288" s="12">
        <v>0.44444444444444442</v>
      </c>
    </row>
    <row r="289" spans="1:13">
      <c r="A289" s="8">
        <v>108</v>
      </c>
      <c r="B289" s="8">
        <v>3</v>
      </c>
      <c r="C289" s="9" t="s">
        <v>21</v>
      </c>
      <c r="D289" s="9" t="s">
        <v>45</v>
      </c>
      <c r="E289" s="31">
        <v>12</v>
      </c>
      <c r="F289" s="31">
        <v>20</v>
      </c>
      <c r="G289" s="8">
        <v>1</v>
      </c>
      <c r="H289" s="8">
        <v>26</v>
      </c>
      <c r="I289" s="9" t="s">
        <v>8</v>
      </c>
      <c r="J289" s="31">
        <v>20</v>
      </c>
      <c r="K289" s="31">
        <v>8</v>
      </c>
      <c r="L289" s="31">
        <v>20</v>
      </c>
      <c r="M289" s="12">
        <v>0.4</v>
      </c>
    </row>
    <row r="290" spans="1:13">
      <c r="A290" s="8">
        <v>108</v>
      </c>
      <c r="B290" s="8">
        <v>3</v>
      </c>
      <c r="C290" s="9" t="s">
        <v>15</v>
      </c>
      <c r="D290" s="9" t="s">
        <v>39</v>
      </c>
      <c r="E290" s="31">
        <v>16</v>
      </c>
      <c r="F290" s="31">
        <v>28</v>
      </c>
      <c r="G290" s="8">
        <v>1</v>
      </c>
      <c r="H290" s="8">
        <v>56</v>
      </c>
      <c r="I290" s="9" t="s">
        <v>6</v>
      </c>
      <c r="J290" s="31">
        <v>28</v>
      </c>
      <c r="K290" s="31">
        <v>12</v>
      </c>
      <c r="L290" s="31">
        <v>28</v>
      </c>
      <c r="M290" s="12">
        <v>0.42857142857142855</v>
      </c>
    </row>
    <row r="291" spans="1:13">
      <c r="A291" s="8">
        <v>109</v>
      </c>
      <c r="B291" s="8">
        <v>10</v>
      </c>
      <c r="C291" s="9" t="s">
        <v>20</v>
      </c>
      <c r="D291" s="9" t="s">
        <v>44</v>
      </c>
      <c r="E291" s="31">
        <v>20</v>
      </c>
      <c r="F291" s="31">
        <v>34</v>
      </c>
      <c r="G291" s="8">
        <v>3</v>
      </c>
      <c r="H291" s="8">
        <v>54</v>
      </c>
      <c r="I291" s="9" t="s">
        <v>8</v>
      </c>
      <c r="J291" s="31">
        <v>102</v>
      </c>
      <c r="K291" s="31">
        <v>42</v>
      </c>
      <c r="L291" s="31">
        <v>102</v>
      </c>
      <c r="M291" s="12">
        <v>0.41176470588235292</v>
      </c>
    </row>
    <row r="292" spans="1:13">
      <c r="A292" s="8">
        <v>109</v>
      </c>
      <c r="B292" s="8">
        <v>10</v>
      </c>
      <c r="C292" s="9" t="s">
        <v>22</v>
      </c>
      <c r="D292" s="9" t="s">
        <v>46</v>
      </c>
      <c r="E292" s="31">
        <v>14</v>
      </c>
      <c r="F292" s="31">
        <v>23</v>
      </c>
      <c r="G292" s="8">
        <v>1</v>
      </c>
      <c r="H292" s="8">
        <v>26</v>
      </c>
      <c r="I292" s="9" t="s">
        <v>8</v>
      </c>
      <c r="J292" s="31">
        <v>23</v>
      </c>
      <c r="K292" s="31">
        <v>9</v>
      </c>
      <c r="L292" s="31">
        <v>23</v>
      </c>
      <c r="M292" s="12">
        <v>0.39130434782608697</v>
      </c>
    </row>
    <row r="293" spans="1:13">
      <c r="A293" s="8">
        <v>109</v>
      </c>
      <c r="B293" s="8">
        <v>10</v>
      </c>
      <c r="C293" s="9" t="s">
        <v>19</v>
      </c>
      <c r="D293" s="9" t="s">
        <v>43</v>
      </c>
      <c r="E293" s="31">
        <v>13</v>
      </c>
      <c r="F293" s="31">
        <v>22</v>
      </c>
      <c r="G293" s="8">
        <v>2</v>
      </c>
      <c r="H293" s="8">
        <v>38</v>
      </c>
      <c r="I293" s="9" t="s">
        <v>6</v>
      </c>
      <c r="J293" s="31">
        <v>44</v>
      </c>
      <c r="K293" s="31">
        <v>18</v>
      </c>
      <c r="L293" s="31">
        <v>44</v>
      </c>
      <c r="M293" s="12">
        <v>0.40909090909090912</v>
      </c>
    </row>
    <row r="294" spans="1:13">
      <c r="A294" s="8">
        <v>110</v>
      </c>
      <c r="B294" s="8">
        <v>5</v>
      </c>
      <c r="C294" s="9" t="s">
        <v>13</v>
      </c>
      <c r="D294" s="9" t="s">
        <v>37</v>
      </c>
      <c r="E294" s="31">
        <v>17</v>
      </c>
      <c r="F294" s="31">
        <v>29</v>
      </c>
      <c r="G294" s="8">
        <v>2</v>
      </c>
      <c r="H294" s="8">
        <v>38</v>
      </c>
      <c r="I294" s="9" t="s">
        <v>6</v>
      </c>
      <c r="J294" s="31">
        <v>58</v>
      </c>
      <c r="K294" s="31">
        <v>24</v>
      </c>
      <c r="L294" s="31">
        <v>58</v>
      </c>
      <c r="M294" s="12">
        <v>0.41379310344827586</v>
      </c>
    </row>
    <row r="295" spans="1:13">
      <c r="A295" s="8">
        <v>110</v>
      </c>
      <c r="B295" s="8">
        <v>5</v>
      </c>
      <c r="C295" s="9" t="s">
        <v>25</v>
      </c>
      <c r="D295" s="9" t="s">
        <v>49</v>
      </c>
      <c r="E295" s="31">
        <v>15</v>
      </c>
      <c r="F295" s="31">
        <v>26</v>
      </c>
      <c r="G295" s="8">
        <v>3</v>
      </c>
      <c r="H295" s="8">
        <v>27</v>
      </c>
      <c r="I295" s="9" t="s">
        <v>6</v>
      </c>
      <c r="J295" s="31">
        <v>78</v>
      </c>
      <c r="K295" s="31">
        <v>33</v>
      </c>
      <c r="L295" s="31">
        <v>78</v>
      </c>
      <c r="M295" s="12">
        <v>0.42307692307692307</v>
      </c>
    </row>
    <row r="296" spans="1:13">
      <c r="A296" s="8">
        <v>110</v>
      </c>
      <c r="B296" s="8">
        <v>5</v>
      </c>
      <c r="C296" s="9" t="s">
        <v>10</v>
      </c>
      <c r="D296" s="9" t="s">
        <v>34</v>
      </c>
      <c r="E296" s="31">
        <v>16</v>
      </c>
      <c r="F296" s="31">
        <v>27</v>
      </c>
      <c r="G296" s="8">
        <v>1</v>
      </c>
      <c r="H296" s="8">
        <v>56</v>
      </c>
      <c r="I296" s="9" t="s">
        <v>8</v>
      </c>
      <c r="J296" s="31">
        <v>27</v>
      </c>
      <c r="K296" s="31">
        <v>11</v>
      </c>
      <c r="L296" s="31">
        <v>27</v>
      </c>
      <c r="M296" s="12">
        <v>0.40740740740740738</v>
      </c>
    </row>
    <row r="297" spans="1:13">
      <c r="A297" s="8">
        <v>111</v>
      </c>
      <c r="B297" s="8">
        <v>3</v>
      </c>
      <c r="C297" s="9" t="s">
        <v>18</v>
      </c>
      <c r="D297" s="9" t="s">
        <v>42</v>
      </c>
      <c r="E297" s="31">
        <v>19</v>
      </c>
      <c r="F297" s="31">
        <v>32</v>
      </c>
      <c r="G297" s="8">
        <v>1</v>
      </c>
      <c r="H297" s="8">
        <v>47</v>
      </c>
      <c r="I297" s="9" t="s">
        <v>8</v>
      </c>
      <c r="J297" s="31">
        <v>32</v>
      </c>
      <c r="K297" s="31">
        <v>13</v>
      </c>
      <c r="L297" s="31">
        <v>32</v>
      </c>
      <c r="M297" s="12">
        <v>0.40625</v>
      </c>
    </row>
    <row r="298" spans="1:13">
      <c r="A298" s="8">
        <v>111</v>
      </c>
      <c r="B298" s="8">
        <v>3</v>
      </c>
      <c r="C298" s="9" t="s">
        <v>19</v>
      </c>
      <c r="D298" s="9" t="s">
        <v>43</v>
      </c>
      <c r="E298" s="31">
        <v>13</v>
      </c>
      <c r="F298" s="31">
        <v>22</v>
      </c>
      <c r="G298" s="8">
        <v>3</v>
      </c>
      <c r="H298" s="8">
        <v>5</v>
      </c>
      <c r="I298" s="9" t="s">
        <v>6</v>
      </c>
      <c r="J298" s="31">
        <v>66</v>
      </c>
      <c r="K298" s="31">
        <v>27</v>
      </c>
      <c r="L298" s="31">
        <v>66</v>
      </c>
      <c r="M298" s="12">
        <v>0.40909090909090912</v>
      </c>
    </row>
    <row r="299" spans="1:13">
      <c r="A299" s="8">
        <v>111</v>
      </c>
      <c r="B299" s="8">
        <v>3</v>
      </c>
      <c r="C299" s="9" t="s">
        <v>5</v>
      </c>
      <c r="D299" s="9" t="s">
        <v>31</v>
      </c>
      <c r="E299" s="31">
        <v>14</v>
      </c>
      <c r="F299" s="31">
        <v>24</v>
      </c>
      <c r="G299" s="8">
        <v>2</v>
      </c>
      <c r="H299" s="8">
        <v>48</v>
      </c>
      <c r="I299" s="9" t="s">
        <v>6</v>
      </c>
      <c r="J299" s="31">
        <v>48</v>
      </c>
      <c r="K299" s="31">
        <v>20</v>
      </c>
      <c r="L299" s="31">
        <v>48</v>
      </c>
      <c r="M299" s="12">
        <v>0.41666666666666669</v>
      </c>
    </row>
    <row r="300" spans="1:13">
      <c r="A300" s="8">
        <v>111</v>
      </c>
      <c r="B300" s="8">
        <v>3</v>
      </c>
      <c r="C300" s="9" t="s">
        <v>13</v>
      </c>
      <c r="D300" s="9" t="s">
        <v>37</v>
      </c>
      <c r="E300" s="31">
        <v>17</v>
      </c>
      <c r="F300" s="31">
        <v>29</v>
      </c>
      <c r="G300" s="8">
        <v>2</v>
      </c>
      <c r="H300" s="8">
        <v>37</v>
      </c>
      <c r="I300" s="9" t="s">
        <v>8</v>
      </c>
      <c r="J300" s="31">
        <v>58</v>
      </c>
      <c r="K300" s="31">
        <v>24</v>
      </c>
      <c r="L300" s="31">
        <v>58</v>
      </c>
      <c r="M300" s="12">
        <v>0.41379310344827586</v>
      </c>
    </row>
    <row r="301" spans="1:13">
      <c r="A301" s="8">
        <v>112</v>
      </c>
      <c r="B301" s="8">
        <v>6</v>
      </c>
      <c r="C301" s="9" t="s">
        <v>21</v>
      </c>
      <c r="D301" s="9" t="s">
        <v>45</v>
      </c>
      <c r="E301" s="31">
        <v>12</v>
      </c>
      <c r="F301" s="31">
        <v>20</v>
      </c>
      <c r="G301" s="8">
        <v>1</v>
      </c>
      <c r="H301" s="8">
        <v>16</v>
      </c>
      <c r="I301" s="9" t="s">
        <v>8</v>
      </c>
      <c r="J301" s="31">
        <v>20</v>
      </c>
      <c r="K301" s="31">
        <v>8</v>
      </c>
      <c r="L301" s="31">
        <v>20</v>
      </c>
      <c r="M301" s="12">
        <v>0.4</v>
      </c>
    </row>
    <row r="302" spans="1:13">
      <c r="A302" s="8">
        <v>113</v>
      </c>
      <c r="B302" s="8">
        <v>4</v>
      </c>
      <c r="C302" s="9" t="s">
        <v>20</v>
      </c>
      <c r="D302" s="9" t="s">
        <v>44</v>
      </c>
      <c r="E302" s="31">
        <v>20</v>
      </c>
      <c r="F302" s="31">
        <v>34</v>
      </c>
      <c r="G302" s="8">
        <v>2</v>
      </c>
      <c r="H302" s="8">
        <v>51</v>
      </c>
      <c r="I302" s="9" t="s">
        <v>6</v>
      </c>
      <c r="J302" s="31">
        <v>68</v>
      </c>
      <c r="K302" s="31">
        <v>28</v>
      </c>
      <c r="L302" s="31">
        <v>68</v>
      </c>
      <c r="M302" s="12">
        <v>0.41176470588235292</v>
      </c>
    </row>
    <row r="303" spans="1:13">
      <c r="A303" s="8">
        <v>114</v>
      </c>
      <c r="B303" s="8">
        <v>7</v>
      </c>
      <c r="C303" s="9" t="s">
        <v>7</v>
      </c>
      <c r="D303" s="9" t="s">
        <v>32</v>
      </c>
      <c r="E303" s="31">
        <v>18</v>
      </c>
      <c r="F303" s="31">
        <v>30</v>
      </c>
      <c r="G303" s="8">
        <v>3</v>
      </c>
      <c r="H303" s="8">
        <v>36</v>
      </c>
      <c r="I303" s="9" t="s">
        <v>6</v>
      </c>
      <c r="J303" s="31">
        <v>90</v>
      </c>
      <c r="K303" s="31">
        <v>36</v>
      </c>
      <c r="L303" s="31">
        <v>90</v>
      </c>
      <c r="M303" s="12">
        <v>0.4</v>
      </c>
    </row>
    <row r="304" spans="1:13">
      <c r="A304" s="8">
        <v>114</v>
      </c>
      <c r="B304" s="8">
        <v>7</v>
      </c>
      <c r="C304" s="9" t="s">
        <v>13</v>
      </c>
      <c r="D304" s="9" t="s">
        <v>37</v>
      </c>
      <c r="E304" s="31">
        <v>17</v>
      </c>
      <c r="F304" s="31">
        <v>29</v>
      </c>
      <c r="G304" s="8">
        <v>3</v>
      </c>
      <c r="H304" s="8">
        <v>22</v>
      </c>
      <c r="I304" s="9" t="s">
        <v>6</v>
      </c>
      <c r="J304" s="31">
        <v>87</v>
      </c>
      <c r="K304" s="31">
        <v>36</v>
      </c>
      <c r="L304" s="31">
        <v>87</v>
      </c>
      <c r="M304" s="12">
        <v>0.41379310344827586</v>
      </c>
    </row>
    <row r="305" spans="1:13">
      <c r="A305" s="8">
        <v>114</v>
      </c>
      <c r="B305" s="8">
        <v>7</v>
      </c>
      <c r="C305" s="9" t="s">
        <v>24</v>
      </c>
      <c r="D305" s="9" t="s">
        <v>48</v>
      </c>
      <c r="E305" s="31">
        <v>10</v>
      </c>
      <c r="F305" s="31">
        <v>18</v>
      </c>
      <c r="G305" s="8">
        <v>3</v>
      </c>
      <c r="H305" s="8">
        <v>31</v>
      </c>
      <c r="I305" s="9" t="s">
        <v>8</v>
      </c>
      <c r="J305" s="31">
        <v>54</v>
      </c>
      <c r="K305" s="31">
        <v>24</v>
      </c>
      <c r="L305" s="31">
        <v>54</v>
      </c>
      <c r="M305" s="12">
        <v>0.44444444444444442</v>
      </c>
    </row>
    <row r="306" spans="1:13">
      <c r="A306" s="8">
        <v>114</v>
      </c>
      <c r="B306" s="8">
        <v>7</v>
      </c>
      <c r="C306" s="9" t="s">
        <v>19</v>
      </c>
      <c r="D306" s="9" t="s">
        <v>43</v>
      </c>
      <c r="E306" s="31">
        <v>13</v>
      </c>
      <c r="F306" s="31">
        <v>22</v>
      </c>
      <c r="G306" s="8">
        <v>1</v>
      </c>
      <c r="H306" s="8">
        <v>42</v>
      </c>
      <c r="I306" s="9" t="s">
        <v>8</v>
      </c>
      <c r="J306" s="31">
        <v>22</v>
      </c>
      <c r="K306" s="31">
        <v>9</v>
      </c>
      <c r="L306" s="31">
        <v>22</v>
      </c>
      <c r="M306" s="12">
        <v>0.40909090909090912</v>
      </c>
    </row>
    <row r="307" spans="1:13">
      <c r="A307" s="8">
        <v>115</v>
      </c>
      <c r="B307" s="8">
        <v>12</v>
      </c>
      <c r="C307" s="9" t="s">
        <v>10</v>
      </c>
      <c r="D307" s="9" t="s">
        <v>34</v>
      </c>
      <c r="E307" s="31">
        <v>16</v>
      </c>
      <c r="F307" s="31">
        <v>27</v>
      </c>
      <c r="G307" s="8">
        <v>3</v>
      </c>
      <c r="H307" s="8">
        <v>23</v>
      </c>
      <c r="I307" s="9" t="s">
        <v>8</v>
      </c>
      <c r="J307" s="31">
        <v>81</v>
      </c>
      <c r="K307" s="31">
        <v>33</v>
      </c>
      <c r="L307" s="31">
        <v>81</v>
      </c>
      <c r="M307" s="12">
        <v>0.40740740740740738</v>
      </c>
    </row>
    <row r="308" spans="1:13">
      <c r="A308" s="8">
        <v>115</v>
      </c>
      <c r="B308" s="8">
        <v>12</v>
      </c>
      <c r="C308" s="9" t="s">
        <v>7</v>
      </c>
      <c r="D308" s="9" t="s">
        <v>32</v>
      </c>
      <c r="E308" s="31">
        <v>18</v>
      </c>
      <c r="F308" s="31">
        <v>30</v>
      </c>
      <c r="G308" s="8">
        <v>2</v>
      </c>
      <c r="H308" s="8">
        <v>32</v>
      </c>
      <c r="I308" s="9" t="s">
        <v>8</v>
      </c>
      <c r="J308" s="31">
        <v>60</v>
      </c>
      <c r="K308" s="31">
        <v>24</v>
      </c>
      <c r="L308" s="31">
        <v>60</v>
      </c>
      <c r="M308" s="12">
        <v>0.4</v>
      </c>
    </row>
    <row r="309" spans="1:13">
      <c r="A309" s="8">
        <v>115</v>
      </c>
      <c r="B309" s="8">
        <v>12</v>
      </c>
      <c r="C309" s="9" t="s">
        <v>18</v>
      </c>
      <c r="D309" s="9" t="s">
        <v>42</v>
      </c>
      <c r="E309" s="31">
        <v>19</v>
      </c>
      <c r="F309" s="31">
        <v>32</v>
      </c>
      <c r="G309" s="8">
        <v>3</v>
      </c>
      <c r="H309" s="8">
        <v>43</v>
      </c>
      <c r="I309" s="9" t="s">
        <v>8</v>
      </c>
      <c r="J309" s="31">
        <v>96</v>
      </c>
      <c r="K309" s="31">
        <v>39</v>
      </c>
      <c r="L309" s="31">
        <v>96</v>
      </c>
      <c r="M309" s="12">
        <v>0.40625</v>
      </c>
    </row>
    <row r="310" spans="1:13">
      <c r="A310" s="8">
        <v>116</v>
      </c>
      <c r="B310" s="8">
        <v>8</v>
      </c>
      <c r="C310" s="9" t="s">
        <v>18</v>
      </c>
      <c r="D310" s="9" t="s">
        <v>42</v>
      </c>
      <c r="E310" s="31">
        <v>19</v>
      </c>
      <c r="F310" s="31">
        <v>32</v>
      </c>
      <c r="G310" s="8">
        <v>3</v>
      </c>
      <c r="H310" s="8">
        <v>54</v>
      </c>
      <c r="I310" s="9" t="s">
        <v>8</v>
      </c>
      <c r="J310" s="31">
        <v>96</v>
      </c>
      <c r="K310" s="31">
        <v>39</v>
      </c>
      <c r="L310" s="31">
        <v>96</v>
      </c>
      <c r="M310" s="12">
        <v>0.40625</v>
      </c>
    </row>
    <row r="311" spans="1:13">
      <c r="A311" s="8">
        <v>116</v>
      </c>
      <c r="B311" s="8">
        <v>8</v>
      </c>
      <c r="C311" s="9" t="s">
        <v>17</v>
      </c>
      <c r="D311" s="9" t="s">
        <v>41</v>
      </c>
      <c r="E311" s="31">
        <v>21</v>
      </c>
      <c r="F311" s="31">
        <v>35</v>
      </c>
      <c r="G311" s="8">
        <v>1</v>
      </c>
      <c r="H311" s="8">
        <v>21</v>
      </c>
      <c r="I311" s="9" t="s">
        <v>6</v>
      </c>
      <c r="J311" s="31">
        <v>35</v>
      </c>
      <c r="K311" s="31">
        <v>14</v>
      </c>
      <c r="L311" s="31">
        <v>35</v>
      </c>
      <c r="M311" s="12">
        <v>0.4</v>
      </c>
    </row>
    <row r="312" spans="1:13">
      <c r="A312" s="8">
        <v>116</v>
      </c>
      <c r="B312" s="8">
        <v>8</v>
      </c>
      <c r="C312" s="9" t="s">
        <v>12</v>
      </c>
      <c r="D312" s="9" t="s">
        <v>36</v>
      </c>
      <c r="E312" s="31">
        <v>22</v>
      </c>
      <c r="F312" s="31">
        <v>36</v>
      </c>
      <c r="G312" s="8">
        <v>1</v>
      </c>
      <c r="H312" s="8">
        <v>26</v>
      </c>
      <c r="I312" s="9" t="s">
        <v>8</v>
      </c>
      <c r="J312" s="31">
        <v>36</v>
      </c>
      <c r="K312" s="31">
        <v>14</v>
      </c>
      <c r="L312" s="31">
        <v>36</v>
      </c>
      <c r="M312" s="12">
        <v>0.3888888888888889</v>
      </c>
    </row>
    <row r="313" spans="1:13">
      <c r="A313" s="8">
        <v>116</v>
      </c>
      <c r="B313" s="8">
        <v>8</v>
      </c>
      <c r="C313" s="9" t="s">
        <v>20</v>
      </c>
      <c r="D313" s="9" t="s">
        <v>44</v>
      </c>
      <c r="E313" s="31">
        <v>20</v>
      </c>
      <c r="F313" s="31">
        <v>34</v>
      </c>
      <c r="G313" s="8">
        <v>3</v>
      </c>
      <c r="H313" s="8">
        <v>28</v>
      </c>
      <c r="I313" s="9" t="s">
        <v>8</v>
      </c>
      <c r="J313" s="31">
        <v>102</v>
      </c>
      <c r="K313" s="31">
        <v>42</v>
      </c>
      <c r="L313" s="31">
        <v>102</v>
      </c>
      <c r="M313" s="12">
        <v>0.41176470588235292</v>
      </c>
    </row>
    <row r="314" spans="1:13">
      <c r="A314" s="8">
        <v>117</v>
      </c>
      <c r="B314" s="8">
        <v>8</v>
      </c>
      <c r="C314" s="9" t="s">
        <v>17</v>
      </c>
      <c r="D314" s="9" t="s">
        <v>41</v>
      </c>
      <c r="E314" s="31">
        <v>21</v>
      </c>
      <c r="F314" s="31">
        <v>35</v>
      </c>
      <c r="G314" s="8">
        <v>2</v>
      </c>
      <c r="H314" s="8">
        <v>8</v>
      </c>
      <c r="I314" s="9" t="s">
        <v>8</v>
      </c>
      <c r="J314" s="31">
        <v>70</v>
      </c>
      <c r="K314" s="31">
        <v>28</v>
      </c>
      <c r="L314" s="31">
        <v>70</v>
      </c>
      <c r="M314" s="12">
        <v>0.4</v>
      </c>
    </row>
    <row r="315" spans="1:13">
      <c r="A315" s="8">
        <v>118</v>
      </c>
      <c r="B315" s="8">
        <v>13</v>
      </c>
      <c r="C315" s="9" t="s">
        <v>24</v>
      </c>
      <c r="D315" s="9" t="s">
        <v>48</v>
      </c>
      <c r="E315" s="31">
        <v>10</v>
      </c>
      <c r="F315" s="31">
        <v>18</v>
      </c>
      <c r="G315" s="8">
        <v>3</v>
      </c>
      <c r="H315" s="8">
        <v>39</v>
      </c>
      <c r="I315" s="9" t="s">
        <v>6</v>
      </c>
      <c r="J315" s="31">
        <v>54</v>
      </c>
      <c r="K315" s="31">
        <v>24</v>
      </c>
      <c r="L315" s="31">
        <v>54</v>
      </c>
      <c r="M315" s="12">
        <v>0.44444444444444442</v>
      </c>
    </row>
    <row r="316" spans="1:13">
      <c r="A316" s="8">
        <v>118</v>
      </c>
      <c r="B316" s="8">
        <v>13</v>
      </c>
      <c r="C316" s="9" t="s">
        <v>22</v>
      </c>
      <c r="D316" s="9" t="s">
        <v>46</v>
      </c>
      <c r="E316" s="31">
        <v>14</v>
      </c>
      <c r="F316" s="31">
        <v>23</v>
      </c>
      <c r="G316" s="8">
        <v>3</v>
      </c>
      <c r="H316" s="8">
        <v>22</v>
      </c>
      <c r="I316" s="9" t="s">
        <v>8</v>
      </c>
      <c r="J316" s="31">
        <v>69</v>
      </c>
      <c r="K316" s="31">
        <v>27</v>
      </c>
      <c r="L316" s="31">
        <v>69</v>
      </c>
      <c r="M316" s="12">
        <v>0.39130434782608697</v>
      </c>
    </row>
    <row r="317" spans="1:13">
      <c r="A317" s="8">
        <v>118</v>
      </c>
      <c r="B317" s="8">
        <v>13</v>
      </c>
      <c r="C317" s="9" t="s">
        <v>10</v>
      </c>
      <c r="D317" s="9" t="s">
        <v>34</v>
      </c>
      <c r="E317" s="31">
        <v>16</v>
      </c>
      <c r="F317" s="31">
        <v>27</v>
      </c>
      <c r="G317" s="8">
        <v>2</v>
      </c>
      <c r="H317" s="8">
        <v>52</v>
      </c>
      <c r="I317" s="9" t="s">
        <v>8</v>
      </c>
      <c r="J317" s="31">
        <v>54</v>
      </c>
      <c r="K317" s="31">
        <v>22</v>
      </c>
      <c r="L317" s="31">
        <v>54</v>
      </c>
      <c r="M317" s="12">
        <v>0.40740740740740738</v>
      </c>
    </row>
    <row r="318" spans="1:13">
      <c r="A318" s="8">
        <v>118</v>
      </c>
      <c r="B318" s="8">
        <v>13</v>
      </c>
      <c r="C318" s="9" t="s">
        <v>18</v>
      </c>
      <c r="D318" s="9" t="s">
        <v>42</v>
      </c>
      <c r="E318" s="31">
        <v>19</v>
      </c>
      <c r="F318" s="31">
        <v>32</v>
      </c>
      <c r="G318" s="8">
        <v>1</v>
      </c>
      <c r="H318" s="8">
        <v>23</v>
      </c>
      <c r="I318" s="9" t="s">
        <v>8</v>
      </c>
      <c r="J318" s="31">
        <v>32</v>
      </c>
      <c r="K318" s="31">
        <v>13</v>
      </c>
      <c r="L318" s="31">
        <v>32</v>
      </c>
      <c r="M318" s="12">
        <v>0.40625</v>
      </c>
    </row>
    <row r="319" spans="1:13">
      <c r="A319" s="8">
        <v>119</v>
      </c>
      <c r="B319" s="8">
        <v>17</v>
      </c>
      <c r="C319" s="9" t="s">
        <v>25</v>
      </c>
      <c r="D319" s="9" t="s">
        <v>49</v>
      </c>
      <c r="E319" s="31">
        <v>15</v>
      </c>
      <c r="F319" s="31">
        <v>26</v>
      </c>
      <c r="G319" s="8">
        <v>1</v>
      </c>
      <c r="H319" s="8">
        <v>7</v>
      </c>
      <c r="I319" s="9" t="s">
        <v>6</v>
      </c>
      <c r="J319" s="31">
        <v>26</v>
      </c>
      <c r="K319" s="31">
        <v>11</v>
      </c>
      <c r="L319" s="31">
        <v>26</v>
      </c>
      <c r="M319" s="12">
        <v>0.42307692307692307</v>
      </c>
    </row>
    <row r="320" spans="1:13">
      <c r="A320" s="8">
        <v>119</v>
      </c>
      <c r="B320" s="8">
        <v>17</v>
      </c>
      <c r="C320" s="9" t="s">
        <v>12</v>
      </c>
      <c r="D320" s="9" t="s">
        <v>36</v>
      </c>
      <c r="E320" s="31">
        <v>22</v>
      </c>
      <c r="F320" s="31">
        <v>36</v>
      </c>
      <c r="G320" s="8">
        <v>2</v>
      </c>
      <c r="H320" s="8">
        <v>13</v>
      </c>
      <c r="I320" s="9" t="s">
        <v>8</v>
      </c>
      <c r="J320" s="31">
        <v>72</v>
      </c>
      <c r="K320" s="31">
        <v>28</v>
      </c>
      <c r="L320" s="31">
        <v>72</v>
      </c>
      <c r="M320" s="12">
        <v>0.3888888888888889</v>
      </c>
    </row>
    <row r="321" spans="1:13">
      <c r="A321" s="8">
        <v>119</v>
      </c>
      <c r="B321" s="8">
        <v>17</v>
      </c>
      <c r="C321" s="9" t="s">
        <v>24</v>
      </c>
      <c r="D321" s="9" t="s">
        <v>48</v>
      </c>
      <c r="E321" s="31">
        <v>10</v>
      </c>
      <c r="F321" s="31">
        <v>18</v>
      </c>
      <c r="G321" s="8">
        <v>2</v>
      </c>
      <c r="H321" s="8">
        <v>34</v>
      </c>
      <c r="I321" s="9" t="s">
        <v>8</v>
      </c>
      <c r="J321" s="31">
        <v>36</v>
      </c>
      <c r="K321" s="31">
        <v>16</v>
      </c>
      <c r="L321" s="31">
        <v>36</v>
      </c>
      <c r="M321" s="12">
        <v>0.44444444444444442</v>
      </c>
    </row>
    <row r="322" spans="1:13">
      <c r="A322" s="8">
        <v>120</v>
      </c>
      <c r="B322" s="8">
        <v>4</v>
      </c>
      <c r="C322" s="9" t="s">
        <v>9</v>
      </c>
      <c r="D322" s="9" t="s">
        <v>33</v>
      </c>
      <c r="E322" s="31">
        <v>19</v>
      </c>
      <c r="F322" s="31">
        <v>31</v>
      </c>
      <c r="G322" s="8">
        <v>3</v>
      </c>
      <c r="H322" s="8">
        <v>56</v>
      </c>
      <c r="I322" s="9" t="s">
        <v>8</v>
      </c>
      <c r="J322" s="31">
        <v>93</v>
      </c>
      <c r="K322" s="31">
        <v>36</v>
      </c>
      <c r="L322" s="31">
        <v>93</v>
      </c>
      <c r="M322" s="12">
        <v>0.38709677419354838</v>
      </c>
    </row>
    <row r="323" spans="1:13">
      <c r="A323" s="8">
        <v>120</v>
      </c>
      <c r="B323" s="8">
        <v>4</v>
      </c>
      <c r="C323" s="9" t="s">
        <v>25</v>
      </c>
      <c r="D323" s="9" t="s">
        <v>49</v>
      </c>
      <c r="E323" s="31">
        <v>15</v>
      </c>
      <c r="F323" s="31">
        <v>26</v>
      </c>
      <c r="G323" s="8">
        <v>2</v>
      </c>
      <c r="H323" s="8">
        <v>41</v>
      </c>
      <c r="I323" s="9" t="s">
        <v>8</v>
      </c>
      <c r="J323" s="31">
        <v>52</v>
      </c>
      <c r="K323" s="31">
        <v>22</v>
      </c>
      <c r="L323" s="31">
        <v>52</v>
      </c>
      <c r="M323" s="12">
        <v>0.42307692307692307</v>
      </c>
    </row>
    <row r="324" spans="1:13">
      <c r="A324" s="8">
        <v>121</v>
      </c>
      <c r="B324" s="8">
        <v>5</v>
      </c>
      <c r="C324" s="9" t="s">
        <v>25</v>
      </c>
      <c r="D324" s="9" t="s">
        <v>49</v>
      </c>
      <c r="E324" s="31">
        <v>15</v>
      </c>
      <c r="F324" s="31">
        <v>26</v>
      </c>
      <c r="G324" s="8">
        <v>2</v>
      </c>
      <c r="H324" s="8">
        <v>38</v>
      </c>
      <c r="I324" s="9" t="s">
        <v>6</v>
      </c>
      <c r="J324" s="31">
        <v>52</v>
      </c>
      <c r="K324" s="31">
        <v>22</v>
      </c>
      <c r="L324" s="31">
        <v>52</v>
      </c>
      <c r="M324" s="12">
        <v>0.42307692307692307</v>
      </c>
    </row>
    <row r="325" spans="1:13">
      <c r="A325" s="8">
        <v>122</v>
      </c>
      <c r="B325" s="8">
        <v>6</v>
      </c>
      <c r="C325" s="9" t="s">
        <v>17</v>
      </c>
      <c r="D325" s="9" t="s">
        <v>41</v>
      </c>
      <c r="E325" s="31">
        <v>21</v>
      </c>
      <c r="F325" s="31">
        <v>35</v>
      </c>
      <c r="G325" s="8">
        <v>3</v>
      </c>
      <c r="H325" s="8">
        <v>32</v>
      </c>
      <c r="I325" s="9" t="s">
        <v>6</v>
      </c>
      <c r="J325" s="31">
        <v>105</v>
      </c>
      <c r="K325" s="31">
        <v>42</v>
      </c>
      <c r="L325" s="31">
        <v>105</v>
      </c>
      <c r="M325" s="12">
        <v>0.4</v>
      </c>
    </row>
    <row r="326" spans="1:13">
      <c r="A326" s="8">
        <v>123</v>
      </c>
      <c r="B326" s="8">
        <v>16</v>
      </c>
      <c r="C326" s="9" t="s">
        <v>5</v>
      </c>
      <c r="D326" s="9" t="s">
        <v>31</v>
      </c>
      <c r="E326" s="31">
        <v>14</v>
      </c>
      <c r="F326" s="31">
        <v>24</v>
      </c>
      <c r="G326" s="8">
        <v>1</v>
      </c>
      <c r="H326" s="8">
        <v>33</v>
      </c>
      <c r="I326" s="9" t="s">
        <v>8</v>
      </c>
      <c r="J326" s="31">
        <v>24</v>
      </c>
      <c r="K326" s="31">
        <v>10</v>
      </c>
      <c r="L326" s="31">
        <v>24</v>
      </c>
      <c r="M326" s="12">
        <v>0.41666666666666669</v>
      </c>
    </row>
    <row r="327" spans="1:13">
      <c r="A327" s="8">
        <v>124</v>
      </c>
      <c r="B327" s="8">
        <v>16</v>
      </c>
      <c r="C327" s="9" t="s">
        <v>21</v>
      </c>
      <c r="D327" s="9" t="s">
        <v>45</v>
      </c>
      <c r="E327" s="31">
        <v>12</v>
      </c>
      <c r="F327" s="31">
        <v>20</v>
      </c>
      <c r="G327" s="8">
        <v>2</v>
      </c>
      <c r="H327" s="8">
        <v>43</v>
      </c>
      <c r="I327" s="9" t="s">
        <v>6</v>
      </c>
      <c r="J327" s="31">
        <v>40</v>
      </c>
      <c r="K327" s="31">
        <v>16</v>
      </c>
      <c r="L327" s="31">
        <v>40</v>
      </c>
      <c r="M327" s="12">
        <v>0.4</v>
      </c>
    </row>
    <row r="328" spans="1:13">
      <c r="A328" s="8">
        <v>124</v>
      </c>
      <c r="B328" s="8">
        <v>16</v>
      </c>
      <c r="C328" s="9" t="s">
        <v>26</v>
      </c>
      <c r="D328" s="9" t="s">
        <v>50</v>
      </c>
      <c r="E328" s="31">
        <v>15</v>
      </c>
      <c r="F328" s="31">
        <v>25</v>
      </c>
      <c r="G328" s="8">
        <v>1</v>
      </c>
      <c r="H328" s="8">
        <v>27</v>
      </c>
      <c r="I328" s="9" t="s">
        <v>8</v>
      </c>
      <c r="J328" s="31">
        <v>25</v>
      </c>
      <c r="K328" s="31">
        <v>10</v>
      </c>
      <c r="L328" s="31">
        <v>25</v>
      </c>
      <c r="M328" s="12">
        <v>0.4</v>
      </c>
    </row>
    <row r="329" spans="1:13">
      <c r="A329" s="8">
        <v>124</v>
      </c>
      <c r="B329" s="8">
        <v>16</v>
      </c>
      <c r="C329" s="9" t="s">
        <v>14</v>
      </c>
      <c r="D329" s="9" t="s">
        <v>38</v>
      </c>
      <c r="E329" s="31">
        <v>20</v>
      </c>
      <c r="F329" s="31">
        <v>33</v>
      </c>
      <c r="G329" s="8">
        <v>3</v>
      </c>
      <c r="H329" s="8">
        <v>9</v>
      </c>
      <c r="I329" s="9" t="s">
        <v>8</v>
      </c>
      <c r="J329" s="31">
        <v>99</v>
      </c>
      <c r="K329" s="31">
        <v>39</v>
      </c>
      <c r="L329" s="31">
        <v>99</v>
      </c>
      <c r="M329" s="12">
        <v>0.39393939393939392</v>
      </c>
    </row>
    <row r="330" spans="1:13">
      <c r="A330" s="8">
        <v>124</v>
      </c>
      <c r="B330" s="8">
        <v>16</v>
      </c>
      <c r="C330" s="9" t="s">
        <v>13</v>
      </c>
      <c r="D330" s="9" t="s">
        <v>37</v>
      </c>
      <c r="E330" s="31">
        <v>17</v>
      </c>
      <c r="F330" s="31">
        <v>29</v>
      </c>
      <c r="G330" s="8">
        <v>2</v>
      </c>
      <c r="H330" s="8">
        <v>59</v>
      </c>
      <c r="I330" s="9" t="s">
        <v>8</v>
      </c>
      <c r="J330" s="31">
        <v>58</v>
      </c>
      <c r="K330" s="31">
        <v>24</v>
      </c>
      <c r="L330" s="31">
        <v>58</v>
      </c>
      <c r="M330" s="12">
        <v>0.41379310344827586</v>
      </c>
    </row>
    <row r="331" spans="1:13">
      <c r="A331" s="8">
        <v>125</v>
      </c>
      <c r="B331" s="8">
        <v>14</v>
      </c>
      <c r="C331" s="9" t="s">
        <v>15</v>
      </c>
      <c r="D331" s="9" t="s">
        <v>39</v>
      </c>
      <c r="E331" s="31">
        <v>16</v>
      </c>
      <c r="F331" s="31">
        <v>28</v>
      </c>
      <c r="G331" s="8">
        <v>2</v>
      </c>
      <c r="H331" s="8">
        <v>38</v>
      </c>
      <c r="I331" s="9" t="s">
        <v>8</v>
      </c>
      <c r="J331" s="31">
        <v>56</v>
      </c>
      <c r="K331" s="31">
        <v>24</v>
      </c>
      <c r="L331" s="31">
        <v>56</v>
      </c>
      <c r="M331" s="12">
        <v>0.42857142857142855</v>
      </c>
    </row>
    <row r="332" spans="1:13">
      <c r="A332" s="8">
        <v>125</v>
      </c>
      <c r="B332" s="8">
        <v>14</v>
      </c>
      <c r="C332" s="9" t="s">
        <v>20</v>
      </c>
      <c r="D332" s="9" t="s">
        <v>44</v>
      </c>
      <c r="E332" s="31">
        <v>20</v>
      </c>
      <c r="F332" s="31">
        <v>34</v>
      </c>
      <c r="G332" s="8">
        <v>2</v>
      </c>
      <c r="H332" s="8">
        <v>15</v>
      </c>
      <c r="I332" s="9" t="s">
        <v>6</v>
      </c>
      <c r="J332" s="31">
        <v>68</v>
      </c>
      <c r="K332" s="31">
        <v>28</v>
      </c>
      <c r="L332" s="31">
        <v>68</v>
      </c>
      <c r="M332" s="12">
        <v>0.41176470588235292</v>
      </c>
    </row>
    <row r="333" spans="1:13">
      <c r="A333" s="8">
        <v>125</v>
      </c>
      <c r="B333" s="8">
        <v>14</v>
      </c>
      <c r="C333" s="9" t="s">
        <v>21</v>
      </c>
      <c r="D333" s="9" t="s">
        <v>45</v>
      </c>
      <c r="E333" s="31">
        <v>12</v>
      </c>
      <c r="F333" s="31">
        <v>20</v>
      </c>
      <c r="G333" s="8">
        <v>3</v>
      </c>
      <c r="H333" s="8">
        <v>31</v>
      </c>
      <c r="I333" s="9" t="s">
        <v>6</v>
      </c>
      <c r="J333" s="31">
        <v>60</v>
      </c>
      <c r="K333" s="31">
        <v>24</v>
      </c>
      <c r="L333" s="31">
        <v>60</v>
      </c>
      <c r="M333" s="12">
        <v>0.4</v>
      </c>
    </row>
    <row r="334" spans="1:13">
      <c r="A334" s="8">
        <v>126</v>
      </c>
      <c r="B334" s="8">
        <v>18</v>
      </c>
      <c r="C334" s="9" t="s">
        <v>15</v>
      </c>
      <c r="D334" s="9" t="s">
        <v>39</v>
      </c>
      <c r="E334" s="31">
        <v>16</v>
      </c>
      <c r="F334" s="31">
        <v>28</v>
      </c>
      <c r="G334" s="8">
        <v>1</v>
      </c>
      <c r="H334" s="8">
        <v>19</v>
      </c>
      <c r="I334" s="9" t="s">
        <v>8</v>
      </c>
      <c r="J334" s="31">
        <v>28</v>
      </c>
      <c r="K334" s="31">
        <v>12</v>
      </c>
      <c r="L334" s="31">
        <v>28</v>
      </c>
      <c r="M334" s="12">
        <v>0.42857142857142855</v>
      </c>
    </row>
    <row r="335" spans="1:13">
      <c r="A335" s="8">
        <v>126</v>
      </c>
      <c r="B335" s="8">
        <v>18</v>
      </c>
      <c r="C335" s="9" t="s">
        <v>17</v>
      </c>
      <c r="D335" s="9" t="s">
        <v>41</v>
      </c>
      <c r="E335" s="31">
        <v>21</v>
      </c>
      <c r="F335" s="31">
        <v>35</v>
      </c>
      <c r="G335" s="8">
        <v>1</v>
      </c>
      <c r="H335" s="8">
        <v>40</v>
      </c>
      <c r="I335" s="9" t="s">
        <v>8</v>
      </c>
      <c r="J335" s="31">
        <v>35</v>
      </c>
      <c r="K335" s="31">
        <v>14</v>
      </c>
      <c r="L335" s="31">
        <v>35</v>
      </c>
      <c r="M335" s="12">
        <v>0.4</v>
      </c>
    </row>
    <row r="336" spans="1:13">
      <c r="A336" s="8">
        <v>126</v>
      </c>
      <c r="B336" s="8">
        <v>18</v>
      </c>
      <c r="C336" s="9" t="s">
        <v>5</v>
      </c>
      <c r="D336" s="9" t="s">
        <v>31</v>
      </c>
      <c r="E336" s="31">
        <v>14</v>
      </c>
      <c r="F336" s="31">
        <v>24</v>
      </c>
      <c r="G336" s="8">
        <v>3</v>
      </c>
      <c r="H336" s="8">
        <v>27</v>
      </c>
      <c r="I336" s="9" t="s">
        <v>6</v>
      </c>
      <c r="J336" s="31">
        <v>72</v>
      </c>
      <c r="K336" s="31">
        <v>30</v>
      </c>
      <c r="L336" s="31">
        <v>72</v>
      </c>
      <c r="M336" s="12">
        <v>0.41666666666666669</v>
      </c>
    </row>
    <row r="337" spans="1:13">
      <c r="A337" s="8">
        <v>126</v>
      </c>
      <c r="B337" s="8">
        <v>18</v>
      </c>
      <c r="C337" s="9" t="s">
        <v>7</v>
      </c>
      <c r="D337" s="9" t="s">
        <v>32</v>
      </c>
      <c r="E337" s="31">
        <v>18</v>
      </c>
      <c r="F337" s="31">
        <v>30</v>
      </c>
      <c r="G337" s="8">
        <v>1</v>
      </c>
      <c r="H337" s="8">
        <v>53</v>
      </c>
      <c r="I337" s="9" t="s">
        <v>6</v>
      </c>
      <c r="J337" s="31">
        <v>30</v>
      </c>
      <c r="K337" s="31">
        <v>12</v>
      </c>
      <c r="L337" s="31">
        <v>30</v>
      </c>
      <c r="M337" s="12">
        <v>0.4</v>
      </c>
    </row>
    <row r="338" spans="1:13">
      <c r="A338" s="8">
        <v>127</v>
      </c>
      <c r="B338" s="8">
        <v>6</v>
      </c>
      <c r="C338" s="9" t="s">
        <v>12</v>
      </c>
      <c r="D338" s="9" t="s">
        <v>36</v>
      </c>
      <c r="E338" s="31">
        <v>22</v>
      </c>
      <c r="F338" s="31">
        <v>36</v>
      </c>
      <c r="G338" s="8">
        <v>2</v>
      </c>
      <c r="H338" s="8">
        <v>30</v>
      </c>
      <c r="I338" s="9" t="s">
        <v>8</v>
      </c>
      <c r="J338" s="31">
        <v>72</v>
      </c>
      <c r="K338" s="31">
        <v>28</v>
      </c>
      <c r="L338" s="31">
        <v>72</v>
      </c>
      <c r="M338" s="12">
        <v>0.3888888888888889</v>
      </c>
    </row>
    <row r="339" spans="1:13">
      <c r="A339" s="8">
        <v>128</v>
      </c>
      <c r="B339" s="8">
        <v>2</v>
      </c>
      <c r="C339" s="9" t="s">
        <v>26</v>
      </c>
      <c r="D339" s="9" t="s">
        <v>50</v>
      </c>
      <c r="E339" s="31">
        <v>15</v>
      </c>
      <c r="F339" s="31">
        <v>25</v>
      </c>
      <c r="G339" s="8">
        <v>3</v>
      </c>
      <c r="H339" s="8">
        <v>53</v>
      </c>
      <c r="I339" s="9" t="s">
        <v>6</v>
      </c>
      <c r="J339" s="31">
        <v>75</v>
      </c>
      <c r="K339" s="31">
        <v>30</v>
      </c>
      <c r="L339" s="31">
        <v>75</v>
      </c>
      <c r="M339" s="12">
        <v>0.4</v>
      </c>
    </row>
    <row r="340" spans="1:13">
      <c r="A340" s="8">
        <v>128</v>
      </c>
      <c r="B340" s="8">
        <v>2</v>
      </c>
      <c r="C340" s="9" t="s">
        <v>24</v>
      </c>
      <c r="D340" s="9" t="s">
        <v>48</v>
      </c>
      <c r="E340" s="31">
        <v>10</v>
      </c>
      <c r="F340" s="31">
        <v>18</v>
      </c>
      <c r="G340" s="8">
        <v>3</v>
      </c>
      <c r="H340" s="8">
        <v>50</v>
      </c>
      <c r="I340" s="9" t="s">
        <v>8</v>
      </c>
      <c r="J340" s="31">
        <v>54</v>
      </c>
      <c r="K340" s="31">
        <v>24</v>
      </c>
      <c r="L340" s="31">
        <v>54</v>
      </c>
      <c r="M340" s="12">
        <v>0.44444444444444442</v>
      </c>
    </row>
    <row r="341" spans="1:13">
      <c r="A341" s="8">
        <v>128</v>
      </c>
      <c r="B341" s="8">
        <v>2</v>
      </c>
      <c r="C341" s="9" t="s">
        <v>5</v>
      </c>
      <c r="D341" s="9" t="s">
        <v>31</v>
      </c>
      <c r="E341" s="31">
        <v>14</v>
      </c>
      <c r="F341" s="31">
        <v>24</v>
      </c>
      <c r="G341" s="8">
        <v>2</v>
      </c>
      <c r="H341" s="8">
        <v>35</v>
      </c>
      <c r="I341" s="9" t="s">
        <v>8</v>
      </c>
      <c r="J341" s="31">
        <v>48</v>
      </c>
      <c r="K341" s="31">
        <v>20</v>
      </c>
      <c r="L341" s="31">
        <v>48</v>
      </c>
      <c r="M341" s="12">
        <v>0.41666666666666669</v>
      </c>
    </row>
    <row r="342" spans="1:13">
      <c r="A342" s="8">
        <v>128</v>
      </c>
      <c r="B342" s="8">
        <v>2</v>
      </c>
      <c r="C342" s="9" t="s">
        <v>9</v>
      </c>
      <c r="D342" s="9" t="s">
        <v>33</v>
      </c>
      <c r="E342" s="31">
        <v>19</v>
      </c>
      <c r="F342" s="31">
        <v>31</v>
      </c>
      <c r="G342" s="8">
        <v>2</v>
      </c>
      <c r="H342" s="8">
        <v>34</v>
      </c>
      <c r="I342" s="9" t="s">
        <v>8</v>
      </c>
      <c r="J342" s="31">
        <v>62</v>
      </c>
      <c r="K342" s="31">
        <v>24</v>
      </c>
      <c r="L342" s="31">
        <v>62</v>
      </c>
      <c r="M342" s="12">
        <v>0.38709677419354838</v>
      </c>
    </row>
    <row r="343" spans="1:13">
      <c r="A343" s="8">
        <v>129</v>
      </c>
      <c r="B343" s="8">
        <v>16</v>
      </c>
      <c r="C343" s="9" t="s">
        <v>16</v>
      </c>
      <c r="D343" s="9" t="s">
        <v>40</v>
      </c>
      <c r="E343" s="31">
        <v>11</v>
      </c>
      <c r="F343" s="31">
        <v>19</v>
      </c>
      <c r="G343" s="8">
        <v>3</v>
      </c>
      <c r="H343" s="8">
        <v>6</v>
      </c>
      <c r="I343" s="9" t="s">
        <v>8</v>
      </c>
      <c r="J343" s="31">
        <v>57</v>
      </c>
      <c r="K343" s="31">
        <v>24</v>
      </c>
      <c r="L343" s="31">
        <v>57</v>
      </c>
      <c r="M343" s="12">
        <v>0.42105263157894735</v>
      </c>
    </row>
    <row r="344" spans="1:13">
      <c r="A344" s="8">
        <v>129</v>
      </c>
      <c r="B344" s="8">
        <v>16</v>
      </c>
      <c r="C344" s="9" t="s">
        <v>21</v>
      </c>
      <c r="D344" s="9" t="s">
        <v>45</v>
      </c>
      <c r="E344" s="31">
        <v>12</v>
      </c>
      <c r="F344" s="31">
        <v>20</v>
      </c>
      <c r="G344" s="8">
        <v>1</v>
      </c>
      <c r="H344" s="8">
        <v>24</v>
      </c>
      <c r="I344" s="9" t="s">
        <v>6</v>
      </c>
      <c r="J344" s="31">
        <v>20</v>
      </c>
      <c r="K344" s="31">
        <v>8</v>
      </c>
      <c r="L344" s="31">
        <v>20</v>
      </c>
      <c r="M344" s="12">
        <v>0.4</v>
      </c>
    </row>
    <row r="345" spans="1:13">
      <c r="A345" s="8">
        <v>129</v>
      </c>
      <c r="B345" s="8">
        <v>16</v>
      </c>
      <c r="C345" s="9" t="s">
        <v>13</v>
      </c>
      <c r="D345" s="9" t="s">
        <v>37</v>
      </c>
      <c r="E345" s="31">
        <v>17</v>
      </c>
      <c r="F345" s="31">
        <v>29</v>
      </c>
      <c r="G345" s="8">
        <v>1</v>
      </c>
      <c r="H345" s="8">
        <v>50</v>
      </c>
      <c r="I345" s="9" t="s">
        <v>6</v>
      </c>
      <c r="J345" s="31">
        <v>29</v>
      </c>
      <c r="K345" s="31">
        <v>12</v>
      </c>
      <c r="L345" s="31">
        <v>29</v>
      </c>
      <c r="M345" s="12">
        <v>0.41379310344827586</v>
      </c>
    </row>
    <row r="346" spans="1:13">
      <c r="A346" s="8">
        <v>130</v>
      </c>
      <c r="B346" s="8">
        <v>10</v>
      </c>
      <c r="C346" s="9" t="s">
        <v>17</v>
      </c>
      <c r="D346" s="9" t="s">
        <v>41</v>
      </c>
      <c r="E346" s="31">
        <v>21</v>
      </c>
      <c r="F346" s="31">
        <v>35</v>
      </c>
      <c r="G346" s="8">
        <v>1</v>
      </c>
      <c r="H346" s="8">
        <v>25</v>
      </c>
      <c r="I346" s="9" t="s">
        <v>8</v>
      </c>
      <c r="J346" s="31">
        <v>35</v>
      </c>
      <c r="K346" s="31">
        <v>14</v>
      </c>
      <c r="L346" s="31">
        <v>35</v>
      </c>
      <c r="M346" s="12">
        <v>0.4</v>
      </c>
    </row>
    <row r="347" spans="1:13">
      <c r="A347" s="8">
        <v>131</v>
      </c>
      <c r="B347" s="8">
        <v>7</v>
      </c>
      <c r="C347" s="9" t="s">
        <v>11</v>
      </c>
      <c r="D347" s="9" t="s">
        <v>35</v>
      </c>
      <c r="E347" s="31">
        <v>25</v>
      </c>
      <c r="F347" s="31">
        <v>40</v>
      </c>
      <c r="G347" s="8">
        <v>1</v>
      </c>
      <c r="H347" s="8">
        <v>43</v>
      </c>
      <c r="I347" s="9" t="s">
        <v>8</v>
      </c>
      <c r="J347" s="31">
        <v>40</v>
      </c>
      <c r="K347" s="31">
        <v>15</v>
      </c>
      <c r="L347" s="31">
        <v>40</v>
      </c>
      <c r="M347" s="12">
        <v>0.375</v>
      </c>
    </row>
    <row r="348" spans="1:13">
      <c r="A348" s="8">
        <v>131</v>
      </c>
      <c r="B348" s="8">
        <v>7</v>
      </c>
      <c r="C348" s="9" t="s">
        <v>24</v>
      </c>
      <c r="D348" s="9" t="s">
        <v>48</v>
      </c>
      <c r="E348" s="31">
        <v>10</v>
      </c>
      <c r="F348" s="31">
        <v>18</v>
      </c>
      <c r="G348" s="8">
        <v>3</v>
      </c>
      <c r="H348" s="8">
        <v>20</v>
      </c>
      <c r="I348" s="9" t="s">
        <v>6</v>
      </c>
      <c r="J348" s="31">
        <v>54</v>
      </c>
      <c r="K348" s="31">
        <v>24</v>
      </c>
      <c r="L348" s="31">
        <v>54</v>
      </c>
      <c r="M348" s="12">
        <v>0.44444444444444442</v>
      </c>
    </row>
    <row r="349" spans="1:13">
      <c r="A349" s="8">
        <v>131</v>
      </c>
      <c r="B349" s="8">
        <v>7</v>
      </c>
      <c r="C349" s="9" t="s">
        <v>23</v>
      </c>
      <c r="D349" s="9" t="s">
        <v>47</v>
      </c>
      <c r="E349" s="31">
        <v>13</v>
      </c>
      <c r="F349" s="31">
        <v>21</v>
      </c>
      <c r="G349" s="8">
        <v>3</v>
      </c>
      <c r="H349" s="8">
        <v>57</v>
      </c>
      <c r="I349" s="9" t="s">
        <v>8</v>
      </c>
      <c r="J349" s="31">
        <v>63</v>
      </c>
      <c r="K349" s="31">
        <v>24</v>
      </c>
      <c r="L349" s="31">
        <v>63</v>
      </c>
      <c r="M349" s="12">
        <v>0.38095238095238093</v>
      </c>
    </row>
    <row r="350" spans="1:13">
      <c r="A350" s="8">
        <v>132</v>
      </c>
      <c r="B350" s="8">
        <v>9</v>
      </c>
      <c r="C350" s="9" t="s">
        <v>22</v>
      </c>
      <c r="D350" s="9" t="s">
        <v>46</v>
      </c>
      <c r="E350" s="31">
        <v>14</v>
      </c>
      <c r="F350" s="31">
        <v>23</v>
      </c>
      <c r="G350" s="8">
        <v>1</v>
      </c>
      <c r="H350" s="8">
        <v>6</v>
      </c>
      <c r="I350" s="9" t="s">
        <v>8</v>
      </c>
      <c r="J350" s="31">
        <v>23</v>
      </c>
      <c r="K350" s="31">
        <v>9</v>
      </c>
      <c r="L350" s="31">
        <v>23</v>
      </c>
      <c r="M350" s="12">
        <v>0.39130434782608697</v>
      </c>
    </row>
    <row r="351" spans="1:13">
      <c r="A351" s="8">
        <v>132</v>
      </c>
      <c r="B351" s="8">
        <v>9</v>
      </c>
      <c r="C351" s="9" t="s">
        <v>12</v>
      </c>
      <c r="D351" s="9" t="s">
        <v>36</v>
      </c>
      <c r="E351" s="31">
        <v>22</v>
      </c>
      <c r="F351" s="31">
        <v>36</v>
      </c>
      <c r="G351" s="8">
        <v>1</v>
      </c>
      <c r="H351" s="8">
        <v>18</v>
      </c>
      <c r="I351" s="9" t="s">
        <v>6</v>
      </c>
      <c r="J351" s="31">
        <v>36</v>
      </c>
      <c r="K351" s="31">
        <v>14</v>
      </c>
      <c r="L351" s="31">
        <v>36</v>
      </c>
      <c r="M351" s="12">
        <v>0.3888888888888889</v>
      </c>
    </row>
    <row r="352" spans="1:13">
      <c r="A352" s="8">
        <v>132</v>
      </c>
      <c r="B352" s="8">
        <v>9</v>
      </c>
      <c r="C352" s="9" t="s">
        <v>23</v>
      </c>
      <c r="D352" s="9" t="s">
        <v>47</v>
      </c>
      <c r="E352" s="31">
        <v>13</v>
      </c>
      <c r="F352" s="31">
        <v>21</v>
      </c>
      <c r="G352" s="8">
        <v>2</v>
      </c>
      <c r="H352" s="8">
        <v>53</v>
      </c>
      <c r="I352" s="9" t="s">
        <v>6</v>
      </c>
      <c r="J352" s="31">
        <v>42</v>
      </c>
      <c r="K352" s="31">
        <v>16</v>
      </c>
      <c r="L352" s="31">
        <v>42</v>
      </c>
      <c r="M352" s="12">
        <v>0.38095238095238093</v>
      </c>
    </row>
    <row r="353" spans="1:13">
      <c r="A353" s="8">
        <v>132</v>
      </c>
      <c r="B353" s="8">
        <v>9</v>
      </c>
      <c r="C353" s="9" t="s">
        <v>17</v>
      </c>
      <c r="D353" s="9" t="s">
        <v>41</v>
      </c>
      <c r="E353" s="31">
        <v>21</v>
      </c>
      <c r="F353" s="31">
        <v>35</v>
      </c>
      <c r="G353" s="8">
        <v>3</v>
      </c>
      <c r="H353" s="8">
        <v>25</v>
      </c>
      <c r="I353" s="9" t="s">
        <v>8</v>
      </c>
      <c r="J353" s="31">
        <v>105</v>
      </c>
      <c r="K353" s="31">
        <v>42</v>
      </c>
      <c r="L353" s="31">
        <v>105</v>
      </c>
      <c r="M353" s="12">
        <v>0.4</v>
      </c>
    </row>
    <row r="354" spans="1:13">
      <c r="A354" s="8">
        <v>133</v>
      </c>
      <c r="B354" s="8">
        <v>20</v>
      </c>
      <c r="C354" s="9" t="s">
        <v>18</v>
      </c>
      <c r="D354" s="9" t="s">
        <v>42</v>
      </c>
      <c r="E354" s="31">
        <v>19</v>
      </c>
      <c r="F354" s="31">
        <v>32</v>
      </c>
      <c r="G354" s="8">
        <v>1</v>
      </c>
      <c r="H354" s="8">
        <v>5</v>
      </c>
      <c r="I354" s="9" t="s">
        <v>6</v>
      </c>
      <c r="J354" s="31">
        <v>32</v>
      </c>
      <c r="K354" s="31">
        <v>13</v>
      </c>
      <c r="L354" s="31">
        <v>32</v>
      </c>
      <c r="M354" s="12">
        <v>0.40625</v>
      </c>
    </row>
    <row r="355" spans="1:13">
      <c r="A355" s="8">
        <v>133</v>
      </c>
      <c r="B355" s="8">
        <v>20</v>
      </c>
      <c r="C355" s="9" t="s">
        <v>20</v>
      </c>
      <c r="D355" s="9" t="s">
        <v>44</v>
      </c>
      <c r="E355" s="31">
        <v>20</v>
      </c>
      <c r="F355" s="31">
        <v>34</v>
      </c>
      <c r="G355" s="8">
        <v>1</v>
      </c>
      <c r="H355" s="8">
        <v>45</v>
      </c>
      <c r="I355" s="9" t="s">
        <v>8</v>
      </c>
      <c r="J355" s="31">
        <v>34</v>
      </c>
      <c r="K355" s="31">
        <v>14</v>
      </c>
      <c r="L355" s="31">
        <v>34</v>
      </c>
      <c r="M355" s="12">
        <v>0.41176470588235292</v>
      </c>
    </row>
    <row r="356" spans="1:13">
      <c r="A356" s="8">
        <v>133</v>
      </c>
      <c r="B356" s="8">
        <v>20</v>
      </c>
      <c r="C356" s="9" t="s">
        <v>9</v>
      </c>
      <c r="D356" s="9" t="s">
        <v>33</v>
      </c>
      <c r="E356" s="31">
        <v>19</v>
      </c>
      <c r="F356" s="31">
        <v>31</v>
      </c>
      <c r="G356" s="8">
        <v>2</v>
      </c>
      <c r="H356" s="8">
        <v>46</v>
      </c>
      <c r="I356" s="9" t="s">
        <v>6</v>
      </c>
      <c r="J356" s="31">
        <v>62</v>
      </c>
      <c r="K356" s="31">
        <v>24</v>
      </c>
      <c r="L356" s="31">
        <v>62</v>
      </c>
      <c r="M356" s="12">
        <v>0.38709677419354838</v>
      </c>
    </row>
    <row r="357" spans="1:13">
      <c r="A357" s="8">
        <v>133</v>
      </c>
      <c r="B357" s="8">
        <v>20</v>
      </c>
      <c r="C357" s="9" t="s">
        <v>24</v>
      </c>
      <c r="D357" s="9" t="s">
        <v>48</v>
      </c>
      <c r="E357" s="31">
        <v>10</v>
      </c>
      <c r="F357" s="31">
        <v>18</v>
      </c>
      <c r="G357" s="8">
        <v>3</v>
      </c>
      <c r="H357" s="8">
        <v>11</v>
      </c>
      <c r="I357" s="9" t="s">
        <v>6</v>
      </c>
      <c r="J357" s="31">
        <v>54</v>
      </c>
      <c r="K357" s="31">
        <v>24</v>
      </c>
      <c r="L357" s="31">
        <v>54</v>
      </c>
      <c r="M357" s="12">
        <v>0.44444444444444442</v>
      </c>
    </row>
    <row r="358" spans="1:13">
      <c r="A358" s="8">
        <v>134</v>
      </c>
      <c r="B358" s="8">
        <v>3</v>
      </c>
      <c r="C358" s="9" t="s">
        <v>5</v>
      </c>
      <c r="D358" s="9" t="s">
        <v>31</v>
      </c>
      <c r="E358" s="31">
        <v>14</v>
      </c>
      <c r="F358" s="31">
        <v>24</v>
      </c>
      <c r="G358" s="8">
        <v>1</v>
      </c>
      <c r="H358" s="8">
        <v>19</v>
      </c>
      <c r="I358" s="9" t="s">
        <v>6</v>
      </c>
      <c r="J358" s="31">
        <v>24</v>
      </c>
      <c r="K358" s="31">
        <v>10</v>
      </c>
      <c r="L358" s="31">
        <v>24</v>
      </c>
      <c r="M358" s="12">
        <v>0.41666666666666669</v>
      </c>
    </row>
    <row r="359" spans="1:13">
      <c r="A359" s="8">
        <v>134</v>
      </c>
      <c r="B359" s="8">
        <v>3</v>
      </c>
      <c r="C359" s="9" t="s">
        <v>18</v>
      </c>
      <c r="D359" s="9" t="s">
        <v>42</v>
      </c>
      <c r="E359" s="31">
        <v>19</v>
      </c>
      <c r="F359" s="31">
        <v>32</v>
      </c>
      <c r="G359" s="8">
        <v>3</v>
      </c>
      <c r="H359" s="8">
        <v>29</v>
      </c>
      <c r="I359" s="9" t="s">
        <v>6</v>
      </c>
      <c r="J359" s="31">
        <v>96</v>
      </c>
      <c r="K359" s="31">
        <v>39</v>
      </c>
      <c r="L359" s="31">
        <v>96</v>
      </c>
      <c r="M359" s="12">
        <v>0.40625</v>
      </c>
    </row>
    <row r="360" spans="1:13">
      <c r="A360" s="8">
        <v>135</v>
      </c>
      <c r="B360" s="8">
        <v>11</v>
      </c>
      <c r="C360" s="9" t="s">
        <v>9</v>
      </c>
      <c r="D360" s="9" t="s">
        <v>33</v>
      </c>
      <c r="E360" s="31">
        <v>19</v>
      </c>
      <c r="F360" s="31">
        <v>31</v>
      </c>
      <c r="G360" s="8">
        <v>3</v>
      </c>
      <c r="H360" s="8">
        <v>17</v>
      </c>
      <c r="I360" s="9" t="s">
        <v>6</v>
      </c>
      <c r="J360" s="31">
        <v>93</v>
      </c>
      <c r="K360" s="31">
        <v>36</v>
      </c>
      <c r="L360" s="31">
        <v>93</v>
      </c>
      <c r="M360" s="12">
        <v>0.38709677419354838</v>
      </c>
    </row>
    <row r="361" spans="1:13">
      <c r="A361" s="8">
        <v>135</v>
      </c>
      <c r="B361" s="8">
        <v>11</v>
      </c>
      <c r="C361" s="9" t="s">
        <v>11</v>
      </c>
      <c r="D361" s="9" t="s">
        <v>35</v>
      </c>
      <c r="E361" s="31">
        <v>25</v>
      </c>
      <c r="F361" s="31">
        <v>40</v>
      </c>
      <c r="G361" s="8">
        <v>2</v>
      </c>
      <c r="H361" s="8">
        <v>42</v>
      </c>
      <c r="I361" s="9" t="s">
        <v>6</v>
      </c>
      <c r="J361" s="31">
        <v>80</v>
      </c>
      <c r="K361" s="31">
        <v>30</v>
      </c>
      <c r="L361" s="31">
        <v>80</v>
      </c>
      <c r="M361" s="12">
        <v>0.375</v>
      </c>
    </row>
    <row r="362" spans="1:13">
      <c r="A362" s="8">
        <v>135</v>
      </c>
      <c r="B362" s="8">
        <v>11</v>
      </c>
      <c r="C362" s="9" t="s">
        <v>13</v>
      </c>
      <c r="D362" s="9" t="s">
        <v>37</v>
      </c>
      <c r="E362" s="31">
        <v>17</v>
      </c>
      <c r="F362" s="31">
        <v>29</v>
      </c>
      <c r="G362" s="8">
        <v>3</v>
      </c>
      <c r="H362" s="8">
        <v>29</v>
      </c>
      <c r="I362" s="9" t="s">
        <v>8</v>
      </c>
      <c r="J362" s="31">
        <v>87</v>
      </c>
      <c r="K362" s="31">
        <v>36</v>
      </c>
      <c r="L362" s="31">
        <v>87</v>
      </c>
      <c r="M362" s="12">
        <v>0.41379310344827586</v>
      </c>
    </row>
    <row r="363" spans="1:13">
      <c r="A363" s="8">
        <v>136</v>
      </c>
      <c r="B363" s="8">
        <v>6</v>
      </c>
      <c r="C363" s="9" t="s">
        <v>11</v>
      </c>
      <c r="D363" s="9" t="s">
        <v>35</v>
      </c>
      <c r="E363" s="31">
        <v>25</v>
      </c>
      <c r="F363" s="31">
        <v>40</v>
      </c>
      <c r="G363" s="8">
        <v>2</v>
      </c>
      <c r="H363" s="8">
        <v>13</v>
      </c>
      <c r="I363" s="9" t="s">
        <v>8</v>
      </c>
      <c r="J363" s="31">
        <v>80</v>
      </c>
      <c r="K363" s="31">
        <v>30</v>
      </c>
      <c r="L363" s="31">
        <v>80</v>
      </c>
      <c r="M363" s="12">
        <v>0.375</v>
      </c>
    </row>
    <row r="364" spans="1:13">
      <c r="A364" s="8">
        <v>137</v>
      </c>
      <c r="B364" s="8">
        <v>13</v>
      </c>
      <c r="C364" s="9" t="s">
        <v>23</v>
      </c>
      <c r="D364" s="9" t="s">
        <v>47</v>
      </c>
      <c r="E364" s="31">
        <v>13</v>
      </c>
      <c r="F364" s="31">
        <v>21</v>
      </c>
      <c r="G364" s="8">
        <v>3</v>
      </c>
      <c r="H364" s="8">
        <v>41</v>
      </c>
      <c r="I364" s="9" t="s">
        <v>8</v>
      </c>
      <c r="J364" s="31">
        <v>63</v>
      </c>
      <c r="K364" s="31">
        <v>24</v>
      </c>
      <c r="L364" s="31">
        <v>63</v>
      </c>
      <c r="M364" s="12">
        <v>0.38095238095238093</v>
      </c>
    </row>
    <row r="365" spans="1:13">
      <c r="A365" s="8">
        <v>138</v>
      </c>
      <c r="B365" s="8">
        <v>6</v>
      </c>
      <c r="C365" s="9" t="s">
        <v>9</v>
      </c>
      <c r="D365" s="9" t="s">
        <v>33</v>
      </c>
      <c r="E365" s="31">
        <v>19</v>
      </c>
      <c r="F365" s="31">
        <v>31</v>
      </c>
      <c r="G365" s="8">
        <v>2</v>
      </c>
      <c r="H365" s="8">
        <v>40</v>
      </c>
      <c r="I365" s="9" t="s">
        <v>6</v>
      </c>
      <c r="J365" s="31">
        <v>62</v>
      </c>
      <c r="K365" s="31">
        <v>24</v>
      </c>
      <c r="L365" s="31">
        <v>62</v>
      </c>
      <c r="M365" s="12">
        <v>0.38709677419354838</v>
      </c>
    </row>
    <row r="366" spans="1:13">
      <c r="A366" s="8">
        <v>138</v>
      </c>
      <c r="B366" s="8">
        <v>6</v>
      </c>
      <c r="C366" s="9" t="s">
        <v>16</v>
      </c>
      <c r="D366" s="9" t="s">
        <v>40</v>
      </c>
      <c r="E366" s="31">
        <v>11</v>
      </c>
      <c r="F366" s="31">
        <v>19</v>
      </c>
      <c r="G366" s="8">
        <v>2</v>
      </c>
      <c r="H366" s="8">
        <v>6</v>
      </c>
      <c r="I366" s="9" t="s">
        <v>6</v>
      </c>
      <c r="J366" s="31">
        <v>38</v>
      </c>
      <c r="K366" s="31">
        <v>16</v>
      </c>
      <c r="L366" s="31">
        <v>38</v>
      </c>
      <c r="M366" s="12">
        <v>0.42105263157894735</v>
      </c>
    </row>
    <row r="367" spans="1:13">
      <c r="A367" s="8">
        <v>138</v>
      </c>
      <c r="B367" s="8">
        <v>6</v>
      </c>
      <c r="C367" s="9" t="s">
        <v>25</v>
      </c>
      <c r="D367" s="9" t="s">
        <v>49</v>
      </c>
      <c r="E367" s="31">
        <v>15</v>
      </c>
      <c r="F367" s="31">
        <v>26</v>
      </c>
      <c r="G367" s="8">
        <v>3</v>
      </c>
      <c r="H367" s="8">
        <v>7</v>
      </c>
      <c r="I367" s="9" t="s">
        <v>8</v>
      </c>
      <c r="J367" s="31">
        <v>78</v>
      </c>
      <c r="K367" s="31">
        <v>33</v>
      </c>
      <c r="L367" s="31">
        <v>78</v>
      </c>
      <c r="M367" s="12">
        <v>0.42307692307692307</v>
      </c>
    </row>
    <row r="368" spans="1:13">
      <c r="A368" s="8">
        <v>138</v>
      </c>
      <c r="B368" s="8">
        <v>6</v>
      </c>
      <c r="C368" s="9" t="s">
        <v>7</v>
      </c>
      <c r="D368" s="9" t="s">
        <v>32</v>
      </c>
      <c r="E368" s="31">
        <v>18</v>
      </c>
      <c r="F368" s="31">
        <v>30</v>
      </c>
      <c r="G368" s="8">
        <v>2</v>
      </c>
      <c r="H368" s="8">
        <v>44</v>
      </c>
      <c r="I368" s="9" t="s">
        <v>8</v>
      </c>
      <c r="J368" s="31">
        <v>60</v>
      </c>
      <c r="K368" s="31">
        <v>24</v>
      </c>
      <c r="L368" s="31">
        <v>60</v>
      </c>
      <c r="M368" s="12">
        <v>0.4</v>
      </c>
    </row>
    <row r="369" spans="1:13">
      <c r="A369" s="8">
        <v>139</v>
      </c>
      <c r="B369" s="8">
        <v>16</v>
      </c>
      <c r="C369" s="9" t="s">
        <v>17</v>
      </c>
      <c r="D369" s="9" t="s">
        <v>41</v>
      </c>
      <c r="E369" s="31">
        <v>21</v>
      </c>
      <c r="F369" s="31">
        <v>35</v>
      </c>
      <c r="G369" s="8">
        <v>1</v>
      </c>
      <c r="H369" s="8">
        <v>26</v>
      </c>
      <c r="I369" s="9" t="s">
        <v>6</v>
      </c>
      <c r="J369" s="31">
        <v>35</v>
      </c>
      <c r="K369" s="31">
        <v>14</v>
      </c>
      <c r="L369" s="31">
        <v>35</v>
      </c>
      <c r="M369" s="12">
        <v>0.4</v>
      </c>
    </row>
    <row r="370" spans="1:13">
      <c r="A370" s="8">
        <v>140</v>
      </c>
      <c r="B370" s="8">
        <v>11</v>
      </c>
      <c r="C370" s="9" t="s">
        <v>26</v>
      </c>
      <c r="D370" s="9" t="s">
        <v>50</v>
      </c>
      <c r="E370" s="31">
        <v>15</v>
      </c>
      <c r="F370" s="31">
        <v>25</v>
      </c>
      <c r="G370" s="8">
        <v>2</v>
      </c>
      <c r="H370" s="8">
        <v>35</v>
      </c>
      <c r="I370" s="9" t="s">
        <v>6</v>
      </c>
      <c r="J370" s="31">
        <v>50</v>
      </c>
      <c r="K370" s="31">
        <v>20</v>
      </c>
      <c r="L370" s="31">
        <v>50</v>
      </c>
      <c r="M370" s="12">
        <v>0.4</v>
      </c>
    </row>
    <row r="371" spans="1:13">
      <c r="A371" s="8">
        <v>140</v>
      </c>
      <c r="B371" s="8">
        <v>11</v>
      </c>
      <c r="C371" s="9" t="s">
        <v>17</v>
      </c>
      <c r="D371" s="9" t="s">
        <v>41</v>
      </c>
      <c r="E371" s="31">
        <v>21</v>
      </c>
      <c r="F371" s="31">
        <v>35</v>
      </c>
      <c r="G371" s="8">
        <v>3</v>
      </c>
      <c r="H371" s="8">
        <v>35</v>
      </c>
      <c r="I371" s="9" t="s">
        <v>8</v>
      </c>
      <c r="J371" s="31">
        <v>105</v>
      </c>
      <c r="K371" s="31">
        <v>42</v>
      </c>
      <c r="L371" s="31">
        <v>105</v>
      </c>
      <c r="M371" s="12">
        <v>0.4</v>
      </c>
    </row>
    <row r="372" spans="1:13">
      <c r="A372" s="8">
        <v>140</v>
      </c>
      <c r="B372" s="8">
        <v>11</v>
      </c>
      <c r="C372" s="9" t="s">
        <v>24</v>
      </c>
      <c r="D372" s="9" t="s">
        <v>48</v>
      </c>
      <c r="E372" s="31">
        <v>10</v>
      </c>
      <c r="F372" s="31">
        <v>18</v>
      </c>
      <c r="G372" s="8">
        <v>2</v>
      </c>
      <c r="H372" s="8">
        <v>48</v>
      </c>
      <c r="I372" s="9" t="s">
        <v>8</v>
      </c>
      <c r="J372" s="31">
        <v>36</v>
      </c>
      <c r="K372" s="31">
        <v>16</v>
      </c>
      <c r="L372" s="31">
        <v>36</v>
      </c>
      <c r="M372" s="12">
        <v>0.44444444444444442</v>
      </c>
    </row>
    <row r="373" spans="1:13">
      <c r="A373" s="8">
        <v>141</v>
      </c>
      <c r="B373" s="8">
        <v>4</v>
      </c>
      <c r="C373" s="9" t="s">
        <v>23</v>
      </c>
      <c r="D373" s="9" t="s">
        <v>47</v>
      </c>
      <c r="E373" s="31">
        <v>13</v>
      </c>
      <c r="F373" s="31">
        <v>21</v>
      </c>
      <c r="G373" s="8">
        <v>1</v>
      </c>
      <c r="H373" s="8">
        <v>28</v>
      </c>
      <c r="I373" s="9" t="s">
        <v>8</v>
      </c>
      <c r="J373" s="31">
        <v>21</v>
      </c>
      <c r="K373" s="31">
        <v>8</v>
      </c>
      <c r="L373" s="31">
        <v>21</v>
      </c>
      <c r="M373" s="12">
        <v>0.38095238095238093</v>
      </c>
    </row>
    <row r="374" spans="1:13">
      <c r="A374" s="8">
        <v>142</v>
      </c>
      <c r="B374" s="8">
        <v>14</v>
      </c>
      <c r="C374" s="9" t="s">
        <v>5</v>
      </c>
      <c r="D374" s="9" t="s">
        <v>31</v>
      </c>
      <c r="E374" s="31">
        <v>14</v>
      </c>
      <c r="F374" s="31">
        <v>24</v>
      </c>
      <c r="G374" s="8">
        <v>3</v>
      </c>
      <c r="H374" s="8">
        <v>37</v>
      </c>
      <c r="I374" s="9" t="s">
        <v>6</v>
      </c>
      <c r="J374" s="31">
        <v>72</v>
      </c>
      <c r="K374" s="31">
        <v>30</v>
      </c>
      <c r="L374" s="31">
        <v>72</v>
      </c>
      <c r="M374" s="12">
        <v>0.41666666666666669</v>
      </c>
    </row>
    <row r="375" spans="1:13">
      <c r="A375" s="8">
        <v>142</v>
      </c>
      <c r="B375" s="8">
        <v>14</v>
      </c>
      <c r="C375" s="9" t="s">
        <v>22</v>
      </c>
      <c r="D375" s="9" t="s">
        <v>46</v>
      </c>
      <c r="E375" s="31">
        <v>14</v>
      </c>
      <c r="F375" s="31">
        <v>23</v>
      </c>
      <c r="G375" s="8">
        <v>3</v>
      </c>
      <c r="H375" s="8">
        <v>11</v>
      </c>
      <c r="I375" s="9" t="s">
        <v>8</v>
      </c>
      <c r="J375" s="31">
        <v>69</v>
      </c>
      <c r="K375" s="31">
        <v>27</v>
      </c>
      <c r="L375" s="31">
        <v>69</v>
      </c>
      <c r="M375" s="12">
        <v>0.39130434782608697</v>
      </c>
    </row>
    <row r="376" spans="1:13">
      <c r="A376" s="8">
        <v>142</v>
      </c>
      <c r="B376" s="8">
        <v>14</v>
      </c>
      <c r="C376" s="9" t="s">
        <v>11</v>
      </c>
      <c r="D376" s="9" t="s">
        <v>35</v>
      </c>
      <c r="E376" s="31">
        <v>25</v>
      </c>
      <c r="F376" s="31">
        <v>40</v>
      </c>
      <c r="G376" s="8">
        <v>1</v>
      </c>
      <c r="H376" s="8">
        <v>22</v>
      </c>
      <c r="I376" s="9" t="s">
        <v>6</v>
      </c>
      <c r="J376" s="31">
        <v>40</v>
      </c>
      <c r="K376" s="31">
        <v>15</v>
      </c>
      <c r="L376" s="31">
        <v>40</v>
      </c>
      <c r="M376" s="12">
        <v>0.375</v>
      </c>
    </row>
    <row r="377" spans="1:13">
      <c r="A377" s="8">
        <v>143</v>
      </c>
      <c r="B377" s="8">
        <v>9</v>
      </c>
      <c r="C377" s="9" t="s">
        <v>26</v>
      </c>
      <c r="D377" s="9" t="s">
        <v>50</v>
      </c>
      <c r="E377" s="31">
        <v>15</v>
      </c>
      <c r="F377" s="31">
        <v>25</v>
      </c>
      <c r="G377" s="8">
        <v>2</v>
      </c>
      <c r="H377" s="8">
        <v>16</v>
      </c>
      <c r="I377" s="9" t="s">
        <v>8</v>
      </c>
      <c r="J377" s="31">
        <v>50</v>
      </c>
      <c r="K377" s="31">
        <v>20</v>
      </c>
      <c r="L377" s="31">
        <v>50</v>
      </c>
      <c r="M377" s="12">
        <v>0.4</v>
      </c>
    </row>
    <row r="378" spans="1:13">
      <c r="A378" s="8">
        <v>144</v>
      </c>
      <c r="B378" s="8">
        <v>18</v>
      </c>
      <c r="C378" s="9" t="s">
        <v>12</v>
      </c>
      <c r="D378" s="9" t="s">
        <v>36</v>
      </c>
      <c r="E378" s="31">
        <v>22</v>
      </c>
      <c r="F378" s="31">
        <v>36</v>
      </c>
      <c r="G378" s="8">
        <v>1</v>
      </c>
      <c r="H378" s="8">
        <v>27</v>
      </c>
      <c r="I378" s="9" t="s">
        <v>8</v>
      </c>
      <c r="J378" s="31">
        <v>36</v>
      </c>
      <c r="K378" s="31">
        <v>14</v>
      </c>
      <c r="L378" s="31">
        <v>36</v>
      </c>
      <c r="M378" s="12">
        <v>0.3888888888888889</v>
      </c>
    </row>
    <row r="379" spans="1:13">
      <c r="A379" s="8">
        <v>144</v>
      </c>
      <c r="B379" s="8">
        <v>18</v>
      </c>
      <c r="C379" s="9" t="s">
        <v>16</v>
      </c>
      <c r="D379" s="9" t="s">
        <v>40</v>
      </c>
      <c r="E379" s="31">
        <v>11</v>
      </c>
      <c r="F379" s="31">
        <v>19</v>
      </c>
      <c r="G379" s="8">
        <v>3</v>
      </c>
      <c r="H379" s="8">
        <v>51</v>
      </c>
      <c r="I379" s="9" t="s">
        <v>6</v>
      </c>
      <c r="J379" s="31">
        <v>57</v>
      </c>
      <c r="K379" s="31">
        <v>24</v>
      </c>
      <c r="L379" s="31">
        <v>57</v>
      </c>
      <c r="M379" s="12">
        <v>0.42105263157894735</v>
      </c>
    </row>
    <row r="380" spans="1:13">
      <c r="A380" s="8">
        <v>144</v>
      </c>
      <c r="B380" s="8">
        <v>18</v>
      </c>
      <c r="C380" s="9" t="s">
        <v>13</v>
      </c>
      <c r="D380" s="9" t="s">
        <v>37</v>
      </c>
      <c r="E380" s="31">
        <v>17</v>
      </c>
      <c r="F380" s="31">
        <v>29</v>
      </c>
      <c r="G380" s="8">
        <v>2</v>
      </c>
      <c r="H380" s="8">
        <v>38</v>
      </c>
      <c r="I380" s="9" t="s">
        <v>6</v>
      </c>
      <c r="J380" s="31">
        <v>58</v>
      </c>
      <c r="K380" s="31">
        <v>24</v>
      </c>
      <c r="L380" s="31">
        <v>58</v>
      </c>
      <c r="M380" s="12">
        <v>0.41379310344827586</v>
      </c>
    </row>
    <row r="381" spans="1:13">
      <c r="A381" s="8">
        <v>144</v>
      </c>
      <c r="B381" s="8">
        <v>18</v>
      </c>
      <c r="C381" s="9" t="s">
        <v>20</v>
      </c>
      <c r="D381" s="9" t="s">
        <v>44</v>
      </c>
      <c r="E381" s="31">
        <v>20</v>
      </c>
      <c r="F381" s="31">
        <v>34</v>
      </c>
      <c r="G381" s="8">
        <v>1</v>
      </c>
      <c r="H381" s="8">
        <v>34</v>
      </c>
      <c r="I381" s="9" t="s">
        <v>8</v>
      </c>
      <c r="J381" s="31">
        <v>34</v>
      </c>
      <c r="K381" s="31">
        <v>14</v>
      </c>
      <c r="L381" s="31">
        <v>34</v>
      </c>
      <c r="M381" s="12">
        <v>0.41176470588235292</v>
      </c>
    </row>
    <row r="382" spans="1:13">
      <c r="A382" s="8">
        <v>145</v>
      </c>
      <c r="B382" s="8">
        <v>2</v>
      </c>
      <c r="C382" s="9" t="s">
        <v>19</v>
      </c>
      <c r="D382" s="9" t="s">
        <v>43</v>
      </c>
      <c r="E382" s="31">
        <v>13</v>
      </c>
      <c r="F382" s="31">
        <v>22</v>
      </c>
      <c r="G382" s="8">
        <v>3</v>
      </c>
      <c r="H382" s="8">
        <v>59</v>
      </c>
      <c r="I382" s="9" t="s">
        <v>6</v>
      </c>
      <c r="J382" s="31">
        <v>66</v>
      </c>
      <c r="K382" s="31">
        <v>27</v>
      </c>
      <c r="L382" s="31">
        <v>66</v>
      </c>
      <c r="M382" s="12">
        <v>0.40909090909090912</v>
      </c>
    </row>
    <row r="383" spans="1:13">
      <c r="A383" s="8">
        <v>145</v>
      </c>
      <c r="B383" s="8">
        <v>2</v>
      </c>
      <c r="C383" s="9" t="s">
        <v>7</v>
      </c>
      <c r="D383" s="9" t="s">
        <v>32</v>
      </c>
      <c r="E383" s="31">
        <v>18</v>
      </c>
      <c r="F383" s="31">
        <v>30</v>
      </c>
      <c r="G383" s="8">
        <v>2</v>
      </c>
      <c r="H383" s="8">
        <v>47</v>
      </c>
      <c r="I383" s="9" t="s">
        <v>8</v>
      </c>
      <c r="J383" s="31">
        <v>60</v>
      </c>
      <c r="K383" s="31">
        <v>24</v>
      </c>
      <c r="L383" s="31">
        <v>60</v>
      </c>
      <c r="M383" s="12">
        <v>0.4</v>
      </c>
    </row>
    <row r="384" spans="1:13">
      <c r="A384" s="8">
        <v>146</v>
      </c>
      <c r="B384" s="8">
        <v>8</v>
      </c>
      <c r="C384" s="9" t="s">
        <v>9</v>
      </c>
      <c r="D384" s="9" t="s">
        <v>33</v>
      </c>
      <c r="E384" s="31">
        <v>19</v>
      </c>
      <c r="F384" s="31">
        <v>31</v>
      </c>
      <c r="G384" s="8">
        <v>2</v>
      </c>
      <c r="H384" s="8">
        <v>47</v>
      </c>
      <c r="I384" s="9" t="s">
        <v>8</v>
      </c>
      <c r="J384" s="31">
        <v>62</v>
      </c>
      <c r="K384" s="31">
        <v>24</v>
      </c>
      <c r="L384" s="31">
        <v>62</v>
      </c>
      <c r="M384" s="12">
        <v>0.38709677419354838</v>
      </c>
    </row>
    <row r="385" spans="1:13">
      <c r="A385" s="8">
        <v>147</v>
      </c>
      <c r="B385" s="8">
        <v>5</v>
      </c>
      <c r="C385" s="9" t="s">
        <v>11</v>
      </c>
      <c r="D385" s="9" t="s">
        <v>35</v>
      </c>
      <c r="E385" s="31">
        <v>25</v>
      </c>
      <c r="F385" s="31">
        <v>40</v>
      </c>
      <c r="G385" s="8">
        <v>1</v>
      </c>
      <c r="H385" s="8">
        <v>13</v>
      </c>
      <c r="I385" s="9" t="s">
        <v>8</v>
      </c>
      <c r="J385" s="31">
        <v>40</v>
      </c>
      <c r="K385" s="31">
        <v>15</v>
      </c>
      <c r="L385" s="31">
        <v>40</v>
      </c>
      <c r="M385" s="12">
        <v>0.375</v>
      </c>
    </row>
    <row r="386" spans="1:13">
      <c r="A386" s="8">
        <v>147</v>
      </c>
      <c r="B386" s="8">
        <v>5</v>
      </c>
      <c r="C386" s="9" t="s">
        <v>19</v>
      </c>
      <c r="D386" s="9" t="s">
        <v>43</v>
      </c>
      <c r="E386" s="31">
        <v>13</v>
      </c>
      <c r="F386" s="31">
        <v>22</v>
      </c>
      <c r="G386" s="8">
        <v>2</v>
      </c>
      <c r="H386" s="8">
        <v>20</v>
      </c>
      <c r="I386" s="9" t="s">
        <v>6</v>
      </c>
      <c r="J386" s="31">
        <v>44</v>
      </c>
      <c r="K386" s="31">
        <v>18</v>
      </c>
      <c r="L386" s="31">
        <v>44</v>
      </c>
      <c r="M386" s="12">
        <v>0.40909090909090912</v>
      </c>
    </row>
    <row r="387" spans="1:13">
      <c r="A387" s="8">
        <v>148</v>
      </c>
      <c r="B387" s="8">
        <v>10</v>
      </c>
      <c r="C387" s="9" t="s">
        <v>13</v>
      </c>
      <c r="D387" s="9" t="s">
        <v>37</v>
      </c>
      <c r="E387" s="31">
        <v>17</v>
      </c>
      <c r="F387" s="31">
        <v>29</v>
      </c>
      <c r="G387" s="8">
        <v>2</v>
      </c>
      <c r="H387" s="8">
        <v>31</v>
      </c>
      <c r="I387" s="9" t="s">
        <v>6</v>
      </c>
      <c r="J387" s="31">
        <v>58</v>
      </c>
      <c r="K387" s="31">
        <v>24</v>
      </c>
      <c r="L387" s="31">
        <v>58</v>
      </c>
      <c r="M387" s="12">
        <v>0.41379310344827586</v>
      </c>
    </row>
    <row r="388" spans="1:13">
      <c r="A388" s="8">
        <v>148</v>
      </c>
      <c r="B388" s="8">
        <v>10</v>
      </c>
      <c r="C388" s="9" t="s">
        <v>20</v>
      </c>
      <c r="D388" s="9" t="s">
        <v>44</v>
      </c>
      <c r="E388" s="31">
        <v>20</v>
      </c>
      <c r="F388" s="31">
        <v>34</v>
      </c>
      <c r="G388" s="8">
        <v>2</v>
      </c>
      <c r="H388" s="8">
        <v>57</v>
      </c>
      <c r="I388" s="9" t="s">
        <v>6</v>
      </c>
      <c r="J388" s="31">
        <v>68</v>
      </c>
      <c r="K388" s="31">
        <v>28</v>
      </c>
      <c r="L388" s="31">
        <v>68</v>
      </c>
      <c r="M388" s="12">
        <v>0.41176470588235292</v>
      </c>
    </row>
    <row r="389" spans="1:13">
      <c r="A389" s="8">
        <v>148</v>
      </c>
      <c r="B389" s="8">
        <v>10</v>
      </c>
      <c r="C389" s="9" t="s">
        <v>21</v>
      </c>
      <c r="D389" s="9" t="s">
        <v>45</v>
      </c>
      <c r="E389" s="31">
        <v>12</v>
      </c>
      <c r="F389" s="31">
        <v>20</v>
      </c>
      <c r="G389" s="8">
        <v>3</v>
      </c>
      <c r="H389" s="8">
        <v>46</v>
      </c>
      <c r="I389" s="9" t="s">
        <v>6</v>
      </c>
      <c r="J389" s="31">
        <v>60</v>
      </c>
      <c r="K389" s="31">
        <v>24</v>
      </c>
      <c r="L389" s="31">
        <v>60</v>
      </c>
      <c r="M389" s="12">
        <v>0.4</v>
      </c>
    </row>
    <row r="390" spans="1:13">
      <c r="A390" s="8">
        <v>148</v>
      </c>
      <c r="B390" s="8">
        <v>10</v>
      </c>
      <c r="C390" s="9" t="s">
        <v>25</v>
      </c>
      <c r="D390" s="9" t="s">
        <v>49</v>
      </c>
      <c r="E390" s="31">
        <v>15</v>
      </c>
      <c r="F390" s="31">
        <v>26</v>
      </c>
      <c r="G390" s="8">
        <v>1</v>
      </c>
      <c r="H390" s="8">
        <v>25</v>
      </c>
      <c r="I390" s="9" t="s">
        <v>6</v>
      </c>
      <c r="J390" s="31">
        <v>26</v>
      </c>
      <c r="K390" s="31">
        <v>11</v>
      </c>
      <c r="L390" s="31">
        <v>26</v>
      </c>
      <c r="M390" s="12">
        <v>0.42307692307692307</v>
      </c>
    </row>
    <row r="391" spans="1:13">
      <c r="A391" s="8">
        <v>149</v>
      </c>
      <c r="B391" s="8">
        <v>18</v>
      </c>
      <c r="C391" s="9" t="s">
        <v>20</v>
      </c>
      <c r="D391" s="9" t="s">
        <v>44</v>
      </c>
      <c r="E391" s="31">
        <v>20</v>
      </c>
      <c r="F391" s="31">
        <v>34</v>
      </c>
      <c r="G391" s="8">
        <v>3</v>
      </c>
      <c r="H391" s="8">
        <v>28</v>
      </c>
      <c r="I391" s="9" t="s">
        <v>8</v>
      </c>
      <c r="J391" s="31">
        <v>102</v>
      </c>
      <c r="K391" s="31">
        <v>42</v>
      </c>
      <c r="L391" s="31">
        <v>102</v>
      </c>
      <c r="M391" s="12">
        <v>0.41176470588235292</v>
      </c>
    </row>
    <row r="392" spans="1:13">
      <c r="A392" s="8">
        <v>149</v>
      </c>
      <c r="B392" s="8">
        <v>18</v>
      </c>
      <c r="C392" s="9" t="s">
        <v>7</v>
      </c>
      <c r="D392" s="9" t="s">
        <v>32</v>
      </c>
      <c r="E392" s="31">
        <v>18</v>
      </c>
      <c r="F392" s="31">
        <v>30</v>
      </c>
      <c r="G392" s="8">
        <v>1</v>
      </c>
      <c r="H392" s="8">
        <v>38</v>
      </c>
      <c r="I392" s="9" t="s">
        <v>8</v>
      </c>
      <c r="J392" s="31">
        <v>30</v>
      </c>
      <c r="K392" s="31">
        <v>12</v>
      </c>
      <c r="L392" s="31">
        <v>30</v>
      </c>
      <c r="M392" s="12">
        <v>0.4</v>
      </c>
    </row>
    <row r="393" spans="1:13">
      <c r="A393" s="8">
        <v>149</v>
      </c>
      <c r="B393" s="8">
        <v>18</v>
      </c>
      <c r="C393" s="9" t="s">
        <v>24</v>
      </c>
      <c r="D393" s="9" t="s">
        <v>48</v>
      </c>
      <c r="E393" s="31">
        <v>10</v>
      </c>
      <c r="F393" s="31">
        <v>18</v>
      </c>
      <c r="G393" s="8">
        <v>2</v>
      </c>
      <c r="H393" s="8">
        <v>25</v>
      </c>
      <c r="I393" s="9" t="s">
        <v>6</v>
      </c>
      <c r="J393" s="31">
        <v>36</v>
      </c>
      <c r="K393" s="31">
        <v>16</v>
      </c>
      <c r="L393" s="31">
        <v>36</v>
      </c>
      <c r="M393" s="12">
        <v>0.44444444444444442</v>
      </c>
    </row>
    <row r="394" spans="1:13">
      <c r="A394" s="8">
        <v>149</v>
      </c>
      <c r="B394" s="8">
        <v>18</v>
      </c>
      <c r="C394" s="9" t="s">
        <v>13</v>
      </c>
      <c r="D394" s="9" t="s">
        <v>37</v>
      </c>
      <c r="E394" s="31">
        <v>17</v>
      </c>
      <c r="F394" s="31">
        <v>29</v>
      </c>
      <c r="G394" s="8">
        <v>2</v>
      </c>
      <c r="H394" s="8">
        <v>48</v>
      </c>
      <c r="I394" s="9" t="s">
        <v>8</v>
      </c>
      <c r="J394" s="31">
        <v>58</v>
      </c>
      <c r="K394" s="31">
        <v>24</v>
      </c>
      <c r="L394" s="31">
        <v>58</v>
      </c>
      <c r="M394" s="12">
        <v>0.41379310344827586</v>
      </c>
    </row>
    <row r="395" spans="1:13">
      <c r="A395" s="8">
        <v>150</v>
      </c>
      <c r="B395" s="8">
        <v>18</v>
      </c>
      <c r="C395" s="9" t="s">
        <v>19</v>
      </c>
      <c r="D395" s="9" t="s">
        <v>43</v>
      </c>
      <c r="E395" s="31">
        <v>13</v>
      </c>
      <c r="F395" s="31">
        <v>22</v>
      </c>
      <c r="G395" s="8">
        <v>2</v>
      </c>
      <c r="H395" s="8">
        <v>19</v>
      </c>
      <c r="I395" s="9" t="s">
        <v>6</v>
      </c>
      <c r="J395" s="31">
        <v>44</v>
      </c>
      <c r="K395" s="31">
        <v>18</v>
      </c>
      <c r="L395" s="31">
        <v>44</v>
      </c>
      <c r="M395" s="12">
        <v>0.40909090909090912</v>
      </c>
    </row>
    <row r="396" spans="1:13">
      <c r="A396" s="8">
        <v>150</v>
      </c>
      <c r="B396" s="8">
        <v>18</v>
      </c>
      <c r="C396" s="9" t="s">
        <v>14</v>
      </c>
      <c r="D396" s="9" t="s">
        <v>38</v>
      </c>
      <c r="E396" s="31">
        <v>20</v>
      </c>
      <c r="F396" s="31">
        <v>33</v>
      </c>
      <c r="G396" s="8">
        <v>2</v>
      </c>
      <c r="H396" s="8">
        <v>57</v>
      </c>
      <c r="I396" s="9" t="s">
        <v>8</v>
      </c>
      <c r="J396" s="31">
        <v>66</v>
      </c>
      <c r="K396" s="31">
        <v>26</v>
      </c>
      <c r="L396" s="31">
        <v>66</v>
      </c>
      <c r="M396" s="12">
        <v>0.39393939393939392</v>
      </c>
    </row>
    <row r="397" spans="1:13">
      <c r="A397" s="8">
        <v>150</v>
      </c>
      <c r="B397" s="8">
        <v>18</v>
      </c>
      <c r="C397" s="9" t="s">
        <v>21</v>
      </c>
      <c r="D397" s="9" t="s">
        <v>45</v>
      </c>
      <c r="E397" s="31">
        <v>12</v>
      </c>
      <c r="F397" s="31">
        <v>20</v>
      </c>
      <c r="G397" s="8">
        <v>2</v>
      </c>
      <c r="H397" s="8">
        <v>30</v>
      </c>
      <c r="I397" s="9" t="s">
        <v>8</v>
      </c>
      <c r="J397" s="31">
        <v>40</v>
      </c>
      <c r="K397" s="31">
        <v>16</v>
      </c>
      <c r="L397" s="31">
        <v>40</v>
      </c>
      <c r="M397" s="12">
        <v>0.4</v>
      </c>
    </row>
    <row r="398" spans="1:13">
      <c r="A398" s="8">
        <v>151</v>
      </c>
      <c r="B398" s="8">
        <v>6</v>
      </c>
      <c r="C398" s="9" t="s">
        <v>22</v>
      </c>
      <c r="D398" s="9" t="s">
        <v>46</v>
      </c>
      <c r="E398" s="31">
        <v>14</v>
      </c>
      <c r="F398" s="31">
        <v>23</v>
      </c>
      <c r="G398" s="8">
        <v>3</v>
      </c>
      <c r="H398" s="8">
        <v>13</v>
      </c>
      <c r="I398" s="9" t="s">
        <v>6</v>
      </c>
      <c r="J398" s="31">
        <v>69</v>
      </c>
      <c r="K398" s="31">
        <v>27</v>
      </c>
      <c r="L398" s="31">
        <v>69</v>
      </c>
      <c r="M398" s="12">
        <v>0.39130434782608697</v>
      </c>
    </row>
    <row r="399" spans="1:13">
      <c r="A399" s="8">
        <v>151</v>
      </c>
      <c r="B399" s="8">
        <v>6</v>
      </c>
      <c r="C399" s="9" t="s">
        <v>23</v>
      </c>
      <c r="D399" s="9" t="s">
        <v>47</v>
      </c>
      <c r="E399" s="31">
        <v>13</v>
      </c>
      <c r="F399" s="31">
        <v>21</v>
      </c>
      <c r="G399" s="8">
        <v>3</v>
      </c>
      <c r="H399" s="8">
        <v>6</v>
      </c>
      <c r="I399" s="9" t="s">
        <v>6</v>
      </c>
      <c r="J399" s="31">
        <v>63</v>
      </c>
      <c r="K399" s="31">
        <v>24</v>
      </c>
      <c r="L399" s="31">
        <v>63</v>
      </c>
      <c r="M399" s="12">
        <v>0.38095238095238093</v>
      </c>
    </row>
    <row r="400" spans="1:13">
      <c r="A400" s="8">
        <v>152</v>
      </c>
      <c r="B400" s="8">
        <v>5</v>
      </c>
      <c r="C400" s="9" t="s">
        <v>15</v>
      </c>
      <c r="D400" s="9" t="s">
        <v>39</v>
      </c>
      <c r="E400" s="31">
        <v>16</v>
      </c>
      <c r="F400" s="31">
        <v>28</v>
      </c>
      <c r="G400" s="8">
        <v>2</v>
      </c>
      <c r="H400" s="8">
        <v>12</v>
      </c>
      <c r="I400" s="9" t="s">
        <v>6</v>
      </c>
      <c r="J400" s="31">
        <v>56</v>
      </c>
      <c r="K400" s="31">
        <v>24</v>
      </c>
      <c r="L400" s="31">
        <v>56</v>
      </c>
      <c r="M400" s="12">
        <v>0.42857142857142855</v>
      </c>
    </row>
    <row r="401" spans="1:13">
      <c r="A401" s="8">
        <v>153</v>
      </c>
      <c r="B401" s="8">
        <v>10</v>
      </c>
      <c r="C401" s="9" t="s">
        <v>14</v>
      </c>
      <c r="D401" s="9" t="s">
        <v>38</v>
      </c>
      <c r="E401" s="31">
        <v>20</v>
      </c>
      <c r="F401" s="31">
        <v>33</v>
      </c>
      <c r="G401" s="8">
        <v>3</v>
      </c>
      <c r="H401" s="8">
        <v>10</v>
      </c>
      <c r="I401" s="9" t="s">
        <v>8</v>
      </c>
      <c r="J401" s="31">
        <v>99</v>
      </c>
      <c r="K401" s="31">
        <v>39</v>
      </c>
      <c r="L401" s="31">
        <v>99</v>
      </c>
      <c r="M401" s="12">
        <v>0.39393939393939392</v>
      </c>
    </row>
    <row r="402" spans="1:13">
      <c r="A402" s="8">
        <v>153</v>
      </c>
      <c r="B402" s="8">
        <v>10</v>
      </c>
      <c r="C402" s="9" t="s">
        <v>5</v>
      </c>
      <c r="D402" s="9" t="s">
        <v>31</v>
      </c>
      <c r="E402" s="31">
        <v>14</v>
      </c>
      <c r="F402" s="31">
        <v>24</v>
      </c>
      <c r="G402" s="8">
        <v>1</v>
      </c>
      <c r="H402" s="8">
        <v>53</v>
      </c>
      <c r="I402" s="9" t="s">
        <v>8</v>
      </c>
      <c r="J402" s="31">
        <v>24</v>
      </c>
      <c r="K402" s="31">
        <v>10</v>
      </c>
      <c r="L402" s="31">
        <v>24</v>
      </c>
      <c r="M402" s="12">
        <v>0.41666666666666669</v>
      </c>
    </row>
    <row r="403" spans="1:13">
      <c r="A403" s="8">
        <v>153</v>
      </c>
      <c r="B403" s="8">
        <v>10</v>
      </c>
      <c r="C403" s="9" t="s">
        <v>11</v>
      </c>
      <c r="D403" s="9" t="s">
        <v>35</v>
      </c>
      <c r="E403" s="31">
        <v>25</v>
      </c>
      <c r="F403" s="31">
        <v>40</v>
      </c>
      <c r="G403" s="8">
        <v>2</v>
      </c>
      <c r="H403" s="8">
        <v>26</v>
      </c>
      <c r="I403" s="9" t="s">
        <v>6</v>
      </c>
      <c r="J403" s="31">
        <v>80</v>
      </c>
      <c r="K403" s="31">
        <v>30</v>
      </c>
      <c r="L403" s="31">
        <v>80</v>
      </c>
      <c r="M403" s="12">
        <v>0.375</v>
      </c>
    </row>
    <row r="404" spans="1:13">
      <c r="A404" s="8">
        <v>154</v>
      </c>
      <c r="B404" s="8">
        <v>11</v>
      </c>
      <c r="C404" s="9" t="s">
        <v>12</v>
      </c>
      <c r="D404" s="9" t="s">
        <v>36</v>
      </c>
      <c r="E404" s="31">
        <v>22</v>
      </c>
      <c r="F404" s="31">
        <v>36</v>
      </c>
      <c r="G404" s="8">
        <v>3</v>
      </c>
      <c r="H404" s="8">
        <v>52</v>
      </c>
      <c r="I404" s="9" t="s">
        <v>6</v>
      </c>
      <c r="J404" s="31">
        <v>108</v>
      </c>
      <c r="K404" s="31">
        <v>42</v>
      </c>
      <c r="L404" s="31">
        <v>108</v>
      </c>
      <c r="M404" s="12">
        <v>0.3888888888888889</v>
      </c>
    </row>
    <row r="405" spans="1:13">
      <c r="A405" s="8">
        <v>154</v>
      </c>
      <c r="B405" s="8">
        <v>11</v>
      </c>
      <c r="C405" s="9" t="s">
        <v>24</v>
      </c>
      <c r="D405" s="9" t="s">
        <v>48</v>
      </c>
      <c r="E405" s="31">
        <v>10</v>
      </c>
      <c r="F405" s="31">
        <v>18</v>
      </c>
      <c r="G405" s="8">
        <v>2</v>
      </c>
      <c r="H405" s="8">
        <v>30</v>
      </c>
      <c r="I405" s="9" t="s">
        <v>6</v>
      </c>
      <c r="J405" s="31">
        <v>36</v>
      </c>
      <c r="K405" s="31">
        <v>16</v>
      </c>
      <c r="L405" s="31">
        <v>36</v>
      </c>
      <c r="M405" s="12">
        <v>0.44444444444444442</v>
      </c>
    </row>
    <row r="406" spans="1:13">
      <c r="A406" s="8">
        <v>155</v>
      </c>
      <c r="B406" s="8">
        <v>7</v>
      </c>
      <c r="C406" s="9" t="s">
        <v>10</v>
      </c>
      <c r="D406" s="9" t="s">
        <v>34</v>
      </c>
      <c r="E406" s="31">
        <v>16</v>
      </c>
      <c r="F406" s="31">
        <v>27</v>
      </c>
      <c r="G406" s="8">
        <v>2</v>
      </c>
      <c r="H406" s="8">
        <v>24</v>
      </c>
      <c r="I406" s="9" t="s">
        <v>8</v>
      </c>
      <c r="J406" s="31">
        <v>54</v>
      </c>
      <c r="K406" s="31">
        <v>22</v>
      </c>
      <c r="L406" s="31">
        <v>54</v>
      </c>
      <c r="M406" s="12">
        <v>0.40740740740740738</v>
      </c>
    </row>
    <row r="407" spans="1:13">
      <c r="A407" s="8">
        <v>155</v>
      </c>
      <c r="B407" s="8">
        <v>7</v>
      </c>
      <c r="C407" s="9" t="s">
        <v>9</v>
      </c>
      <c r="D407" s="9" t="s">
        <v>33</v>
      </c>
      <c r="E407" s="31">
        <v>19</v>
      </c>
      <c r="F407" s="31">
        <v>31</v>
      </c>
      <c r="G407" s="8">
        <v>2</v>
      </c>
      <c r="H407" s="8">
        <v>43</v>
      </c>
      <c r="I407" s="9" t="s">
        <v>6</v>
      </c>
      <c r="J407" s="31">
        <v>62</v>
      </c>
      <c r="K407" s="31">
        <v>24</v>
      </c>
      <c r="L407" s="31">
        <v>62</v>
      </c>
      <c r="M407" s="12">
        <v>0.38709677419354838</v>
      </c>
    </row>
    <row r="408" spans="1:13">
      <c r="A408" s="8">
        <v>155</v>
      </c>
      <c r="B408" s="8">
        <v>7</v>
      </c>
      <c r="C408" s="9" t="s">
        <v>21</v>
      </c>
      <c r="D408" s="9" t="s">
        <v>45</v>
      </c>
      <c r="E408" s="31">
        <v>12</v>
      </c>
      <c r="F408" s="31">
        <v>20</v>
      </c>
      <c r="G408" s="8">
        <v>1</v>
      </c>
      <c r="H408" s="8">
        <v>33</v>
      </c>
      <c r="I408" s="9" t="s">
        <v>8</v>
      </c>
      <c r="J408" s="31">
        <v>20</v>
      </c>
      <c r="K408" s="31">
        <v>8</v>
      </c>
      <c r="L408" s="31">
        <v>20</v>
      </c>
      <c r="M408" s="12">
        <v>0.4</v>
      </c>
    </row>
    <row r="409" spans="1:13">
      <c r="A409" s="8">
        <v>156</v>
      </c>
      <c r="B409" s="8">
        <v>6</v>
      </c>
      <c r="C409" s="9" t="s">
        <v>15</v>
      </c>
      <c r="D409" s="9" t="s">
        <v>39</v>
      </c>
      <c r="E409" s="31">
        <v>16</v>
      </c>
      <c r="F409" s="31">
        <v>28</v>
      </c>
      <c r="G409" s="8">
        <v>2</v>
      </c>
      <c r="H409" s="8">
        <v>6</v>
      </c>
      <c r="I409" s="9" t="s">
        <v>6</v>
      </c>
      <c r="J409" s="31">
        <v>56</v>
      </c>
      <c r="K409" s="31">
        <v>24</v>
      </c>
      <c r="L409" s="31">
        <v>56</v>
      </c>
      <c r="M409" s="12">
        <v>0.42857142857142855</v>
      </c>
    </row>
    <row r="410" spans="1:13">
      <c r="A410" s="8">
        <v>157</v>
      </c>
      <c r="B410" s="8">
        <v>13</v>
      </c>
      <c r="C410" s="9" t="s">
        <v>26</v>
      </c>
      <c r="D410" s="9" t="s">
        <v>50</v>
      </c>
      <c r="E410" s="31">
        <v>15</v>
      </c>
      <c r="F410" s="31">
        <v>25</v>
      </c>
      <c r="G410" s="8">
        <v>3</v>
      </c>
      <c r="H410" s="8">
        <v>48</v>
      </c>
      <c r="I410" s="9" t="s">
        <v>8</v>
      </c>
      <c r="J410" s="31">
        <v>75</v>
      </c>
      <c r="K410" s="31">
        <v>30</v>
      </c>
      <c r="L410" s="31">
        <v>75</v>
      </c>
      <c r="M410" s="12">
        <v>0.4</v>
      </c>
    </row>
    <row r="411" spans="1:13">
      <c r="A411" s="8">
        <v>157</v>
      </c>
      <c r="B411" s="8">
        <v>13</v>
      </c>
      <c r="C411" s="9" t="s">
        <v>15</v>
      </c>
      <c r="D411" s="9" t="s">
        <v>39</v>
      </c>
      <c r="E411" s="31">
        <v>16</v>
      </c>
      <c r="F411" s="31">
        <v>28</v>
      </c>
      <c r="G411" s="8">
        <v>1</v>
      </c>
      <c r="H411" s="8">
        <v>54</v>
      </c>
      <c r="I411" s="9" t="s">
        <v>8</v>
      </c>
      <c r="J411" s="31">
        <v>28</v>
      </c>
      <c r="K411" s="31">
        <v>12</v>
      </c>
      <c r="L411" s="31">
        <v>28</v>
      </c>
      <c r="M411" s="12">
        <v>0.42857142857142855</v>
      </c>
    </row>
    <row r="412" spans="1:13">
      <c r="A412" s="8">
        <v>157</v>
      </c>
      <c r="B412" s="8">
        <v>13</v>
      </c>
      <c r="C412" s="9" t="s">
        <v>7</v>
      </c>
      <c r="D412" s="9" t="s">
        <v>32</v>
      </c>
      <c r="E412" s="31">
        <v>18</v>
      </c>
      <c r="F412" s="31">
        <v>30</v>
      </c>
      <c r="G412" s="8">
        <v>2</v>
      </c>
      <c r="H412" s="8">
        <v>27</v>
      </c>
      <c r="I412" s="9" t="s">
        <v>6</v>
      </c>
      <c r="J412" s="31">
        <v>60</v>
      </c>
      <c r="K412" s="31">
        <v>24</v>
      </c>
      <c r="L412" s="31">
        <v>60</v>
      </c>
      <c r="M412" s="12">
        <v>0.4</v>
      </c>
    </row>
    <row r="413" spans="1:13">
      <c r="A413" s="8">
        <v>157</v>
      </c>
      <c r="B413" s="8">
        <v>13</v>
      </c>
      <c r="C413" s="9" t="s">
        <v>12</v>
      </c>
      <c r="D413" s="9" t="s">
        <v>36</v>
      </c>
      <c r="E413" s="31">
        <v>22</v>
      </c>
      <c r="F413" s="31">
        <v>36</v>
      </c>
      <c r="G413" s="8">
        <v>3</v>
      </c>
      <c r="H413" s="8">
        <v>21</v>
      </c>
      <c r="I413" s="9" t="s">
        <v>6</v>
      </c>
      <c r="J413" s="31">
        <v>108</v>
      </c>
      <c r="K413" s="31">
        <v>42</v>
      </c>
      <c r="L413" s="31">
        <v>108</v>
      </c>
      <c r="M413" s="12">
        <v>0.3888888888888889</v>
      </c>
    </row>
    <row r="414" spans="1:13">
      <c r="A414" s="8">
        <v>158</v>
      </c>
      <c r="B414" s="8">
        <v>5</v>
      </c>
      <c r="C414" s="9" t="s">
        <v>16</v>
      </c>
      <c r="D414" s="9" t="s">
        <v>40</v>
      </c>
      <c r="E414" s="31">
        <v>11</v>
      </c>
      <c r="F414" s="31">
        <v>19</v>
      </c>
      <c r="G414" s="8">
        <v>1</v>
      </c>
      <c r="H414" s="8">
        <v>57</v>
      </c>
      <c r="I414" s="9" t="s">
        <v>6</v>
      </c>
      <c r="J414" s="31">
        <v>19</v>
      </c>
      <c r="K414" s="31">
        <v>8</v>
      </c>
      <c r="L414" s="31">
        <v>19</v>
      </c>
      <c r="M414" s="12">
        <v>0.42105263157894735</v>
      </c>
    </row>
    <row r="415" spans="1:13">
      <c r="A415" s="8">
        <v>158</v>
      </c>
      <c r="B415" s="8">
        <v>5</v>
      </c>
      <c r="C415" s="9" t="s">
        <v>25</v>
      </c>
      <c r="D415" s="9" t="s">
        <v>49</v>
      </c>
      <c r="E415" s="31">
        <v>15</v>
      </c>
      <c r="F415" s="31">
        <v>26</v>
      </c>
      <c r="G415" s="8">
        <v>3</v>
      </c>
      <c r="H415" s="8">
        <v>55</v>
      </c>
      <c r="I415" s="9" t="s">
        <v>6</v>
      </c>
      <c r="J415" s="31">
        <v>78</v>
      </c>
      <c r="K415" s="31">
        <v>33</v>
      </c>
      <c r="L415" s="31">
        <v>78</v>
      </c>
      <c r="M415" s="12">
        <v>0.42307692307692307</v>
      </c>
    </row>
    <row r="416" spans="1:13">
      <c r="A416" s="8">
        <v>158</v>
      </c>
      <c r="B416" s="8">
        <v>5</v>
      </c>
      <c r="C416" s="9" t="s">
        <v>12</v>
      </c>
      <c r="D416" s="9" t="s">
        <v>36</v>
      </c>
      <c r="E416" s="31">
        <v>22</v>
      </c>
      <c r="F416" s="31">
        <v>36</v>
      </c>
      <c r="G416" s="8">
        <v>3</v>
      </c>
      <c r="H416" s="8">
        <v>7</v>
      </c>
      <c r="I416" s="9" t="s">
        <v>6</v>
      </c>
      <c r="J416" s="31">
        <v>108</v>
      </c>
      <c r="K416" s="31">
        <v>42</v>
      </c>
      <c r="L416" s="31">
        <v>108</v>
      </c>
      <c r="M416" s="12">
        <v>0.3888888888888889</v>
      </c>
    </row>
    <row r="417" spans="1:13">
      <c r="A417" s="8">
        <v>158</v>
      </c>
      <c r="B417" s="8">
        <v>5</v>
      </c>
      <c r="C417" s="9" t="s">
        <v>17</v>
      </c>
      <c r="D417" s="9" t="s">
        <v>41</v>
      </c>
      <c r="E417" s="31">
        <v>21</v>
      </c>
      <c r="F417" s="31">
        <v>35</v>
      </c>
      <c r="G417" s="8">
        <v>3</v>
      </c>
      <c r="H417" s="8">
        <v>16</v>
      </c>
      <c r="I417" s="9" t="s">
        <v>8</v>
      </c>
      <c r="J417" s="31">
        <v>105</v>
      </c>
      <c r="K417" s="31">
        <v>42</v>
      </c>
      <c r="L417" s="31">
        <v>105</v>
      </c>
      <c r="M417" s="12">
        <v>0.4</v>
      </c>
    </row>
    <row r="418" spans="1:13">
      <c r="A418" s="8">
        <v>159</v>
      </c>
      <c r="B418" s="8">
        <v>16</v>
      </c>
      <c r="C418" s="9" t="s">
        <v>13</v>
      </c>
      <c r="D418" s="9" t="s">
        <v>37</v>
      </c>
      <c r="E418" s="31">
        <v>17</v>
      </c>
      <c r="F418" s="31">
        <v>29</v>
      </c>
      <c r="G418" s="8">
        <v>3</v>
      </c>
      <c r="H418" s="8">
        <v>23</v>
      </c>
      <c r="I418" s="9" t="s">
        <v>8</v>
      </c>
      <c r="J418" s="31">
        <v>87</v>
      </c>
      <c r="K418" s="31">
        <v>36</v>
      </c>
      <c r="L418" s="31">
        <v>87</v>
      </c>
      <c r="M418" s="12">
        <v>0.41379310344827586</v>
      </c>
    </row>
    <row r="419" spans="1:13">
      <c r="A419" s="8">
        <v>159</v>
      </c>
      <c r="B419" s="8">
        <v>16</v>
      </c>
      <c r="C419" s="9" t="s">
        <v>9</v>
      </c>
      <c r="D419" s="9" t="s">
        <v>33</v>
      </c>
      <c r="E419" s="31">
        <v>19</v>
      </c>
      <c r="F419" s="31">
        <v>31</v>
      </c>
      <c r="G419" s="8">
        <v>1</v>
      </c>
      <c r="H419" s="8">
        <v>5</v>
      </c>
      <c r="I419" s="9" t="s">
        <v>6</v>
      </c>
      <c r="J419" s="31">
        <v>31</v>
      </c>
      <c r="K419" s="31">
        <v>12</v>
      </c>
      <c r="L419" s="31">
        <v>31</v>
      </c>
      <c r="M419" s="12">
        <v>0.38709677419354838</v>
      </c>
    </row>
    <row r="420" spans="1:13">
      <c r="A420" s="8">
        <v>159</v>
      </c>
      <c r="B420" s="8">
        <v>16</v>
      </c>
      <c r="C420" s="9" t="s">
        <v>24</v>
      </c>
      <c r="D420" s="9" t="s">
        <v>48</v>
      </c>
      <c r="E420" s="31">
        <v>10</v>
      </c>
      <c r="F420" s="31">
        <v>18</v>
      </c>
      <c r="G420" s="8">
        <v>2</v>
      </c>
      <c r="H420" s="8">
        <v>6</v>
      </c>
      <c r="I420" s="9" t="s">
        <v>6</v>
      </c>
      <c r="J420" s="31">
        <v>36</v>
      </c>
      <c r="K420" s="31">
        <v>16</v>
      </c>
      <c r="L420" s="31">
        <v>36</v>
      </c>
      <c r="M420" s="12">
        <v>0.44444444444444442</v>
      </c>
    </row>
    <row r="421" spans="1:13">
      <c r="A421" s="8">
        <v>159</v>
      </c>
      <c r="B421" s="8">
        <v>16</v>
      </c>
      <c r="C421" s="9" t="s">
        <v>14</v>
      </c>
      <c r="D421" s="9" t="s">
        <v>38</v>
      </c>
      <c r="E421" s="31">
        <v>20</v>
      </c>
      <c r="F421" s="31">
        <v>33</v>
      </c>
      <c r="G421" s="8">
        <v>3</v>
      </c>
      <c r="H421" s="8">
        <v>40</v>
      </c>
      <c r="I421" s="9" t="s">
        <v>6</v>
      </c>
      <c r="J421" s="31">
        <v>99</v>
      </c>
      <c r="K421" s="31">
        <v>39</v>
      </c>
      <c r="L421" s="31">
        <v>99</v>
      </c>
      <c r="M421" s="12">
        <v>0.39393939393939392</v>
      </c>
    </row>
    <row r="422" spans="1:13">
      <c r="A422" s="8">
        <v>160</v>
      </c>
      <c r="B422" s="8">
        <v>19</v>
      </c>
      <c r="C422" s="9" t="s">
        <v>12</v>
      </c>
      <c r="D422" s="9" t="s">
        <v>36</v>
      </c>
      <c r="E422" s="31">
        <v>22</v>
      </c>
      <c r="F422" s="31">
        <v>36</v>
      </c>
      <c r="G422" s="8">
        <v>3</v>
      </c>
      <c r="H422" s="8">
        <v>20</v>
      </c>
      <c r="I422" s="9" t="s">
        <v>6</v>
      </c>
      <c r="J422" s="31">
        <v>108</v>
      </c>
      <c r="K422" s="31">
        <v>42</v>
      </c>
      <c r="L422" s="31">
        <v>108</v>
      </c>
      <c r="M422" s="12">
        <v>0.3888888888888889</v>
      </c>
    </row>
    <row r="423" spans="1:13">
      <c r="A423" s="8">
        <v>160</v>
      </c>
      <c r="B423" s="8">
        <v>19</v>
      </c>
      <c r="C423" s="9" t="s">
        <v>5</v>
      </c>
      <c r="D423" s="9" t="s">
        <v>31</v>
      </c>
      <c r="E423" s="31">
        <v>14</v>
      </c>
      <c r="F423" s="31">
        <v>24</v>
      </c>
      <c r="G423" s="8">
        <v>2</v>
      </c>
      <c r="H423" s="8">
        <v>47</v>
      </c>
      <c r="I423" s="9" t="s">
        <v>6</v>
      </c>
      <c r="J423" s="31">
        <v>48</v>
      </c>
      <c r="K423" s="31">
        <v>20</v>
      </c>
      <c r="L423" s="31">
        <v>48</v>
      </c>
      <c r="M423" s="12">
        <v>0.41666666666666669</v>
      </c>
    </row>
    <row r="424" spans="1:13">
      <c r="A424" s="8">
        <v>161</v>
      </c>
      <c r="B424" s="8">
        <v>13</v>
      </c>
      <c r="C424" s="9" t="s">
        <v>15</v>
      </c>
      <c r="D424" s="9" t="s">
        <v>39</v>
      </c>
      <c r="E424" s="31">
        <v>16</v>
      </c>
      <c r="F424" s="31">
        <v>28</v>
      </c>
      <c r="G424" s="8">
        <v>3</v>
      </c>
      <c r="H424" s="8">
        <v>57</v>
      </c>
      <c r="I424" s="9" t="s">
        <v>6</v>
      </c>
      <c r="J424" s="31">
        <v>84</v>
      </c>
      <c r="K424" s="31">
        <v>36</v>
      </c>
      <c r="L424" s="31">
        <v>84</v>
      </c>
      <c r="M424" s="12">
        <v>0.42857142857142855</v>
      </c>
    </row>
    <row r="425" spans="1:13">
      <c r="A425" s="8">
        <v>162</v>
      </c>
      <c r="B425" s="8">
        <v>14</v>
      </c>
      <c r="C425" s="9" t="s">
        <v>5</v>
      </c>
      <c r="D425" s="9" t="s">
        <v>31</v>
      </c>
      <c r="E425" s="31">
        <v>14</v>
      </c>
      <c r="F425" s="31">
        <v>24</v>
      </c>
      <c r="G425" s="8">
        <v>3</v>
      </c>
      <c r="H425" s="8">
        <v>25</v>
      </c>
      <c r="I425" s="9" t="s">
        <v>6</v>
      </c>
      <c r="J425" s="31">
        <v>72</v>
      </c>
      <c r="K425" s="31">
        <v>30</v>
      </c>
      <c r="L425" s="31">
        <v>72</v>
      </c>
      <c r="M425" s="12">
        <v>0.41666666666666669</v>
      </c>
    </row>
    <row r="426" spans="1:13">
      <c r="A426" s="8">
        <v>163</v>
      </c>
      <c r="B426" s="8">
        <v>6</v>
      </c>
      <c r="C426" s="9" t="s">
        <v>9</v>
      </c>
      <c r="D426" s="9" t="s">
        <v>33</v>
      </c>
      <c r="E426" s="31">
        <v>19</v>
      </c>
      <c r="F426" s="31">
        <v>31</v>
      </c>
      <c r="G426" s="8">
        <v>3</v>
      </c>
      <c r="H426" s="8">
        <v>8</v>
      </c>
      <c r="I426" s="9" t="s">
        <v>8</v>
      </c>
      <c r="J426" s="31">
        <v>93</v>
      </c>
      <c r="K426" s="31">
        <v>36</v>
      </c>
      <c r="L426" s="31">
        <v>93</v>
      </c>
      <c r="M426" s="12">
        <v>0.38709677419354838</v>
      </c>
    </row>
    <row r="427" spans="1:13">
      <c r="A427" s="8">
        <v>163</v>
      </c>
      <c r="B427" s="8">
        <v>6</v>
      </c>
      <c r="C427" s="9" t="s">
        <v>7</v>
      </c>
      <c r="D427" s="9" t="s">
        <v>32</v>
      </c>
      <c r="E427" s="31">
        <v>18</v>
      </c>
      <c r="F427" s="31">
        <v>30</v>
      </c>
      <c r="G427" s="8">
        <v>3</v>
      </c>
      <c r="H427" s="8">
        <v>16</v>
      </c>
      <c r="I427" s="9" t="s">
        <v>8</v>
      </c>
      <c r="J427" s="31">
        <v>90</v>
      </c>
      <c r="K427" s="31">
        <v>36</v>
      </c>
      <c r="L427" s="31">
        <v>90</v>
      </c>
      <c r="M427" s="12">
        <v>0.4</v>
      </c>
    </row>
    <row r="428" spans="1:13">
      <c r="A428" s="8">
        <v>163</v>
      </c>
      <c r="B428" s="8">
        <v>6</v>
      </c>
      <c r="C428" s="9" t="s">
        <v>14</v>
      </c>
      <c r="D428" s="9" t="s">
        <v>38</v>
      </c>
      <c r="E428" s="31">
        <v>20</v>
      </c>
      <c r="F428" s="31">
        <v>33</v>
      </c>
      <c r="G428" s="8">
        <v>2</v>
      </c>
      <c r="H428" s="8">
        <v>40</v>
      </c>
      <c r="I428" s="9" t="s">
        <v>8</v>
      </c>
      <c r="J428" s="31">
        <v>66</v>
      </c>
      <c r="K428" s="31">
        <v>26</v>
      </c>
      <c r="L428" s="31">
        <v>66</v>
      </c>
      <c r="M428" s="12">
        <v>0.39393939393939392</v>
      </c>
    </row>
    <row r="429" spans="1:13">
      <c r="A429" s="8">
        <v>163</v>
      </c>
      <c r="B429" s="8">
        <v>6</v>
      </c>
      <c r="C429" s="9" t="s">
        <v>19</v>
      </c>
      <c r="D429" s="9" t="s">
        <v>43</v>
      </c>
      <c r="E429" s="31">
        <v>13</v>
      </c>
      <c r="F429" s="31">
        <v>22</v>
      </c>
      <c r="G429" s="8">
        <v>1</v>
      </c>
      <c r="H429" s="8">
        <v>7</v>
      </c>
      <c r="I429" s="9" t="s">
        <v>6</v>
      </c>
      <c r="J429" s="31">
        <v>22</v>
      </c>
      <c r="K429" s="31">
        <v>9</v>
      </c>
      <c r="L429" s="31">
        <v>22</v>
      </c>
      <c r="M429" s="12">
        <v>0.40909090909090912</v>
      </c>
    </row>
    <row r="430" spans="1:13">
      <c r="A430" s="8">
        <v>164</v>
      </c>
      <c r="B430" s="8">
        <v>8</v>
      </c>
      <c r="C430" s="9" t="s">
        <v>19</v>
      </c>
      <c r="D430" s="9" t="s">
        <v>43</v>
      </c>
      <c r="E430" s="31">
        <v>13</v>
      </c>
      <c r="F430" s="31">
        <v>22</v>
      </c>
      <c r="G430" s="8">
        <v>1</v>
      </c>
      <c r="H430" s="8">
        <v>43</v>
      </c>
      <c r="I430" s="9" t="s">
        <v>8</v>
      </c>
      <c r="J430" s="31">
        <v>22</v>
      </c>
      <c r="K430" s="31">
        <v>9</v>
      </c>
      <c r="L430" s="31">
        <v>22</v>
      </c>
      <c r="M430" s="12">
        <v>0.40909090909090912</v>
      </c>
    </row>
    <row r="431" spans="1:13">
      <c r="A431" s="8">
        <v>164</v>
      </c>
      <c r="B431" s="8">
        <v>8</v>
      </c>
      <c r="C431" s="9" t="s">
        <v>12</v>
      </c>
      <c r="D431" s="9" t="s">
        <v>36</v>
      </c>
      <c r="E431" s="31">
        <v>22</v>
      </c>
      <c r="F431" s="31">
        <v>36</v>
      </c>
      <c r="G431" s="8">
        <v>1</v>
      </c>
      <c r="H431" s="8">
        <v>7</v>
      </c>
      <c r="I431" s="9" t="s">
        <v>6</v>
      </c>
      <c r="J431" s="31">
        <v>36</v>
      </c>
      <c r="K431" s="31">
        <v>14</v>
      </c>
      <c r="L431" s="31">
        <v>36</v>
      </c>
      <c r="M431" s="12">
        <v>0.3888888888888889</v>
      </c>
    </row>
    <row r="432" spans="1:13">
      <c r="A432" s="8">
        <v>164</v>
      </c>
      <c r="B432" s="8">
        <v>8</v>
      </c>
      <c r="C432" s="9" t="s">
        <v>18</v>
      </c>
      <c r="D432" s="9" t="s">
        <v>42</v>
      </c>
      <c r="E432" s="31">
        <v>19</v>
      </c>
      <c r="F432" s="31">
        <v>32</v>
      </c>
      <c r="G432" s="8">
        <v>2</v>
      </c>
      <c r="H432" s="8">
        <v>20</v>
      </c>
      <c r="I432" s="9" t="s">
        <v>6</v>
      </c>
      <c r="J432" s="31">
        <v>64</v>
      </c>
      <c r="K432" s="31">
        <v>26</v>
      </c>
      <c r="L432" s="31">
        <v>64</v>
      </c>
      <c r="M432" s="12">
        <v>0.40625</v>
      </c>
    </row>
    <row r="433" spans="1:13">
      <c r="A433" s="8">
        <v>164</v>
      </c>
      <c r="B433" s="8">
        <v>8</v>
      </c>
      <c r="C433" s="9" t="s">
        <v>5</v>
      </c>
      <c r="D433" s="9" t="s">
        <v>31</v>
      </c>
      <c r="E433" s="31">
        <v>14</v>
      </c>
      <c r="F433" s="31">
        <v>24</v>
      </c>
      <c r="G433" s="8">
        <v>2</v>
      </c>
      <c r="H433" s="8">
        <v>35</v>
      </c>
      <c r="I433" s="9" t="s">
        <v>6</v>
      </c>
      <c r="J433" s="31">
        <v>48</v>
      </c>
      <c r="K433" s="31">
        <v>20</v>
      </c>
      <c r="L433" s="31">
        <v>48</v>
      </c>
      <c r="M433" s="12">
        <v>0.41666666666666669</v>
      </c>
    </row>
    <row r="434" spans="1:13">
      <c r="A434" s="8">
        <v>165</v>
      </c>
      <c r="B434" s="8">
        <v>10</v>
      </c>
      <c r="C434" s="9" t="s">
        <v>5</v>
      </c>
      <c r="D434" s="9" t="s">
        <v>31</v>
      </c>
      <c r="E434" s="31">
        <v>14</v>
      </c>
      <c r="F434" s="31">
        <v>24</v>
      </c>
      <c r="G434" s="8">
        <v>2</v>
      </c>
      <c r="H434" s="8">
        <v>15</v>
      </c>
      <c r="I434" s="9" t="s">
        <v>8</v>
      </c>
      <c r="J434" s="31">
        <v>48</v>
      </c>
      <c r="K434" s="31">
        <v>20</v>
      </c>
      <c r="L434" s="31">
        <v>48</v>
      </c>
      <c r="M434" s="12">
        <v>0.41666666666666669</v>
      </c>
    </row>
    <row r="435" spans="1:13">
      <c r="A435" s="8">
        <v>165</v>
      </c>
      <c r="B435" s="8">
        <v>10</v>
      </c>
      <c r="C435" s="9" t="s">
        <v>23</v>
      </c>
      <c r="D435" s="9" t="s">
        <v>47</v>
      </c>
      <c r="E435" s="31">
        <v>13</v>
      </c>
      <c r="F435" s="31">
        <v>21</v>
      </c>
      <c r="G435" s="8">
        <v>2</v>
      </c>
      <c r="H435" s="8">
        <v>41</v>
      </c>
      <c r="I435" s="9" t="s">
        <v>6</v>
      </c>
      <c r="J435" s="31">
        <v>42</v>
      </c>
      <c r="K435" s="31">
        <v>16</v>
      </c>
      <c r="L435" s="31">
        <v>42</v>
      </c>
      <c r="M435" s="12">
        <v>0.38095238095238093</v>
      </c>
    </row>
    <row r="436" spans="1:13">
      <c r="A436" s="8">
        <v>166</v>
      </c>
      <c r="B436" s="8">
        <v>12</v>
      </c>
      <c r="C436" s="9" t="s">
        <v>22</v>
      </c>
      <c r="D436" s="9" t="s">
        <v>46</v>
      </c>
      <c r="E436" s="31">
        <v>14</v>
      </c>
      <c r="F436" s="31">
        <v>23</v>
      </c>
      <c r="G436" s="8">
        <v>2</v>
      </c>
      <c r="H436" s="8">
        <v>22</v>
      </c>
      <c r="I436" s="9" t="s">
        <v>8</v>
      </c>
      <c r="J436" s="31">
        <v>46</v>
      </c>
      <c r="K436" s="31">
        <v>18</v>
      </c>
      <c r="L436" s="31">
        <v>46</v>
      </c>
      <c r="M436" s="12">
        <v>0.39130434782608697</v>
      </c>
    </row>
    <row r="437" spans="1:13">
      <c r="A437" s="8">
        <v>167</v>
      </c>
      <c r="B437" s="8">
        <v>5</v>
      </c>
      <c r="C437" s="9" t="s">
        <v>16</v>
      </c>
      <c r="D437" s="9" t="s">
        <v>40</v>
      </c>
      <c r="E437" s="31">
        <v>11</v>
      </c>
      <c r="F437" s="31">
        <v>19</v>
      </c>
      <c r="G437" s="8">
        <v>1</v>
      </c>
      <c r="H437" s="8">
        <v>29</v>
      </c>
      <c r="I437" s="9" t="s">
        <v>6</v>
      </c>
      <c r="J437" s="31">
        <v>19</v>
      </c>
      <c r="K437" s="31">
        <v>8</v>
      </c>
      <c r="L437" s="31">
        <v>19</v>
      </c>
      <c r="M437" s="12">
        <v>0.42105263157894735</v>
      </c>
    </row>
    <row r="438" spans="1:13">
      <c r="A438" s="8">
        <v>167</v>
      </c>
      <c r="B438" s="8">
        <v>5</v>
      </c>
      <c r="C438" s="9" t="s">
        <v>20</v>
      </c>
      <c r="D438" s="9" t="s">
        <v>44</v>
      </c>
      <c r="E438" s="31">
        <v>20</v>
      </c>
      <c r="F438" s="31">
        <v>34</v>
      </c>
      <c r="G438" s="8">
        <v>3</v>
      </c>
      <c r="H438" s="8">
        <v>11</v>
      </c>
      <c r="I438" s="9" t="s">
        <v>6</v>
      </c>
      <c r="J438" s="31">
        <v>102</v>
      </c>
      <c r="K438" s="31">
        <v>42</v>
      </c>
      <c r="L438" s="31">
        <v>102</v>
      </c>
      <c r="M438" s="12">
        <v>0.41176470588235292</v>
      </c>
    </row>
    <row r="439" spans="1:13">
      <c r="A439" s="8">
        <v>167</v>
      </c>
      <c r="B439" s="8">
        <v>5</v>
      </c>
      <c r="C439" s="9" t="s">
        <v>9</v>
      </c>
      <c r="D439" s="9" t="s">
        <v>33</v>
      </c>
      <c r="E439" s="31">
        <v>19</v>
      </c>
      <c r="F439" s="31">
        <v>31</v>
      </c>
      <c r="G439" s="8">
        <v>1</v>
      </c>
      <c r="H439" s="8">
        <v>36</v>
      </c>
      <c r="I439" s="9" t="s">
        <v>8</v>
      </c>
      <c r="J439" s="31">
        <v>31</v>
      </c>
      <c r="K439" s="31">
        <v>12</v>
      </c>
      <c r="L439" s="31">
        <v>31</v>
      </c>
      <c r="M439" s="12">
        <v>0.38709677419354838</v>
      </c>
    </row>
    <row r="440" spans="1:13">
      <c r="A440" s="8">
        <v>168</v>
      </c>
      <c r="B440" s="8">
        <v>17</v>
      </c>
      <c r="C440" s="9" t="s">
        <v>19</v>
      </c>
      <c r="D440" s="9" t="s">
        <v>43</v>
      </c>
      <c r="E440" s="31">
        <v>13</v>
      </c>
      <c r="F440" s="31">
        <v>22</v>
      </c>
      <c r="G440" s="8">
        <v>2</v>
      </c>
      <c r="H440" s="8">
        <v>7</v>
      </c>
      <c r="I440" s="9" t="s">
        <v>8</v>
      </c>
      <c r="J440" s="31">
        <v>44</v>
      </c>
      <c r="K440" s="31">
        <v>18</v>
      </c>
      <c r="L440" s="31">
        <v>44</v>
      </c>
      <c r="M440" s="12">
        <v>0.40909090909090912</v>
      </c>
    </row>
    <row r="441" spans="1:13">
      <c r="A441" s="8">
        <v>169</v>
      </c>
      <c r="B441" s="8">
        <v>19</v>
      </c>
      <c r="C441" s="9" t="s">
        <v>23</v>
      </c>
      <c r="D441" s="9" t="s">
        <v>47</v>
      </c>
      <c r="E441" s="31">
        <v>13</v>
      </c>
      <c r="F441" s="31">
        <v>21</v>
      </c>
      <c r="G441" s="8">
        <v>2</v>
      </c>
      <c r="H441" s="8">
        <v>44</v>
      </c>
      <c r="I441" s="9" t="s">
        <v>8</v>
      </c>
      <c r="J441" s="31">
        <v>42</v>
      </c>
      <c r="K441" s="31">
        <v>16</v>
      </c>
      <c r="L441" s="31">
        <v>42</v>
      </c>
      <c r="M441" s="12">
        <v>0.38095238095238093</v>
      </c>
    </row>
    <row r="442" spans="1:13">
      <c r="A442" s="8">
        <v>169</v>
      </c>
      <c r="B442" s="8">
        <v>19</v>
      </c>
      <c r="C442" s="9" t="s">
        <v>20</v>
      </c>
      <c r="D442" s="9" t="s">
        <v>44</v>
      </c>
      <c r="E442" s="31">
        <v>20</v>
      </c>
      <c r="F442" s="31">
        <v>34</v>
      </c>
      <c r="G442" s="8">
        <v>2</v>
      </c>
      <c r="H442" s="8">
        <v>59</v>
      </c>
      <c r="I442" s="9" t="s">
        <v>8</v>
      </c>
      <c r="J442" s="31">
        <v>68</v>
      </c>
      <c r="K442" s="31">
        <v>28</v>
      </c>
      <c r="L442" s="31">
        <v>68</v>
      </c>
      <c r="M442" s="12">
        <v>0.41176470588235292</v>
      </c>
    </row>
    <row r="443" spans="1:13">
      <c r="A443" s="8">
        <v>169</v>
      </c>
      <c r="B443" s="8">
        <v>19</v>
      </c>
      <c r="C443" s="9" t="s">
        <v>19</v>
      </c>
      <c r="D443" s="9" t="s">
        <v>43</v>
      </c>
      <c r="E443" s="31">
        <v>13</v>
      </c>
      <c r="F443" s="31">
        <v>22</v>
      </c>
      <c r="G443" s="8">
        <v>2</v>
      </c>
      <c r="H443" s="8">
        <v>7</v>
      </c>
      <c r="I443" s="9" t="s">
        <v>6</v>
      </c>
      <c r="J443" s="31">
        <v>44</v>
      </c>
      <c r="K443" s="31">
        <v>18</v>
      </c>
      <c r="L443" s="31">
        <v>44</v>
      </c>
      <c r="M443" s="12">
        <v>0.40909090909090912</v>
      </c>
    </row>
    <row r="444" spans="1:13">
      <c r="A444" s="8">
        <v>170</v>
      </c>
      <c r="B444" s="8">
        <v>12</v>
      </c>
      <c r="C444" s="9" t="s">
        <v>21</v>
      </c>
      <c r="D444" s="9" t="s">
        <v>45</v>
      </c>
      <c r="E444" s="31">
        <v>12</v>
      </c>
      <c r="F444" s="31">
        <v>20</v>
      </c>
      <c r="G444" s="8">
        <v>3</v>
      </c>
      <c r="H444" s="8">
        <v>16</v>
      </c>
      <c r="I444" s="9" t="s">
        <v>6</v>
      </c>
      <c r="J444" s="31">
        <v>60</v>
      </c>
      <c r="K444" s="31">
        <v>24</v>
      </c>
      <c r="L444" s="31">
        <v>60</v>
      </c>
      <c r="M444" s="12">
        <v>0.4</v>
      </c>
    </row>
    <row r="445" spans="1:13">
      <c r="A445" s="8">
        <v>170</v>
      </c>
      <c r="B445" s="8">
        <v>12</v>
      </c>
      <c r="C445" s="9" t="s">
        <v>13</v>
      </c>
      <c r="D445" s="9" t="s">
        <v>37</v>
      </c>
      <c r="E445" s="31">
        <v>17</v>
      </c>
      <c r="F445" s="31">
        <v>29</v>
      </c>
      <c r="G445" s="8">
        <v>3</v>
      </c>
      <c r="H445" s="8">
        <v>16</v>
      </c>
      <c r="I445" s="9" t="s">
        <v>6</v>
      </c>
      <c r="J445" s="31">
        <v>87</v>
      </c>
      <c r="K445" s="31">
        <v>36</v>
      </c>
      <c r="L445" s="31">
        <v>87</v>
      </c>
      <c r="M445" s="12">
        <v>0.41379310344827586</v>
      </c>
    </row>
    <row r="446" spans="1:13">
      <c r="A446" s="8">
        <v>170</v>
      </c>
      <c r="B446" s="8">
        <v>12</v>
      </c>
      <c r="C446" s="9" t="s">
        <v>12</v>
      </c>
      <c r="D446" s="9" t="s">
        <v>36</v>
      </c>
      <c r="E446" s="31">
        <v>22</v>
      </c>
      <c r="F446" s="31">
        <v>36</v>
      </c>
      <c r="G446" s="8">
        <v>1</v>
      </c>
      <c r="H446" s="8">
        <v>33</v>
      </c>
      <c r="I446" s="9" t="s">
        <v>8</v>
      </c>
      <c r="J446" s="31">
        <v>36</v>
      </c>
      <c r="K446" s="31">
        <v>14</v>
      </c>
      <c r="L446" s="31">
        <v>36</v>
      </c>
      <c r="M446" s="12">
        <v>0.3888888888888889</v>
      </c>
    </row>
    <row r="447" spans="1:13">
      <c r="A447" s="8">
        <v>170</v>
      </c>
      <c r="B447" s="8">
        <v>12</v>
      </c>
      <c r="C447" s="9" t="s">
        <v>7</v>
      </c>
      <c r="D447" s="9" t="s">
        <v>32</v>
      </c>
      <c r="E447" s="31">
        <v>18</v>
      </c>
      <c r="F447" s="31">
        <v>30</v>
      </c>
      <c r="G447" s="8">
        <v>2</v>
      </c>
      <c r="H447" s="8">
        <v>8</v>
      </c>
      <c r="I447" s="9" t="s">
        <v>8</v>
      </c>
      <c r="J447" s="31">
        <v>60</v>
      </c>
      <c r="K447" s="31">
        <v>24</v>
      </c>
      <c r="L447" s="31">
        <v>60</v>
      </c>
      <c r="M447" s="12">
        <v>0.4</v>
      </c>
    </row>
    <row r="448" spans="1:13">
      <c r="A448" s="8">
        <v>171</v>
      </c>
      <c r="B448" s="8">
        <v>16</v>
      </c>
      <c r="C448" s="9" t="s">
        <v>25</v>
      </c>
      <c r="D448" s="9" t="s">
        <v>49</v>
      </c>
      <c r="E448" s="31">
        <v>15</v>
      </c>
      <c r="F448" s="31">
        <v>26</v>
      </c>
      <c r="G448" s="8">
        <v>2</v>
      </c>
      <c r="H448" s="8">
        <v>29</v>
      </c>
      <c r="I448" s="9" t="s">
        <v>6</v>
      </c>
      <c r="J448" s="31">
        <v>52</v>
      </c>
      <c r="K448" s="31">
        <v>22</v>
      </c>
      <c r="L448" s="31">
        <v>52</v>
      </c>
      <c r="M448" s="12">
        <v>0.42307692307692307</v>
      </c>
    </row>
    <row r="449" spans="1:13">
      <c r="A449" s="8">
        <v>171</v>
      </c>
      <c r="B449" s="8">
        <v>16</v>
      </c>
      <c r="C449" s="9" t="s">
        <v>13</v>
      </c>
      <c r="D449" s="9" t="s">
        <v>37</v>
      </c>
      <c r="E449" s="31">
        <v>17</v>
      </c>
      <c r="F449" s="31">
        <v>29</v>
      </c>
      <c r="G449" s="8">
        <v>3</v>
      </c>
      <c r="H449" s="8">
        <v>22</v>
      </c>
      <c r="I449" s="9" t="s">
        <v>8</v>
      </c>
      <c r="J449" s="31">
        <v>87</v>
      </c>
      <c r="K449" s="31">
        <v>36</v>
      </c>
      <c r="L449" s="31">
        <v>87</v>
      </c>
      <c r="M449" s="12">
        <v>0.41379310344827586</v>
      </c>
    </row>
    <row r="450" spans="1:13">
      <c r="A450" s="8">
        <v>172</v>
      </c>
      <c r="B450" s="8">
        <v>12</v>
      </c>
      <c r="C450" s="9" t="s">
        <v>20</v>
      </c>
      <c r="D450" s="9" t="s">
        <v>44</v>
      </c>
      <c r="E450" s="31">
        <v>20</v>
      </c>
      <c r="F450" s="31">
        <v>34</v>
      </c>
      <c r="G450" s="8">
        <v>2</v>
      </c>
      <c r="H450" s="8">
        <v>27</v>
      </c>
      <c r="I450" s="9" t="s">
        <v>8</v>
      </c>
      <c r="J450" s="31">
        <v>68</v>
      </c>
      <c r="K450" s="31">
        <v>28</v>
      </c>
      <c r="L450" s="31">
        <v>68</v>
      </c>
      <c r="M450" s="12">
        <v>0.41176470588235292</v>
      </c>
    </row>
    <row r="451" spans="1:13">
      <c r="A451" s="8">
        <v>173</v>
      </c>
      <c r="B451" s="8">
        <v>11</v>
      </c>
      <c r="C451" s="9" t="s">
        <v>10</v>
      </c>
      <c r="D451" s="9" t="s">
        <v>34</v>
      </c>
      <c r="E451" s="31">
        <v>16</v>
      </c>
      <c r="F451" s="31">
        <v>27</v>
      </c>
      <c r="G451" s="8">
        <v>3</v>
      </c>
      <c r="H451" s="8">
        <v>15</v>
      </c>
      <c r="I451" s="9" t="s">
        <v>8</v>
      </c>
      <c r="J451" s="31">
        <v>81</v>
      </c>
      <c r="K451" s="31">
        <v>33</v>
      </c>
      <c r="L451" s="31">
        <v>81</v>
      </c>
      <c r="M451" s="12">
        <v>0.40740740740740738</v>
      </c>
    </row>
    <row r="452" spans="1:13">
      <c r="A452" s="8">
        <v>173</v>
      </c>
      <c r="B452" s="8">
        <v>11</v>
      </c>
      <c r="C452" s="9" t="s">
        <v>18</v>
      </c>
      <c r="D452" s="9" t="s">
        <v>42</v>
      </c>
      <c r="E452" s="31">
        <v>19</v>
      </c>
      <c r="F452" s="31">
        <v>32</v>
      </c>
      <c r="G452" s="8">
        <v>3</v>
      </c>
      <c r="H452" s="8">
        <v>52</v>
      </c>
      <c r="I452" s="9" t="s">
        <v>8</v>
      </c>
      <c r="J452" s="31">
        <v>96</v>
      </c>
      <c r="K452" s="31">
        <v>39</v>
      </c>
      <c r="L452" s="31">
        <v>96</v>
      </c>
      <c r="M452" s="12">
        <v>0.40625</v>
      </c>
    </row>
    <row r="453" spans="1:13">
      <c r="A453" s="8">
        <v>174</v>
      </c>
      <c r="B453" s="8">
        <v>10</v>
      </c>
      <c r="C453" s="9" t="s">
        <v>7</v>
      </c>
      <c r="D453" s="9" t="s">
        <v>32</v>
      </c>
      <c r="E453" s="31">
        <v>18</v>
      </c>
      <c r="F453" s="31">
        <v>30</v>
      </c>
      <c r="G453" s="8">
        <v>2</v>
      </c>
      <c r="H453" s="8">
        <v>12</v>
      </c>
      <c r="I453" s="9" t="s">
        <v>8</v>
      </c>
      <c r="J453" s="31">
        <v>60</v>
      </c>
      <c r="K453" s="31">
        <v>24</v>
      </c>
      <c r="L453" s="31">
        <v>60</v>
      </c>
      <c r="M453" s="12">
        <v>0.4</v>
      </c>
    </row>
    <row r="454" spans="1:13">
      <c r="A454" s="8">
        <v>175</v>
      </c>
      <c r="B454" s="8">
        <v>14</v>
      </c>
      <c r="C454" s="9" t="s">
        <v>18</v>
      </c>
      <c r="D454" s="9" t="s">
        <v>42</v>
      </c>
      <c r="E454" s="31">
        <v>19</v>
      </c>
      <c r="F454" s="31">
        <v>32</v>
      </c>
      <c r="G454" s="8">
        <v>3</v>
      </c>
      <c r="H454" s="8">
        <v>9</v>
      </c>
      <c r="I454" s="9" t="s">
        <v>8</v>
      </c>
      <c r="J454" s="31">
        <v>96</v>
      </c>
      <c r="K454" s="31">
        <v>39</v>
      </c>
      <c r="L454" s="31">
        <v>96</v>
      </c>
      <c r="M454" s="12">
        <v>0.40625</v>
      </c>
    </row>
    <row r="455" spans="1:13">
      <c r="A455" s="8">
        <v>175</v>
      </c>
      <c r="B455" s="8">
        <v>14</v>
      </c>
      <c r="C455" s="9" t="s">
        <v>5</v>
      </c>
      <c r="D455" s="9" t="s">
        <v>31</v>
      </c>
      <c r="E455" s="31">
        <v>14</v>
      </c>
      <c r="F455" s="31">
        <v>24</v>
      </c>
      <c r="G455" s="8">
        <v>2</v>
      </c>
      <c r="H455" s="8">
        <v>38</v>
      </c>
      <c r="I455" s="9" t="s">
        <v>6</v>
      </c>
      <c r="J455" s="31">
        <v>48</v>
      </c>
      <c r="K455" s="31">
        <v>20</v>
      </c>
      <c r="L455" s="31">
        <v>48</v>
      </c>
      <c r="M455" s="12">
        <v>0.41666666666666669</v>
      </c>
    </row>
    <row r="456" spans="1:13">
      <c r="A456" s="8">
        <v>176</v>
      </c>
      <c r="B456" s="8">
        <v>20</v>
      </c>
      <c r="C456" s="9" t="s">
        <v>23</v>
      </c>
      <c r="D456" s="9" t="s">
        <v>47</v>
      </c>
      <c r="E456" s="31">
        <v>13</v>
      </c>
      <c r="F456" s="31">
        <v>21</v>
      </c>
      <c r="G456" s="8">
        <v>3</v>
      </c>
      <c r="H456" s="8">
        <v>48</v>
      </c>
      <c r="I456" s="9" t="s">
        <v>8</v>
      </c>
      <c r="J456" s="31">
        <v>63</v>
      </c>
      <c r="K456" s="31">
        <v>24</v>
      </c>
      <c r="L456" s="31">
        <v>63</v>
      </c>
      <c r="M456" s="12">
        <v>0.38095238095238093</v>
      </c>
    </row>
    <row r="457" spans="1:13">
      <c r="A457" s="8">
        <v>177</v>
      </c>
      <c r="B457" s="8">
        <v>4</v>
      </c>
      <c r="C457" s="9" t="s">
        <v>5</v>
      </c>
      <c r="D457" s="9" t="s">
        <v>31</v>
      </c>
      <c r="E457" s="31">
        <v>14</v>
      </c>
      <c r="F457" s="31">
        <v>24</v>
      </c>
      <c r="G457" s="8">
        <v>2</v>
      </c>
      <c r="H457" s="8">
        <v>10</v>
      </c>
      <c r="I457" s="9" t="s">
        <v>8</v>
      </c>
      <c r="J457" s="31">
        <v>48</v>
      </c>
      <c r="K457" s="31">
        <v>20</v>
      </c>
      <c r="L457" s="31">
        <v>48</v>
      </c>
      <c r="M457" s="12">
        <v>0.41666666666666669</v>
      </c>
    </row>
    <row r="458" spans="1:13">
      <c r="A458" s="8">
        <v>177</v>
      </c>
      <c r="B458" s="8">
        <v>4</v>
      </c>
      <c r="C458" s="9" t="s">
        <v>25</v>
      </c>
      <c r="D458" s="9" t="s">
        <v>49</v>
      </c>
      <c r="E458" s="31">
        <v>15</v>
      </c>
      <c r="F458" s="31">
        <v>26</v>
      </c>
      <c r="G458" s="8">
        <v>1</v>
      </c>
      <c r="H458" s="8">
        <v>40</v>
      </c>
      <c r="I458" s="9" t="s">
        <v>6</v>
      </c>
      <c r="J458" s="31">
        <v>26</v>
      </c>
      <c r="K458" s="31">
        <v>11</v>
      </c>
      <c r="L458" s="31">
        <v>26</v>
      </c>
      <c r="M458" s="12">
        <v>0.42307692307692307</v>
      </c>
    </row>
    <row r="459" spans="1:13">
      <c r="A459" s="8">
        <v>177</v>
      </c>
      <c r="B459" s="8">
        <v>4</v>
      </c>
      <c r="C459" s="9" t="s">
        <v>23</v>
      </c>
      <c r="D459" s="9" t="s">
        <v>47</v>
      </c>
      <c r="E459" s="31">
        <v>13</v>
      </c>
      <c r="F459" s="31">
        <v>21</v>
      </c>
      <c r="G459" s="8">
        <v>2</v>
      </c>
      <c r="H459" s="8">
        <v>45</v>
      </c>
      <c r="I459" s="9" t="s">
        <v>8</v>
      </c>
      <c r="J459" s="31">
        <v>42</v>
      </c>
      <c r="K459" s="31">
        <v>16</v>
      </c>
      <c r="L459" s="31">
        <v>42</v>
      </c>
      <c r="M459" s="12">
        <v>0.38095238095238093</v>
      </c>
    </row>
    <row r="460" spans="1:13">
      <c r="A460" s="8">
        <v>177</v>
      </c>
      <c r="B460" s="8">
        <v>4</v>
      </c>
      <c r="C460" s="9" t="s">
        <v>16</v>
      </c>
      <c r="D460" s="9" t="s">
        <v>40</v>
      </c>
      <c r="E460" s="31">
        <v>11</v>
      </c>
      <c r="F460" s="31">
        <v>19</v>
      </c>
      <c r="G460" s="8">
        <v>3</v>
      </c>
      <c r="H460" s="8">
        <v>47</v>
      </c>
      <c r="I460" s="9" t="s">
        <v>6</v>
      </c>
      <c r="J460" s="31">
        <v>57</v>
      </c>
      <c r="K460" s="31">
        <v>24</v>
      </c>
      <c r="L460" s="31">
        <v>57</v>
      </c>
      <c r="M460" s="12">
        <v>0.42105263157894735</v>
      </c>
    </row>
    <row r="461" spans="1:13">
      <c r="A461" s="8">
        <v>178</v>
      </c>
      <c r="B461" s="8">
        <v>11</v>
      </c>
      <c r="C461" s="9" t="s">
        <v>7</v>
      </c>
      <c r="D461" s="9" t="s">
        <v>32</v>
      </c>
      <c r="E461" s="31">
        <v>18</v>
      </c>
      <c r="F461" s="31">
        <v>30</v>
      </c>
      <c r="G461" s="8">
        <v>1</v>
      </c>
      <c r="H461" s="8">
        <v>55</v>
      </c>
      <c r="I461" s="9" t="s">
        <v>8</v>
      </c>
      <c r="J461" s="31">
        <v>30</v>
      </c>
      <c r="K461" s="31">
        <v>12</v>
      </c>
      <c r="L461" s="31">
        <v>30</v>
      </c>
      <c r="M461" s="12">
        <v>0.4</v>
      </c>
    </row>
    <row r="462" spans="1:13">
      <c r="A462" s="8">
        <v>178</v>
      </c>
      <c r="B462" s="8">
        <v>11</v>
      </c>
      <c r="C462" s="9" t="s">
        <v>17</v>
      </c>
      <c r="D462" s="9" t="s">
        <v>41</v>
      </c>
      <c r="E462" s="31">
        <v>21</v>
      </c>
      <c r="F462" s="31">
        <v>35</v>
      </c>
      <c r="G462" s="8">
        <v>1</v>
      </c>
      <c r="H462" s="8">
        <v>16</v>
      </c>
      <c r="I462" s="9" t="s">
        <v>8</v>
      </c>
      <c r="J462" s="31">
        <v>35</v>
      </c>
      <c r="K462" s="31">
        <v>14</v>
      </c>
      <c r="L462" s="31">
        <v>35</v>
      </c>
      <c r="M462" s="12">
        <v>0.4</v>
      </c>
    </row>
    <row r="463" spans="1:13">
      <c r="A463" s="8">
        <v>178</v>
      </c>
      <c r="B463" s="8">
        <v>11</v>
      </c>
      <c r="C463" s="9" t="s">
        <v>19</v>
      </c>
      <c r="D463" s="9" t="s">
        <v>43</v>
      </c>
      <c r="E463" s="31">
        <v>13</v>
      </c>
      <c r="F463" s="31">
        <v>22</v>
      </c>
      <c r="G463" s="8">
        <v>2</v>
      </c>
      <c r="H463" s="8">
        <v>20</v>
      </c>
      <c r="I463" s="9" t="s">
        <v>6</v>
      </c>
      <c r="J463" s="31">
        <v>44</v>
      </c>
      <c r="K463" s="31">
        <v>18</v>
      </c>
      <c r="L463" s="31">
        <v>44</v>
      </c>
      <c r="M463" s="12">
        <v>0.40909090909090912</v>
      </c>
    </row>
    <row r="464" spans="1:13">
      <c r="A464" s="8">
        <v>178</v>
      </c>
      <c r="B464" s="8">
        <v>11</v>
      </c>
      <c r="C464" s="9" t="s">
        <v>14</v>
      </c>
      <c r="D464" s="9" t="s">
        <v>38</v>
      </c>
      <c r="E464" s="31">
        <v>20</v>
      </c>
      <c r="F464" s="31">
        <v>33</v>
      </c>
      <c r="G464" s="8">
        <v>3</v>
      </c>
      <c r="H464" s="8">
        <v>55</v>
      </c>
      <c r="I464" s="9" t="s">
        <v>6</v>
      </c>
      <c r="J464" s="31">
        <v>99</v>
      </c>
      <c r="K464" s="31">
        <v>39</v>
      </c>
      <c r="L464" s="31">
        <v>99</v>
      </c>
      <c r="M464" s="12">
        <v>0.39393939393939392</v>
      </c>
    </row>
    <row r="465" spans="1:13">
      <c r="A465" s="8">
        <v>179</v>
      </c>
      <c r="B465" s="8">
        <v>12</v>
      </c>
      <c r="C465" s="9" t="s">
        <v>9</v>
      </c>
      <c r="D465" s="9" t="s">
        <v>33</v>
      </c>
      <c r="E465" s="31">
        <v>19</v>
      </c>
      <c r="F465" s="31">
        <v>31</v>
      </c>
      <c r="G465" s="8">
        <v>2</v>
      </c>
      <c r="H465" s="8">
        <v>26</v>
      </c>
      <c r="I465" s="9" t="s">
        <v>6</v>
      </c>
      <c r="J465" s="31">
        <v>62</v>
      </c>
      <c r="K465" s="31">
        <v>24</v>
      </c>
      <c r="L465" s="31">
        <v>62</v>
      </c>
      <c r="M465" s="12">
        <v>0.38709677419354838</v>
      </c>
    </row>
    <row r="466" spans="1:13">
      <c r="A466" s="8">
        <v>180</v>
      </c>
      <c r="B466" s="8">
        <v>10</v>
      </c>
      <c r="C466" s="9" t="s">
        <v>13</v>
      </c>
      <c r="D466" s="9" t="s">
        <v>37</v>
      </c>
      <c r="E466" s="31">
        <v>17</v>
      </c>
      <c r="F466" s="31">
        <v>29</v>
      </c>
      <c r="G466" s="8">
        <v>1</v>
      </c>
      <c r="H466" s="8">
        <v>35</v>
      </c>
      <c r="I466" s="9" t="s">
        <v>8</v>
      </c>
      <c r="J466" s="31">
        <v>29</v>
      </c>
      <c r="K466" s="31">
        <v>12</v>
      </c>
      <c r="L466" s="31">
        <v>29</v>
      </c>
      <c r="M466" s="12">
        <v>0.41379310344827586</v>
      </c>
    </row>
    <row r="467" spans="1:13">
      <c r="A467" s="8">
        <v>180</v>
      </c>
      <c r="B467" s="8">
        <v>10</v>
      </c>
      <c r="C467" s="9" t="s">
        <v>7</v>
      </c>
      <c r="D467" s="9" t="s">
        <v>32</v>
      </c>
      <c r="E467" s="31">
        <v>18</v>
      </c>
      <c r="F467" s="31">
        <v>30</v>
      </c>
      <c r="G467" s="8">
        <v>3</v>
      </c>
      <c r="H467" s="8">
        <v>20</v>
      </c>
      <c r="I467" s="9" t="s">
        <v>8</v>
      </c>
      <c r="J467" s="31">
        <v>90</v>
      </c>
      <c r="K467" s="31">
        <v>36</v>
      </c>
      <c r="L467" s="31">
        <v>90</v>
      </c>
      <c r="M467" s="12">
        <v>0.4</v>
      </c>
    </row>
    <row r="468" spans="1:13">
      <c r="A468" s="8">
        <v>180</v>
      </c>
      <c r="B468" s="8">
        <v>10</v>
      </c>
      <c r="C468" s="9" t="s">
        <v>21</v>
      </c>
      <c r="D468" s="9" t="s">
        <v>45</v>
      </c>
      <c r="E468" s="31">
        <v>12</v>
      </c>
      <c r="F468" s="31">
        <v>20</v>
      </c>
      <c r="G468" s="8">
        <v>1</v>
      </c>
      <c r="H468" s="8">
        <v>50</v>
      </c>
      <c r="I468" s="9" t="s">
        <v>6</v>
      </c>
      <c r="J468" s="31">
        <v>20</v>
      </c>
      <c r="K468" s="31">
        <v>8</v>
      </c>
      <c r="L468" s="31">
        <v>20</v>
      </c>
      <c r="M468" s="12">
        <v>0.4</v>
      </c>
    </row>
    <row r="469" spans="1:13">
      <c r="A469" s="8">
        <v>180</v>
      </c>
      <c r="B469" s="8">
        <v>10</v>
      </c>
      <c r="C469" s="9" t="s">
        <v>10</v>
      </c>
      <c r="D469" s="9" t="s">
        <v>34</v>
      </c>
      <c r="E469" s="31">
        <v>16</v>
      </c>
      <c r="F469" s="31">
        <v>27</v>
      </c>
      <c r="G469" s="8">
        <v>1</v>
      </c>
      <c r="H469" s="8">
        <v>56</v>
      </c>
      <c r="I469" s="9" t="s">
        <v>6</v>
      </c>
      <c r="J469" s="31">
        <v>27</v>
      </c>
      <c r="K469" s="31">
        <v>11</v>
      </c>
      <c r="L469" s="31">
        <v>27</v>
      </c>
      <c r="M469" s="12">
        <v>0.40740740740740738</v>
      </c>
    </row>
    <row r="470" spans="1:13">
      <c r="A470" s="8">
        <v>181</v>
      </c>
      <c r="B470" s="8">
        <v>15</v>
      </c>
      <c r="C470" s="9" t="s">
        <v>10</v>
      </c>
      <c r="D470" s="9" t="s">
        <v>34</v>
      </c>
      <c r="E470" s="31">
        <v>16</v>
      </c>
      <c r="F470" s="31">
        <v>27</v>
      </c>
      <c r="G470" s="8">
        <v>1</v>
      </c>
      <c r="H470" s="8">
        <v>55</v>
      </c>
      <c r="I470" s="9" t="s">
        <v>8</v>
      </c>
      <c r="J470" s="31">
        <v>27</v>
      </c>
      <c r="K470" s="31">
        <v>11</v>
      </c>
      <c r="L470" s="31">
        <v>27</v>
      </c>
      <c r="M470" s="12">
        <v>0.40740740740740738</v>
      </c>
    </row>
    <row r="471" spans="1:13">
      <c r="A471" s="8">
        <v>182</v>
      </c>
      <c r="B471" s="8">
        <v>18</v>
      </c>
      <c r="C471" s="9" t="s">
        <v>16</v>
      </c>
      <c r="D471" s="9" t="s">
        <v>40</v>
      </c>
      <c r="E471" s="31">
        <v>11</v>
      </c>
      <c r="F471" s="31">
        <v>19</v>
      </c>
      <c r="G471" s="8">
        <v>2</v>
      </c>
      <c r="H471" s="8">
        <v>11</v>
      </c>
      <c r="I471" s="9" t="s">
        <v>8</v>
      </c>
      <c r="J471" s="31">
        <v>38</v>
      </c>
      <c r="K471" s="31">
        <v>16</v>
      </c>
      <c r="L471" s="31">
        <v>38</v>
      </c>
      <c r="M471" s="12">
        <v>0.42105263157894735</v>
      </c>
    </row>
    <row r="472" spans="1:13">
      <c r="A472" s="8">
        <v>183</v>
      </c>
      <c r="B472" s="8">
        <v>18</v>
      </c>
      <c r="C472" s="9" t="s">
        <v>18</v>
      </c>
      <c r="D472" s="9" t="s">
        <v>42</v>
      </c>
      <c r="E472" s="31">
        <v>19</v>
      </c>
      <c r="F472" s="31">
        <v>32</v>
      </c>
      <c r="G472" s="8">
        <v>2</v>
      </c>
      <c r="H472" s="8">
        <v>52</v>
      </c>
      <c r="I472" s="9" t="s">
        <v>6</v>
      </c>
      <c r="J472" s="31">
        <v>64</v>
      </c>
      <c r="K472" s="31">
        <v>26</v>
      </c>
      <c r="L472" s="31">
        <v>64</v>
      </c>
      <c r="M472" s="12">
        <v>0.40625</v>
      </c>
    </row>
    <row r="473" spans="1:13">
      <c r="A473" s="8">
        <v>183</v>
      </c>
      <c r="B473" s="8">
        <v>18</v>
      </c>
      <c r="C473" s="9" t="s">
        <v>25</v>
      </c>
      <c r="D473" s="9" t="s">
        <v>49</v>
      </c>
      <c r="E473" s="31">
        <v>15</v>
      </c>
      <c r="F473" s="31">
        <v>26</v>
      </c>
      <c r="G473" s="8">
        <v>1</v>
      </c>
      <c r="H473" s="8">
        <v>10</v>
      </c>
      <c r="I473" s="9" t="s">
        <v>6</v>
      </c>
      <c r="J473" s="31">
        <v>26</v>
      </c>
      <c r="K473" s="31">
        <v>11</v>
      </c>
      <c r="L473" s="31">
        <v>26</v>
      </c>
      <c r="M473" s="12">
        <v>0.42307692307692307</v>
      </c>
    </row>
    <row r="474" spans="1:13">
      <c r="A474" s="8">
        <v>183</v>
      </c>
      <c r="B474" s="8">
        <v>18</v>
      </c>
      <c r="C474" s="9" t="s">
        <v>21</v>
      </c>
      <c r="D474" s="9" t="s">
        <v>45</v>
      </c>
      <c r="E474" s="31">
        <v>12</v>
      </c>
      <c r="F474" s="31">
        <v>20</v>
      </c>
      <c r="G474" s="8">
        <v>3</v>
      </c>
      <c r="H474" s="8">
        <v>58</v>
      </c>
      <c r="I474" s="9" t="s">
        <v>6</v>
      </c>
      <c r="J474" s="31">
        <v>60</v>
      </c>
      <c r="K474" s="31">
        <v>24</v>
      </c>
      <c r="L474" s="31">
        <v>60</v>
      </c>
      <c r="M474" s="12">
        <v>0.4</v>
      </c>
    </row>
    <row r="475" spans="1:13">
      <c r="A475" s="8">
        <v>183</v>
      </c>
      <c r="B475" s="8">
        <v>18</v>
      </c>
      <c r="C475" s="9" t="s">
        <v>17</v>
      </c>
      <c r="D475" s="9" t="s">
        <v>41</v>
      </c>
      <c r="E475" s="31">
        <v>21</v>
      </c>
      <c r="F475" s="31">
        <v>35</v>
      </c>
      <c r="G475" s="8">
        <v>3</v>
      </c>
      <c r="H475" s="8">
        <v>46</v>
      </c>
      <c r="I475" s="9" t="s">
        <v>6</v>
      </c>
      <c r="J475" s="31">
        <v>105</v>
      </c>
      <c r="K475" s="31">
        <v>42</v>
      </c>
      <c r="L475" s="31">
        <v>105</v>
      </c>
      <c r="M475" s="12">
        <v>0.4</v>
      </c>
    </row>
    <row r="476" spans="1:13">
      <c r="A476" s="8">
        <v>184</v>
      </c>
      <c r="B476" s="8">
        <v>4</v>
      </c>
      <c r="C476" s="9" t="s">
        <v>15</v>
      </c>
      <c r="D476" s="9" t="s">
        <v>39</v>
      </c>
      <c r="E476" s="31">
        <v>16</v>
      </c>
      <c r="F476" s="31">
        <v>28</v>
      </c>
      <c r="G476" s="8">
        <v>3</v>
      </c>
      <c r="H476" s="8">
        <v>6</v>
      </c>
      <c r="I476" s="9" t="s">
        <v>8</v>
      </c>
      <c r="J476" s="31">
        <v>84</v>
      </c>
      <c r="K476" s="31">
        <v>36</v>
      </c>
      <c r="L476" s="31">
        <v>84</v>
      </c>
      <c r="M476" s="12">
        <v>0.42857142857142855</v>
      </c>
    </row>
    <row r="477" spans="1:13">
      <c r="A477" s="8">
        <v>184</v>
      </c>
      <c r="B477" s="8">
        <v>4</v>
      </c>
      <c r="C477" s="9" t="s">
        <v>10</v>
      </c>
      <c r="D477" s="9" t="s">
        <v>34</v>
      </c>
      <c r="E477" s="31">
        <v>16</v>
      </c>
      <c r="F477" s="31">
        <v>27</v>
      </c>
      <c r="G477" s="8">
        <v>3</v>
      </c>
      <c r="H477" s="8">
        <v>10</v>
      </c>
      <c r="I477" s="9" t="s">
        <v>6</v>
      </c>
      <c r="J477" s="31">
        <v>81</v>
      </c>
      <c r="K477" s="31">
        <v>33</v>
      </c>
      <c r="L477" s="31">
        <v>81</v>
      </c>
      <c r="M477" s="12">
        <v>0.40740740740740738</v>
      </c>
    </row>
    <row r="478" spans="1:13">
      <c r="A478" s="8">
        <v>184</v>
      </c>
      <c r="B478" s="8">
        <v>4</v>
      </c>
      <c r="C478" s="9" t="s">
        <v>21</v>
      </c>
      <c r="D478" s="9" t="s">
        <v>45</v>
      </c>
      <c r="E478" s="31">
        <v>12</v>
      </c>
      <c r="F478" s="31">
        <v>20</v>
      </c>
      <c r="G478" s="8">
        <v>2</v>
      </c>
      <c r="H478" s="8">
        <v>13</v>
      </c>
      <c r="I478" s="9" t="s">
        <v>8</v>
      </c>
      <c r="J478" s="31">
        <v>40</v>
      </c>
      <c r="K478" s="31">
        <v>16</v>
      </c>
      <c r="L478" s="31">
        <v>40</v>
      </c>
      <c r="M478" s="12">
        <v>0.4</v>
      </c>
    </row>
    <row r="479" spans="1:13">
      <c r="A479" s="8">
        <v>185</v>
      </c>
      <c r="B479" s="8">
        <v>16</v>
      </c>
      <c r="C479" s="9" t="s">
        <v>23</v>
      </c>
      <c r="D479" s="9" t="s">
        <v>47</v>
      </c>
      <c r="E479" s="31">
        <v>13</v>
      </c>
      <c r="F479" s="31">
        <v>21</v>
      </c>
      <c r="G479" s="8">
        <v>3</v>
      </c>
      <c r="H479" s="8">
        <v>34</v>
      </c>
      <c r="I479" s="9" t="s">
        <v>6</v>
      </c>
      <c r="J479" s="31">
        <v>63</v>
      </c>
      <c r="K479" s="31">
        <v>24</v>
      </c>
      <c r="L479" s="31">
        <v>63</v>
      </c>
      <c r="M479" s="12">
        <v>0.38095238095238093</v>
      </c>
    </row>
    <row r="480" spans="1:13">
      <c r="A480" s="8">
        <v>185</v>
      </c>
      <c r="B480" s="8">
        <v>16</v>
      </c>
      <c r="C480" s="9" t="s">
        <v>15</v>
      </c>
      <c r="D480" s="9" t="s">
        <v>39</v>
      </c>
      <c r="E480" s="31">
        <v>16</v>
      </c>
      <c r="F480" s="31">
        <v>28</v>
      </c>
      <c r="G480" s="8">
        <v>1</v>
      </c>
      <c r="H480" s="8">
        <v>6</v>
      </c>
      <c r="I480" s="9" t="s">
        <v>8</v>
      </c>
      <c r="J480" s="31">
        <v>28</v>
      </c>
      <c r="K480" s="31">
        <v>12</v>
      </c>
      <c r="L480" s="31">
        <v>28</v>
      </c>
      <c r="M480" s="12">
        <v>0.42857142857142855</v>
      </c>
    </row>
    <row r="481" spans="1:13">
      <c r="A481" s="8">
        <v>186</v>
      </c>
      <c r="B481" s="8">
        <v>13</v>
      </c>
      <c r="C481" s="9" t="s">
        <v>10</v>
      </c>
      <c r="D481" s="9" t="s">
        <v>34</v>
      </c>
      <c r="E481" s="31">
        <v>16</v>
      </c>
      <c r="F481" s="31">
        <v>27</v>
      </c>
      <c r="G481" s="8">
        <v>3</v>
      </c>
      <c r="H481" s="8">
        <v>16</v>
      </c>
      <c r="I481" s="9" t="s">
        <v>6</v>
      </c>
      <c r="J481" s="31">
        <v>81</v>
      </c>
      <c r="K481" s="31">
        <v>33</v>
      </c>
      <c r="L481" s="31">
        <v>81</v>
      </c>
      <c r="M481" s="12">
        <v>0.40740740740740738</v>
      </c>
    </row>
    <row r="482" spans="1:13">
      <c r="A482" s="8">
        <v>186</v>
      </c>
      <c r="B482" s="8">
        <v>13</v>
      </c>
      <c r="C482" s="9" t="s">
        <v>18</v>
      </c>
      <c r="D482" s="9" t="s">
        <v>42</v>
      </c>
      <c r="E482" s="31">
        <v>19</v>
      </c>
      <c r="F482" s="31">
        <v>32</v>
      </c>
      <c r="G482" s="8">
        <v>3</v>
      </c>
      <c r="H482" s="8">
        <v>23</v>
      </c>
      <c r="I482" s="9" t="s">
        <v>8</v>
      </c>
      <c r="J482" s="31">
        <v>96</v>
      </c>
      <c r="K482" s="31">
        <v>39</v>
      </c>
      <c r="L482" s="31">
        <v>96</v>
      </c>
      <c r="M482" s="12">
        <v>0.40625</v>
      </c>
    </row>
    <row r="483" spans="1:13">
      <c r="A483" s="8">
        <v>186</v>
      </c>
      <c r="B483" s="8">
        <v>13</v>
      </c>
      <c r="C483" s="9" t="s">
        <v>9</v>
      </c>
      <c r="D483" s="9" t="s">
        <v>33</v>
      </c>
      <c r="E483" s="31">
        <v>19</v>
      </c>
      <c r="F483" s="31">
        <v>31</v>
      </c>
      <c r="G483" s="8">
        <v>3</v>
      </c>
      <c r="H483" s="8">
        <v>54</v>
      </c>
      <c r="I483" s="9" t="s">
        <v>6</v>
      </c>
      <c r="J483" s="31">
        <v>93</v>
      </c>
      <c r="K483" s="31">
        <v>36</v>
      </c>
      <c r="L483" s="31">
        <v>93</v>
      </c>
      <c r="M483" s="12">
        <v>0.38709677419354838</v>
      </c>
    </row>
    <row r="484" spans="1:13">
      <c r="A484" s="8">
        <v>187</v>
      </c>
      <c r="B484" s="8">
        <v>5</v>
      </c>
      <c r="C484" s="9" t="s">
        <v>20</v>
      </c>
      <c r="D484" s="9" t="s">
        <v>44</v>
      </c>
      <c r="E484" s="31">
        <v>20</v>
      </c>
      <c r="F484" s="31">
        <v>34</v>
      </c>
      <c r="G484" s="8">
        <v>2</v>
      </c>
      <c r="H484" s="8">
        <v>28</v>
      </c>
      <c r="I484" s="9" t="s">
        <v>8</v>
      </c>
      <c r="J484" s="31">
        <v>68</v>
      </c>
      <c r="K484" s="31">
        <v>28</v>
      </c>
      <c r="L484" s="31">
        <v>68</v>
      </c>
      <c r="M484" s="12">
        <v>0.41176470588235292</v>
      </c>
    </row>
    <row r="485" spans="1:13">
      <c r="A485" s="8">
        <v>187</v>
      </c>
      <c r="B485" s="8">
        <v>5</v>
      </c>
      <c r="C485" s="9" t="s">
        <v>25</v>
      </c>
      <c r="D485" s="9" t="s">
        <v>49</v>
      </c>
      <c r="E485" s="31">
        <v>15</v>
      </c>
      <c r="F485" s="31">
        <v>26</v>
      </c>
      <c r="G485" s="8">
        <v>1</v>
      </c>
      <c r="H485" s="8">
        <v>51</v>
      </c>
      <c r="I485" s="9" t="s">
        <v>6</v>
      </c>
      <c r="J485" s="31">
        <v>26</v>
      </c>
      <c r="K485" s="31">
        <v>11</v>
      </c>
      <c r="L485" s="31">
        <v>26</v>
      </c>
      <c r="M485" s="12">
        <v>0.42307692307692307</v>
      </c>
    </row>
    <row r="486" spans="1:13">
      <c r="A486" s="8">
        <v>187</v>
      </c>
      <c r="B486" s="8">
        <v>5</v>
      </c>
      <c r="C486" s="9" t="s">
        <v>13</v>
      </c>
      <c r="D486" s="9" t="s">
        <v>37</v>
      </c>
      <c r="E486" s="31">
        <v>17</v>
      </c>
      <c r="F486" s="31">
        <v>29</v>
      </c>
      <c r="G486" s="8">
        <v>3</v>
      </c>
      <c r="H486" s="8">
        <v>11</v>
      </c>
      <c r="I486" s="9" t="s">
        <v>6</v>
      </c>
      <c r="J486" s="31">
        <v>87</v>
      </c>
      <c r="K486" s="31">
        <v>36</v>
      </c>
      <c r="L486" s="31">
        <v>87</v>
      </c>
      <c r="M486" s="12">
        <v>0.41379310344827586</v>
      </c>
    </row>
    <row r="487" spans="1:13">
      <c r="A487" s="8">
        <v>187</v>
      </c>
      <c r="B487" s="8">
        <v>5</v>
      </c>
      <c r="C487" s="9" t="s">
        <v>10</v>
      </c>
      <c r="D487" s="9" t="s">
        <v>34</v>
      </c>
      <c r="E487" s="31">
        <v>16</v>
      </c>
      <c r="F487" s="31">
        <v>27</v>
      </c>
      <c r="G487" s="8">
        <v>1</v>
      </c>
      <c r="H487" s="8">
        <v>36</v>
      </c>
      <c r="I487" s="9" t="s">
        <v>8</v>
      </c>
      <c r="J487" s="31">
        <v>27</v>
      </c>
      <c r="K487" s="31">
        <v>11</v>
      </c>
      <c r="L487" s="31">
        <v>27</v>
      </c>
      <c r="M487" s="12">
        <v>0.40740740740740738</v>
      </c>
    </row>
    <row r="488" spans="1:13">
      <c r="A488" s="8">
        <v>188</v>
      </c>
      <c r="B488" s="8">
        <v>20</v>
      </c>
      <c r="C488" s="9" t="s">
        <v>9</v>
      </c>
      <c r="D488" s="9" t="s">
        <v>33</v>
      </c>
      <c r="E488" s="31">
        <v>19</v>
      </c>
      <c r="F488" s="31">
        <v>31</v>
      </c>
      <c r="G488" s="8">
        <v>1</v>
      </c>
      <c r="H488" s="8">
        <v>58</v>
      </c>
      <c r="I488" s="9" t="s">
        <v>6</v>
      </c>
      <c r="J488" s="31">
        <v>31</v>
      </c>
      <c r="K488" s="31">
        <v>12</v>
      </c>
      <c r="L488" s="31">
        <v>31</v>
      </c>
      <c r="M488" s="12">
        <v>0.38709677419354838</v>
      </c>
    </row>
    <row r="489" spans="1:13">
      <c r="A489" s="8">
        <v>188</v>
      </c>
      <c r="B489" s="8">
        <v>20</v>
      </c>
      <c r="C489" s="9" t="s">
        <v>25</v>
      </c>
      <c r="D489" s="9" t="s">
        <v>49</v>
      </c>
      <c r="E489" s="31">
        <v>15</v>
      </c>
      <c r="F489" s="31">
        <v>26</v>
      </c>
      <c r="G489" s="8">
        <v>2</v>
      </c>
      <c r="H489" s="8">
        <v>47</v>
      </c>
      <c r="I489" s="9" t="s">
        <v>6</v>
      </c>
      <c r="J489" s="31">
        <v>52</v>
      </c>
      <c r="K489" s="31">
        <v>22</v>
      </c>
      <c r="L489" s="31">
        <v>52</v>
      </c>
      <c r="M489" s="12">
        <v>0.42307692307692307</v>
      </c>
    </row>
    <row r="490" spans="1:13">
      <c r="A490" s="8">
        <v>189</v>
      </c>
      <c r="B490" s="8">
        <v>11</v>
      </c>
      <c r="C490" s="9" t="s">
        <v>20</v>
      </c>
      <c r="D490" s="9" t="s">
        <v>44</v>
      </c>
      <c r="E490" s="31">
        <v>20</v>
      </c>
      <c r="F490" s="31">
        <v>34</v>
      </c>
      <c r="G490" s="8">
        <v>2</v>
      </c>
      <c r="H490" s="8">
        <v>42</v>
      </c>
      <c r="I490" s="9" t="s">
        <v>8</v>
      </c>
      <c r="J490" s="31">
        <v>68</v>
      </c>
      <c r="K490" s="31">
        <v>28</v>
      </c>
      <c r="L490" s="31">
        <v>68</v>
      </c>
      <c r="M490" s="12">
        <v>0.41176470588235292</v>
      </c>
    </row>
    <row r="491" spans="1:13">
      <c r="A491" s="8">
        <v>189</v>
      </c>
      <c r="B491" s="8">
        <v>11</v>
      </c>
      <c r="C491" s="9" t="s">
        <v>25</v>
      </c>
      <c r="D491" s="9" t="s">
        <v>49</v>
      </c>
      <c r="E491" s="31">
        <v>15</v>
      </c>
      <c r="F491" s="31">
        <v>26</v>
      </c>
      <c r="G491" s="8">
        <v>2</v>
      </c>
      <c r="H491" s="8">
        <v>22</v>
      </c>
      <c r="I491" s="9" t="s">
        <v>8</v>
      </c>
      <c r="J491" s="31">
        <v>52</v>
      </c>
      <c r="K491" s="31">
        <v>22</v>
      </c>
      <c r="L491" s="31">
        <v>52</v>
      </c>
      <c r="M491" s="12">
        <v>0.42307692307692307</v>
      </c>
    </row>
    <row r="492" spans="1:13">
      <c r="A492" s="8">
        <v>189</v>
      </c>
      <c r="B492" s="8">
        <v>11</v>
      </c>
      <c r="C492" s="9" t="s">
        <v>5</v>
      </c>
      <c r="D492" s="9" t="s">
        <v>31</v>
      </c>
      <c r="E492" s="31">
        <v>14</v>
      </c>
      <c r="F492" s="31">
        <v>24</v>
      </c>
      <c r="G492" s="8">
        <v>3</v>
      </c>
      <c r="H492" s="8">
        <v>53</v>
      </c>
      <c r="I492" s="9" t="s">
        <v>8</v>
      </c>
      <c r="J492" s="31">
        <v>72</v>
      </c>
      <c r="K492" s="31">
        <v>30</v>
      </c>
      <c r="L492" s="31">
        <v>72</v>
      </c>
      <c r="M492" s="12">
        <v>0.41666666666666669</v>
      </c>
    </row>
    <row r="493" spans="1:13">
      <c r="A493" s="8">
        <v>190</v>
      </c>
      <c r="B493" s="8">
        <v>5</v>
      </c>
      <c r="C493" s="9" t="s">
        <v>24</v>
      </c>
      <c r="D493" s="9" t="s">
        <v>48</v>
      </c>
      <c r="E493" s="31">
        <v>10</v>
      </c>
      <c r="F493" s="31">
        <v>18</v>
      </c>
      <c r="G493" s="8">
        <v>1</v>
      </c>
      <c r="H493" s="8">
        <v>39</v>
      </c>
      <c r="I493" s="9" t="s">
        <v>6</v>
      </c>
      <c r="J493" s="31">
        <v>18</v>
      </c>
      <c r="K493" s="31">
        <v>8</v>
      </c>
      <c r="L493" s="31">
        <v>18</v>
      </c>
      <c r="M493" s="12">
        <v>0.44444444444444442</v>
      </c>
    </row>
    <row r="494" spans="1:13">
      <c r="A494" s="8">
        <v>190</v>
      </c>
      <c r="B494" s="8">
        <v>5</v>
      </c>
      <c r="C494" s="9" t="s">
        <v>11</v>
      </c>
      <c r="D494" s="9" t="s">
        <v>35</v>
      </c>
      <c r="E494" s="31">
        <v>25</v>
      </c>
      <c r="F494" s="31">
        <v>40</v>
      </c>
      <c r="G494" s="8">
        <v>2</v>
      </c>
      <c r="H494" s="8">
        <v>45</v>
      </c>
      <c r="I494" s="9" t="s">
        <v>6</v>
      </c>
      <c r="J494" s="31">
        <v>80</v>
      </c>
      <c r="K494" s="31">
        <v>30</v>
      </c>
      <c r="L494" s="31">
        <v>80</v>
      </c>
      <c r="M494" s="12">
        <v>0.375</v>
      </c>
    </row>
    <row r="495" spans="1:13">
      <c r="A495" s="8">
        <v>190</v>
      </c>
      <c r="B495" s="8">
        <v>5</v>
      </c>
      <c r="C495" s="9" t="s">
        <v>17</v>
      </c>
      <c r="D495" s="9" t="s">
        <v>41</v>
      </c>
      <c r="E495" s="31">
        <v>21</v>
      </c>
      <c r="F495" s="31">
        <v>35</v>
      </c>
      <c r="G495" s="8">
        <v>1</v>
      </c>
      <c r="H495" s="8">
        <v>11</v>
      </c>
      <c r="I495" s="9" t="s">
        <v>8</v>
      </c>
      <c r="J495" s="31">
        <v>35</v>
      </c>
      <c r="K495" s="31">
        <v>14</v>
      </c>
      <c r="L495" s="31">
        <v>35</v>
      </c>
      <c r="M495" s="12">
        <v>0.4</v>
      </c>
    </row>
    <row r="496" spans="1:13">
      <c r="A496" s="8">
        <v>190</v>
      </c>
      <c r="B496" s="8">
        <v>5</v>
      </c>
      <c r="C496" s="9" t="s">
        <v>22</v>
      </c>
      <c r="D496" s="9" t="s">
        <v>46</v>
      </c>
      <c r="E496" s="31">
        <v>14</v>
      </c>
      <c r="F496" s="31">
        <v>23</v>
      </c>
      <c r="G496" s="8">
        <v>3</v>
      </c>
      <c r="H496" s="8">
        <v>7</v>
      </c>
      <c r="I496" s="9" t="s">
        <v>8</v>
      </c>
      <c r="J496" s="31">
        <v>69</v>
      </c>
      <c r="K496" s="31">
        <v>27</v>
      </c>
      <c r="L496" s="31">
        <v>69</v>
      </c>
      <c r="M496" s="12">
        <v>0.39130434782608697</v>
      </c>
    </row>
    <row r="497" spans="1:13">
      <c r="A497" s="8">
        <v>191</v>
      </c>
      <c r="B497" s="8">
        <v>12</v>
      </c>
      <c r="C497" s="9" t="s">
        <v>26</v>
      </c>
      <c r="D497" s="9" t="s">
        <v>50</v>
      </c>
      <c r="E497" s="31">
        <v>15</v>
      </c>
      <c r="F497" s="31">
        <v>25</v>
      </c>
      <c r="G497" s="8">
        <v>3</v>
      </c>
      <c r="H497" s="8">
        <v>32</v>
      </c>
      <c r="I497" s="9" t="s">
        <v>8</v>
      </c>
      <c r="J497" s="31">
        <v>75</v>
      </c>
      <c r="K497" s="31">
        <v>30</v>
      </c>
      <c r="L497" s="31">
        <v>75</v>
      </c>
      <c r="M497" s="12">
        <v>0.4</v>
      </c>
    </row>
    <row r="498" spans="1:13">
      <c r="A498" s="8">
        <v>191</v>
      </c>
      <c r="B498" s="8">
        <v>12</v>
      </c>
      <c r="C498" s="9" t="s">
        <v>13</v>
      </c>
      <c r="D498" s="9" t="s">
        <v>37</v>
      </c>
      <c r="E498" s="31">
        <v>17</v>
      </c>
      <c r="F498" s="31">
        <v>29</v>
      </c>
      <c r="G498" s="8">
        <v>3</v>
      </c>
      <c r="H498" s="8">
        <v>55</v>
      </c>
      <c r="I498" s="9" t="s">
        <v>6</v>
      </c>
      <c r="J498" s="31">
        <v>87</v>
      </c>
      <c r="K498" s="31">
        <v>36</v>
      </c>
      <c r="L498" s="31">
        <v>87</v>
      </c>
      <c r="M498" s="12">
        <v>0.41379310344827586</v>
      </c>
    </row>
    <row r="499" spans="1:13">
      <c r="A499" s="8">
        <v>192</v>
      </c>
      <c r="B499" s="8">
        <v>17</v>
      </c>
      <c r="C499" s="9" t="s">
        <v>26</v>
      </c>
      <c r="D499" s="9" t="s">
        <v>50</v>
      </c>
      <c r="E499" s="31">
        <v>15</v>
      </c>
      <c r="F499" s="31">
        <v>25</v>
      </c>
      <c r="G499" s="8">
        <v>3</v>
      </c>
      <c r="H499" s="8">
        <v>26</v>
      </c>
      <c r="I499" s="9" t="s">
        <v>6</v>
      </c>
      <c r="J499" s="31">
        <v>75</v>
      </c>
      <c r="K499" s="31">
        <v>30</v>
      </c>
      <c r="L499" s="31">
        <v>75</v>
      </c>
      <c r="M499" s="12">
        <v>0.4</v>
      </c>
    </row>
    <row r="500" spans="1:13">
      <c r="A500" s="8">
        <v>193</v>
      </c>
      <c r="B500" s="8">
        <v>3</v>
      </c>
      <c r="C500" s="9" t="s">
        <v>25</v>
      </c>
      <c r="D500" s="9" t="s">
        <v>49</v>
      </c>
      <c r="E500" s="31">
        <v>15</v>
      </c>
      <c r="F500" s="31">
        <v>26</v>
      </c>
      <c r="G500" s="8">
        <v>2</v>
      </c>
      <c r="H500" s="8">
        <v>57</v>
      </c>
      <c r="I500" s="9" t="s">
        <v>8</v>
      </c>
      <c r="J500" s="31">
        <v>52</v>
      </c>
      <c r="K500" s="31">
        <v>22</v>
      </c>
      <c r="L500" s="31">
        <v>52</v>
      </c>
      <c r="M500" s="12">
        <v>0.42307692307692307</v>
      </c>
    </row>
    <row r="501" spans="1:13">
      <c r="A501" s="8">
        <v>193</v>
      </c>
      <c r="B501" s="8">
        <v>3</v>
      </c>
      <c r="C501" s="9" t="s">
        <v>12</v>
      </c>
      <c r="D501" s="9" t="s">
        <v>36</v>
      </c>
      <c r="E501" s="31">
        <v>22</v>
      </c>
      <c r="F501" s="31">
        <v>36</v>
      </c>
      <c r="G501" s="8">
        <v>2</v>
      </c>
      <c r="H501" s="8">
        <v>59</v>
      </c>
      <c r="I501" s="9" t="s">
        <v>6</v>
      </c>
      <c r="J501" s="31">
        <v>72</v>
      </c>
      <c r="K501" s="31">
        <v>28</v>
      </c>
      <c r="L501" s="31">
        <v>72</v>
      </c>
      <c r="M501" s="12">
        <v>0.3888888888888889</v>
      </c>
    </row>
    <row r="502" spans="1:13">
      <c r="A502" s="8">
        <v>193</v>
      </c>
      <c r="B502" s="8">
        <v>3</v>
      </c>
      <c r="C502" s="9" t="s">
        <v>10</v>
      </c>
      <c r="D502" s="9" t="s">
        <v>34</v>
      </c>
      <c r="E502" s="31">
        <v>16</v>
      </c>
      <c r="F502" s="31">
        <v>27</v>
      </c>
      <c r="G502" s="8">
        <v>1</v>
      </c>
      <c r="H502" s="8">
        <v>31</v>
      </c>
      <c r="I502" s="9" t="s">
        <v>8</v>
      </c>
      <c r="J502" s="31">
        <v>27</v>
      </c>
      <c r="K502" s="31">
        <v>11</v>
      </c>
      <c r="L502" s="31">
        <v>27</v>
      </c>
      <c r="M502" s="12">
        <v>0.40740740740740738</v>
      </c>
    </row>
    <row r="503" spans="1:13">
      <c r="A503" s="8">
        <v>193</v>
      </c>
      <c r="B503" s="8">
        <v>3</v>
      </c>
      <c r="C503" s="9" t="s">
        <v>22</v>
      </c>
      <c r="D503" s="9" t="s">
        <v>46</v>
      </c>
      <c r="E503" s="31">
        <v>14</v>
      </c>
      <c r="F503" s="31">
        <v>23</v>
      </c>
      <c r="G503" s="8">
        <v>3</v>
      </c>
      <c r="H503" s="8">
        <v>24</v>
      </c>
      <c r="I503" s="9" t="s">
        <v>6</v>
      </c>
      <c r="J503" s="31">
        <v>69</v>
      </c>
      <c r="K503" s="31">
        <v>27</v>
      </c>
      <c r="L503" s="31">
        <v>69</v>
      </c>
      <c r="M503" s="12">
        <v>0.39130434782608697</v>
      </c>
    </row>
    <row r="504" spans="1:13">
      <c r="A504" s="8">
        <v>194</v>
      </c>
      <c r="B504" s="8">
        <v>3</v>
      </c>
      <c r="C504" s="9" t="s">
        <v>14</v>
      </c>
      <c r="D504" s="9" t="s">
        <v>38</v>
      </c>
      <c r="E504" s="31">
        <v>20</v>
      </c>
      <c r="F504" s="31">
        <v>33</v>
      </c>
      <c r="G504" s="8">
        <v>2</v>
      </c>
      <c r="H504" s="8">
        <v>18</v>
      </c>
      <c r="I504" s="9" t="s">
        <v>6</v>
      </c>
      <c r="J504" s="31">
        <v>66</v>
      </c>
      <c r="K504" s="31">
        <v>26</v>
      </c>
      <c r="L504" s="31">
        <v>66</v>
      </c>
      <c r="M504" s="12">
        <v>0.39393939393939392</v>
      </c>
    </row>
    <row r="505" spans="1:13">
      <c r="A505" s="8">
        <v>194</v>
      </c>
      <c r="B505" s="8">
        <v>3</v>
      </c>
      <c r="C505" s="9" t="s">
        <v>7</v>
      </c>
      <c r="D505" s="9" t="s">
        <v>32</v>
      </c>
      <c r="E505" s="31">
        <v>18</v>
      </c>
      <c r="F505" s="31">
        <v>30</v>
      </c>
      <c r="G505" s="8">
        <v>1</v>
      </c>
      <c r="H505" s="8">
        <v>50</v>
      </c>
      <c r="I505" s="9" t="s">
        <v>6</v>
      </c>
      <c r="J505" s="31">
        <v>30</v>
      </c>
      <c r="K505" s="31">
        <v>12</v>
      </c>
      <c r="L505" s="31">
        <v>30</v>
      </c>
      <c r="M505" s="12">
        <v>0.4</v>
      </c>
    </row>
    <row r="506" spans="1:13">
      <c r="A506" s="8">
        <v>195</v>
      </c>
      <c r="B506" s="8">
        <v>2</v>
      </c>
      <c r="C506" s="9" t="s">
        <v>26</v>
      </c>
      <c r="D506" s="9" t="s">
        <v>50</v>
      </c>
      <c r="E506" s="31">
        <v>15</v>
      </c>
      <c r="F506" s="31">
        <v>25</v>
      </c>
      <c r="G506" s="8">
        <v>2</v>
      </c>
      <c r="H506" s="8">
        <v>51</v>
      </c>
      <c r="I506" s="9" t="s">
        <v>6</v>
      </c>
      <c r="J506" s="31">
        <v>50</v>
      </c>
      <c r="K506" s="31">
        <v>20</v>
      </c>
      <c r="L506" s="31">
        <v>50</v>
      </c>
      <c r="M506" s="12">
        <v>0.4</v>
      </c>
    </row>
    <row r="507" spans="1:13">
      <c r="A507" s="8">
        <v>196</v>
      </c>
      <c r="B507" s="8">
        <v>4</v>
      </c>
      <c r="C507" s="9" t="s">
        <v>21</v>
      </c>
      <c r="D507" s="9" t="s">
        <v>45</v>
      </c>
      <c r="E507" s="31">
        <v>12</v>
      </c>
      <c r="F507" s="31">
        <v>20</v>
      </c>
      <c r="G507" s="8">
        <v>3</v>
      </c>
      <c r="H507" s="8">
        <v>34</v>
      </c>
      <c r="I507" s="9" t="s">
        <v>8</v>
      </c>
      <c r="J507" s="31">
        <v>60</v>
      </c>
      <c r="K507" s="31">
        <v>24</v>
      </c>
      <c r="L507" s="31">
        <v>60</v>
      </c>
      <c r="M507" s="12">
        <v>0.4</v>
      </c>
    </row>
    <row r="508" spans="1:13">
      <c r="A508" s="8">
        <v>196</v>
      </c>
      <c r="B508" s="8">
        <v>4</v>
      </c>
      <c r="C508" s="9" t="s">
        <v>22</v>
      </c>
      <c r="D508" s="9" t="s">
        <v>46</v>
      </c>
      <c r="E508" s="31">
        <v>14</v>
      </c>
      <c r="F508" s="31">
        <v>23</v>
      </c>
      <c r="G508" s="8">
        <v>2</v>
      </c>
      <c r="H508" s="8">
        <v>51</v>
      </c>
      <c r="I508" s="9" t="s">
        <v>6</v>
      </c>
      <c r="J508" s="31">
        <v>46</v>
      </c>
      <c r="K508" s="31">
        <v>18</v>
      </c>
      <c r="L508" s="31">
        <v>46</v>
      </c>
      <c r="M508" s="12">
        <v>0.39130434782608697</v>
      </c>
    </row>
    <row r="509" spans="1:13">
      <c r="A509" s="8">
        <v>196</v>
      </c>
      <c r="B509" s="8">
        <v>4</v>
      </c>
      <c r="C509" s="9" t="s">
        <v>13</v>
      </c>
      <c r="D509" s="9" t="s">
        <v>37</v>
      </c>
      <c r="E509" s="31">
        <v>17</v>
      </c>
      <c r="F509" s="31">
        <v>29</v>
      </c>
      <c r="G509" s="8">
        <v>1</v>
      </c>
      <c r="H509" s="8">
        <v>47</v>
      </c>
      <c r="I509" s="9" t="s">
        <v>8</v>
      </c>
      <c r="J509" s="31">
        <v>29</v>
      </c>
      <c r="K509" s="31">
        <v>12</v>
      </c>
      <c r="L509" s="31">
        <v>29</v>
      </c>
      <c r="M509" s="12">
        <v>0.41379310344827586</v>
      </c>
    </row>
    <row r="510" spans="1:13">
      <c r="A510" s="8">
        <v>196</v>
      </c>
      <c r="B510" s="8">
        <v>4</v>
      </c>
      <c r="C510" s="9" t="s">
        <v>15</v>
      </c>
      <c r="D510" s="9" t="s">
        <v>39</v>
      </c>
      <c r="E510" s="31">
        <v>16</v>
      </c>
      <c r="F510" s="31">
        <v>28</v>
      </c>
      <c r="G510" s="8">
        <v>2</v>
      </c>
      <c r="H510" s="8">
        <v>44</v>
      </c>
      <c r="I510" s="9" t="s">
        <v>8</v>
      </c>
      <c r="J510" s="31">
        <v>56</v>
      </c>
      <c r="K510" s="31">
        <v>24</v>
      </c>
      <c r="L510" s="31">
        <v>56</v>
      </c>
      <c r="M510" s="12">
        <v>0.42857142857142855</v>
      </c>
    </row>
    <row r="511" spans="1:13">
      <c r="A511" s="8">
        <v>197</v>
      </c>
      <c r="B511" s="8">
        <v>5</v>
      </c>
      <c r="C511" s="9" t="s">
        <v>20</v>
      </c>
      <c r="D511" s="9" t="s">
        <v>44</v>
      </c>
      <c r="E511" s="31">
        <v>20</v>
      </c>
      <c r="F511" s="31">
        <v>34</v>
      </c>
      <c r="G511" s="8">
        <v>3</v>
      </c>
      <c r="H511" s="8">
        <v>22</v>
      </c>
      <c r="I511" s="9" t="s">
        <v>6</v>
      </c>
      <c r="J511" s="31">
        <v>102</v>
      </c>
      <c r="K511" s="31">
        <v>42</v>
      </c>
      <c r="L511" s="31">
        <v>102</v>
      </c>
      <c r="M511" s="12">
        <v>0.41176470588235292</v>
      </c>
    </row>
    <row r="512" spans="1:13">
      <c r="A512" s="8">
        <v>197</v>
      </c>
      <c r="B512" s="8">
        <v>5</v>
      </c>
      <c r="C512" s="9" t="s">
        <v>10</v>
      </c>
      <c r="D512" s="9" t="s">
        <v>34</v>
      </c>
      <c r="E512" s="31">
        <v>16</v>
      </c>
      <c r="F512" s="31">
        <v>27</v>
      </c>
      <c r="G512" s="8">
        <v>1</v>
      </c>
      <c r="H512" s="8">
        <v>50</v>
      </c>
      <c r="I512" s="9" t="s">
        <v>6</v>
      </c>
      <c r="J512" s="31">
        <v>27</v>
      </c>
      <c r="K512" s="31">
        <v>11</v>
      </c>
      <c r="L512" s="31">
        <v>27</v>
      </c>
      <c r="M512" s="12">
        <v>0.40740740740740738</v>
      </c>
    </row>
    <row r="513" spans="1:13">
      <c r="A513" s="8">
        <v>198</v>
      </c>
      <c r="B513" s="8">
        <v>9</v>
      </c>
      <c r="C513" s="9" t="s">
        <v>10</v>
      </c>
      <c r="D513" s="9" t="s">
        <v>34</v>
      </c>
      <c r="E513" s="31">
        <v>16</v>
      </c>
      <c r="F513" s="31">
        <v>27</v>
      </c>
      <c r="G513" s="8">
        <v>2</v>
      </c>
      <c r="H513" s="8">
        <v>33</v>
      </c>
      <c r="I513" s="9" t="s">
        <v>6</v>
      </c>
      <c r="J513" s="31">
        <v>54</v>
      </c>
      <c r="K513" s="31">
        <v>22</v>
      </c>
      <c r="L513" s="31">
        <v>54</v>
      </c>
      <c r="M513" s="12">
        <v>0.40740740740740738</v>
      </c>
    </row>
    <row r="514" spans="1:13">
      <c r="A514" s="8">
        <v>199</v>
      </c>
      <c r="B514" s="8">
        <v>11</v>
      </c>
      <c r="C514" s="9" t="s">
        <v>13</v>
      </c>
      <c r="D514" s="9" t="s">
        <v>37</v>
      </c>
      <c r="E514" s="31">
        <v>17</v>
      </c>
      <c r="F514" s="31">
        <v>29</v>
      </c>
      <c r="G514" s="8">
        <v>3</v>
      </c>
      <c r="H514" s="8">
        <v>31</v>
      </c>
      <c r="I514" s="9" t="s">
        <v>6</v>
      </c>
      <c r="J514" s="31">
        <v>87</v>
      </c>
      <c r="K514" s="31">
        <v>36</v>
      </c>
      <c r="L514" s="31">
        <v>87</v>
      </c>
      <c r="M514" s="12">
        <v>0.41379310344827586</v>
      </c>
    </row>
    <row r="515" spans="1:13">
      <c r="A515" s="8">
        <v>199</v>
      </c>
      <c r="B515" s="8">
        <v>11</v>
      </c>
      <c r="C515" s="9" t="s">
        <v>17</v>
      </c>
      <c r="D515" s="9" t="s">
        <v>41</v>
      </c>
      <c r="E515" s="31">
        <v>21</v>
      </c>
      <c r="F515" s="31">
        <v>35</v>
      </c>
      <c r="G515" s="8">
        <v>3</v>
      </c>
      <c r="H515" s="8">
        <v>41</v>
      </c>
      <c r="I515" s="9" t="s">
        <v>8</v>
      </c>
      <c r="J515" s="31">
        <v>105</v>
      </c>
      <c r="K515" s="31">
        <v>42</v>
      </c>
      <c r="L515" s="31">
        <v>105</v>
      </c>
      <c r="M515" s="12">
        <v>0.4</v>
      </c>
    </row>
    <row r="516" spans="1:13">
      <c r="A516" s="8">
        <v>199</v>
      </c>
      <c r="B516" s="8">
        <v>11</v>
      </c>
      <c r="C516" s="9" t="s">
        <v>23</v>
      </c>
      <c r="D516" s="9" t="s">
        <v>47</v>
      </c>
      <c r="E516" s="31">
        <v>13</v>
      </c>
      <c r="F516" s="31">
        <v>21</v>
      </c>
      <c r="G516" s="8">
        <v>2</v>
      </c>
      <c r="H516" s="8">
        <v>18</v>
      </c>
      <c r="I516" s="9" t="s">
        <v>8</v>
      </c>
      <c r="J516" s="31">
        <v>42</v>
      </c>
      <c r="K516" s="31">
        <v>16</v>
      </c>
      <c r="L516" s="31">
        <v>42</v>
      </c>
      <c r="M516" s="12">
        <v>0.38095238095238093</v>
      </c>
    </row>
    <row r="517" spans="1:13">
      <c r="A517" s="8">
        <v>199</v>
      </c>
      <c r="B517" s="8">
        <v>11</v>
      </c>
      <c r="C517" s="9" t="s">
        <v>10</v>
      </c>
      <c r="D517" s="9" t="s">
        <v>34</v>
      </c>
      <c r="E517" s="31">
        <v>16</v>
      </c>
      <c r="F517" s="31">
        <v>27</v>
      </c>
      <c r="G517" s="8">
        <v>1</v>
      </c>
      <c r="H517" s="8">
        <v>52</v>
      </c>
      <c r="I517" s="9" t="s">
        <v>8</v>
      </c>
      <c r="J517" s="31">
        <v>27</v>
      </c>
      <c r="K517" s="31">
        <v>11</v>
      </c>
      <c r="L517" s="31">
        <v>27</v>
      </c>
      <c r="M517" s="12">
        <v>0.40740740740740738</v>
      </c>
    </row>
    <row r="518" spans="1:13">
      <c r="A518" s="8">
        <v>200</v>
      </c>
      <c r="B518" s="8">
        <v>11</v>
      </c>
      <c r="C518" s="9" t="s">
        <v>16</v>
      </c>
      <c r="D518" s="9" t="s">
        <v>40</v>
      </c>
      <c r="E518" s="31">
        <v>11</v>
      </c>
      <c r="F518" s="31">
        <v>19</v>
      </c>
      <c r="G518" s="8">
        <v>2</v>
      </c>
      <c r="H518" s="8">
        <v>39</v>
      </c>
      <c r="I518" s="9" t="s">
        <v>6</v>
      </c>
      <c r="J518" s="31">
        <v>38</v>
      </c>
      <c r="K518" s="31">
        <v>16</v>
      </c>
      <c r="L518" s="31">
        <v>38</v>
      </c>
      <c r="M518" s="12">
        <v>0.42105263157894735</v>
      </c>
    </row>
    <row r="519" spans="1:13">
      <c r="A519" s="8">
        <v>200</v>
      </c>
      <c r="B519" s="8">
        <v>11</v>
      </c>
      <c r="C519" s="9" t="s">
        <v>26</v>
      </c>
      <c r="D519" s="9" t="s">
        <v>50</v>
      </c>
      <c r="E519" s="31">
        <v>15</v>
      </c>
      <c r="F519" s="31">
        <v>25</v>
      </c>
      <c r="G519" s="8">
        <v>2</v>
      </c>
      <c r="H519" s="8">
        <v>28</v>
      </c>
      <c r="I519" s="9" t="s">
        <v>8</v>
      </c>
      <c r="J519" s="31">
        <v>50</v>
      </c>
      <c r="K519" s="31">
        <v>20</v>
      </c>
      <c r="L519" s="31">
        <v>50</v>
      </c>
      <c r="M519" s="12">
        <v>0.4</v>
      </c>
    </row>
    <row r="520" spans="1:13">
      <c r="A520" s="8">
        <v>201</v>
      </c>
      <c r="B520" s="8">
        <v>3</v>
      </c>
      <c r="C520" s="9" t="s">
        <v>5</v>
      </c>
      <c r="D520" s="9" t="s">
        <v>31</v>
      </c>
      <c r="E520" s="31">
        <v>14</v>
      </c>
      <c r="F520" s="31">
        <v>24</v>
      </c>
      <c r="G520" s="8">
        <v>3</v>
      </c>
      <c r="H520" s="8">
        <v>58</v>
      </c>
      <c r="I520" s="9" t="s">
        <v>8</v>
      </c>
      <c r="J520" s="31">
        <v>72</v>
      </c>
      <c r="K520" s="31">
        <v>30</v>
      </c>
      <c r="L520" s="31">
        <v>72</v>
      </c>
      <c r="M520" s="12">
        <v>0.41666666666666669</v>
      </c>
    </row>
    <row r="521" spans="1:13">
      <c r="A521" s="8">
        <v>202</v>
      </c>
      <c r="B521" s="8">
        <v>16</v>
      </c>
      <c r="C521" s="9" t="s">
        <v>12</v>
      </c>
      <c r="D521" s="9" t="s">
        <v>36</v>
      </c>
      <c r="E521" s="31">
        <v>22</v>
      </c>
      <c r="F521" s="31">
        <v>36</v>
      </c>
      <c r="G521" s="8">
        <v>2</v>
      </c>
      <c r="H521" s="8">
        <v>46</v>
      </c>
      <c r="I521" s="9" t="s">
        <v>8</v>
      </c>
      <c r="J521" s="31">
        <v>72</v>
      </c>
      <c r="K521" s="31">
        <v>28</v>
      </c>
      <c r="L521" s="31">
        <v>72</v>
      </c>
      <c r="M521" s="12">
        <v>0.3888888888888889</v>
      </c>
    </row>
    <row r="522" spans="1:13">
      <c r="A522" s="8">
        <v>202</v>
      </c>
      <c r="B522" s="8">
        <v>16</v>
      </c>
      <c r="C522" s="9" t="s">
        <v>11</v>
      </c>
      <c r="D522" s="9" t="s">
        <v>35</v>
      </c>
      <c r="E522" s="31">
        <v>25</v>
      </c>
      <c r="F522" s="31">
        <v>40</v>
      </c>
      <c r="G522" s="8">
        <v>2</v>
      </c>
      <c r="H522" s="8">
        <v>47</v>
      </c>
      <c r="I522" s="9" t="s">
        <v>6</v>
      </c>
      <c r="J522" s="31">
        <v>80</v>
      </c>
      <c r="K522" s="31">
        <v>30</v>
      </c>
      <c r="L522" s="31">
        <v>80</v>
      </c>
      <c r="M522" s="12">
        <v>0.375</v>
      </c>
    </row>
    <row r="523" spans="1:13">
      <c r="A523" s="8">
        <v>202</v>
      </c>
      <c r="B523" s="8">
        <v>16</v>
      </c>
      <c r="C523" s="9" t="s">
        <v>5</v>
      </c>
      <c r="D523" s="9" t="s">
        <v>31</v>
      </c>
      <c r="E523" s="31">
        <v>14</v>
      </c>
      <c r="F523" s="31">
        <v>24</v>
      </c>
      <c r="G523" s="8">
        <v>1</v>
      </c>
      <c r="H523" s="8">
        <v>5</v>
      </c>
      <c r="I523" s="9" t="s">
        <v>6</v>
      </c>
      <c r="J523" s="31">
        <v>24</v>
      </c>
      <c r="K523" s="31">
        <v>10</v>
      </c>
      <c r="L523" s="31">
        <v>24</v>
      </c>
      <c r="M523" s="12">
        <v>0.41666666666666669</v>
      </c>
    </row>
    <row r="524" spans="1:13">
      <c r="A524" s="8">
        <v>202</v>
      </c>
      <c r="B524" s="8">
        <v>16</v>
      </c>
      <c r="C524" s="9" t="s">
        <v>7</v>
      </c>
      <c r="D524" s="9" t="s">
        <v>32</v>
      </c>
      <c r="E524" s="31">
        <v>18</v>
      </c>
      <c r="F524" s="31">
        <v>30</v>
      </c>
      <c r="G524" s="8">
        <v>1</v>
      </c>
      <c r="H524" s="8">
        <v>58</v>
      </c>
      <c r="I524" s="9" t="s">
        <v>6</v>
      </c>
      <c r="J524" s="31">
        <v>30</v>
      </c>
      <c r="K524" s="31">
        <v>12</v>
      </c>
      <c r="L524" s="31">
        <v>30</v>
      </c>
      <c r="M524" s="12">
        <v>0.4</v>
      </c>
    </row>
    <row r="525" spans="1:13">
      <c r="A525" s="8">
        <v>203</v>
      </c>
      <c r="B525" s="8">
        <v>5</v>
      </c>
      <c r="C525" s="9" t="s">
        <v>9</v>
      </c>
      <c r="D525" s="9" t="s">
        <v>33</v>
      </c>
      <c r="E525" s="31">
        <v>19</v>
      </c>
      <c r="F525" s="31">
        <v>31</v>
      </c>
      <c r="G525" s="8">
        <v>3</v>
      </c>
      <c r="H525" s="8">
        <v>51</v>
      </c>
      <c r="I525" s="9" t="s">
        <v>6</v>
      </c>
      <c r="J525" s="31">
        <v>93</v>
      </c>
      <c r="K525" s="31">
        <v>36</v>
      </c>
      <c r="L525" s="31">
        <v>93</v>
      </c>
      <c r="M525" s="12">
        <v>0.38709677419354838</v>
      </c>
    </row>
    <row r="526" spans="1:13">
      <c r="A526" s="8">
        <v>203</v>
      </c>
      <c r="B526" s="8">
        <v>5</v>
      </c>
      <c r="C526" s="9" t="s">
        <v>23</v>
      </c>
      <c r="D526" s="9" t="s">
        <v>47</v>
      </c>
      <c r="E526" s="31">
        <v>13</v>
      </c>
      <c r="F526" s="31">
        <v>21</v>
      </c>
      <c r="G526" s="8">
        <v>3</v>
      </c>
      <c r="H526" s="8">
        <v>34</v>
      </c>
      <c r="I526" s="9" t="s">
        <v>8</v>
      </c>
      <c r="J526" s="31">
        <v>63</v>
      </c>
      <c r="K526" s="31">
        <v>24</v>
      </c>
      <c r="L526" s="31">
        <v>63</v>
      </c>
      <c r="M526" s="12">
        <v>0.38095238095238093</v>
      </c>
    </row>
    <row r="527" spans="1:13">
      <c r="A527" s="8">
        <v>204</v>
      </c>
      <c r="B527" s="8">
        <v>16</v>
      </c>
      <c r="C527" s="9" t="s">
        <v>5</v>
      </c>
      <c r="D527" s="9" t="s">
        <v>31</v>
      </c>
      <c r="E527" s="31">
        <v>14</v>
      </c>
      <c r="F527" s="31">
        <v>24</v>
      </c>
      <c r="G527" s="8">
        <v>2</v>
      </c>
      <c r="H527" s="8">
        <v>21</v>
      </c>
      <c r="I527" s="9" t="s">
        <v>6</v>
      </c>
      <c r="J527" s="31">
        <v>48</v>
      </c>
      <c r="K527" s="31">
        <v>20</v>
      </c>
      <c r="L527" s="31">
        <v>48</v>
      </c>
      <c r="M527" s="12">
        <v>0.41666666666666669</v>
      </c>
    </row>
    <row r="528" spans="1:13">
      <c r="A528" s="8">
        <v>205</v>
      </c>
      <c r="B528" s="8">
        <v>14</v>
      </c>
      <c r="C528" s="9" t="s">
        <v>18</v>
      </c>
      <c r="D528" s="9" t="s">
        <v>42</v>
      </c>
      <c r="E528" s="31">
        <v>19</v>
      </c>
      <c r="F528" s="31">
        <v>32</v>
      </c>
      <c r="G528" s="8">
        <v>1</v>
      </c>
      <c r="H528" s="8">
        <v>34</v>
      </c>
      <c r="I528" s="9" t="s">
        <v>6</v>
      </c>
      <c r="J528" s="31">
        <v>32</v>
      </c>
      <c r="K528" s="31">
        <v>13</v>
      </c>
      <c r="L528" s="31">
        <v>32</v>
      </c>
      <c r="M528" s="12">
        <v>0.40625</v>
      </c>
    </row>
    <row r="529" spans="1:13">
      <c r="A529" s="8">
        <v>205</v>
      </c>
      <c r="B529" s="8">
        <v>14</v>
      </c>
      <c r="C529" s="9" t="s">
        <v>13</v>
      </c>
      <c r="D529" s="9" t="s">
        <v>37</v>
      </c>
      <c r="E529" s="31">
        <v>17</v>
      </c>
      <c r="F529" s="31">
        <v>29</v>
      </c>
      <c r="G529" s="8">
        <v>1</v>
      </c>
      <c r="H529" s="8">
        <v>52</v>
      </c>
      <c r="I529" s="9" t="s">
        <v>8</v>
      </c>
      <c r="J529" s="31">
        <v>29</v>
      </c>
      <c r="K529" s="31">
        <v>12</v>
      </c>
      <c r="L529" s="31">
        <v>29</v>
      </c>
      <c r="M529" s="12">
        <v>0.41379310344827586</v>
      </c>
    </row>
    <row r="530" spans="1:13">
      <c r="A530" s="8">
        <v>206</v>
      </c>
      <c r="B530" s="8">
        <v>4</v>
      </c>
      <c r="C530" s="9" t="s">
        <v>7</v>
      </c>
      <c r="D530" s="9" t="s">
        <v>32</v>
      </c>
      <c r="E530" s="31">
        <v>18</v>
      </c>
      <c r="F530" s="31">
        <v>30</v>
      </c>
      <c r="G530" s="8">
        <v>1</v>
      </c>
      <c r="H530" s="8">
        <v>58</v>
      </c>
      <c r="I530" s="9" t="s">
        <v>8</v>
      </c>
      <c r="J530" s="31">
        <v>30</v>
      </c>
      <c r="K530" s="31">
        <v>12</v>
      </c>
      <c r="L530" s="31">
        <v>30</v>
      </c>
      <c r="M530" s="12">
        <v>0.4</v>
      </c>
    </row>
    <row r="531" spans="1:13">
      <c r="A531" s="8">
        <v>207</v>
      </c>
      <c r="B531" s="8">
        <v>20</v>
      </c>
      <c r="C531" s="9" t="s">
        <v>25</v>
      </c>
      <c r="D531" s="9" t="s">
        <v>49</v>
      </c>
      <c r="E531" s="31">
        <v>15</v>
      </c>
      <c r="F531" s="31">
        <v>26</v>
      </c>
      <c r="G531" s="8">
        <v>2</v>
      </c>
      <c r="H531" s="8">
        <v>37</v>
      </c>
      <c r="I531" s="9" t="s">
        <v>6</v>
      </c>
      <c r="J531" s="31">
        <v>52</v>
      </c>
      <c r="K531" s="31">
        <v>22</v>
      </c>
      <c r="L531" s="31">
        <v>52</v>
      </c>
      <c r="M531" s="12">
        <v>0.42307692307692307</v>
      </c>
    </row>
    <row r="532" spans="1:13">
      <c r="A532" s="8">
        <v>207</v>
      </c>
      <c r="B532" s="8">
        <v>20</v>
      </c>
      <c r="C532" s="9" t="s">
        <v>17</v>
      </c>
      <c r="D532" s="9" t="s">
        <v>41</v>
      </c>
      <c r="E532" s="31">
        <v>21</v>
      </c>
      <c r="F532" s="31">
        <v>35</v>
      </c>
      <c r="G532" s="8">
        <v>1</v>
      </c>
      <c r="H532" s="8">
        <v>55</v>
      </c>
      <c r="I532" s="9" t="s">
        <v>8</v>
      </c>
      <c r="J532" s="31">
        <v>35</v>
      </c>
      <c r="K532" s="31">
        <v>14</v>
      </c>
      <c r="L532" s="31">
        <v>35</v>
      </c>
      <c r="M532" s="12">
        <v>0.4</v>
      </c>
    </row>
    <row r="533" spans="1:13">
      <c r="A533" s="8">
        <v>207</v>
      </c>
      <c r="B533" s="8">
        <v>20</v>
      </c>
      <c r="C533" s="9" t="s">
        <v>9</v>
      </c>
      <c r="D533" s="9" t="s">
        <v>33</v>
      </c>
      <c r="E533" s="31">
        <v>19</v>
      </c>
      <c r="F533" s="31">
        <v>31</v>
      </c>
      <c r="G533" s="8">
        <v>3</v>
      </c>
      <c r="H533" s="8">
        <v>19</v>
      </c>
      <c r="I533" s="9" t="s">
        <v>8</v>
      </c>
      <c r="J533" s="31">
        <v>93</v>
      </c>
      <c r="K533" s="31">
        <v>36</v>
      </c>
      <c r="L533" s="31">
        <v>93</v>
      </c>
      <c r="M533" s="12">
        <v>0.38709677419354838</v>
      </c>
    </row>
    <row r="534" spans="1:13">
      <c r="A534" s="8">
        <v>208</v>
      </c>
      <c r="B534" s="8">
        <v>16</v>
      </c>
      <c r="C534" s="9" t="s">
        <v>18</v>
      </c>
      <c r="D534" s="9" t="s">
        <v>42</v>
      </c>
      <c r="E534" s="31">
        <v>19</v>
      </c>
      <c r="F534" s="31">
        <v>32</v>
      </c>
      <c r="G534" s="8">
        <v>1</v>
      </c>
      <c r="H534" s="8">
        <v>18</v>
      </c>
      <c r="I534" s="9" t="s">
        <v>8</v>
      </c>
      <c r="J534" s="31">
        <v>32</v>
      </c>
      <c r="K534" s="31">
        <v>13</v>
      </c>
      <c r="L534" s="31">
        <v>32</v>
      </c>
      <c r="M534" s="12">
        <v>0.40625</v>
      </c>
    </row>
    <row r="535" spans="1:13">
      <c r="A535" s="8">
        <v>208</v>
      </c>
      <c r="B535" s="8">
        <v>16</v>
      </c>
      <c r="C535" s="9" t="s">
        <v>12</v>
      </c>
      <c r="D535" s="9" t="s">
        <v>36</v>
      </c>
      <c r="E535" s="31">
        <v>22</v>
      </c>
      <c r="F535" s="31">
        <v>36</v>
      </c>
      <c r="G535" s="8">
        <v>3</v>
      </c>
      <c r="H535" s="8">
        <v>29</v>
      </c>
      <c r="I535" s="9" t="s">
        <v>8</v>
      </c>
      <c r="J535" s="31">
        <v>108</v>
      </c>
      <c r="K535" s="31">
        <v>42</v>
      </c>
      <c r="L535" s="31">
        <v>108</v>
      </c>
      <c r="M535" s="12">
        <v>0.3888888888888889</v>
      </c>
    </row>
    <row r="536" spans="1:13">
      <c r="A536" s="8">
        <v>208</v>
      </c>
      <c r="B536" s="8">
        <v>16</v>
      </c>
      <c r="C536" s="9" t="s">
        <v>21</v>
      </c>
      <c r="D536" s="9" t="s">
        <v>45</v>
      </c>
      <c r="E536" s="31">
        <v>12</v>
      </c>
      <c r="F536" s="31">
        <v>20</v>
      </c>
      <c r="G536" s="8">
        <v>2</v>
      </c>
      <c r="H536" s="8">
        <v>53</v>
      </c>
      <c r="I536" s="9" t="s">
        <v>6</v>
      </c>
      <c r="J536" s="31">
        <v>40</v>
      </c>
      <c r="K536" s="31">
        <v>16</v>
      </c>
      <c r="L536" s="31">
        <v>40</v>
      </c>
      <c r="M536" s="12">
        <v>0.4</v>
      </c>
    </row>
    <row r="537" spans="1:13">
      <c r="A537" s="8">
        <v>209</v>
      </c>
      <c r="B537" s="8">
        <v>9</v>
      </c>
      <c r="C537" s="9" t="s">
        <v>22</v>
      </c>
      <c r="D537" s="9" t="s">
        <v>46</v>
      </c>
      <c r="E537" s="31">
        <v>14</v>
      </c>
      <c r="F537" s="31">
        <v>23</v>
      </c>
      <c r="G537" s="8">
        <v>3</v>
      </c>
      <c r="H537" s="8">
        <v>35</v>
      </c>
      <c r="I537" s="9" t="s">
        <v>8</v>
      </c>
      <c r="J537" s="31">
        <v>69</v>
      </c>
      <c r="K537" s="31">
        <v>27</v>
      </c>
      <c r="L537" s="31">
        <v>69</v>
      </c>
      <c r="M537" s="12">
        <v>0.39130434782608697</v>
      </c>
    </row>
    <row r="538" spans="1:13">
      <c r="A538" s="8">
        <v>209</v>
      </c>
      <c r="B538" s="8">
        <v>9</v>
      </c>
      <c r="C538" s="9" t="s">
        <v>20</v>
      </c>
      <c r="D538" s="9" t="s">
        <v>44</v>
      </c>
      <c r="E538" s="31">
        <v>20</v>
      </c>
      <c r="F538" s="31">
        <v>34</v>
      </c>
      <c r="G538" s="8">
        <v>2</v>
      </c>
      <c r="H538" s="8">
        <v>40</v>
      </c>
      <c r="I538" s="9" t="s">
        <v>8</v>
      </c>
      <c r="J538" s="31">
        <v>68</v>
      </c>
      <c r="K538" s="31">
        <v>28</v>
      </c>
      <c r="L538" s="31">
        <v>68</v>
      </c>
      <c r="M538" s="12">
        <v>0.41176470588235292</v>
      </c>
    </row>
    <row r="539" spans="1:13">
      <c r="A539" s="8">
        <v>209</v>
      </c>
      <c r="B539" s="8">
        <v>9</v>
      </c>
      <c r="C539" s="9" t="s">
        <v>26</v>
      </c>
      <c r="D539" s="9" t="s">
        <v>50</v>
      </c>
      <c r="E539" s="31">
        <v>15</v>
      </c>
      <c r="F539" s="31">
        <v>25</v>
      </c>
      <c r="G539" s="8">
        <v>1</v>
      </c>
      <c r="H539" s="8">
        <v>42</v>
      </c>
      <c r="I539" s="9" t="s">
        <v>6</v>
      </c>
      <c r="J539" s="31">
        <v>25</v>
      </c>
      <c r="K539" s="31">
        <v>10</v>
      </c>
      <c r="L539" s="31">
        <v>25</v>
      </c>
      <c r="M539" s="12">
        <v>0.4</v>
      </c>
    </row>
    <row r="540" spans="1:13">
      <c r="A540" s="8">
        <v>209</v>
      </c>
      <c r="B540" s="8">
        <v>9</v>
      </c>
      <c r="C540" s="9" t="s">
        <v>25</v>
      </c>
      <c r="D540" s="9" t="s">
        <v>49</v>
      </c>
      <c r="E540" s="31">
        <v>15</v>
      </c>
      <c r="F540" s="31">
        <v>26</v>
      </c>
      <c r="G540" s="8">
        <v>2</v>
      </c>
      <c r="H540" s="8">
        <v>54</v>
      </c>
      <c r="I540" s="9" t="s">
        <v>6</v>
      </c>
      <c r="J540" s="31">
        <v>52</v>
      </c>
      <c r="K540" s="31">
        <v>22</v>
      </c>
      <c r="L540" s="31">
        <v>52</v>
      </c>
      <c r="M540" s="12">
        <v>0.42307692307692307</v>
      </c>
    </row>
    <row r="541" spans="1:13">
      <c r="A541" s="8">
        <v>210</v>
      </c>
      <c r="B541" s="8">
        <v>10</v>
      </c>
      <c r="C541" s="9" t="s">
        <v>23</v>
      </c>
      <c r="D541" s="9" t="s">
        <v>47</v>
      </c>
      <c r="E541" s="31">
        <v>13</v>
      </c>
      <c r="F541" s="31">
        <v>21</v>
      </c>
      <c r="G541" s="8">
        <v>1</v>
      </c>
      <c r="H541" s="8">
        <v>28</v>
      </c>
      <c r="I541" s="9" t="s">
        <v>8</v>
      </c>
      <c r="J541" s="31">
        <v>21</v>
      </c>
      <c r="K541" s="31">
        <v>8</v>
      </c>
      <c r="L541" s="31">
        <v>21</v>
      </c>
      <c r="M541" s="12">
        <v>0.38095238095238093</v>
      </c>
    </row>
    <row r="542" spans="1:13">
      <c r="A542" s="8">
        <v>210</v>
      </c>
      <c r="B542" s="8">
        <v>10</v>
      </c>
      <c r="C542" s="9" t="s">
        <v>7</v>
      </c>
      <c r="D542" s="9" t="s">
        <v>32</v>
      </c>
      <c r="E542" s="31">
        <v>18</v>
      </c>
      <c r="F542" s="31">
        <v>30</v>
      </c>
      <c r="G542" s="8">
        <v>1</v>
      </c>
      <c r="H542" s="8">
        <v>50</v>
      </c>
      <c r="I542" s="9" t="s">
        <v>6</v>
      </c>
      <c r="J542" s="31">
        <v>30</v>
      </c>
      <c r="K542" s="31">
        <v>12</v>
      </c>
      <c r="L542" s="31">
        <v>30</v>
      </c>
      <c r="M542" s="12">
        <v>0.4</v>
      </c>
    </row>
    <row r="543" spans="1:13">
      <c r="A543" s="8">
        <v>210</v>
      </c>
      <c r="B543" s="8">
        <v>10</v>
      </c>
      <c r="C543" s="9" t="s">
        <v>5</v>
      </c>
      <c r="D543" s="9" t="s">
        <v>31</v>
      </c>
      <c r="E543" s="31">
        <v>14</v>
      </c>
      <c r="F543" s="31">
        <v>24</v>
      </c>
      <c r="G543" s="8">
        <v>1</v>
      </c>
      <c r="H543" s="8">
        <v>34</v>
      </c>
      <c r="I543" s="9" t="s">
        <v>6</v>
      </c>
      <c r="J543" s="31">
        <v>24</v>
      </c>
      <c r="K543" s="31">
        <v>10</v>
      </c>
      <c r="L543" s="31">
        <v>24</v>
      </c>
      <c r="M543" s="12">
        <v>0.41666666666666669</v>
      </c>
    </row>
    <row r="544" spans="1:13">
      <c r="A544" s="8">
        <v>210</v>
      </c>
      <c r="B544" s="8">
        <v>10</v>
      </c>
      <c r="C544" s="9" t="s">
        <v>11</v>
      </c>
      <c r="D544" s="9" t="s">
        <v>35</v>
      </c>
      <c r="E544" s="31">
        <v>25</v>
      </c>
      <c r="F544" s="31">
        <v>40</v>
      </c>
      <c r="G544" s="8">
        <v>3</v>
      </c>
      <c r="H544" s="8">
        <v>46</v>
      </c>
      <c r="I544" s="9" t="s">
        <v>6</v>
      </c>
      <c r="J544" s="31">
        <v>120</v>
      </c>
      <c r="K544" s="31">
        <v>45</v>
      </c>
      <c r="L544" s="31">
        <v>120</v>
      </c>
      <c r="M544" s="12">
        <v>0.375</v>
      </c>
    </row>
    <row r="545" spans="1:13">
      <c r="A545" s="8">
        <v>211</v>
      </c>
      <c r="B545" s="8">
        <v>1</v>
      </c>
      <c r="C545" s="9" t="s">
        <v>23</v>
      </c>
      <c r="D545" s="9" t="s">
        <v>47</v>
      </c>
      <c r="E545" s="31">
        <v>13</v>
      </c>
      <c r="F545" s="31">
        <v>21</v>
      </c>
      <c r="G545" s="8">
        <v>3</v>
      </c>
      <c r="H545" s="8">
        <v>54</v>
      </c>
      <c r="I545" s="9" t="s">
        <v>8</v>
      </c>
      <c r="J545" s="31">
        <v>63</v>
      </c>
      <c r="K545" s="31">
        <v>24</v>
      </c>
      <c r="L545" s="31">
        <v>63</v>
      </c>
      <c r="M545" s="12">
        <v>0.38095238095238093</v>
      </c>
    </row>
    <row r="546" spans="1:13">
      <c r="A546" s="8">
        <v>211</v>
      </c>
      <c r="B546" s="8">
        <v>1</v>
      </c>
      <c r="C546" s="9" t="s">
        <v>24</v>
      </c>
      <c r="D546" s="9" t="s">
        <v>48</v>
      </c>
      <c r="E546" s="31">
        <v>10</v>
      </c>
      <c r="F546" s="31">
        <v>18</v>
      </c>
      <c r="G546" s="8">
        <v>2</v>
      </c>
      <c r="H546" s="8">
        <v>45</v>
      </c>
      <c r="I546" s="9" t="s">
        <v>6</v>
      </c>
      <c r="J546" s="31">
        <v>36</v>
      </c>
      <c r="K546" s="31">
        <v>16</v>
      </c>
      <c r="L546" s="31">
        <v>36</v>
      </c>
      <c r="M546" s="12">
        <v>0.44444444444444442</v>
      </c>
    </row>
    <row r="547" spans="1:13">
      <c r="A547" s="8">
        <v>211</v>
      </c>
      <c r="B547" s="8">
        <v>1</v>
      </c>
      <c r="C547" s="9" t="s">
        <v>26</v>
      </c>
      <c r="D547" s="9" t="s">
        <v>50</v>
      </c>
      <c r="E547" s="31">
        <v>15</v>
      </c>
      <c r="F547" s="31">
        <v>25</v>
      </c>
      <c r="G547" s="8">
        <v>2</v>
      </c>
      <c r="H547" s="8">
        <v>9</v>
      </c>
      <c r="I547" s="9" t="s">
        <v>6</v>
      </c>
      <c r="J547" s="31">
        <v>50</v>
      </c>
      <c r="K547" s="31">
        <v>20</v>
      </c>
      <c r="L547" s="31">
        <v>50</v>
      </c>
      <c r="M547" s="12">
        <v>0.4</v>
      </c>
    </row>
    <row r="548" spans="1:13">
      <c r="A548" s="8">
        <v>211</v>
      </c>
      <c r="B548" s="8">
        <v>1</v>
      </c>
      <c r="C548" s="9" t="s">
        <v>21</v>
      </c>
      <c r="D548" s="9" t="s">
        <v>45</v>
      </c>
      <c r="E548" s="31">
        <v>12</v>
      </c>
      <c r="F548" s="31">
        <v>20</v>
      </c>
      <c r="G548" s="8">
        <v>1</v>
      </c>
      <c r="H548" s="8">
        <v>27</v>
      </c>
      <c r="I548" s="9" t="s">
        <v>6</v>
      </c>
      <c r="J548" s="31">
        <v>20</v>
      </c>
      <c r="K548" s="31">
        <v>8</v>
      </c>
      <c r="L548" s="31">
        <v>20</v>
      </c>
      <c r="M548" s="12">
        <v>0.4</v>
      </c>
    </row>
    <row r="549" spans="1:13">
      <c r="A549" s="8">
        <v>212</v>
      </c>
      <c r="B549" s="8">
        <v>14</v>
      </c>
      <c r="C549" s="9" t="s">
        <v>7</v>
      </c>
      <c r="D549" s="9" t="s">
        <v>32</v>
      </c>
      <c r="E549" s="31">
        <v>18</v>
      </c>
      <c r="F549" s="31">
        <v>30</v>
      </c>
      <c r="G549" s="8">
        <v>3</v>
      </c>
      <c r="H549" s="8">
        <v>35</v>
      </c>
      <c r="I549" s="9" t="s">
        <v>8</v>
      </c>
      <c r="J549" s="31">
        <v>90</v>
      </c>
      <c r="K549" s="31">
        <v>36</v>
      </c>
      <c r="L549" s="31">
        <v>90</v>
      </c>
      <c r="M549" s="12">
        <v>0.4</v>
      </c>
    </row>
    <row r="550" spans="1:13">
      <c r="A550" s="8">
        <v>212</v>
      </c>
      <c r="B550" s="8">
        <v>14</v>
      </c>
      <c r="C550" s="9" t="s">
        <v>25</v>
      </c>
      <c r="D550" s="9" t="s">
        <v>49</v>
      </c>
      <c r="E550" s="31">
        <v>15</v>
      </c>
      <c r="F550" s="31">
        <v>26</v>
      </c>
      <c r="G550" s="8">
        <v>3</v>
      </c>
      <c r="H550" s="8">
        <v>43</v>
      </c>
      <c r="I550" s="9" t="s">
        <v>8</v>
      </c>
      <c r="J550" s="31">
        <v>78</v>
      </c>
      <c r="K550" s="31">
        <v>33</v>
      </c>
      <c r="L550" s="31">
        <v>78</v>
      </c>
      <c r="M550" s="12">
        <v>0.42307692307692307</v>
      </c>
    </row>
    <row r="551" spans="1:13">
      <c r="A551" s="8">
        <v>212</v>
      </c>
      <c r="B551" s="8">
        <v>14</v>
      </c>
      <c r="C551" s="9" t="s">
        <v>23</v>
      </c>
      <c r="D551" s="9" t="s">
        <v>47</v>
      </c>
      <c r="E551" s="31">
        <v>13</v>
      </c>
      <c r="F551" s="31">
        <v>21</v>
      </c>
      <c r="G551" s="8">
        <v>1</v>
      </c>
      <c r="H551" s="8">
        <v>31</v>
      </c>
      <c r="I551" s="9" t="s">
        <v>8</v>
      </c>
      <c r="J551" s="31">
        <v>21</v>
      </c>
      <c r="K551" s="31">
        <v>8</v>
      </c>
      <c r="L551" s="31">
        <v>21</v>
      </c>
      <c r="M551" s="12">
        <v>0.38095238095238093</v>
      </c>
    </row>
    <row r="552" spans="1:13">
      <c r="A552" s="8">
        <v>212</v>
      </c>
      <c r="B552" s="8">
        <v>14</v>
      </c>
      <c r="C552" s="9" t="s">
        <v>15</v>
      </c>
      <c r="D552" s="9" t="s">
        <v>39</v>
      </c>
      <c r="E552" s="31">
        <v>16</v>
      </c>
      <c r="F552" s="31">
        <v>28</v>
      </c>
      <c r="G552" s="8">
        <v>2</v>
      </c>
      <c r="H552" s="8">
        <v>55</v>
      </c>
      <c r="I552" s="9" t="s">
        <v>8</v>
      </c>
      <c r="J552" s="31">
        <v>56</v>
      </c>
      <c r="K552" s="31">
        <v>24</v>
      </c>
      <c r="L552" s="31">
        <v>56</v>
      </c>
      <c r="M552" s="12">
        <v>0.42857142857142855</v>
      </c>
    </row>
    <row r="553" spans="1:13">
      <c r="A553" s="8">
        <v>213</v>
      </c>
      <c r="B553" s="8">
        <v>13</v>
      </c>
      <c r="C553" s="9" t="s">
        <v>10</v>
      </c>
      <c r="D553" s="9" t="s">
        <v>34</v>
      </c>
      <c r="E553" s="31">
        <v>16</v>
      </c>
      <c r="F553" s="31">
        <v>27</v>
      </c>
      <c r="G553" s="8">
        <v>1</v>
      </c>
      <c r="H553" s="8">
        <v>53</v>
      </c>
      <c r="I553" s="9" t="s">
        <v>6</v>
      </c>
      <c r="J553" s="31">
        <v>27</v>
      </c>
      <c r="K553" s="31">
        <v>11</v>
      </c>
      <c r="L553" s="31">
        <v>27</v>
      </c>
      <c r="M553" s="12">
        <v>0.40740740740740738</v>
      </c>
    </row>
    <row r="554" spans="1:13">
      <c r="A554" s="8">
        <v>213</v>
      </c>
      <c r="B554" s="8">
        <v>13</v>
      </c>
      <c r="C554" s="9" t="s">
        <v>7</v>
      </c>
      <c r="D554" s="9" t="s">
        <v>32</v>
      </c>
      <c r="E554" s="31">
        <v>18</v>
      </c>
      <c r="F554" s="31">
        <v>30</v>
      </c>
      <c r="G554" s="8">
        <v>2</v>
      </c>
      <c r="H554" s="8">
        <v>47</v>
      </c>
      <c r="I554" s="9" t="s">
        <v>8</v>
      </c>
      <c r="J554" s="31">
        <v>60</v>
      </c>
      <c r="K554" s="31">
        <v>24</v>
      </c>
      <c r="L554" s="31">
        <v>60</v>
      </c>
      <c r="M554" s="12">
        <v>0.4</v>
      </c>
    </row>
    <row r="555" spans="1:13">
      <c r="A555" s="8">
        <v>214</v>
      </c>
      <c r="B555" s="8">
        <v>2</v>
      </c>
      <c r="C555" s="9" t="s">
        <v>20</v>
      </c>
      <c r="D555" s="9" t="s">
        <v>44</v>
      </c>
      <c r="E555" s="31">
        <v>20</v>
      </c>
      <c r="F555" s="31">
        <v>34</v>
      </c>
      <c r="G555" s="8">
        <v>2</v>
      </c>
      <c r="H555" s="8">
        <v>14</v>
      </c>
      <c r="I555" s="9" t="s">
        <v>6</v>
      </c>
      <c r="J555" s="31">
        <v>68</v>
      </c>
      <c r="K555" s="31">
        <v>28</v>
      </c>
      <c r="L555" s="31">
        <v>68</v>
      </c>
      <c r="M555" s="12">
        <v>0.41176470588235292</v>
      </c>
    </row>
    <row r="556" spans="1:13">
      <c r="A556" s="8">
        <v>214</v>
      </c>
      <c r="B556" s="8">
        <v>2</v>
      </c>
      <c r="C556" s="9" t="s">
        <v>11</v>
      </c>
      <c r="D556" s="9" t="s">
        <v>35</v>
      </c>
      <c r="E556" s="31">
        <v>25</v>
      </c>
      <c r="F556" s="31">
        <v>40</v>
      </c>
      <c r="G556" s="8">
        <v>3</v>
      </c>
      <c r="H556" s="8">
        <v>12</v>
      </c>
      <c r="I556" s="9" t="s">
        <v>8</v>
      </c>
      <c r="J556" s="31">
        <v>120</v>
      </c>
      <c r="K556" s="31">
        <v>45</v>
      </c>
      <c r="L556" s="31">
        <v>120</v>
      </c>
      <c r="M556" s="12">
        <v>0.375</v>
      </c>
    </row>
    <row r="557" spans="1:13">
      <c r="A557" s="8">
        <v>214</v>
      </c>
      <c r="B557" s="8">
        <v>2</v>
      </c>
      <c r="C557" s="9" t="s">
        <v>21</v>
      </c>
      <c r="D557" s="9" t="s">
        <v>45</v>
      </c>
      <c r="E557" s="31">
        <v>12</v>
      </c>
      <c r="F557" s="31">
        <v>20</v>
      </c>
      <c r="G557" s="8">
        <v>2</v>
      </c>
      <c r="H557" s="8">
        <v>12</v>
      </c>
      <c r="I557" s="9" t="s">
        <v>8</v>
      </c>
      <c r="J557" s="31">
        <v>40</v>
      </c>
      <c r="K557" s="31">
        <v>16</v>
      </c>
      <c r="L557" s="31">
        <v>40</v>
      </c>
      <c r="M557" s="12">
        <v>0.4</v>
      </c>
    </row>
    <row r="558" spans="1:13">
      <c r="A558" s="8">
        <v>215</v>
      </c>
      <c r="B558" s="8">
        <v>6</v>
      </c>
      <c r="C558" s="9" t="s">
        <v>20</v>
      </c>
      <c r="D558" s="9" t="s">
        <v>44</v>
      </c>
      <c r="E558" s="31">
        <v>20</v>
      </c>
      <c r="F558" s="31">
        <v>34</v>
      </c>
      <c r="G558" s="8">
        <v>2</v>
      </c>
      <c r="H558" s="8">
        <v>12</v>
      </c>
      <c r="I558" s="9" t="s">
        <v>6</v>
      </c>
      <c r="J558" s="31">
        <v>68</v>
      </c>
      <c r="K558" s="31">
        <v>28</v>
      </c>
      <c r="L558" s="31">
        <v>68</v>
      </c>
      <c r="M558" s="12">
        <v>0.41176470588235292</v>
      </c>
    </row>
    <row r="559" spans="1:13">
      <c r="A559" s="8">
        <v>215</v>
      </c>
      <c r="B559" s="8">
        <v>6</v>
      </c>
      <c r="C559" s="9" t="s">
        <v>7</v>
      </c>
      <c r="D559" s="9" t="s">
        <v>32</v>
      </c>
      <c r="E559" s="31">
        <v>18</v>
      </c>
      <c r="F559" s="31">
        <v>30</v>
      </c>
      <c r="G559" s="8">
        <v>3</v>
      </c>
      <c r="H559" s="8">
        <v>34</v>
      </c>
      <c r="I559" s="9" t="s">
        <v>6</v>
      </c>
      <c r="J559" s="31">
        <v>90</v>
      </c>
      <c r="K559" s="31">
        <v>36</v>
      </c>
      <c r="L559" s="31">
        <v>90</v>
      </c>
      <c r="M559" s="12">
        <v>0.4</v>
      </c>
    </row>
    <row r="560" spans="1:13">
      <c r="A560" s="8">
        <v>216</v>
      </c>
      <c r="B560" s="8">
        <v>17</v>
      </c>
      <c r="C560" s="9" t="s">
        <v>26</v>
      </c>
      <c r="D560" s="9" t="s">
        <v>50</v>
      </c>
      <c r="E560" s="31">
        <v>15</v>
      </c>
      <c r="F560" s="31">
        <v>25</v>
      </c>
      <c r="G560" s="8">
        <v>1</v>
      </c>
      <c r="H560" s="8">
        <v>42</v>
      </c>
      <c r="I560" s="9" t="s">
        <v>6</v>
      </c>
      <c r="J560" s="31">
        <v>25</v>
      </c>
      <c r="K560" s="31">
        <v>10</v>
      </c>
      <c r="L560" s="31">
        <v>25</v>
      </c>
      <c r="M560" s="12">
        <v>0.4</v>
      </c>
    </row>
    <row r="561" spans="1:13">
      <c r="A561" s="8">
        <v>216</v>
      </c>
      <c r="B561" s="8">
        <v>17</v>
      </c>
      <c r="C561" s="9" t="s">
        <v>23</v>
      </c>
      <c r="D561" s="9" t="s">
        <v>47</v>
      </c>
      <c r="E561" s="31">
        <v>13</v>
      </c>
      <c r="F561" s="31">
        <v>21</v>
      </c>
      <c r="G561" s="8">
        <v>3</v>
      </c>
      <c r="H561" s="8">
        <v>36</v>
      </c>
      <c r="I561" s="9" t="s">
        <v>6</v>
      </c>
      <c r="J561" s="31">
        <v>63</v>
      </c>
      <c r="K561" s="31">
        <v>24</v>
      </c>
      <c r="L561" s="31">
        <v>63</v>
      </c>
      <c r="M561" s="12">
        <v>0.38095238095238093</v>
      </c>
    </row>
    <row r="562" spans="1:13">
      <c r="A562" s="8">
        <v>216</v>
      </c>
      <c r="B562" s="8">
        <v>17</v>
      </c>
      <c r="C562" s="9" t="s">
        <v>10</v>
      </c>
      <c r="D562" s="9" t="s">
        <v>34</v>
      </c>
      <c r="E562" s="31">
        <v>16</v>
      </c>
      <c r="F562" s="31">
        <v>27</v>
      </c>
      <c r="G562" s="8">
        <v>2</v>
      </c>
      <c r="H562" s="8">
        <v>42</v>
      </c>
      <c r="I562" s="9" t="s">
        <v>6</v>
      </c>
      <c r="J562" s="31">
        <v>54</v>
      </c>
      <c r="K562" s="31">
        <v>22</v>
      </c>
      <c r="L562" s="31">
        <v>54</v>
      </c>
      <c r="M562" s="12">
        <v>0.40740740740740738</v>
      </c>
    </row>
    <row r="563" spans="1:13">
      <c r="A563" s="8">
        <v>217</v>
      </c>
      <c r="B563" s="8">
        <v>1</v>
      </c>
      <c r="C563" s="9" t="s">
        <v>18</v>
      </c>
      <c r="D563" s="9" t="s">
        <v>42</v>
      </c>
      <c r="E563" s="31">
        <v>19</v>
      </c>
      <c r="F563" s="31">
        <v>32</v>
      </c>
      <c r="G563" s="8">
        <v>3</v>
      </c>
      <c r="H563" s="8">
        <v>13</v>
      </c>
      <c r="I563" s="9" t="s">
        <v>8</v>
      </c>
      <c r="J563" s="31">
        <v>96</v>
      </c>
      <c r="K563" s="31">
        <v>39</v>
      </c>
      <c r="L563" s="31">
        <v>96</v>
      </c>
      <c r="M563" s="12">
        <v>0.40625</v>
      </c>
    </row>
    <row r="564" spans="1:13">
      <c r="A564" s="8">
        <v>218</v>
      </c>
      <c r="B564" s="8">
        <v>13</v>
      </c>
      <c r="C564" s="9" t="s">
        <v>16</v>
      </c>
      <c r="D564" s="9" t="s">
        <v>40</v>
      </c>
      <c r="E564" s="31">
        <v>11</v>
      </c>
      <c r="F564" s="31">
        <v>19</v>
      </c>
      <c r="G564" s="8">
        <v>3</v>
      </c>
      <c r="H564" s="8">
        <v>24</v>
      </c>
      <c r="I564" s="9" t="s">
        <v>8</v>
      </c>
      <c r="J564" s="31">
        <v>57</v>
      </c>
      <c r="K564" s="31">
        <v>24</v>
      </c>
      <c r="L564" s="31">
        <v>57</v>
      </c>
      <c r="M564" s="12">
        <v>0.42105263157894735</v>
      </c>
    </row>
    <row r="565" spans="1:13">
      <c r="A565" s="8">
        <v>218</v>
      </c>
      <c r="B565" s="8">
        <v>13</v>
      </c>
      <c r="C565" s="9" t="s">
        <v>10</v>
      </c>
      <c r="D565" s="9" t="s">
        <v>34</v>
      </c>
      <c r="E565" s="31">
        <v>16</v>
      </c>
      <c r="F565" s="31">
        <v>27</v>
      </c>
      <c r="G565" s="8">
        <v>3</v>
      </c>
      <c r="H565" s="8">
        <v>16</v>
      </c>
      <c r="I565" s="9" t="s">
        <v>6</v>
      </c>
      <c r="J565" s="31">
        <v>81</v>
      </c>
      <c r="K565" s="31">
        <v>33</v>
      </c>
      <c r="L565" s="31">
        <v>81</v>
      </c>
      <c r="M565" s="12">
        <v>0.40740740740740738</v>
      </c>
    </row>
    <row r="566" spans="1:13">
      <c r="A566" s="8">
        <v>218</v>
      </c>
      <c r="B566" s="8">
        <v>13</v>
      </c>
      <c r="C566" s="9" t="s">
        <v>22</v>
      </c>
      <c r="D566" s="9" t="s">
        <v>46</v>
      </c>
      <c r="E566" s="31">
        <v>14</v>
      </c>
      <c r="F566" s="31">
        <v>23</v>
      </c>
      <c r="G566" s="8">
        <v>2</v>
      </c>
      <c r="H566" s="8">
        <v>6</v>
      </c>
      <c r="I566" s="9" t="s">
        <v>6</v>
      </c>
      <c r="J566" s="31">
        <v>46</v>
      </c>
      <c r="K566" s="31">
        <v>18</v>
      </c>
      <c r="L566" s="31">
        <v>46</v>
      </c>
      <c r="M566" s="12">
        <v>0.39130434782608697</v>
      </c>
    </row>
    <row r="567" spans="1:13">
      <c r="A567" s="8">
        <v>219</v>
      </c>
      <c r="B567" s="8">
        <v>1</v>
      </c>
      <c r="C567" s="9" t="s">
        <v>22</v>
      </c>
      <c r="D567" s="9" t="s">
        <v>46</v>
      </c>
      <c r="E567" s="31">
        <v>14</v>
      </c>
      <c r="F567" s="31">
        <v>23</v>
      </c>
      <c r="G567" s="8">
        <v>2</v>
      </c>
      <c r="H567" s="8">
        <v>12</v>
      </c>
      <c r="I567" s="9" t="s">
        <v>6</v>
      </c>
      <c r="J567" s="31">
        <v>46</v>
      </c>
      <c r="K567" s="31">
        <v>18</v>
      </c>
      <c r="L567" s="31">
        <v>46</v>
      </c>
      <c r="M567" s="12">
        <v>0.39130434782608697</v>
      </c>
    </row>
    <row r="568" spans="1:13">
      <c r="A568" s="8">
        <v>219</v>
      </c>
      <c r="B568" s="8">
        <v>1</v>
      </c>
      <c r="C568" s="9" t="s">
        <v>9</v>
      </c>
      <c r="D568" s="9" t="s">
        <v>33</v>
      </c>
      <c r="E568" s="31">
        <v>19</v>
      </c>
      <c r="F568" s="31">
        <v>31</v>
      </c>
      <c r="G568" s="8">
        <v>3</v>
      </c>
      <c r="H568" s="8">
        <v>11</v>
      </c>
      <c r="I568" s="9" t="s">
        <v>8</v>
      </c>
      <c r="J568" s="31">
        <v>93</v>
      </c>
      <c r="K568" s="31">
        <v>36</v>
      </c>
      <c r="L568" s="31">
        <v>93</v>
      </c>
      <c r="M568" s="12">
        <v>0.38709677419354838</v>
      </c>
    </row>
    <row r="569" spans="1:13">
      <c r="A569" s="8">
        <v>220</v>
      </c>
      <c r="B569" s="8">
        <v>15</v>
      </c>
      <c r="C569" s="9" t="s">
        <v>5</v>
      </c>
      <c r="D569" s="9" t="s">
        <v>31</v>
      </c>
      <c r="E569" s="31">
        <v>14</v>
      </c>
      <c r="F569" s="31">
        <v>24</v>
      </c>
      <c r="G569" s="8">
        <v>1</v>
      </c>
      <c r="H569" s="8">
        <v>13</v>
      </c>
      <c r="I569" s="9" t="s">
        <v>6</v>
      </c>
      <c r="J569" s="31">
        <v>24</v>
      </c>
      <c r="K569" s="31">
        <v>10</v>
      </c>
      <c r="L569" s="31">
        <v>24</v>
      </c>
      <c r="M569" s="12">
        <v>0.41666666666666669</v>
      </c>
    </row>
    <row r="570" spans="1:13">
      <c r="A570" s="8">
        <v>221</v>
      </c>
      <c r="B570" s="8">
        <v>16</v>
      </c>
      <c r="C570" s="9" t="s">
        <v>18</v>
      </c>
      <c r="D570" s="9" t="s">
        <v>42</v>
      </c>
      <c r="E570" s="31">
        <v>19</v>
      </c>
      <c r="F570" s="31">
        <v>32</v>
      </c>
      <c r="G570" s="8">
        <v>3</v>
      </c>
      <c r="H570" s="8">
        <v>29</v>
      </c>
      <c r="I570" s="9" t="s">
        <v>6</v>
      </c>
      <c r="J570" s="31">
        <v>96</v>
      </c>
      <c r="K570" s="31">
        <v>39</v>
      </c>
      <c r="L570" s="31">
        <v>96</v>
      </c>
      <c r="M570" s="12">
        <v>0.40625</v>
      </c>
    </row>
    <row r="571" spans="1:13">
      <c r="A571" s="8">
        <v>221</v>
      </c>
      <c r="B571" s="8">
        <v>16</v>
      </c>
      <c r="C571" s="9" t="s">
        <v>20</v>
      </c>
      <c r="D571" s="9" t="s">
        <v>44</v>
      </c>
      <c r="E571" s="31">
        <v>20</v>
      </c>
      <c r="F571" s="31">
        <v>34</v>
      </c>
      <c r="G571" s="8">
        <v>2</v>
      </c>
      <c r="H571" s="8">
        <v>54</v>
      </c>
      <c r="I571" s="9" t="s">
        <v>8</v>
      </c>
      <c r="J571" s="31">
        <v>68</v>
      </c>
      <c r="K571" s="31">
        <v>28</v>
      </c>
      <c r="L571" s="31">
        <v>68</v>
      </c>
      <c r="M571" s="12">
        <v>0.41176470588235292</v>
      </c>
    </row>
    <row r="572" spans="1:13">
      <c r="A572" s="8">
        <v>221</v>
      </c>
      <c r="B572" s="8">
        <v>16</v>
      </c>
      <c r="C572" s="9" t="s">
        <v>13</v>
      </c>
      <c r="D572" s="9" t="s">
        <v>37</v>
      </c>
      <c r="E572" s="31">
        <v>17</v>
      </c>
      <c r="F572" s="31">
        <v>29</v>
      </c>
      <c r="G572" s="8">
        <v>1</v>
      </c>
      <c r="H572" s="8">
        <v>25</v>
      </c>
      <c r="I572" s="9" t="s">
        <v>6</v>
      </c>
      <c r="J572" s="31">
        <v>29</v>
      </c>
      <c r="K572" s="31">
        <v>12</v>
      </c>
      <c r="L572" s="31">
        <v>29</v>
      </c>
      <c r="M572" s="12">
        <v>0.41379310344827586</v>
      </c>
    </row>
    <row r="573" spans="1:13">
      <c r="A573" s="8">
        <v>222</v>
      </c>
      <c r="B573" s="8">
        <v>3</v>
      </c>
      <c r="C573" s="9" t="s">
        <v>22</v>
      </c>
      <c r="D573" s="9" t="s">
        <v>46</v>
      </c>
      <c r="E573" s="31">
        <v>14</v>
      </c>
      <c r="F573" s="31">
        <v>23</v>
      </c>
      <c r="G573" s="8">
        <v>3</v>
      </c>
      <c r="H573" s="8">
        <v>29</v>
      </c>
      <c r="I573" s="9" t="s">
        <v>6</v>
      </c>
      <c r="J573" s="31">
        <v>69</v>
      </c>
      <c r="K573" s="31">
        <v>27</v>
      </c>
      <c r="L573" s="31">
        <v>69</v>
      </c>
      <c r="M573" s="12">
        <v>0.39130434782608697</v>
      </c>
    </row>
    <row r="574" spans="1:13">
      <c r="A574" s="8">
        <v>222</v>
      </c>
      <c r="B574" s="8">
        <v>3</v>
      </c>
      <c r="C574" s="9" t="s">
        <v>15</v>
      </c>
      <c r="D574" s="9" t="s">
        <v>39</v>
      </c>
      <c r="E574" s="31">
        <v>16</v>
      </c>
      <c r="F574" s="31">
        <v>28</v>
      </c>
      <c r="G574" s="8">
        <v>1</v>
      </c>
      <c r="H574" s="8">
        <v>56</v>
      </c>
      <c r="I574" s="9" t="s">
        <v>6</v>
      </c>
      <c r="J574" s="31">
        <v>28</v>
      </c>
      <c r="K574" s="31">
        <v>12</v>
      </c>
      <c r="L574" s="31">
        <v>28</v>
      </c>
      <c r="M574" s="12">
        <v>0.42857142857142855</v>
      </c>
    </row>
    <row r="575" spans="1:13">
      <c r="A575" s="8">
        <v>223</v>
      </c>
      <c r="B575" s="8">
        <v>19</v>
      </c>
      <c r="C575" s="9" t="s">
        <v>18</v>
      </c>
      <c r="D575" s="9" t="s">
        <v>42</v>
      </c>
      <c r="E575" s="31">
        <v>19</v>
      </c>
      <c r="F575" s="31">
        <v>32</v>
      </c>
      <c r="G575" s="8">
        <v>1</v>
      </c>
      <c r="H575" s="8">
        <v>53</v>
      </c>
      <c r="I575" s="9" t="s">
        <v>6</v>
      </c>
      <c r="J575" s="31">
        <v>32</v>
      </c>
      <c r="K575" s="31">
        <v>13</v>
      </c>
      <c r="L575" s="31">
        <v>32</v>
      </c>
      <c r="M575" s="12">
        <v>0.40625</v>
      </c>
    </row>
    <row r="576" spans="1:13">
      <c r="A576" s="8">
        <v>224</v>
      </c>
      <c r="B576" s="8">
        <v>7</v>
      </c>
      <c r="C576" s="9" t="s">
        <v>25</v>
      </c>
      <c r="D576" s="9" t="s">
        <v>49</v>
      </c>
      <c r="E576" s="31">
        <v>15</v>
      </c>
      <c r="F576" s="31">
        <v>26</v>
      </c>
      <c r="G576" s="8">
        <v>2</v>
      </c>
      <c r="H576" s="8">
        <v>20</v>
      </c>
      <c r="I576" s="9" t="s">
        <v>6</v>
      </c>
      <c r="J576" s="31">
        <v>52</v>
      </c>
      <c r="K576" s="31">
        <v>22</v>
      </c>
      <c r="L576" s="31">
        <v>52</v>
      </c>
      <c r="M576" s="12">
        <v>0.42307692307692307</v>
      </c>
    </row>
    <row r="577" spans="1:13">
      <c r="A577" s="8">
        <v>225</v>
      </c>
      <c r="B577" s="8">
        <v>19</v>
      </c>
      <c r="C577" s="9" t="s">
        <v>14</v>
      </c>
      <c r="D577" s="9" t="s">
        <v>38</v>
      </c>
      <c r="E577" s="31">
        <v>20</v>
      </c>
      <c r="F577" s="31">
        <v>33</v>
      </c>
      <c r="G577" s="8">
        <v>3</v>
      </c>
      <c r="H577" s="8">
        <v>56</v>
      </c>
      <c r="I577" s="9" t="s">
        <v>8</v>
      </c>
      <c r="J577" s="31">
        <v>99</v>
      </c>
      <c r="K577" s="31">
        <v>39</v>
      </c>
      <c r="L577" s="31">
        <v>99</v>
      </c>
      <c r="M577" s="12">
        <v>0.39393939393939392</v>
      </c>
    </row>
    <row r="578" spans="1:13">
      <c r="A578" s="8">
        <v>225</v>
      </c>
      <c r="B578" s="8">
        <v>19</v>
      </c>
      <c r="C578" s="9" t="s">
        <v>22</v>
      </c>
      <c r="D578" s="9" t="s">
        <v>46</v>
      </c>
      <c r="E578" s="31">
        <v>14</v>
      </c>
      <c r="F578" s="31">
        <v>23</v>
      </c>
      <c r="G578" s="8">
        <v>3</v>
      </c>
      <c r="H578" s="8">
        <v>38</v>
      </c>
      <c r="I578" s="9" t="s">
        <v>8</v>
      </c>
      <c r="J578" s="31">
        <v>69</v>
      </c>
      <c r="K578" s="31">
        <v>27</v>
      </c>
      <c r="L578" s="31">
        <v>69</v>
      </c>
      <c r="M578" s="12">
        <v>0.39130434782608697</v>
      </c>
    </row>
    <row r="579" spans="1:13">
      <c r="A579" s="8">
        <v>226</v>
      </c>
      <c r="B579" s="8">
        <v>7</v>
      </c>
      <c r="C579" s="9" t="s">
        <v>21</v>
      </c>
      <c r="D579" s="9" t="s">
        <v>45</v>
      </c>
      <c r="E579" s="31">
        <v>12</v>
      </c>
      <c r="F579" s="31">
        <v>20</v>
      </c>
      <c r="G579" s="8">
        <v>2</v>
      </c>
      <c r="H579" s="8">
        <v>7</v>
      </c>
      <c r="I579" s="9" t="s">
        <v>6</v>
      </c>
      <c r="J579" s="31">
        <v>40</v>
      </c>
      <c r="K579" s="31">
        <v>16</v>
      </c>
      <c r="L579" s="31">
        <v>40</v>
      </c>
      <c r="M579" s="12">
        <v>0.4</v>
      </c>
    </row>
    <row r="580" spans="1:13">
      <c r="A580" s="8">
        <v>226</v>
      </c>
      <c r="B580" s="8">
        <v>7</v>
      </c>
      <c r="C580" s="9" t="s">
        <v>23</v>
      </c>
      <c r="D580" s="9" t="s">
        <v>47</v>
      </c>
      <c r="E580" s="31">
        <v>13</v>
      </c>
      <c r="F580" s="31">
        <v>21</v>
      </c>
      <c r="G580" s="8">
        <v>1</v>
      </c>
      <c r="H580" s="8">
        <v>29</v>
      </c>
      <c r="I580" s="9" t="s">
        <v>8</v>
      </c>
      <c r="J580" s="31">
        <v>21</v>
      </c>
      <c r="K580" s="31">
        <v>8</v>
      </c>
      <c r="L580" s="31">
        <v>21</v>
      </c>
      <c r="M580" s="12">
        <v>0.38095238095238093</v>
      </c>
    </row>
    <row r="581" spans="1:13">
      <c r="A581" s="8">
        <v>226</v>
      </c>
      <c r="B581" s="8">
        <v>7</v>
      </c>
      <c r="C581" s="9" t="s">
        <v>10</v>
      </c>
      <c r="D581" s="9" t="s">
        <v>34</v>
      </c>
      <c r="E581" s="31">
        <v>16</v>
      </c>
      <c r="F581" s="31">
        <v>27</v>
      </c>
      <c r="G581" s="8">
        <v>3</v>
      </c>
      <c r="H581" s="8">
        <v>56</v>
      </c>
      <c r="I581" s="9" t="s">
        <v>6</v>
      </c>
      <c r="J581" s="31">
        <v>81</v>
      </c>
      <c r="K581" s="31">
        <v>33</v>
      </c>
      <c r="L581" s="31">
        <v>81</v>
      </c>
      <c r="M581" s="12">
        <v>0.40740740740740738</v>
      </c>
    </row>
    <row r="582" spans="1:13">
      <c r="A582" s="8">
        <v>226</v>
      </c>
      <c r="B582" s="8">
        <v>7</v>
      </c>
      <c r="C582" s="9" t="s">
        <v>13</v>
      </c>
      <c r="D582" s="9" t="s">
        <v>37</v>
      </c>
      <c r="E582" s="31">
        <v>17</v>
      </c>
      <c r="F582" s="31">
        <v>29</v>
      </c>
      <c r="G582" s="8">
        <v>1</v>
      </c>
      <c r="H582" s="8">
        <v>54</v>
      </c>
      <c r="I582" s="9" t="s">
        <v>8</v>
      </c>
      <c r="J582" s="31">
        <v>29</v>
      </c>
      <c r="K582" s="31">
        <v>12</v>
      </c>
      <c r="L582" s="31">
        <v>29</v>
      </c>
      <c r="M582" s="12">
        <v>0.41379310344827586</v>
      </c>
    </row>
    <row r="583" spans="1:13">
      <c r="A583" s="8">
        <v>227</v>
      </c>
      <c r="B583" s="8">
        <v>17</v>
      </c>
      <c r="C583" s="9" t="s">
        <v>5</v>
      </c>
      <c r="D583" s="9" t="s">
        <v>31</v>
      </c>
      <c r="E583" s="31">
        <v>14</v>
      </c>
      <c r="F583" s="31">
        <v>24</v>
      </c>
      <c r="G583" s="8">
        <v>1</v>
      </c>
      <c r="H583" s="8">
        <v>58</v>
      </c>
      <c r="I583" s="9" t="s">
        <v>6</v>
      </c>
      <c r="J583" s="31">
        <v>24</v>
      </c>
      <c r="K583" s="31">
        <v>10</v>
      </c>
      <c r="L583" s="31">
        <v>24</v>
      </c>
      <c r="M583" s="12">
        <v>0.41666666666666669</v>
      </c>
    </row>
    <row r="584" spans="1:13">
      <c r="A584" s="8">
        <v>227</v>
      </c>
      <c r="B584" s="8">
        <v>17</v>
      </c>
      <c r="C584" s="9" t="s">
        <v>9</v>
      </c>
      <c r="D584" s="9" t="s">
        <v>33</v>
      </c>
      <c r="E584" s="31">
        <v>19</v>
      </c>
      <c r="F584" s="31">
        <v>31</v>
      </c>
      <c r="G584" s="8">
        <v>3</v>
      </c>
      <c r="H584" s="8">
        <v>15</v>
      </c>
      <c r="I584" s="9" t="s">
        <v>8</v>
      </c>
      <c r="J584" s="31">
        <v>93</v>
      </c>
      <c r="K584" s="31">
        <v>36</v>
      </c>
      <c r="L584" s="31">
        <v>93</v>
      </c>
      <c r="M584" s="12">
        <v>0.38709677419354838</v>
      </c>
    </row>
    <row r="585" spans="1:13">
      <c r="A585" s="8">
        <v>227</v>
      </c>
      <c r="B585" s="8">
        <v>17</v>
      </c>
      <c r="C585" s="9" t="s">
        <v>15</v>
      </c>
      <c r="D585" s="9" t="s">
        <v>39</v>
      </c>
      <c r="E585" s="31">
        <v>16</v>
      </c>
      <c r="F585" s="31">
        <v>28</v>
      </c>
      <c r="G585" s="8">
        <v>1</v>
      </c>
      <c r="H585" s="8">
        <v>13</v>
      </c>
      <c r="I585" s="9" t="s">
        <v>6</v>
      </c>
      <c r="J585" s="31">
        <v>28</v>
      </c>
      <c r="K585" s="31">
        <v>12</v>
      </c>
      <c r="L585" s="31">
        <v>28</v>
      </c>
      <c r="M585" s="12">
        <v>0.42857142857142855</v>
      </c>
    </row>
    <row r="586" spans="1:13">
      <c r="A586" s="8">
        <v>227</v>
      </c>
      <c r="B586" s="8">
        <v>17</v>
      </c>
      <c r="C586" s="9" t="s">
        <v>14</v>
      </c>
      <c r="D586" s="9" t="s">
        <v>38</v>
      </c>
      <c r="E586" s="31">
        <v>20</v>
      </c>
      <c r="F586" s="31">
        <v>33</v>
      </c>
      <c r="G586" s="8">
        <v>2</v>
      </c>
      <c r="H586" s="8">
        <v>33</v>
      </c>
      <c r="I586" s="9" t="s">
        <v>6</v>
      </c>
      <c r="J586" s="31">
        <v>66</v>
      </c>
      <c r="K586" s="31">
        <v>26</v>
      </c>
      <c r="L586" s="31">
        <v>66</v>
      </c>
      <c r="M586" s="12">
        <v>0.39393939393939392</v>
      </c>
    </row>
    <row r="587" spans="1:13">
      <c r="A587" s="8">
        <v>228</v>
      </c>
      <c r="B587" s="8">
        <v>16</v>
      </c>
      <c r="C587" s="9" t="s">
        <v>22</v>
      </c>
      <c r="D587" s="9" t="s">
        <v>46</v>
      </c>
      <c r="E587" s="31">
        <v>14</v>
      </c>
      <c r="F587" s="31">
        <v>23</v>
      </c>
      <c r="G587" s="8">
        <v>3</v>
      </c>
      <c r="H587" s="8">
        <v>35</v>
      </c>
      <c r="I587" s="9" t="s">
        <v>6</v>
      </c>
      <c r="J587" s="31">
        <v>69</v>
      </c>
      <c r="K587" s="31">
        <v>27</v>
      </c>
      <c r="L587" s="31">
        <v>69</v>
      </c>
      <c r="M587" s="12">
        <v>0.39130434782608697</v>
      </c>
    </row>
    <row r="588" spans="1:13">
      <c r="A588" s="8">
        <v>229</v>
      </c>
      <c r="B588" s="8">
        <v>14</v>
      </c>
      <c r="C588" s="9" t="s">
        <v>26</v>
      </c>
      <c r="D588" s="9" t="s">
        <v>50</v>
      </c>
      <c r="E588" s="31">
        <v>15</v>
      </c>
      <c r="F588" s="31">
        <v>25</v>
      </c>
      <c r="G588" s="8">
        <v>1</v>
      </c>
      <c r="H588" s="8">
        <v>28</v>
      </c>
      <c r="I588" s="9" t="s">
        <v>8</v>
      </c>
      <c r="J588" s="31">
        <v>25</v>
      </c>
      <c r="K588" s="31">
        <v>10</v>
      </c>
      <c r="L588" s="31">
        <v>25</v>
      </c>
      <c r="M588" s="12">
        <v>0.4</v>
      </c>
    </row>
    <row r="589" spans="1:13">
      <c r="A589" s="8">
        <v>229</v>
      </c>
      <c r="B589" s="8">
        <v>14</v>
      </c>
      <c r="C589" s="9" t="s">
        <v>17</v>
      </c>
      <c r="D589" s="9" t="s">
        <v>41</v>
      </c>
      <c r="E589" s="31">
        <v>21</v>
      </c>
      <c r="F589" s="31">
        <v>35</v>
      </c>
      <c r="G589" s="8">
        <v>1</v>
      </c>
      <c r="H589" s="8">
        <v>43</v>
      </c>
      <c r="I589" s="9" t="s">
        <v>6</v>
      </c>
      <c r="J589" s="31">
        <v>35</v>
      </c>
      <c r="K589" s="31">
        <v>14</v>
      </c>
      <c r="L589" s="31">
        <v>35</v>
      </c>
      <c r="M589" s="12">
        <v>0.4</v>
      </c>
    </row>
    <row r="590" spans="1:13">
      <c r="A590" s="8">
        <v>229</v>
      </c>
      <c r="B590" s="8">
        <v>14</v>
      </c>
      <c r="C590" s="9" t="s">
        <v>12</v>
      </c>
      <c r="D590" s="9" t="s">
        <v>36</v>
      </c>
      <c r="E590" s="31">
        <v>22</v>
      </c>
      <c r="F590" s="31">
        <v>36</v>
      </c>
      <c r="G590" s="8">
        <v>1</v>
      </c>
      <c r="H590" s="8">
        <v>19</v>
      </c>
      <c r="I590" s="9" t="s">
        <v>8</v>
      </c>
      <c r="J590" s="31">
        <v>36</v>
      </c>
      <c r="K590" s="31">
        <v>14</v>
      </c>
      <c r="L590" s="31">
        <v>36</v>
      </c>
      <c r="M590" s="12">
        <v>0.3888888888888889</v>
      </c>
    </row>
    <row r="591" spans="1:13">
      <c r="A591" s="8">
        <v>229</v>
      </c>
      <c r="B591" s="8">
        <v>14</v>
      </c>
      <c r="C591" s="9" t="s">
        <v>15</v>
      </c>
      <c r="D591" s="9" t="s">
        <v>39</v>
      </c>
      <c r="E591" s="31">
        <v>16</v>
      </c>
      <c r="F591" s="31">
        <v>28</v>
      </c>
      <c r="G591" s="8">
        <v>1</v>
      </c>
      <c r="H591" s="8">
        <v>27</v>
      </c>
      <c r="I591" s="9" t="s">
        <v>8</v>
      </c>
      <c r="J591" s="31">
        <v>28</v>
      </c>
      <c r="K591" s="31">
        <v>12</v>
      </c>
      <c r="L591" s="31">
        <v>28</v>
      </c>
      <c r="M591" s="12">
        <v>0.42857142857142855</v>
      </c>
    </row>
    <row r="592" spans="1:13">
      <c r="A592" s="8">
        <v>230</v>
      </c>
      <c r="B592" s="8">
        <v>5</v>
      </c>
      <c r="C592" s="9" t="s">
        <v>18</v>
      </c>
      <c r="D592" s="9" t="s">
        <v>42</v>
      </c>
      <c r="E592" s="31">
        <v>19</v>
      </c>
      <c r="F592" s="31">
        <v>32</v>
      </c>
      <c r="G592" s="8">
        <v>3</v>
      </c>
      <c r="H592" s="8">
        <v>10</v>
      </c>
      <c r="I592" s="9" t="s">
        <v>8</v>
      </c>
      <c r="J592" s="31">
        <v>96</v>
      </c>
      <c r="K592" s="31">
        <v>39</v>
      </c>
      <c r="L592" s="31">
        <v>96</v>
      </c>
      <c r="M592" s="12">
        <v>0.40625</v>
      </c>
    </row>
    <row r="593" spans="1:13">
      <c r="A593" s="8">
        <v>230</v>
      </c>
      <c r="B593" s="8">
        <v>5</v>
      </c>
      <c r="C593" s="9" t="s">
        <v>15</v>
      </c>
      <c r="D593" s="9" t="s">
        <v>39</v>
      </c>
      <c r="E593" s="31">
        <v>16</v>
      </c>
      <c r="F593" s="31">
        <v>28</v>
      </c>
      <c r="G593" s="8">
        <v>2</v>
      </c>
      <c r="H593" s="8">
        <v>24</v>
      </c>
      <c r="I593" s="9" t="s">
        <v>8</v>
      </c>
      <c r="J593" s="31">
        <v>56</v>
      </c>
      <c r="K593" s="31">
        <v>24</v>
      </c>
      <c r="L593" s="31">
        <v>56</v>
      </c>
      <c r="M593" s="12">
        <v>0.42857142857142855</v>
      </c>
    </row>
    <row r="594" spans="1:13">
      <c r="A594" s="8">
        <v>230</v>
      </c>
      <c r="B594" s="8">
        <v>5</v>
      </c>
      <c r="C594" s="9" t="s">
        <v>9</v>
      </c>
      <c r="D594" s="9" t="s">
        <v>33</v>
      </c>
      <c r="E594" s="31">
        <v>19</v>
      </c>
      <c r="F594" s="31">
        <v>31</v>
      </c>
      <c r="G594" s="8">
        <v>2</v>
      </c>
      <c r="H594" s="8">
        <v>57</v>
      </c>
      <c r="I594" s="9" t="s">
        <v>8</v>
      </c>
      <c r="J594" s="31">
        <v>62</v>
      </c>
      <c r="K594" s="31">
        <v>24</v>
      </c>
      <c r="L594" s="31">
        <v>62</v>
      </c>
      <c r="M594" s="12">
        <v>0.38709677419354838</v>
      </c>
    </row>
    <row r="595" spans="1:13">
      <c r="A595" s="8">
        <v>231</v>
      </c>
      <c r="B595" s="8">
        <v>8</v>
      </c>
      <c r="C595" s="9" t="s">
        <v>23</v>
      </c>
      <c r="D595" s="9" t="s">
        <v>47</v>
      </c>
      <c r="E595" s="31">
        <v>13</v>
      </c>
      <c r="F595" s="31">
        <v>21</v>
      </c>
      <c r="G595" s="8">
        <v>2</v>
      </c>
      <c r="H595" s="8">
        <v>29</v>
      </c>
      <c r="I595" s="9" t="s">
        <v>8</v>
      </c>
      <c r="J595" s="31">
        <v>42</v>
      </c>
      <c r="K595" s="31">
        <v>16</v>
      </c>
      <c r="L595" s="31">
        <v>42</v>
      </c>
      <c r="M595" s="12">
        <v>0.38095238095238093</v>
      </c>
    </row>
    <row r="596" spans="1:13">
      <c r="A596" s="8">
        <v>231</v>
      </c>
      <c r="B596" s="8">
        <v>8</v>
      </c>
      <c r="C596" s="9" t="s">
        <v>20</v>
      </c>
      <c r="D596" s="9" t="s">
        <v>44</v>
      </c>
      <c r="E596" s="31">
        <v>20</v>
      </c>
      <c r="F596" s="31">
        <v>34</v>
      </c>
      <c r="G596" s="8">
        <v>3</v>
      </c>
      <c r="H596" s="8">
        <v>17</v>
      </c>
      <c r="I596" s="9" t="s">
        <v>8</v>
      </c>
      <c r="J596" s="31">
        <v>102</v>
      </c>
      <c r="K596" s="31">
        <v>42</v>
      </c>
      <c r="L596" s="31">
        <v>102</v>
      </c>
      <c r="M596" s="12">
        <v>0.41176470588235292</v>
      </c>
    </row>
    <row r="597" spans="1:13">
      <c r="A597" s="8">
        <v>231</v>
      </c>
      <c r="B597" s="8">
        <v>8</v>
      </c>
      <c r="C597" s="9" t="s">
        <v>9</v>
      </c>
      <c r="D597" s="9" t="s">
        <v>33</v>
      </c>
      <c r="E597" s="31">
        <v>19</v>
      </c>
      <c r="F597" s="31">
        <v>31</v>
      </c>
      <c r="G597" s="8">
        <v>1</v>
      </c>
      <c r="H597" s="8">
        <v>53</v>
      </c>
      <c r="I597" s="9" t="s">
        <v>8</v>
      </c>
      <c r="J597" s="31">
        <v>31</v>
      </c>
      <c r="K597" s="31">
        <v>12</v>
      </c>
      <c r="L597" s="31">
        <v>31</v>
      </c>
      <c r="M597" s="12">
        <v>0.38709677419354838</v>
      </c>
    </row>
    <row r="598" spans="1:13">
      <c r="A598" s="8">
        <v>231</v>
      </c>
      <c r="B598" s="8">
        <v>8</v>
      </c>
      <c r="C598" s="9" t="s">
        <v>14</v>
      </c>
      <c r="D598" s="9" t="s">
        <v>38</v>
      </c>
      <c r="E598" s="31">
        <v>20</v>
      </c>
      <c r="F598" s="31">
        <v>33</v>
      </c>
      <c r="G598" s="8">
        <v>1</v>
      </c>
      <c r="H598" s="8">
        <v>51</v>
      </c>
      <c r="I598" s="9" t="s">
        <v>6</v>
      </c>
      <c r="J598" s="31">
        <v>33</v>
      </c>
      <c r="K598" s="31">
        <v>13</v>
      </c>
      <c r="L598" s="31">
        <v>33</v>
      </c>
      <c r="M598" s="12">
        <v>0.39393939393939392</v>
      </c>
    </row>
    <row r="599" spans="1:13">
      <c r="A599" s="8">
        <v>232</v>
      </c>
      <c r="B599" s="8">
        <v>2</v>
      </c>
      <c r="C599" s="9" t="s">
        <v>5</v>
      </c>
      <c r="D599" s="9" t="s">
        <v>31</v>
      </c>
      <c r="E599" s="31">
        <v>14</v>
      </c>
      <c r="F599" s="31">
        <v>24</v>
      </c>
      <c r="G599" s="8">
        <v>1</v>
      </c>
      <c r="H599" s="8">
        <v>50</v>
      </c>
      <c r="I599" s="9" t="s">
        <v>8</v>
      </c>
      <c r="J599" s="31">
        <v>24</v>
      </c>
      <c r="K599" s="31">
        <v>10</v>
      </c>
      <c r="L599" s="31">
        <v>24</v>
      </c>
      <c r="M599" s="12">
        <v>0.41666666666666669</v>
      </c>
    </row>
    <row r="600" spans="1:13">
      <c r="A600" s="8">
        <v>232</v>
      </c>
      <c r="B600" s="8">
        <v>2</v>
      </c>
      <c r="C600" s="9" t="s">
        <v>10</v>
      </c>
      <c r="D600" s="9" t="s">
        <v>34</v>
      </c>
      <c r="E600" s="31">
        <v>16</v>
      </c>
      <c r="F600" s="31">
        <v>27</v>
      </c>
      <c r="G600" s="8">
        <v>2</v>
      </c>
      <c r="H600" s="8">
        <v>30</v>
      </c>
      <c r="I600" s="9" t="s">
        <v>8</v>
      </c>
      <c r="J600" s="31">
        <v>54</v>
      </c>
      <c r="K600" s="31">
        <v>22</v>
      </c>
      <c r="L600" s="31">
        <v>54</v>
      </c>
      <c r="M600" s="12">
        <v>0.40740740740740738</v>
      </c>
    </row>
    <row r="601" spans="1:13">
      <c r="A601" s="8">
        <v>232</v>
      </c>
      <c r="B601" s="8">
        <v>2</v>
      </c>
      <c r="C601" s="9" t="s">
        <v>7</v>
      </c>
      <c r="D601" s="9" t="s">
        <v>32</v>
      </c>
      <c r="E601" s="31">
        <v>18</v>
      </c>
      <c r="F601" s="31">
        <v>30</v>
      </c>
      <c r="G601" s="8">
        <v>2</v>
      </c>
      <c r="H601" s="8">
        <v>40</v>
      </c>
      <c r="I601" s="9" t="s">
        <v>8</v>
      </c>
      <c r="J601" s="31">
        <v>60</v>
      </c>
      <c r="K601" s="31">
        <v>24</v>
      </c>
      <c r="L601" s="31">
        <v>60</v>
      </c>
      <c r="M601" s="12">
        <v>0.4</v>
      </c>
    </row>
    <row r="602" spans="1:13">
      <c r="A602" s="8">
        <v>232</v>
      </c>
      <c r="B602" s="8">
        <v>2</v>
      </c>
      <c r="C602" s="9" t="s">
        <v>25</v>
      </c>
      <c r="D602" s="9" t="s">
        <v>49</v>
      </c>
      <c r="E602" s="31">
        <v>15</v>
      </c>
      <c r="F602" s="31">
        <v>26</v>
      </c>
      <c r="G602" s="8">
        <v>2</v>
      </c>
      <c r="H602" s="8">
        <v>19</v>
      </c>
      <c r="I602" s="9" t="s">
        <v>6</v>
      </c>
      <c r="J602" s="31">
        <v>52</v>
      </c>
      <c r="K602" s="31">
        <v>22</v>
      </c>
      <c r="L602" s="31">
        <v>52</v>
      </c>
      <c r="M602" s="12">
        <v>0.42307692307692307</v>
      </c>
    </row>
    <row r="603" spans="1:13">
      <c r="A603" s="8">
        <v>233</v>
      </c>
      <c r="B603" s="8">
        <v>8</v>
      </c>
      <c r="C603" s="9" t="s">
        <v>16</v>
      </c>
      <c r="D603" s="9" t="s">
        <v>40</v>
      </c>
      <c r="E603" s="31">
        <v>11</v>
      </c>
      <c r="F603" s="31">
        <v>19</v>
      </c>
      <c r="G603" s="8">
        <v>2</v>
      </c>
      <c r="H603" s="8">
        <v>31</v>
      </c>
      <c r="I603" s="9" t="s">
        <v>8</v>
      </c>
      <c r="J603" s="31">
        <v>38</v>
      </c>
      <c r="K603" s="31">
        <v>16</v>
      </c>
      <c r="L603" s="31">
        <v>38</v>
      </c>
      <c r="M603" s="12">
        <v>0.42105263157894735</v>
      </c>
    </row>
    <row r="604" spans="1:13">
      <c r="A604" s="8">
        <v>234</v>
      </c>
      <c r="B604" s="8">
        <v>17</v>
      </c>
      <c r="C604" s="9" t="s">
        <v>7</v>
      </c>
      <c r="D604" s="9" t="s">
        <v>32</v>
      </c>
      <c r="E604" s="31">
        <v>18</v>
      </c>
      <c r="F604" s="31">
        <v>30</v>
      </c>
      <c r="G604" s="8">
        <v>2</v>
      </c>
      <c r="H604" s="8">
        <v>41</v>
      </c>
      <c r="I604" s="9" t="s">
        <v>8</v>
      </c>
      <c r="J604" s="31">
        <v>60</v>
      </c>
      <c r="K604" s="31">
        <v>24</v>
      </c>
      <c r="L604" s="31">
        <v>60</v>
      </c>
      <c r="M604" s="12">
        <v>0.4</v>
      </c>
    </row>
    <row r="605" spans="1:13">
      <c r="A605" s="8">
        <v>234</v>
      </c>
      <c r="B605" s="8">
        <v>17</v>
      </c>
      <c r="C605" s="9" t="s">
        <v>5</v>
      </c>
      <c r="D605" s="9" t="s">
        <v>31</v>
      </c>
      <c r="E605" s="31">
        <v>14</v>
      </c>
      <c r="F605" s="31">
        <v>24</v>
      </c>
      <c r="G605" s="8">
        <v>3</v>
      </c>
      <c r="H605" s="8">
        <v>35</v>
      </c>
      <c r="I605" s="9" t="s">
        <v>6</v>
      </c>
      <c r="J605" s="31">
        <v>72</v>
      </c>
      <c r="K605" s="31">
        <v>30</v>
      </c>
      <c r="L605" s="31">
        <v>72</v>
      </c>
      <c r="M605" s="12">
        <v>0.41666666666666669</v>
      </c>
    </row>
    <row r="606" spans="1:13">
      <c r="A606" s="8">
        <v>234</v>
      </c>
      <c r="B606" s="8">
        <v>17</v>
      </c>
      <c r="C606" s="9" t="s">
        <v>9</v>
      </c>
      <c r="D606" s="9" t="s">
        <v>33</v>
      </c>
      <c r="E606" s="31">
        <v>19</v>
      </c>
      <c r="F606" s="31">
        <v>31</v>
      </c>
      <c r="G606" s="8">
        <v>3</v>
      </c>
      <c r="H606" s="8">
        <v>23</v>
      </c>
      <c r="I606" s="9" t="s">
        <v>8</v>
      </c>
      <c r="J606" s="31">
        <v>93</v>
      </c>
      <c r="K606" s="31">
        <v>36</v>
      </c>
      <c r="L606" s="31">
        <v>93</v>
      </c>
      <c r="M606" s="12">
        <v>0.38709677419354838</v>
      </c>
    </row>
    <row r="607" spans="1:13">
      <c r="A607" s="8">
        <v>235</v>
      </c>
      <c r="B607" s="8">
        <v>13</v>
      </c>
      <c r="C607" s="9" t="s">
        <v>14</v>
      </c>
      <c r="D607" s="9" t="s">
        <v>38</v>
      </c>
      <c r="E607" s="31">
        <v>20</v>
      </c>
      <c r="F607" s="31">
        <v>33</v>
      </c>
      <c r="G607" s="8">
        <v>1</v>
      </c>
      <c r="H607" s="8">
        <v>25</v>
      </c>
      <c r="I607" s="9" t="s">
        <v>6</v>
      </c>
      <c r="J607" s="31">
        <v>33</v>
      </c>
      <c r="K607" s="31">
        <v>13</v>
      </c>
      <c r="L607" s="31">
        <v>33</v>
      </c>
      <c r="M607" s="12">
        <v>0.39393939393939392</v>
      </c>
    </row>
    <row r="608" spans="1:13">
      <c r="A608" s="8">
        <v>236</v>
      </c>
      <c r="B608" s="8">
        <v>12</v>
      </c>
      <c r="C608" s="9" t="s">
        <v>14</v>
      </c>
      <c r="D608" s="9" t="s">
        <v>38</v>
      </c>
      <c r="E608" s="31">
        <v>20</v>
      </c>
      <c r="F608" s="31">
        <v>33</v>
      </c>
      <c r="G608" s="8">
        <v>3</v>
      </c>
      <c r="H608" s="8">
        <v>21</v>
      </c>
      <c r="I608" s="9" t="s">
        <v>6</v>
      </c>
      <c r="J608" s="31">
        <v>99</v>
      </c>
      <c r="K608" s="31">
        <v>39</v>
      </c>
      <c r="L608" s="31">
        <v>99</v>
      </c>
      <c r="M608" s="12">
        <v>0.39393939393939392</v>
      </c>
    </row>
    <row r="609" spans="1:13">
      <c r="A609" s="8">
        <v>236</v>
      </c>
      <c r="B609" s="8">
        <v>12</v>
      </c>
      <c r="C609" s="9" t="s">
        <v>19</v>
      </c>
      <c r="D609" s="9" t="s">
        <v>43</v>
      </c>
      <c r="E609" s="31">
        <v>13</v>
      </c>
      <c r="F609" s="31">
        <v>22</v>
      </c>
      <c r="G609" s="8">
        <v>1</v>
      </c>
      <c r="H609" s="8">
        <v>7</v>
      </c>
      <c r="I609" s="9" t="s">
        <v>6</v>
      </c>
      <c r="J609" s="31">
        <v>22</v>
      </c>
      <c r="K609" s="31">
        <v>9</v>
      </c>
      <c r="L609" s="31">
        <v>22</v>
      </c>
      <c r="M609" s="12">
        <v>0.40909090909090912</v>
      </c>
    </row>
    <row r="610" spans="1:13">
      <c r="A610" s="8">
        <v>236</v>
      </c>
      <c r="B610" s="8">
        <v>12</v>
      </c>
      <c r="C610" s="9" t="s">
        <v>17</v>
      </c>
      <c r="D610" s="9" t="s">
        <v>41</v>
      </c>
      <c r="E610" s="31">
        <v>21</v>
      </c>
      <c r="F610" s="31">
        <v>35</v>
      </c>
      <c r="G610" s="8">
        <v>2</v>
      </c>
      <c r="H610" s="8">
        <v>43</v>
      </c>
      <c r="I610" s="9" t="s">
        <v>8</v>
      </c>
      <c r="J610" s="31">
        <v>70</v>
      </c>
      <c r="K610" s="31">
        <v>28</v>
      </c>
      <c r="L610" s="31">
        <v>70</v>
      </c>
      <c r="M610" s="12">
        <v>0.4</v>
      </c>
    </row>
    <row r="611" spans="1:13">
      <c r="A611" s="8">
        <v>236</v>
      </c>
      <c r="B611" s="8">
        <v>12</v>
      </c>
      <c r="C611" s="9" t="s">
        <v>18</v>
      </c>
      <c r="D611" s="9" t="s">
        <v>42</v>
      </c>
      <c r="E611" s="31">
        <v>19</v>
      </c>
      <c r="F611" s="31">
        <v>32</v>
      </c>
      <c r="G611" s="8">
        <v>2</v>
      </c>
      <c r="H611" s="8">
        <v>30</v>
      </c>
      <c r="I611" s="9" t="s">
        <v>6</v>
      </c>
      <c r="J611" s="31">
        <v>64</v>
      </c>
      <c r="K611" s="31">
        <v>26</v>
      </c>
      <c r="L611" s="31">
        <v>64</v>
      </c>
      <c r="M611" s="12">
        <v>0.40625</v>
      </c>
    </row>
    <row r="612" spans="1:13">
      <c r="A612" s="8">
        <v>237</v>
      </c>
      <c r="B612" s="8">
        <v>4</v>
      </c>
      <c r="C612" s="9" t="s">
        <v>22</v>
      </c>
      <c r="D612" s="9" t="s">
        <v>46</v>
      </c>
      <c r="E612" s="31">
        <v>14</v>
      </c>
      <c r="F612" s="31">
        <v>23</v>
      </c>
      <c r="G612" s="8">
        <v>2</v>
      </c>
      <c r="H612" s="8">
        <v>12</v>
      </c>
      <c r="I612" s="9" t="s">
        <v>6</v>
      </c>
      <c r="J612" s="31">
        <v>46</v>
      </c>
      <c r="K612" s="31">
        <v>18</v>
      </c>
      <c r="L612" s="31">
        <v>46</v>
      </c>
      <c r="M612" s="12">
        <v>0.39130434782608697</v>
      </c>
    </row>
    <row r="613" spans="1:13">
      <c r="A613" s="8">
        <v>237</v>
      </c>
      <c r="B613" s="8">
        <v>4</v>
      </c>
      <c r="C613" s="9" t="s">
        <v>7</v>
      </c>
      <c r="D613" s="9" t="s">
        <v>32</v>
      </c>
      <c r="E613" s="31">
        <v>18</v>
      </c>
      <c r="F613" s="31">
        <v>30</v>
      </c>
      <c r="G613" s="8">
        <v>2</v>
      </c>
      <c r="H613" s="8">
        <v>25</v>
      </c>
      <c r="I613" s="9" t="s">
        <v>8</v>
      </c>
      <c r="J613" s="31">
        <v>60</v>
      </c>
      <c r="K613" s="31">
        <v>24</v>
      </c>
      <c r="L613" s="31">
        <v>60</v>
      </c>
      <c r="M613" s="12">
        <v>0.4</v>
      </c>
    </row>
    <row r="614" spans="1:13">
      <c r="A614" s="8">
        <v>238</v>
      </c>
      <c r="B614" s="8">
        <v>13</v>
      </c>
      <c r="C614" s="9" t="s">
        <v>12</v>
      </c>
      <c r="D614" s="9" t="s">
        <v>36</v>
      </c>
      <c r="E614" s="31">
        <v>22</v>
      </c>
      <c r="F614" s="31">
        <v>36</v>
      </c>
      <c r="G614" s="8">
        <v>2</v>
      </c>
      <c r="H614" s="8">
        <v>45</v>
      </c>
      <c r="I614" s="9" t="s">
        <v>8</v>
      </c>
      <c r="J614" s="31">
        <v>72</v>
      </c>
      <c r="K614" s="31">
        <v>28</v>
      </c>
      <c r="L614" s="31">
        <v>72</v>
      </c>
      <c r="M614" s="12">
        <v>0.3888888888888889</v>
      </c>
    </row>
    <row r="615" spans="1:13">
      <c r="A615" s="8">
        <v>239</v>
      </c>
      <c r="B615" s="8">
        <v>12</v>
      </c>
      <c r="C615" s="9" t="s">
        <v>25</v>
      </c>
      <c r="D615" s="9" t="s">
        <v>49</v>
      </c>
      <c r="E615" s="31">
        <v>15</v>
      </c>
      <c r="F615" s="31">
        <v>26</v>
      </c>
      <c r="G615" s="8">
        <v>1</v>
      </c>
      <c r="H615" s="8">
        <v>36</v>
      </c>
      <c r="I615" s="9" t="s">
        <v>6</v>
      </c>
      <c r="J615" s="31">
        <v>26</v>
      </c>
      <c r="K615" s="31">
        <v>11</v>
      </c>
      <c r="L615" s="31">
        <v>26</v>
      </c>
      <c r="M615" s="12">
        <v>0.42307692307692307</v>
      </c>
    </row>
    <row r="616" spans="1:13">
      <c r="A616" s="8">
        <v>239</v>
      </c>
      <c r="B616" s="8">
        <v>12</v>
      </c>
      <c r="C616" s="9" t="s">
        <v>5</v>
      </c>
      <c r="D616" s="9" t="s">
        <v>31</v>
      </c>
      <c r="E616" s="31">
        <v>14</v>
      </c>
      <c r="F616" s="31">
        <v>24</v>
      </c>
      <c r="G616" s="8">
        <v>2</v>
      </c>
      <c r="H616" s="8">
        <v>37</v>
      </c>
      <c r="I616" s="9" t="s">
        <v>6</v>
      </c>
      <c r="J616" s="31">
        <v>48</v>
      </c>
      <c r="K616" s="31">
        <v>20</v>
      </c>
      <c r="L616" s="31">
        <v>48</v>
      </c>
      <c r="M616" s="12">
        <v>0.41666666666666669</v>
      </c>
    </row>
    <row r="617" spans="1:13">
      <c r="A617" s="8">
        <v>240</v>
      </c>
      <c r="B617" s="8">
        <v>9</v>
      </c>
      <c r="C617" s="9" t="s">
        <v>9</v>
      </c>
      <c r="D617" s="9" t="s">
        <v>33</v>
      </c>
      <c r="E617" s="31">
        <v>19</v>
      </c>
      <c r="F617" s="31">
        <v>31</v>
      </c>
      <c r="G617" s="8">
        <v>3</v>
      </c>
      <c r="H617" s="8">
        <v>32</v>
      </c>
      <c r="I617" s="9" t="s">
        <v>8</v>
      </c>
      <c r="J617" s="31">
        <v>93</v>
      </c>
      <c r="K617" s="31">
        <v>36</v>
      </c>
      <c r="L617" s="31">
        <v>93</v>
      </c>
      <c r="M617" s="12">
        <v>0.38709677419354838</v>
      </c>
    </row>
    <row r="618" spans="1:13">
      <c r="A618" s="8">
        <v>240</v>
      </c>
      <c r="B618" s="8">
        <v>9</v>
      </c>
      <c r="C618" s="9" t="s">
        <v>22</v>
      </c>
      <c r="D618" s="9" t="s">
        <v>46</v>
      </c>
      <c r="E618" s="31">
        <v>14</v>
      </c>
      <c r="F618" s="31">
        <v>23</v>
      </c>
      <c r="G618" s="8">
        <v>3</v>
      </c>
      <c r="H618" s="8">
        <v>32</v>
      </c>
      <c r="I618" s="9" t="s">
        <v>8</v>
      </c>
      <c r="J618" s="31">
        <v>69</v>
      </c>
      <c r="K618" s="31">
        <v>27</v>
      </c>
      <c r="L618" s="31">
        <v>69</v>
      </c>
      <c r="M618" s="12">
        <v>0.39130434782608697</v>
      </c>
    </row>
    <row r="619" spans="1:13">
      <c r="A619" s="8">
        <v>240</v>
      </c>
      <c r="B619" s="8">
        <v>9</v>
      </c>
      <c r="C619" s="9" t="s">
        <v>24</v>
      </c>
      <c r="D619" s="9" t="s">
        <v>48</v>
      </c>
      <c r="E619" s="31">
        <v>10</v>
      </c>
      <c r="F619" s="31">
        <v>18</v>
      </c>
      <c r="G619" s="8">
        <v>2</v>
      </c>
      <c r="H619" s="8">
        <v>46</v>
      </c>
      <c r="I619" s="9" t="s">
        <v>6</v>
      </c>
      <c r="J619" s="31">
        <v>36</v>
      </c>
      <c r="K619" s="31">
        <v>16</v>
      </c>
      <c r="L619" s="31">
        <v>36</v>
      </c>
      <c r="M619" s="12">
        <v>0.44444444444444442</v>
      </c>
    </row>
    <row r="620" spans="1:13">
      <c r="A620" s="8">
        <v>240</v>
      </c>
      <c r="B620" s="8">
        <v>9</v>
      </c>
      <c r="C620" s="9" t="s">
        <v>18</v>
      </c>
      <c r="D620" s="9" t="s">
        <v>42</v>
      </c>
      <c r="E620" s="31">
        <v>19</v>
      </c>
      <c r="F620" s="31">
        <v>32</v>
      </c>
      <c r="G620" s="8">
        <v>3</v>
      </c>
      <c r="H620" s="8">
        <v>19</v>
      </c>
      <c r="I620" s="9" t="s">
        <v>6</v>
      </c>
      <c r="J620" s="31">
        <v>96</v>
      </c>
      <c r="K620" s="31">
        <v>39</v>
      </c>
      <c r="L620" s="31">
        <v>96</v>
      </c>
      <c r="M620" s="12">
        <v>0.40625</v>
      </c>
    </row>
    <row r="621" spans="1:13">
      <c r="A621" s="8">
        <v>241</v>
      </c>
      <c r="B621" s="8">
        <v>12</v>
      </c>
      <c r="C621" s="9" t="s">
        <v>24</v>
      </c>
      <c r="D621" s="9" t="s">
        <v>48</v>
      </c>
      <c r="E621" s="31">
        <v>10</v>
      </c>
      <c r="F621" s="31">
        <v>18</v>
      </c>
      <c r="G621" s="8">
        <v>1</v>
      </c>
      <c r="H621" s="8">
        <v>11</v>
      </c>
      <c r="I621" s="9" t="s">
        <v>8</v>
      </c>
      <c r="J621" s="31">
        <v>18</v>
      </c>
      <c r="K621" s="31">
        <v>8</v>
      </c>
      <c r="L621" s="31">
        <v>18</v>
      </c>
      <c r="M621" s="12">
        <v>0.44444444444444442</v>
      </c>
    </row>
    <row r="622" spans="1:13">
      <c r="A622" s="8">
        <v>242</v>
      </c>
      <c r="B622" s="8">
        <v>12</v>
      </c>
      <c r="C622" s="9" t="s">
        <v>25</v>
      </c>
      <c r="D622" s="9" t="s">
        <v>49</v>
      </c>
      <c r="E622" s="31">
        <v>15</v>
      </c>
      <c r="F622" s="31">
        <v>26</v>
      </c>
      <c r="G622" s="8">
        <v>1</v>
      </c>
      <c r="H622" s="8">
        <v>54</v>
      </c>
      <c r="I622" s="9" t="s">
        <v>6</v>
      </c>
      <c r="J622" s="31">
        <v>26</v>
      </c>
      <c r="K622" s="31">
        <v>11</v>
      </c>
      <c r="L622" s="31">
        <v>26</v>
      </c>
      <c r="M622" s="12">
        <v>0.42307692307692307</v>
      </c>
    </row>
    <row r="623" spans="1:13">
      <c r="A623" s="8">
        <v>242</v>
      </c>
      <c r="B623" s="8">
        <v>12</v>
      </c>
      <c r="C623" s="9" t="s">
        <v>26</v>
      </c>
      <c r="D623" s="9" t="s">
        <v>50</v>
      </c>
      <c r="E623" s="31">
        <v>15</v>
      </c>
      <c r="F623" s="31">
        <v>25</v>
      </c>
      <c r="G623" s="8">
        <v>3</v>
      </c>
      <c r="H623" s="8">
        <v>40</v>
      </c>
      <c r="I623" s="9" t="s">
        <v>8</v>
      </c>
      <c r="J623" s="31">
        <v>75</v>
      </c>
      <c r="K623" s="31">
        <v>30</v>
      </c>
      <c r="L623" s="31">
        <v>75</v>
      </c>
      <c r="M623" s="12">
        <v>0.4</v>
      </c>
    </row>
    <row r="624" spans="1:13">
      <c r="A624" s="8">
        <v>242</v>
      </c>
      <c r="B624" s="8">
        <v>12</v>
      </c>
      <c r="C624" s="9" t="s">
        <v>14</v>
      </c>
      <c r="D624" s="9" t="s">
        <v>38</v>
      </c>
      <c r="E624" s="31">
        <v>20</v>
      </c>
      <c r="F624" s="31">
        <v>33</v>
      </c>
      <c r="G624" s="8">
        <v>1</v>
      </c>
      <c r="H624" s="8">
        <v>5</v>
      </c>
      <c r="I624" s="9" t="s">
        <v>6</v>
      </c>
      <c r="J624" s="31">
        <v>33</v>
      </c>
      <c r="K624" s="31">
        <v>13</v>
      </c>
      <c r="L624" s="31">
        <v>33</v>
      </c>
      <c r="M624" s="12">
        <v>0.39393939393939392</v>
      </c>
    </row>
    <row r="625" spans="1:13">
      <c r="A625" s="8">
        <v>243</v>
      </c>
      <c r="B625" s="8">
        <v>4</v>
      </c>
      <c r="C625" s="9" t="s">
        <v>11</v>
      </c>
      <c r="D625" s="9" t="s">
        <v>35</v>
      </c>
      <c r="E625" s="31">
        <v>25</v>
      </c>
      <c r="F625" s="31">
        <v>40</v>
      </c>
      <c r="G625" s="8">
        <v>3</v>
      </c>
      <c r="H625" s="8">
        <v>22</v>
      </c>
      <c r="I625" s="9" t="s">
        <v>8</v>
      </c>
      <c r="J625" s="31">
        <v>120</v>
      </c>
      <c r="K625" s="31">
        <v>45</v>
      </c>
      <c r="L625" s="31">
        <v>120</v>
      </c>
      <c r="M625" s="12">
        <v>0.375</v>
      </c>
    </row>
    <row r="626" spans="1:13">
      <c r="A626" s="8">
        <v>244</v>
      </c>
      <c r="B626" s="8">
        <v>17</v>
      </c>
      <c r="C626" s="9" t="s">
        <v>11</v>
      </c>
      <c r="D626" s="9" t="s">
        <v>35</v>
      </c>
      <c r="E626" s="31">
        <v>25</v>
      </c>
      <c r="F626" s="31">
        <v>40</v>
      </c>
      <c r="G626" s="8">
        <v>3</v>
      </c>
      <c r="H626" s="8">
        <v>30</v>
      </c>
      <c r="I626" s="9" t="s">
        <v>6</v>
      </c>
      <c r="J626" s="31">
        <v>120</v>
      </c>
      <c r="K626" s="31">
        <v>45</v>
      </c>
      <c r="L626" s="31">
        <v>120</v>
      </c>
      <c r="M626" s="12">
        <v>0.375</v>
      </c>
    </row>
    <row r="627" spans="1:13">
      <c r="A627" s="8">
        <v>244</v>
      </c>
      <c r="B627" s="8">
        <v>17</v>
      </c>
      <c r="C627" s="9" t="s">
        <v>16</v>
      </c>
      <c r="D627" s="9" t="s">
        <v>40</v>
      </c>
      <c r="E627" s="31">
        <v>11</v>
      </c>
      <c r="F627" s="31">
        <v>19</v>
      </c>
      <c r="G627" s="8">
        <v>2</v>
      </c>
      <c r="H627" s="8">
        <v>59</v>
      </c>
      <c r="I627" s="9" t="s">
        <v>6</v>
      </c>
      <c r="J627" s="31">
        <v>38</v>
      </c>
      <c r="K627" s="31">
        <v>16</v>
      </c>
      <c r="L627" s="31">
        <v>38</v>
      </c>
      <c r="M627" s="12">
        <v>0.42105263157894735</v>
      </c>
    </row>
    <row r="628" spans="1:13">
      <c r="A628" s="8">
        <v>245</v>
      </c>
      <c r="B628" s="8">
        <v>11</v>
      </c>
      <c r="C628" s="9" t="s">
        <v>24</v>
      </c>
      <c r="D628" s="9" t="s">
        <v>48</v>
      </c>
      <c r="E628" s="31">
        <v>10</v>
      </c>
      <c r="F628" s="31">
        <v>18</v>
      </c>
      <c r="G628" s="8">
        <v>3</v>
      </c>
      <c r="H628" s="8">
        <v>45</v>
      </c>
      <c r="I628" s="9" t="s">
        <v>8</v>
      </c>
      <c r="J628" s="31">
        <v>54</v>
      </c>
      <c r="K628" s="31">
        <v>24</v>
      </c>
      <c r="L628" s="31">
        <v>54</v>
      </c>
      <c r="M628" s="12">
        <v>0.44444444444444442</v>
      </c>
    </row>
    <row r="629" spans="1:13">
      <c r="A629" s="8">
        <v>245</v>
      </c>
      <c r="B629" s="8">
        <v>11</v>
      </c>
      <c r="C629" s="9" t="s">
        <v>9</v>
      </c>
      <c r="D629" s="9" t="s">
        <v>33</v>
      </c>
      <c r="E629" s="31">
        <v>19</v>
      </c>
      <c r="F629" s="31">
        <v>31</v>
      </c>
      <c r="G629" s="8">
        <v>1</v>
      </c>
      <c r="H629" s="8">
        <v>23</v>
      </c>
      <c r="I629" s="9" t="s">
        <v>6</v>
      </c>
      <c r="J629" s="31">
        <v>31</v>
      </c>
      <c r="K629" s="31">
        <v>12</v>
      </c>
      <c r="L629" s="31">
        <v>31</v>
      </c>
      <c r="M629" s="12">
        <v>0.38709677419354838</v>
      </c>
    </row>
    <row r="630" spans="1:13">
      <c r="A630" s="8">
        <v>245</v>
      </c>
      <c r="B630" s="8">
        <v>11</v>
      </c>
      <c r="C630" s="9" t="s">
        <v>11</v>
      </c>
      <c r="D630" s="9" t="s">
        <v>35</v>
      </c>
      <c r="E630" s="31">
        <v>25</v>
      </c>
      <c r="F630" s="31">
        <v>40</v>
      </c>
      <c r="G630" s="8">
        <v>2</v>
      </c>
      <c r="H630" s="8">
        <v>23</v>
      </c>
      <c r="I630" s="9" t="s">
        <v>6</v>
      </c>
      <c r="J630" s="31">
        <v>80</v>
      </c>
      <c r="K630" s="31">
        <v>30</v>
      </c>
      <c r="L630" s="31">
        <v>80</v>
      </c>
      <c r="M630" s="12">
        <v>0.375</v>
      </c>
    </row>
    <row r="631" spans="1:13">
      <c r="A631" s="8">
        <v>245</v>
      </c>
      <c r="B631" s="8">
        <v>11</v>
      </c>
      <c r="C631" s="9" t="s">
        <v>12</v>
      </c>
      <c r="D631" s="9" t="s">
        <v>36</v>
      </c>
      <c r="E631" s="31">
        <v>22</v>
      </c>
      <c r="F631" s="31">
        <v>36</v>
      </c>
      <c r="G631" s="8">
        <v>3</v>
      </c>
      <c r="H631" s="8">
        <v>25</v>
      </c>
      <c r="I631" s="9" t="s">
        <v>8</v>
      </c>
      <c r="J631" s="31">
        <v>108</v>
      </c>
      <c r="K631" s="31">
        <v>42</v>
      </c>
      <c r="L631" s="31">
        <v>108</v>
      </c>
      <c r="M631" s="12">
        <v>0.3888888888888889</v>
      </c>
    </row>
    <row r="632" spans="1:13">
      <c r="A632" s="8">
        <v>246</v>
      </c>
      <c r="B632" s="8">
        <v>2</v>
      </c>
      <c r="C632" s="9" t="s">
        <v>10</v>
      </c>
      <c r="D632" s="9" t="s">
        <v>34</v>
      </c>
      <c r="E632" s="31">
        <v>16</v>
      </c>
      <c r="F632" s="31">
        <v>27</v>
      </c>
      <c r="G632" s="8">
        <v>3</v>
      </c>
      <c r="H632" s="8">
        <v>36</v>
      </c>
      <c r="I632" s="9" t="s">
        <v>8</v>
      </c>
      <c r="J632" s="31">
        <v>81</v>
      </c>
      <c r="K632" s="31">
        <v>33</v>
      </c>
      <c r="L632" s="31">
        <v>81</v>
      </c>
      <c r="M632" s="12">
        <v>0.40740740740740738</v>
      </c>
    </row>
    <row r="633" spans="1:13">
      <c r="A633" s="8">
        <v>246</v>
      </c>
      <c r="B633" s="8">
        <v>2</v>
      </c>
      <c r="C633" s="9" t="s">
        <v>5</v>
      </c>
      <c r="D633" s="9" t="s">
        <v>31</v>
      </c>
      <c r="E633" s="31">
        <v>14</v>
      </c>
      <c r="F633" s="31">
        <v>24</v>
      </c>
      <c r="G633" s="8">
        <v>2</v>
      </c>
      <c r="H633" s="8">
        <v>10</v>
      </c>
      <c r="I633" s="9" t="s">
        <v>6</v>
      </c>
      <c r="J633" s="31">
        <v>48</v>
      </c>
      <c r="K633" s="31">
        <v>20</v>
      </c>
      <c r="L633" s="31">
        <v>48</v>
      </c>
      <c r="M633" s="12">
        <v>0.41666666666666669</v>
      </c>
    </row>
    <row r="634" spans="1:13">
      <c r="A634" s="8">
        <v>246</v>
      </c>
      <c r="B634" s="8">
        <v>2</v>
      </c>
      <c r="C634" s="9" t="s">
        <v>17</v>
      </c>
      <c r="D634" s="9" t="s">
        <v>41</v>
      </c>
      <c r="E634" s="31">
        <v>21</v>
      </c>
      <c r="F634" s="31">
        <v>35</v>
      </c>
      <c r="G634" s="8">
        <v>3</v>
      </c>
      <c r="H634" s="8">
        <v>48</v>
      </c>
      <c r="I634" s="9" t="s">
        <v>6</v>
      </c>
      <c r="J634" s="31">
        <v>105</v>
      </c>
      <c r="K634" s="31">
        <v>42</v>
      </c>
      <c r="L634" s="31">
        <v>105</v>
      </c>
      <c r="M634" s="12">
        <v>0.4</v>
      </c>
    </row>
    <row r="635" spans="1:13">
      <c r="A635" s="8">
        <v>246</v>
      </c>
      <c r="B635" s="8">
        <v>2</v>
      </c>
      <c r="C635" s="9" t="s">
        <v>9</v>
      </c>
      <c r="D635" s="9" t="s">
        <v>33</v>
      </c>
      <c r="E635" s="31">
        <v>19</v>
      </c>
      <c r="F635" s="31">
        <v>31</v>
      </c>
      <c r="G635" s="8">
        <v>3</v>
      </c>
      <c r="H635" s="8">
        <v>52</v>
      </c>
      <c r="I635" s="9" t="s">
        <v>6</v>
      </c>
      <c r="J635" s="31">
        <v>93</v>
      </c>
      <c r="K635" s="31">
        <v>36</v>
      </c>
      <c r="L635" s="31">
        <v>93</v>
      </c>
      <c r="M635" s="12">
        <v>0.38709677419354838</v>
      </c>
    </row>
    <row r="636" spans="1:13">
      <c r="A636" s="8">
        <v>247</v>
      </c>
      <c r="B636" s="8">
        <v>11</v>
      </c>
      <c r="C636" s="9" t="s">
        <v>14</v>
      </c>
      <c r="D636" s="9" t="s">
        <v>38</v>
      </c>
      <c r="E636" s="31">
        <v>20</v>
      </c>
      <c r="F636" s="31">
        <v>33</v>
      </c>
      <c r="G636" s="8">
        <v>2</v>
      </c>
      <c r="H636" s="8">
        <v>59</v>
      </c>
      <c r="I636" s="9" t="s">
        <v>8</v>
      </c>
      <c r="J636" s="31">
        <v>66</v>
      </c>
      <c r="K636" s="31">
        <v>26</v>
      </c>
      <c r="L636" s="31">
        <v>66</v>
      </c>
      <c r="M636" s="12">
        <v>0.39393939393939392</v>
      </c>
    </row>
    <row r="637" spans="1:13">
      <c r="A637" s="8">
        <v>248</v>
      </c>
      <c r="B637" s="8">
        <v>12</v>
      </c>
      <c r="C637" s="9" t="s">
        <v>20</v>
      </c>
      <c r="D637" s="9" t="s">
        <v>44</v>
      </c>
      <c r="E637" s="31">
        <v>20</v>
      </c>
      <c r="F637" s="31">
        <v>34</v>
      </c>
      <c r="G637" s="8">
        <v>1</v>
      </c>
      <c r="H637" s="8">
        <v>32</v>
      </c>
      <c r="I637" s="9" t="s">
        <v>8</v>
      </c>
      <c r="J637" s="31">
        <v>34</v>
      </c>
      <c r="K637" s="31">
        <v>14</v>
      </c>
      <c r="L637" s="31">
        <v>34</v>
      </c>
      <c r="M637" s="12">
        <v>0.41176470588235292</v>
      </c>
    </row>
    <row r="638" spans="1:13">
      <c r="A638" s="8">
        <v>248</v>
      </c>
      <c r="B638" s="8">
        <v>12</v>
      </c>
      <c r="C638" s="9" t="s">
        <v>13</v>
      </c>
      <c r="D638" s="9" t="s">
        <v>37</v>
      </c>
      <c r="E638" s="31">
        <v>17</v>
      </c>
      <c r="F638" s="31">
        <v>29</v>
      </c>
      <c r="G638" s="8">
        <v>3</v>
      </c>
      <c r="H638" s="8">
        <v>51</v>
      </c>
      <c r="I638" s="9" t="s">
        <v>8</v>
      </c>
      <c r="J638" s="31">
        <v>87</v>
      </c>
      <c r="K638" s="31">
        <v>36</v>
      </c>
      <c r="L638" s="31">
        <v>87</v>
      </c>
      <c r="M638" s="12">
        <v>0.41379310344827586</v>
      </c>
    </row>
    <row r="639" spans="1:13">
      <c r="A639" s="8">
        <v>248</v>
      </c>
      <c r="B639" s="8">
        <v>12</v>
      </c>
      <c r="C639" s="9" t="s">
        <v>10</v>
      </c>
      <c r="D639" s="9" t="s">
        <v>34</v>
      </c>
      <c r="E639" s="31">
        <v>16</v>
      </c>
      <c r="F639" s="31">
        <v>27</v>
      </c>
      <c r="G639" s="8">
        <v>2</v>
      </c>
      <c r="H639" s="8">
        <v>6</v>
      </c>
      <c r="I639" s="9" t="s">
        <v>8</v>
      </c>
      <c r="J639" s="31">
        <v>54</v>
      </c>
      <c r="K639" s="31">
        <v>22</v>
      </c>
      <c r="L639" s="31">
        <v>54</v>
      </c>
      <c r="M639" s="12">
        <v>0.40740740740740738</v>
      </c>
    </row>
    <row r="640" spans="1:13">
      <c r="A640" s="8">
        <v>248</v>
      </c>
      <c r="B640" s="8">
        <v>12</v>
      </c>
      <c r="C640" s="9" t="s">
        <v>26</v>
      </c>
      <c r="D640" s="9" t="s">
        <v>50</v>
      </c>
      <c r="E640" s="31">
        <v>15</v>
      </c>
      <c r="F640" s="31">
        <v>25</v>
      </c>
      <c r="G640" s="8">
        <v>2</v>
      </c>
      <c r="H640" s="8">
        <v>31</v>
      </c>
      <c r="I640" s="9" t="s">
        <v>6</v>
      </c>
      <c r="J640" s="31">
        <v>50</v>
      </c>
      <c r="K640" s="31">
        <v>20</v>
      </c>
      <c r="L640" s="31">
        <v>50</v>
      </c>
      <c r="M640" s="12">
        <v>0.4</v>
      </c>
    </row>
    <row r="641" spans="1:13">
      <c r="A641" s="8">
        <v>249</v>
      </c>
      <c r="B641" s="8">
        <v>8</v>
      </c>
      <c r="C641" s="9" t="s">
        <v>19</v>
      </c>
      <c r="D641" s="9" t="s">
        <v>43</v>
      </c>
      <c r="E641" s="31">
        <v>13</v>
      </c>
      <c r="F641" s="31">
        <v>22</v>
      </c>
      <c r="G641" s="8">
        <v>2</v>
      </c>
      <c r="H641" s="8">
        <v>51</v>
      </c>
      <c r="I641" s="9" t="s">
        <v>8</v>
      </c>
      <c r="J641" s="31">
        <v>44</v>
      </c>
      <c r="K641" s="31">
        <v>18</v>
      </c>
      <c r="L641" s="31">
        <v>44</v>
      </c>
      <c r="M641" s="12">
        <v>0.40909090909090912</v>
      </c>
    </row>
    <row r="642" spans="1:13">
      <c r="A642" s="8">
        <v>249</v>
      </c>
      <c r="B642" s="8">
        <v>8</v>
      </c>
      <c r="C642" s="9" t="s">
        <v>24</v>
      </c>
      <c r="D642" s="9" t="s">
        <v>48</v>
      </c>
      <c r="E642" s="31">
        <v>10</v>
      </c>
      <c r="F642" s="31">
        <v>18</v>
      </c>
      <c r="G642" s="8">
        <v>2</v>
      </c>
      <c r="H642" s="8">
        <v>58</v>
      </c>
      <c r="I642" s="9" t="s">
        <v>6</v>
      </c>
      <c r="J642" s="31">
        <v>36</v>
      </c>
      <c r="K642" s="31">
        <v>16</v>
      </c>
      <c r="L642" s="31">
        <v>36</v>
      </c>
      <c r="M642" s="12">
        <v>0.44444444444444442</v>
      </c>
    </row>
    <row r="643" spans="1:13">
      <c r="A643" s="8">
        <v>250</v>
      </c>
      <c r="B643" s="8">
        <v>8</v>
      </c>
      <c r="C643" s="9" t="s">
        <v>21</v>
      </c>
      <c r="D643" s="9" t="s">
        <v>45</v>
      </c>
      <c r="E643" s="31">
        <v>12</v>
      </c>
      <c r="F643" s="31">
        <v>20</v>
      </c>
      <c r="G643" s="8">
        <v>1</v>
      </c>
      <c r="H643" s="8">
        <v>29</v>
      </c>
      <c r="I643" s="9" t="s">
        <v>8</v>
      </c>
      <c r="J643" s="31">
        <v>20</v>
      </c>
      <c r="K643" s="31">
        <v>8</v>
      </c>
      <c r="L643" s="31">
        <v>20</v>
      </c>
      <c r="M643" s="12">
        <v>0.4</v>
      </c>
    </row>
    <row r="644" spans="1:13">
      <c r="A644" s="8">
        <v>251</v>
      </c>
      <c r="B644" s="8">
        <v>12</v>
      </c>
      <c r="C644" s="9" t="s">
        <v>25</v>
      </c>
      <c r="D644" s="9" t="s">
        <v>49</v>
      </c>
      <c r="E644" s="31">
        <v>15</v>
      </c>
      <c r="F644" s="31">
        <v>26</v>
      </c>
      <c r="G644" s="8">
        <v>1</v>
      </c>
      <c r="H644" s="8">
        <v>25</v>
      </c>
      <c r="I644" s="9" t="s">
        <v>8</v>
      </c>
      <c r="J644" s="31">
        <v>26</v>
      </c>
      <c r="K644" s="31">
        <v>11</v>
      </c>
      <c r="L644" s="31">
        <v>26</v>
      </c>
      <c r="M644" s="12">
        <v>0.42307692307692307</v>
      </c>
    </row>
    <row r="645" spans="1:13">
      <c r="A645" s="8">
        <v>251</v>
      </c>
      <c r="B645" s="8">
        <v>12</v>
      </c>
      <c r="C645" s="9" t="s">
        <v>19</v>
      </c>
      <c r="D645" s="9" t="s">
        <v>43</v>
      </c>
      <c r="E645" s="31">
        <v>13</v>
      </c>
      <c r="F645" s="31">
        <v>22</v>
      </c>
      <c r="G645" s="8">
        <v>1</v>
      </c>
      <c r="H645" s="8">
        <v>34</v>
      </c>
      <c r="I645" s="9" t="s">
        <v>6</v>
      </c>
      <c r="J645" s="31">
        <v>22</v>
      </c>
      <c r="K645" s="31">
        <v>9</v>
      </c>
      <c r="L645" s="31">
        <v>22</v>
      </c>
      <c r="M645" s="12">
        <v>0.40909090909090912</v>
      </c>
    </row>
    <row r="646" spans="1:13">
      <c r="A646" s="8">
        <v>251</v>
      </c>
      <c r="B646" s="8">
        <v>12</v>
      </c>
      <c r="C646" s="9" t="s">
        <v>22</v>
      </c>
      <c r="D646" s="9" t="s">
        <v>46</v>
      </c>
      <c r="E646" s="31">
        <v>14</v>
      </c>
      <c r="F646" s="31">
        <v>23</v>
      </c>
      <c r="G646" s="8">
        <v>1</v>
      </c>
      <c r="H646" s="8">
        <v>23</v>
      </c>
      <c r="I646" s="9" t="s">
        <v>8</v>
      </c>
      <c r="J646" s="31">
        <v>23</v>
      </c>
      <c r="K646" s="31">
        <v>9</v>
      </c>
      <c r="L646" s="31">
        <v>23</v>
      </c>
      <c r="M646" s="12">
        <v>0.39130434782608697</v>
      </c>
    </row>
    <row r="647" spans="1:13">
      <c r="A647" s="8">
        <v>251</v>
      </c>
      <c r="B647" s="8">
        <v>12</v>
      </c>
      <c r="C647" s="9" t="s">
        <v>16</v>
      </c>
      <c r="D647" s="9" t="s">
        <v>40</v>
      </c>
      <c r="E647" s="31">
        <v>11</v>
      </c>
      <c r="F647" s="31">
        <v>19</v>
      </c>
      <c r="G647" s="8">
        <v>2</v>
      </c>
      <c r="H647" s="8">
        <v>40</v>
      </c>
      <c r="I647" s="9" t="s">
        <v>8</v>
      </c>
      <c r="J647" s="31">
        <v>38</v>
      </c>
      <c r="K647" s="31">
        <v>16</v>
      </c>
      <c r="L647" s="31">
        <v>38</v>
      </c>
      <c r="M647" s="12">
        <v>0.42105263157894735</v>
      </c>
    </row>
    <row r="648" spans="1:13">
      <c r="A648" s="8">
        <v>252</v>
      </c>
      <c r="B648" s="8">
        <v>4</v>
      </c>
      <c r="C648" s="9" t="s">
        <v>26</v>
      </c>
      <c r="D648" s="9" t="s">
        <v>50</v>
      </c>
      <c r="E648" s="31">
        <v>15</v>
      </c>
      <c r="F648" s="31">
        <v>25</v>
      </c>
      <c r="G648" s="8">
        <v>2</v>
      </c>
      <c r="H648" s="8">
        <v>53</v>
      </c>
      <c r="I648" s="9" t="s">
        <v>8</v>
      </c>
      <c r="J648" s="31">
        <v>50</v>
      </c>
      <c r="K648" s="31">
        <v>20</v>
      </c>
      <c r="L648" s="31">
        <v>50</v>
      </c>
      <c r="M648" s="12">
        <v>0.4</v>
      </c>
    </row>
    <row r="649" spans="1:13">
      <c r="A649" s="8">
        <v>252</v>
      </c>
      <c r="B649" s="8">
        <v>4</v>
      </c>
      <c r="C649" s="9" t="s">
        <v>25</v>
      </c>
      <c r="D649" s="9" t="s">
        <v>49</v>
      </c>
      <c r="E649" s="31">
        <v>15</v>
      </c>
      <c r="F649" s="31">
        <v>26</v>
      </c>
      <c r="G649" s="8">
        <v>2</v>
      </c>
      <c r="H649" s="8">
        <v>31</v>
      </c>
      <c r="I649" s="9" t="s">
        <v>6</v>
      </c>
      <c r="J649" s="31">
        <v>52</v>
      </c>
      <c r="K649" s="31">
        <v>22</v>
      </c>
      <c r="L649" s="31">
        <v>52</v>
      </c>
      <c r="M649" s="12">
        <v>0.42307692307692307</v>
      </c>
    </row>
    <row r="650" spans="1:13">
      <c r="A650" s="8">
        <v>253</v>
      </c>
      <c r="B650" s="8">
        <v>8</v>
      </c>
      <c r="C650" s="9" t="s">
        <v>26</v>
      </c>
      <c r="D650" s="9" t="s">
        <v>50</v>
      </c>
      <c r="E650" s="31">
        <v>15</v>
      </c>
      <c r="F650" s="31">
        <v>25</v>
      </c>
      <c r="G650" s="8">
        <v>1</v>
      </c>
      <c r="H650" s="8">
        <v>18</v>
      </c>
      <c r="I650" s="9" t="s">
        <v>6</v>
      </c>
      <c r="J650" s="31">
        <v>25</v>
      </c>
      <c r="K650" s="31">
        <v>10</v>
      </c>
      <c r="L650" s="31">
        <v>25</v>
      </c>
      <c r="M650" s="12">
        <v>0.4</v>
      </c>
    </row>
    <row r="651" spans="1:13">
      <c r="A651" s="8">
        <v>253</v>
      </c>
      <c r="B651" s="8">
        <v>8</v>
      </c>
      <c r="C651" s="9" t="s">
        <v>23</v>
      </c>
      <c r="D651" s="9" t="s">
        <v>47</v>
      </c>
      <c r="E651" s="31">
        <v>13</v>
      </c>
      <c r="F651" s="31">
        <v>21</v>
      </c>
      <c r="G651" s="8">
        <v>2</v>
      </c>
      <c r="H651" s="8">
        <v>8</v>
      </c>
      <c r="I651" s="9" t="s">
        <v>6</v>
      </c>
      <c r="J651" s="31">
        <v>42</v>
      </c>
      <c r="K651" s="31">
        <v>16</v>
      </c>
      <c r="L651" s="31">
        <v>42</v>
      </c>
      <c r="M651" s="12">
        <v>0.38095238095238093</v>
      </c>
    </row>
    <row r="652" spans="1:13">
      <c r="A652" s="8">
        <v>253</v>
      </c>
      <c r="B652" s="8">
        <v>8</v>
      </c>
      <c r="C652" s="9" t="s">
        <v>13</v>
      </c>
      <c r="D652" s="9" t="s">
        <v>37</v>
      </c>
      <c r="E652" s="31">
        <v>17</v>
      </c>
      <c r="F652" s="31">
        <v>29</v>
      </c>
      <c r="G652" s="8">
        <v>3</v>
      </c>
      <c r="H652" s="8">
        <v>29</v>
      </c>
      <c r="I652" s="9" t="s">
        <v>8</v>
      </c>
      <c r="J652" s="31">
        <v>87</v>
      </c>
      <c r="K652" s="31">
        <v>36</v>
      </c>
      <c r="L652" s="31">
        <v>87</v>
      </c>
      <c r="M652" s="12">
        <v>0.41379310344827586</v>
      </c>
    </row>
    <row r="653" spans="1:13">
      <c r="A653" s="8">
        <v>254</v>
      </c>
      <c r="B653" s="8">
        <v>10</v>
      </c>
      <c r="C653" s="9" t="s">
        <v>9</v>
      </c>
      <c r="D653" s="9" t="s">
        <v>33</v>
      </c>
      <c r="E653" s="31">
        <v>19</v>
      </c>
      <c r="F653" s="31">
        <v>31</v>
      </c>
      <c r="G653" s="8">
        <v>3</v>
      </c>
      <c r="H653" s="8">
        <v>33</v>
      </c>
      <c r="I653" s="9" t="s">
        <v>6</v>
      </c>
      <c r="J653" s="31">
        <v>93</v>
      </c>
      <c r="K653" s="31">
        <v>36</v>
      </c>
      <c r="L653" s="31">
        <v>93</v>
      </c>
      <c r="M653" s="12">
        <v>0.38709677419354838</v>
      </c>
    </row>
    <row r="654" spans="1:13">
      <c r="A654" s="8">
        <v>254</v>
      </c>
      <c r="B654" s="8">
        <v>10</v>
      </c>
      <c r="C654" s="9" t="s">
        <v>25</v>
      </c>
      <c r="D654" s="9" t="s">
        <v>49</v>
      </c>
      <c r="E654" s="31">
        <v>15</v>
      </c>
      <c r="F654" s="31">
        <v>26</v>
      </c>
      <c r="G654" s="8">
        <v>2</v>
      </c>
      <c r="H654" s="8">
        <v>10</v>
      </c>
      <c r="I654" s="9" t="s">
        <v>8</v>
      </c>
      <c r="J654" s="31">
        <v>52</v>
      </c>
      <c r="K654" s="31">
        <v>22</v>
      </c>
      <c r="L654" s="31">
        <v>52</v>
      </c>
      <c r="M654" s="12">
        <v>0.42307692307692307</v>
      </c>
    </row>
    <row r="655" spans="1:13">
      <c r="A655" s="8">
        <v>254</v>
      </c>
      <c r="B655" s="8">
        <v>10</v>
      </c>
      <c r="C655" s="9" t="s">
        <v>20</v>
      </c>
      <c r="D655" s="9" t="s">
        <v>44</v>
      </c>
      <c r="E655" s="31">
        <v>20</v>
      </c>
      <c r="F655" s="31">
        <v>34</v>
      </c>
      <c r="G655" s="8">
        <v>2</v>
      </c>
      <c r="H655" s="8">
        <v>56</v>
      </c>
      <c r="I655" s="9" t="s">
        <v>6</v>
      </c>
      <c r="J655" s="31">
        <v>68</v>
      </c>
      <c r="K655" s="31">
        <v>28</v>
      </c>
      <c r="L655" s="31">
        <v>68</v>
      </c>
      <c r="M655" s="12">
        <v>0.41176470588235292</v>
      </c>
    </row>
    <row r="656" spans="1:13">
      <c r="A656" s="8">
        <v>254</v>
      </c>
      <c r="B656" s="8">
        <v>10</v>
      </c>
      <c r="C656" s="9" t="s">
        <v>15</v>
      </c>
      <c r="D656" s="9" t="s">
        <v>39</v>
      </c>
      <c r="E656" s="31">
        <v>16</v>
      </c>
      <c r="F656" s="31">
        <v>28</v>
      </c>
      <c r="G656" s="8">
        <v>3</v>
      </c>
      <c r="H656" s="8">
        <v>42</v>
      </c>
      <c r="I656" s="9" t="s">
        <v>8</v>
      </c>
      <c r="J656" s="31">
        <v>84</v>
      </c>
      <c r="K656" s="31">
        <v>36</v>
      </c>
      <c r="L656" s="31">
        <v>84</v>
      </c>
      <c r="M656" s="12">
        <v>0.42857142857142855</v>
      </c>
    </row>
    <row r="657" spans="1:13">
      <c r="A657" s="8">
        <v>255</v>
      </c>
      <c r="B657" s="8">
        <v>8</v>
      </c>
      <c r="C657" s="9" t="s">
        <v>26</v>
      </c>
      <c r="D657" s="9" t="s">
        <v>50</v>
      </c>
      <c r="E657" s="31">
        <v>15</v>
      </c>
      <c r="F657" s="31">
        <v>25</v>
      </c>
      <c r="G657" s="8">
        <v>1</v>
      </c>
      <c r="H657" s="8">
        <v>37</v>
      </c>
      <c r="I657" s="9" t="s">
        <v>6</v>
      </c>
      <c r="J657" s="31">
        <v>25</v>
      </c>
      <c r="K657" s="31">
        <v>10</v>
      </c>
      <c r="L657" s="31">
        <v>25</v>
      </c>
      <c r="M657" s="12">
        <v>0.4</v>
      </c>
    </row>
    <row r="658" spans="1:13">
      <c r="A658" s="8">
        <v>256</v>
      </c>
      <c r="B658" s="8">
        <v>5</v>
      </c>
      <c r="C658" s="9" t="s">
        <v>23</v>
      </c>
      <c r="D658" s="9" t="s">
        <v>47</v>
      </c>
      <c r="E658" s="31">
        <v>13</v>
      </c>
      <c r="F658" s="31">
        <v>21</v>
      </c>
      <c r="G658" s="8">
        <v>1</v>
      </c>
      <c r="H658" s="8">
        <v>16</v>
      </c>
      <c r="I658" s="9" t="s">
        <v>6</v>
      </c>
      <c r="J658" s="31">
        <v>21</v>
      </c>
      <c r="K658" s="31">
        <v>8</v>
      </c>
      <c r="L658" s="31">
        <v>21</v>
      </c>
      <c r="M658" s="12">
        <v>0.38095238095238093</v>
      </c>
    </row>
    <row r="659" spans="1:13">
      <c r="A659" s="8">
        <v>257</v>
      </c>
      <c r="B659" s="8">
        <v>12</v>
      </c>
      <c r="C659" s="9" t="s">
        <v>22</v>
      </c>
      <c r="D659" s="9" t="s">
        <v>46</v>
      </c>
      <c r="E659" s="31">
        <v>14</v>
      </c>
      <c r="F659" s="31">
        <v>23</v>
      </c>
      <c r="G659" s="8">
        <v>2</v>
      </c>
      <c r="H659" s="8">
        <v>28</v>
      </c>
      <c r="I659" s="9" t="s">
        <v>8</v>
      </c>
      <c r="J659" s="31">
        <v>46</v>
      </c>
      <c r="K659" s="31">
        <v>18</v>
      </c>
      <c r="L659" s="31">
        <v>46</v>
      </c>
      <c r="M659" s="12">
        <v>0.39130434782608697</v>
      </c>
    </row>
    <row r="660" spans="1:13">
      <c r="A660" s="8">
        <v>258</v>
      </c>
      <c r="B660" s="8">
        <v>12</v>
      </c>
      <c r="C660" s="9" t="s">
        <v>26</v>
      </c>
      <c r="D660" s="9" t="s">
        <v>50</v>
      </c>
      <c r="E660" s="31">
        <v>15</v>
      </c>
      <c r="F660" s="31">
        <v>25</v>
      </c>
      <c r="G660" s="8">
        <v>1</v>
      </c>
      <c r="H660" s="8">
        <v>59</v>
      </c>
      <c r="I660" s="9" t="s">
        <v>6</v>
      </c>
      <c r="J660" s="31">
        <v>25</v>
      </c>
      <c r="K660" s="31">
        <v>10</v>
      </c>
      <c r="L660" s="31">
        <v>25</v>
      </c>
      <c r="M660" s="12">
        <v>0.4</v>
      </c>
    </row>
    <row r="661" spans="1:13">
      <c r="A661" s="8">
        <v>258</v>
      </c>
      <c r="B661" s="8">
        <v>12</v>
      </c>
      <c r="C661" s="9" t="s">
        <v>21</v>
      </c>
      <c r="D661" s="9" t="s">
        <v>45</v>
      </c>
      <c r="E661" s="31">
        <v>12</v>
      </c>
      <c r="F661" s="31">
        <v>20</v>
      </c>
      <c r="G661" s="8">
        <v>1</v>
      </c>
      <c r="H661" s="8">
        <v>31</v>
      </c>
      <c r="I661" s="9" t="s">
        <v>6</v>
      </c>
      <c r="J661" s="31">
        <v>20</v>
      </c>
      <c r="K661" s="31">
        <v>8</v>
      </c>
      <c r="L661" s="31">
        <v>20</v>
      </c>
      <c r="M661" s="12">
        <v>0.4</v>
      </c>
    </row>
    <row r="662" spans="1:13">
      <c r="A662" s="8">
        <v>258</v>
      </c>
      <c r="B662" s="8">
        <v>12</v>
      </c>
      <c r="C662" s="9" t="s">
        <v>18</v>
      </c>
      <c r="D662" s="9" t="s">
        <v>42</v>
      </c>
      <c r="E662" s="31">
        <v>19</v>
      </c>
      <c r="F662" s="31">
        <v>32</v>
      </c>
      <c r="G662" s="8">
        <v>1</v>
      </c>
      <c r="H662" s="8">
        <v>5</v>
      </c>
      <c r="I662" s="9" t="s">
        <v>6</v>
      </c>
      <c r="J662" s="31">
        <v>32</v>
      </c>
      <c r="K662" s="31">
        <v>13</v>
      </c>
      <c r="L662" s="31">
        <v>32</v>
      </c>
      <c r="M662" s="12">
        <v>0.40625</v>
      </c>
    </row>
    <row r="663" spans="1:13">
      <c r="A663" s="8">
        <v>258</v>
      </c>
      <c r="B663" s="8">
        <v>12</v>
      </c>
      <c r="C663" s="9" t="s">
        <v>11</v>
      </c>
      <c r="D663" s="9" t="s">
        <v>35</v>
      </c>
      <c r="E663" s="31">
        <v>25</v>
      </c>
      <c r="F663" s="31">
        <v>40</v>
      </c>
      <c r="G663" s="8">
        <v>1</v>
      </c>
      <c r="H663" s="8">
        <v>10</v>
      </c>
      <c r="I663" s="9" t="s">
        <v>6</v>
      </c>
      <c r="J663" s="31">
        <v>40</v>
      </c>
      <c r="K663" s="31">
        <v>15</v>
      </c>
      <c r="L663" s="31">
        <v>40</v>
      </c>
      <c r="M663" s="12">
        <v>0.375</v>
      </c>
    </row>
    <row r="664" spans="1:13">
      <c r="A664" s="8">
        <v>259</v>
      </c>
      <c r="B664" s="8">
        <v>10</v>
      </c>
      <c r="C664" s="9" t="s">
        <v>10</v>
      </c>
      <c r="D664" s="9" t="s">
        <v>34</v>
      </c>
      <c r="E664" s="31">
        <v>16</v>
      </c>
      <c r="F664" s="31">
        <v>27</v>
      </c>
      <c r="G664" s="8">
        <v>3</v>
      </c>
      <c r="H664" s="8">
        <v>11</v>
      </c>
      <c r="I664" s="9" t="s">
        <v>8</v>
      </c>
      <c r="J664" s="31">
        <v>81</v>
      </c>
      <c r="K664" s="31">
        <v>33</v>
      </c>
      <c r="L664" s="31">
        <v>81</v>
      </c>
      <c r="M664" s="12">
        <v>0.40740740740740738</v>
      </c>
    </row>
    <row r="665" spans="1:13">
      <c r="A665" s="8">
        <v>260</v>
      </c>
      <c r="B665" s="8">
        <v>20</v>
      </c>
      <c r="C665" s="9" t="s">
        <v>22</v>
      </c>
      <c r="D665" s="9" t="s">
        <v>46</v>
      </c>
      <c r="E665" s="31">
        <v>14</v>
      </c>
      <c r="F665" s="31">
        <v>23</v>
      </c>
      <c r="G665" s="8">
        <v>3</v>
      </c>
      <c r="H665" s="8">
        <v>49</v>
      </c>
      <c r="I665" s="9" t="s">
        <v>8</v>
      </c>
      <c r="J665" s="31">
        <v>69</v>
      </c>
      <c r="K665" s="31">
        <v>27</v>
      </c>
      <c r="L665" s="31">
        <v>69</v>
      </c>
      <c r="M665" s="12">
        <v>0.39130434782608697</v>
      </c>
    </row>
    <row r="666" spans="1:13">
      <c r="A666" s="8">
        <v>261</v>
      </c>
      <c r="B666" s="8">
        <v>8</v>
      </c>
      <c r="C666" s="9" t="s">
        <v>18</v>
      </c>
      <c r="D666" s="9" t="s">
        <v>42</v>
      </c>
      <c r="E666" s="31">
        <v>19</v>
      </c>
      <c r="F666" s="31">
        <v>32</v>
      </c>
      <c r="G666" s="8">
        <v>3</v>
      </c>
      <c r="H666" s="8">
        <v>19</v>
      </c>
      <c r="I666" s="9" t="s">
        <v>8</v>
      </c>
      <c r="J666" s="31">
        <v>96</v>
      </c>
      <c r="K666" s="31">
        <v>39</v>
      </c>
      <c r="L666" s="31">
        <v>96</v>
      </c>
      <c r="M666" s="12">
        <v>0.40625</v>
      </c>
    </row>
    <row r="667" spans="1:13">
      <c r="A667" s="8">
        <v>261</v>
      </c>
      <c r="B667" s="8">
        <v>8</v>
      </c>
      <c r="C667" s="9" t="s">
        <v>13</v>
      </c>
      <c r="D667" s="9" t="s">
        <v>37</v>
      </c>
      <c r="E667" s="31">
        <v>17</v>
      </c>
      <c r="F667" s="31">
        <v>29</v>
      </c>
      <c r="G667" s="8">
        <v>2</v>
      </c>
      <c r="H667" s="8">
        <v>36</v>
      </c>
      <c r="I667" s="9" t="s">
        <v>8</v>
      </c>
      <c r="J667" s="31">
        <v>58</v>
      </c>
      <c r="K667" s="31">
        <v>24</v>
      </c>
      <c r="L667" s="31">
        <v>58</v>
      </c>
      <c r="M667" s="12">
        <v>0.41379310344827586</v>
      </c>
    </row>
    <row r="668" spans="1:13">
      <c r="A668" s="8">
        <v>262</v>
      </c>
      <c r="B668" s="8">
        <v>18</v>
      </c>
      <c r="C668" s="9" t="s">
        <v>19</v>
      </c>
      <c r="D668" s="9" t="s">
        <v>43</v>
      </c>
      <c r="E668" s="31">
        <v>13</v>
      </c>
      <c r="F668" s="31">
        <v>22</v>
      </c>
      <c r="G668" s="8">
        <v>1</v>
      </c>
      <c r="H668" s="8">
        <v>28</v>
      </c>
      <c r="I668" s="9" t="s">
        <v>8</v>
      </c>
      <c r="J668" s="31">
        <v>22</v>
      </c>
      <c r="K668" s="31">
        <v>9</v>
      </c>
      <c r="L668" s="31">
        <v>22</v>
      </c>
      <c r="M668" s="12">
        <v>0.40909090909090912</v>
      </c>
    </row>
    <row r="669" spans="1:13">
      <c r="A669" s="8">
        <v>262</v>
      </c>
      <c r="B669" s="8">
        <v>18</v>
      </c>
      <c r="C669" s="9" t="s">
        <v>9</v>
      </c>
      <c r="D669" s="9" t="s">
        <v>33</v>
      </c>
      <c r="E669" s="31">
        <v>19</v>
      </c>
      <c r="F669" s="31">
        <v>31</v>
      </c>
      <c r="G669" s="8">
        <v>3</v>
      </c>
      <c r="H669" s="8">
        <v>20</v>
      </c>
      <c r="I669" s="9" t="s">
        <v>8</v>
      </c>
      <c r="J669" s="31">
        <v>93</v>
      </c>
      <c r="K669" s="31">
        <v>36</v>
      </c>
      <c r="L669" s="31">
        <v>93</v>
      </c>
      <c r="M669" s="12">
        <v>0.38709677419354838</v>
      </c>
    </row>
    <row r="670" spans="1:13">
      <c r="A670" s="8">
        <v>263</v>
      </c>
      <c r="B670" s="8">
        <v>5</v>
      </c>
      <c r="C670" s="9" t="s">
        <v>18</v>
      </c>
      <c r="D670" s="9" t="s">
        <v>42</v>
      </c>
      <c r="E670" s="31">
        <v>19</v>
      </c>
      <c r="F670" s="31">
        <v>32</v>
      </c>
      <c r="G670" s="8">
        <v>1</v>
      </c>
      <c r="H670" s="8">
        <v>37</v>
      </c>
      <c r="I670" s="9" t="s">
        <v>8</v>
      </c>
      <c r="J670" s="31">
        <v>32</v>
      </c>
      <c r="K670" s="31">
        <v>13</v>
      </c>
      <c r="L670" s="31">
        <v>32</v>
      </c>
      <c r="M670" s="12">
        <v>0.40625</v>
      </c>
    </row>
    <row r="671" spans="1:13">
      <c r="A671" s="8">
        <v>263</v>
      </c>
      <c r="B671" s="8">
        <v>5</v>
      </c>
      <c r="C671" s="9" t="s">
        <v>17</v>
      </c>
      <c r="D671" s="9" t="s">
        <v>41</v>
      </c>
      <c r="E671" s="31">
        <v>21</v>
      </c>
      <c r="F671" s="31">
        <v>35</v>
      </c>
      <c r="G671" s="8">
        <v>1</v>
      </c>
      <c r="H671" s="8">
        <v>30</v>
      </c>
      <c r="I671" s="9" t="s">
        <v>8</v>
      </c>
      <c r="J671" s="31">
        <v>35</v>
      </c>
      <c r="K671" s="31">
        <v>14</v>
      </c>
      <c r="L671" s="31">
        <v>35</v>
      </c>
      <c r="M671" s="12">
        <v>0.4</v>
      </c>
    </row>
    <row r="672" spans="1:13">
      <c r="A672" s="8">
        <v>263</v>
      </c>
      <c r="B672" s="8">
        <v>5</v>
      </c>
      <c r="C672" s="9" t="s">
        <v>7</v>
      </c>
      <c r="D672" s="9" t="s">
        <v>32</v>
      </c>
      <c r="E672" s="31">
        <v>18</v>
      </c>
      <c r="F672" s="31">
        <v>30</v>
      </c>
      <c r="G672" s="8">
        <v>1</v>
      </c>
      <c r="H672" s="8">
        <v>42</v>
      </c>
      <c r="I672" s="9" t="s">
        <v>6</v>
      </c>
      <c r="J672" s="31">
        <v>30</v>
      </c>
      <c r="K672" s="31">
        <v>12</v>
      </c>
      <c r="L672" s="31">
        <v>30</v>
      </c>
      <c r="M672" s="12">
        <v>0.4</v>
      </c>
    </row>
    <row r="673" spans="1:13">
      <c r="A673" s="8">
        <v>263</v>
      </c>
      <c r="B673" s="8">
        <v>5</v>
      </c>
      <c r="C673" s="9" t="s">
        <v>5</v>
      </c>
      <c r="D673" s="9" t="s">
        <v>31</v>
      </c>
      <c r="E673" s="31">
        <v>14</v>
      </c>
      <c r="F673" s="31">
        <v>24</v>
      </c>
      <c r="G673" s="8">
        <v>1</v>
      </c>
      <c r="H673" s="8">
        <v>40</v>
      </c>
      <c r="I673" s="9" t="s">
        <v>8</v>
      </c>
      <c r="J673" s="31">
        <v>24</v>
      </c>
      <c r="K673" s="31">
        <v>10</v>
      </c>
      <c r="L673" s="31">
        <v>24</v>
      </c>
      <c r="M673" s="12">
        <v>0.41666666666666669</v>
      </c>
    </row>
    <row r="674" spans="1:13">
      <c r="A674" s="8">
        <v>264</v>
      </c>
      <c r="B674" s="8">
        <v>2</v>
      </c>
      <c r="C674" s="9" t="s">
        <v>17</v>
      </c>
      <c r="D674" s="9" t="s">
        <v>41</v>
      </c>
      <c r="E674" s="31">
        <v>21</v>
      </c>
      <c r="F674" s="31">
        <v>35</v>
      </c>
      <c r="G674" s="8">
        <v>2</v>
      </c>
      <c r="H674" s="8">
        <v>39</v>
      </c>
      <c r="I674" s="9" t="s">
        <v>8</v>
      </c>
      <c r="J674" s="31">
        <v>70</v>
      </c>
      <c r="K674" s="31">
        <v>28</v>
      </c>
      <c r="L674" s="31">
        <v>70</v>
      </c>
      <c r="M674" s="12">
        <v>0.4</v>
      </c>
    </row>
    <row r="675" spans="1:13">
      <c r="A675" s="8">
        <v>264</v>
      </c>
      <c r="B675" s="8">
        <v>2</v>
      </c>
      <c r="C675" s="9" t="s">
        <v>18</v>
      </c>
      <c r="D675" s="9" t="s">
        <v>42</v>
      </c>
      <c r="E675" s="31">
        <v>19</v>
      </c>
      <c r="F675" s="31">
        <v>32</v>
      </c>
      <c r="G675" s="8">
        <v>1</v>
      </c>
      <c r="H675" s="8">
        <v>27</v>
      </c>
      <c r="I675" s="9" t="s">
        <v>8</v>
      </c>
      <c r="J675" s="31">
        <v>32</v>
      </c>
      <c r="K675" s="31">
        <v>13</v>
      </c>
      <c r="L675" s="31">
        <v>32</v>
      </c>
      <c r="M675" s="12">
        <v>0.40625</v>
      </c>
    </row>
    <row r="676" spans="1:13">
      <c r="A676" s="8">
        <v>264</v>
      </c>
      <c r="B676" s="8">
        <v>2</v>
      </c>
      <c r="C676" s="9" t="s">
        <v>7</v>
      </c>
      <c r="D676" s="9" t="s">
        <v>32</v>
      </c>
      <c r="E676" s="31">
        <v>18</v>
      </c>
      <c r="F676" s="31">
        <v>30</v>
      </c>
      <c r="G676" s="8">
        <v>1</v>
      </c>
      <c r="H676" s="8">
        <v>37</v>
      </c>
      <c r="I676" s="9" t="s">
        <v>6</v>
      </c>
      <c r="J676" s="31">
        <v>30</v>
      </c>
      <c r="K676" s="31">
        <v>12</v>
      </c>
      <c r="L676" s="31">
        <v>30</v>
      </c>
      <c r="M676" s="12">
        <v>0.4</v>
      </c>
    </row>
    <row r="677" spans="1:13">
      <c r="A677" s="8">
        <v>264</v>
      </c>
      <c r="B677" s="8">
        <v>2</v>
      </c>
      <c r="C677" s="9" t="s">
        <v>26</v>
      </c>
      <c r="D677" s="9" t="s">
        <v>50</v>
      </c>
      <c r="E677" s="31">
        <v>15</v>
      </c>
      <c r="F677" s="31">
        <v>25</v>
      </c>
      <c r="G677" s="8">
        <v>2</v>
      </c>
      <c r="H677" s="8">
        <v>14</v>
      </c>
      <c r="I677" s="9" t="s">
        <v>6</v>
      </c>
      <c r="J677" s="31">
        <v>50</v>
      </c>
      <c r="K677" s="31">
        <v>20</v>
      </c>
      <c r="L677" s="31">
        <v>50</v>
      </c>
      <c r="M677" s="12">
        <v>0.4</v>
      </c>
    </row>
    <row r="678" spans="1:13">
      <c r="A678" s="8">
        <v>265</v>
      </c>
      <c r="B678" s="8">
        <v>6</v>
      </c>
      <c r="C678" s="9" t="s">
        <v>22</v>
      </c>
      <c r="D678" s="9" t="s">
        <v>46</v>
      </c>
      <c r="E678" s="31">
        <v>14</v>
      </c>
      <c r="F678" s="31">
        <v>23</v>
      </c>
      <c r="G678" s="8">
        <v>1</v>
      </c>
      <c r="H678" s="8">
        <v>12</v>
      </c>
      <c r="I678" s="9" t="s">
        <v>6</v>
      </c>
      <c r="J678" s="31">
        <v>23</v>
      </c>
      <c r="K678" s="31">
        <v>9</v>
      </c>
      <c r="L678" s="31">
        <v>23</v>
      </c>
      <c r="M678" s="12">
        <v>0.39130434782608697</v>
      </c>
    </row>
    <row r="679" spans="1:13">
      <c r="A679" s="8">
        <v>265</v>
      </c>
      <c r="B679" s="8">
        <v>6</v>
      </c>
      <c r="C679" s="9" t="s">
        <v>9</v>
      </c>
      <c r="D679" s="9" t="s">
        <v>33</v>
      </c>
      <c r="E679" s="31">
        <v>19</v>
      </c>
      <c r="F679" s="31">
        <v>31</v>
      </c>
      <c r="G679" s="8">
        <v>1</v>
      </c>
      <c r="H679" s="8">
        <v>17</v>
      </c>
      <c r="I679" s="9" t="s">
        <v>8</v>
      </c>
      <c r="J679" s="31">
        <v>31</v>
      </c>
      <c r="K679" s="31">
        <v>12</v>
      </c>
      <c r="L679" s="31">
        <v>31</v>
      </c>
      <c r="M679" s="12">
        <v>0.38709677419354838</v>
      </c>
    </row>
    <row r="680" spans="1:13">
      <c r="A680" s="8">
        <v>265</v>
      </c>
      <c r="B680" s="8">
        <v>6</v>
      </c>
      <c r="C680" s="9" t="s">
        <v>10</v>
      </c>
      <c r="D680" s="9" t="s">
        <v>34</v>
      </c>
      <c r="E680" s="31">
        <v>16</v>
      </c>
      <c r="F680" s="31">
        <v>27</v>
      </c>
      <c r="G680" s="8">
        <v>1</v>
      </c>
      <c r="H680" s="8">
        <v>56</v>
      </c>
      <c r="I680" s="9" t="s">
        <v>6</v>
      </c>
      <c r="J680" s="31">
        <v>27</v>
      </c>
      <c r="K680" s="31">
        <v>11</v>
      </c>
      <c r="L680" s="31">
        <v>27</v>
      </c>
      <c r="M680" s="12">
        <v>0.40740740740740738</v>
      </c>
    </row>
    <row r="681" spans="1:13">
      <c r="A681" s="8">
        <v>265</v>
      </c>
      <c r="B681" s="8">
        <v>6</v>
      </c>
      <c r="C681" s="9" t="s">
        <v>7</v>
      </c>
      <c r="D681" s="9" t="s">
        <v>32</v>
      </c>
      <c r="E681" s="31">
        <v>18</v>
      </c>
      <c r="F681" s="31">
        <v>30</v>
      </c>
      <c r="G681" s="8">
        <v>3</v>
      </c>
      <c r="H681" s="8">
        <v>50</v>
      </c>
      <c r="I681" s="9" t="s">
        <v>8</v>
      </c>
      <c r="J681" s="31">
        <v>90</v>
      </c>
      <c r="K681" s="31">
        <v>36</v>
      </c>
      <c r="L681" s="31">
        <v>90</v>
      </c>
      <c r="M681" s="12">
        <v>0.4</v>
      </c>
    </row>
    <row r="682" spans="1:13">
      <c r="A682" s="8">
        <v>266</v>
      </c>
      <c r="B682" s="8">
        <v>4</v>
      </c>
      <c r="C682" s="9" t="s">
        <v>5</v>
      </c>
      <c r="D682" s="9" t="s">
        <v>31</v>
      </c>
      <c r="E682" s="31">
        <v>14</v>
      </c>
      <c r="F682" s="31">
        <v>24</v>
      </c>
      <c r="G682" s="8">
        <v>1</v>
      </c>
      <c r="H682" s="8">
        <v>53</v>
      </c>
      <c r="I682" s="9" t="s">
        <v>6</v>
      </c>
      <c r="J682" s="31">
        <v>24</v>
      </c>
      <c r="K682" s="31">
        <v>10</v>
      </c>
      <c r="L682" s="31">
        <v>24</v>
      </c>
      <c r="M682" s="12">
        <v>0.41666666666666669</v>
      </c>
    </row>
    <row r="683" spans="1:13">
      <c r="A683" s="8">
        <v>266</v>
      </c>
      <c r="B683" s="8">
        <v>4</v>
      </c>
      <c r="C683" s="9" t="s">
        <v>26</v>
      </c>
      <c r="D683" s="9" t="s">
        <v>50</v>
      </c>
      <c r="E683" s="31">
        <v>15</v>
      </c>
      <c r="F683" s="31">
        <v>25</v>
      </c>
      <c r="G683" s="8">
        <v>3</v>
      </c>
      <c r="H683" s="8">
        <v>53</v>
      </c>
      <c r="I683" s="9" t="s">
        <v>6</v>
      </c>
      <c r="J683" s="31">
        <v>75</v>
      </c>
      <c r="K683" s="31">
        <v>30</v>
      </c>
      <c r="L683" s="31">
        <v>75</v>
      </c>
      <c r="M683" s="12">
        <v>0.4</v>
      </c>
    </row>
    <row r="684" spans="1:13">
      <c r="A684" s="8">
        <v>267</v>
      </c>
      <c r="B684" s="8">
        <v>7</v>
      </c>
      <c r="C684" s="9" t="s">
        <v>18</v>
      </c>
      <c r="D684" s="9" t="s">
        <v>42</v>
      </c>
      <c r="E684" s="31">
        <v>19</v>
      </c>
      <c r="F684" s="31">
        <v>32</v>
      </c>
      <c r="G684" s="8">
        <v>1</v>
      </c>
      <c r="H684" s="8">
        <v>45</v>
      </c>
      <c r="I684" s="9" t="s">
        <v>8</v>
      </c>
      <c r="J684" s="31">
        <v>32</v>
      </c>
      <c r="K684" s="31">
        <v>13</v>
      </c>
      <c r="L684" s="31">
        <v>32</v>
      </c>
      <c r="M684" s="12">
        <v>0.40625</v>
      </c>
    </row>
    <row r="685" spans="1:13">
      <c r="A685" s="8">
        <v>267</v>
      </c>
      <c r="B685" s="8">
        <v>7</v>
      </c>
      <c r="C685" s="9" t="s">
        <v>15</v>
      </c>
      <c r="D685" s="9" t="s">
        <v>39</v>
      </c>
      <c r="E685" s="31">
        <v>16</v>
      </c>
      <c r="F685" s="31">
        <v>28</v>
      </c>
      <c r="G685" s="8">
        <v>2</v>
      </c>
      <c r="H685" s="8">
        <v>23</v>
      </c>
      <c r="I685" s="9" t="s">
        <v>6</v>
      </c>
      <c r="J685" s="31">
        <v>56</v>
      </c>
      <c r="K685" s="31">
        <v>24</v>
      </c>
      <c r="L685" s="31">
        <v>56</v>
      </c>
      <c r="M685" s="12">
        <v>0.42857142857142855</v>
      </c>
    </row>
    <row r="686" spans="1:13">
      <c r="A686" s="8">
        <v>267</v>
      </c>
      <c r="B686" s="8">
        <v>7</v>
      </c>
      <c r="C686" s="9" t="s">
        <v>7</v>
      </c>
      <c r="D686" s="9" t="s">
        <v>32</v>
      </c>
      <c r="E686" s="31">
        <v>18</v>
      </c>
      <c r="F686" s="31">
        <v>30</v>
      </c>
      <c r="G686" s="8">
        <v>1</v>
      </c>
      <c r="H686" s="8">
        <v>28</v>
      </c>
      <c r="I686" s="9" t="s">
        <v>8</v>
      </c>
      <c r="J686" s="31">
        <v>30</v>
      </c>
      <c r="K686" s="31">
        <v>12</v>
      </c>
      <c r="L686" s="31">
        <v>30</v>
      </c>
      <c r="M686" s="12">
        <v>0.4</v>
      </c>
    </row>
    <row r="687" spans="1:13">
      <c r="A687" s="8">
        <v>268</v>
      </c>
      <c r="B687" s="8">
        <v>14</v>
      </c>
      <c r="C687" s="9" t="s">
        <v>5</v>
      </c>
      <c r="D687" s="9" t="s">
        <v>31</v>
      </c>
      <c r="E687" s="31">
        <v>14</v>
      </c>
      <c r="F687" s="31">
        <v>24</v>
      </c>
      <c r="G687" s="8">
        <v>1</v>
      </c>
      <c r="H687" s="8">
        <v>39</v>
      </c>
      <c r="I687" s="9" t="s">
        <v>8</v>
      </c>
      <c r="J687" s="31">
        <v>24</v>
      </c>
      <c r="K687" s="31">
        <v>10</v>
      </c>
      <c r="L687" s="31">
        <v>24</v>
      </c>
      <c r="M687" s="12">
        <v>0.41666666666666669</v>
      </c>
    </row>
    <row r="688" spans="1:13">
      <c r="A688" s="8">
        <v>268</v>
      </c>
      <c r="B688" s="8">
        <v>14</v>
      </c>
      <c r="C688" s="9" t="s">
        <v>19</v>
      </c>
      <c r="D688" s="9" t="s">
        <v>43</v>
      </c>
      <c r="E688" s="31">
        <v>13</v>
      </c>
      <c r="F688" s="31">
        <v>22</v>
      </c>
      <c r="G688" s="8">
        <v>2</v>
      </c>
      <c r="H688" s="8">
        <v>44</v>
      </c>
      <c r="I688" s="9" t="s">
        <v>8</v>
      </c>
      <c r="J688" s="31">
        <v>44</v>
      </c>
      <c r="K688" s="31">
        <v>18</v>
      </c>
      <c r="L688" s="31">
        <v>44</v>
      </c>
      <c r="M688" s="12">
        <v>0.40909090909090912</v>
      </c>
    </row>
    <row r="689" spans="1:13">
      <c r="A689" s="8">
        <v>269</v>
      </c>
      <c r="B689" s="8">
        <v>11</v>
      </c>
      <c r="C689" s="9" t="s">
        <v>12</v>
      </c>
      <c r="D689" s="9" t="s">
        <v>36</v>
      </c>
      <c r="E689" s="31">
        <v>22</v>
      </c>
      <c r="F689" s="31">
        <v>36</v>
      </c>
      <c r="G689" s="8">
        <v>3</v>
      </c>
      <c r="H689" s="8">
        <v>13</v>
      </c>
      <c r="I689" s="9" t="s">
        <v>6</v>
      </c>
      <c r="J689" s="31">
        <v>108</v>
      </c>
      <c r="K689" s="31">
        <v>42</v>
      </c>
      <c r="L689" s="31">
        <v>108</v>
      </c>
      <c r="M689" s="12">
        <v>0.3888888888888889</v>
      </c>
    </row>
    <row r="690" spans="1:13">
      <c r="A690" s="8">
        <v>269</v>
      </c>
      <c r="B690" s="8">
        <v>11</v>
      </c>
      <c r="C690" s="9" t="s">
        <v>11</v>
      </c>
      <c r="D690" s="9" t="s">
        <v>35</v>
      </c>
      <c r="E690" s="31">
        <v>25</v>
      </c>
      <c r="F690" s="31">
        <v>40</v>
      </c>
      <c r="G690" s="8">
        <v>1</v>
      </c>
      <c r="H690" s="8">
        <v>58</v>
      </c>
      <c r="I690" s="9" t="s">
        <v>8</v>
      </c>
      <c r="J690" s="31">
        <v>40</v>
      </c>
      <c r="K690" s="31">
        <v>15</v>
      </c>
      <c r="L690" s="31">
        <v>40</v>
      </c>
      <c r="M690" s="12">
        <v>0.375</v>
      </c>
    </row>
    <row r="691" spans="1:13">
      <c r="A691" s="8">
        <v>269</v>
      </c>
      <c r="B691" s="8">
        <v>11</v>
      </c>
      <c r="C691" s="9" t="s">
        <v>20</v>
      </c>
      <c r="D691" s="9" t="s">
        <v>44</v>
      </c>
      <c r="E691" s="31">
        <v>20</v>
      </c>
      <c r="F691" s="31">
        <v>34</v>
      </c>
      <c r="G691" s="8">
        <v>3</v>
      </c>
      <c r="H691" s="8">
        <v>30</v>
      </c>
      <c r="I691" s="9" t="s">
        <v>8</v>
      </c>
      <c r="J691" s="31">
        <v>102</v>
      </c>
      <c r="K691" s="31">
        <v>42</v>
      </c>
      <c r="L691" s="31">
        <v>102</v>
      </c>
      <c r="M691" s="12">
        <v>0.41176470588235292</v>
      </c>
    </row>
    <row r="692" spans="1:13">
      <c r="A692" s="8">
        <v>270</v>
      </c>
      <c r="B692" s="8">
        <v>10</v>
      </c>
      <c r="C692" s="9" t="s">
        <v>20</v>
      </c>
      <c r="D692" s="9" t="s">
        <v>44</v>
      </c>
      <c r="E692" s="31">
        <v>20</v>
      </c>
      <c r="F692" s="31">
        <v>34</v>
      </c>
      <c r="G692" s="8">
        <v>3</v>
      </c>
      <c r="H692" s="8">
        <v>26</v>
      </c>
      <c r="I692" s="9" t="s">
        <v>6</v>
      </c>
      <c r="J692" s="31">
        <v>102</v>
      </c>
      <c r="K692" s="31">
        <v>42</v>
      </c>
      <c r="L692" s="31">
        <v>102</v>
      </c>
      <c r="M692" s="12">
        <v>0.41176470588235292</v>
      </c>
    </row>
    <row r="693" spans="1:13">
      <c r="A693" s="8">
        <v>271</v>
      </c>
      <c r="B693" s="8">
        <v>3</v>
      </c>
      <c r="C693" s="9" t="s">
        <v>19</v>
      </c>
      <c r="D693" s="9" t="s">
        <v>43</v>
      </c>
      <c r="E693" s="31">
        <v>13</v>
      </c>
      <c r="F693" s="31">
        <v>22</v>
      </c>
      <c r="G693" s="8">
        <v>2</v>
      </c>
      <c r="H693" s="8">
        <v>55</v>
      </c>
      <c r="I693" s="9" t="s">
        <v>8</v>
      </c>
      <c r="J693" s="31">
        <v>44</v>
      </c>
      <c r="K693" s="31">
        <v>18</v>
      </c>
      <c r="L693" s="31">
        <v>44</v>
      </c>
      <c r="M693" s="12">
        <v>0.40909090909090912</v>
      </c>
    </row>
    <row r="694" spans="1:13">
      <c r="A694" s="8">
        <v>272</v>
      </c>
      <c r="B694" s="8">
        <v>7</v>
      </c>
      <c r="C694" s="9" t="s">
        <v>5</v>
      </c>
      <c r="D694" s="9" t="s">
        <v>31</v>
      </c>
      <c r="E694" s="31">
        <v>14</v>
      </c>
      <c r="F694" s="31">
        <v>24</v>
      </c>
      <c r="G694" s="8">
        <v>2</v>
      </c>
      <c r="H694" s="8">
        <v>36</v>
      </c>
      <c r="I694" s="9" t="s">
        <v>6</v>
      </c>
      <c r="J694" s="31">
        <v>48</v>
      </c>
      <c r="K694" s="31">
        <v>20</v>
      </c>
      <c r="L694" s="31">
        <v>48</v>
      </c>
      <c r="M694" s="12">
        <v>0.41666666666666669</v>
      </c>
    </row>
    <row r="695" spans="1:13">
      <c r="A695" s="8">
        <v>272</v>
      </c>
      <c r="B695" s="8">
        <v>7</v>
      </c>
      <c r="C695" s="9" t="s">
        <v>17</v>
      </c>
      <c r="D695" s="9" t="s">
        <v>41</v>
      </c>
      <c r="E695" s="31">
        <v>21</v>
      </c>
      <c r="F695" s="31">
        <v>35</v>
      </c>
      <c r="G695" s="8">
        <v>1</v>
      </c>
      <c r="H695" s="8">
        <v>47</v>
      </c>
      <c r="I695" s="9" t="s">
        <v>8</v>
      </c>
      <c r="J695" s="31">
        <v>35</v>
      </c>
      <c r="K695" s="31">
        <v>14</v>
      </c>
      <c r="L695" s="31">
        <v>35</v>
      </c>
      <c r="M695" s="12">
        <v>0.4</v>
      </c>
    </row>
    <row r="696" spans="1:13">
      <c r="A696" s="8">
        <v>273</v>
      </c>
      <c r="B696" s="8">
        <v>20</v>
      </c>
      <c r="C696" s="9" t="s">
        <v>18</v>
      </c>
      <c r="D696" s="9" t="s">
        <v>42</v>
      </c>
      <c r="E696" s="31">
        <v>19</v>
      </c>
      <c r="F696" s="31">
        <v>32</v>
      </c>
      <c r="G696" s="8">
        <v>1</v>
      </c>
      <c r="H696" s="8">
        <v>22</v>
      </c>
      <c r="I696" s="9" t="s">
        <v>8</v>
      </c>
      <c r="J696" s="31">
        <v>32</v>
      </c>
      <c r="K696" s="31">
        <v>13</v>
      </c>
      <c r="L696" s="31">
        <v>32</v>
      </c>
      <c r="M696" s="12">
        <v>0.40625</v>
      </c>
    </row>
    <row r="697" spans="1:13">
      <c r="A697" s="8">
        <v>273</v>
      </c>
      <c r="B697" s="8">
        <v>20</v>
      </c>
      <c r="C697" s="9" t="s">
        <v>19</v>
      </c>
      <c r="D697" s="9" t="s">
        <v>43</v>
      </c>
      <c r="E697" s="31">
        <v>13</v>
      </c>
      <c r="F697" s="31">
        <v>22</v>
      </c>
      <c r="G697" s="8">
        <v>3</v>
      </c>
      <c r="H697" s="8">
        <v>40</v>
      </c>
      <c r="I697" s="9" t="s">
        <v>6</v>
      </c>
      <c r="J697" s="31">
        <v>66</v>
      </c>
      <c r="K697" s="31">
        <v>27</v>
      </c>
      <c r="L697" s="31">
        <v>66</v>
      </c>
      <c r="M697" s="12">
        <v>0.40909090909090912</v>
      </c>
    </row>
    <row r="698" spans="1:13">
      <c r="A698" s="8">
        <v>273</v>
      </c>
      <c r="B698" s="8">
        <v>20</v>
      </c>
      <c r="C698" s="9" t="s">
        <v>26</v>
      </c>
      <c r="D698" s="9" t="s">
        <v>50</v>
      </c>
      <c r="E698" s="31">
        <v>15</v>
      </c>
      <c r="F698" s="31">
        <v>25</v>
      </c>
      <c r="G698" s="8">
        <v>1</v>
      </c>
      <c r="H698" s="8">
        <v>5</v>
      </c>
      <c r="I698" s="9" t="s">
        <v>8</v>
      </c>
      <c r="J698" s="31">
        <v>25</v>
      </c>
      <c r="K698" s="31">
        <v>10</v>
      </c>
      <c r="L698" s="31">
        <v>25</v>
      </c>
      <c r="M698" s="12">
        <v>0.4</v>
      </c>
    </row>
    <row r="699" spans="1:13">
      <c r="A699" s="8">
        <v>274</v>
      </c>
      <c r="B699" s="8">
        <v>7</v>
      </c>
      <c r="C699" s="9" t="s">
        <v>25</v>
      </c>
      <c r="D699" s="9" t="s">
        <v>49</v>
      </c>
      <c r="E699" s="31">
        <v>15</v>
      </c>
      <c r="F699" s="31">
        <v>26</v>
      </c>
      <c r="G699" s="8">
        <v>3</v>
      </c>
      <c r="H699" s="8">
        <v>33</v>
      </c>
      <c r="I699" s="9" t="s">
        <v>6</v>
      </c>
      <c r="J699" s="31">
        <v>78</v>
      </c>
      <c r="K699" s="31">
        <v>33</v>
      </c>
      <c r="L699" s="31">
        <v>78</v>
      </c>
      <c r="M699" s="12">
        <v>0.42307692307692307</v>
      </c>
    </row>
    <row r="700" spans="1:13">
      <c r="A700" s="8">
        <v>274</v>
      </c>
      <c r="B700" s="8">
        <v>7</v>
      </c>
      <c r="C700" s="9" t="s">
        <v>16</v>
      </c>
      <c r="D700" s="9" t="s">
        <v>40</v>
      </c>
      <c r="E700" s="31">
        <v>11</v>
      </c>
      <c r="F700" s="31">
        <v>19</v>
      </c>
      <c r="G700" s="8">
        <v>2</v>
      </c>
      <c r="H700" s="8">
        <v>42</v>
      </c>
      <c r="I700" s="9" t="s">
        <v>8</v>
      </c>
      <c r="J700" s="31">
        <v>38</v>
      </c>
      <c r="K700" s="31">
        <v>16</v>
      </c>
      <c r="L700" s="31">
        <v>38</v>
      </c>
      <c r="M700" s="12">
        <v>0.42105263157894735</v>
      </c>
    </row>
    <row r="701" spans="1:13">
      <c r="A701" s="8">
        <v>275</v>
      </c>
      <c r="B701" s="8">
        <v>5</v>
      </c>
      <c r="C701" s="9" t="s">
        <v>14</v>
      </c>
      <c r="D701" s="9" t="s">
        <v>38</v>
      </c>
      <c r="E701" s="31">
        <v>20</v>
      </c>
      <c r="F701" s="31">
        <v>33</v>
      </c>
      <c r="G701" s="8">
        <v>1</v>
      </c>
      <c r="H701" s="8">
        <v>32</v>
      </c>
      <c r="I701" s="9" t="s">
        <v>8</v>
      </c>
      <c r="J701" s="31">
        <v>33</v>
      </c>
      <c r="K701" s="31">
        <v>13</v>
      </c>
      <c r="L701" s="31">
        <v>33</v>
      </c>
      <c r="M701" s="12">
        <v>0.39393939393939392</v>
      </c>
    </row>
    <row r="702" spans="1:13">
      <c r="A702" s="8">
        <v>275</v>
      </c>
      <c r="B702" s="8">
        <v>5</v>
      </c>
      <c r="C702" s="9" t="s">
        <v>9</v>
      </c>
      <c r="D702" s="9" t="s">
        <v>33</v>
      </c>
      <c r="E702" s="31">
        <v>19</v>
      </c>
      <c r="F702" s="31">
        <v>31</v>
      </c>
      <c r="G702" s="8">
        <v>2</v>
      </c>
      <c r="H702" s="8">
        <v>32</v>
      </c>
      <c r="I702" s="9" t="s">
        <v>6</v>
      </c>
      <c r="J702" s="31">
        <v>62</v>
      </c>
      <c r="K702" s="31">
        <v>24</v>
      </c>
      <c r="L702" s="31">
        <v>62</v>
      </c>
      <c r="M702" s="12">
        <v>0.38709677419354838</v>
      </c>
    </row>
    <row r="703" spans="1:13">
      <c r="A703" s="8">
        <v>275</v>
      </c>
      <c r="B703" s="8">
        <v>5</v>
      </c>
      <c r="C703" s="9" t="s">
        <v>25</v>
      </c>
      <c r="D703" s="9" t="s">
        <v>49</v>
      </c>
      <c r="E703" s="31">
        <v>15</v>
      </c>
      <c r="F703" s="31">
        <v>26</v>
      </c>
      <c r="G703" s="8">
        <v>1</v>
      </c>
      <c r="H703" s="8">
        <v>58</v>
      </c>
      <c r="I703" s="9" t="s">
        <v>6</v>
      </c>
      <c r="J703" s="31">
        <v>26</v>
      </c>
      <c r="K703" s="31">
        <v>11</v>
      </c>
      <c r="L703" s="31">
        <v>26</v>
      </c>
      <c r="M703" s="12">
        <v>0.42307692307692307</v>
      </c>
    </row>
    <row r="704" spans="1:13">
      <c r="A704" s="8">
        <v>276</v>
      </c>
      <c r="B704" s="8">
        <v>15</v>
      </c>
      <c r="C704" s="9" t="s">
        <v>19</v>
      </c>
      <c r="D704" s="9" t="s">
        <v>43</v>
      </c>
      <c r="E704" s="31">
        <v>13</v>
      </c>
      <c r="F704" s="31">
        <v>22</v>
      </c>
      <c r="G704" s="8">
        <v>2</v>
      </c>
      <c r="H704" s="8">
        <v>49</v>
      </c>
      <c r="I704" s="9" t="s">
        <v>6</v>
      </c>
      <c r="J704" s="31">
        <v>44</v>
      </c>
      <c r="K704" s="31">
        <v>18</v>
      </c>
      <c r="L704" s="31">
        <v>44</v>
      </c>
      <c r="M704" s="12">
        <v>0.40909090909090912</v>
      </c>
    </row>
    <row r="705" spans="1:13">
      <c r="A705" s="8">
        <v>276</v>
      </c>
      <c r="B705" s="8">
        <v>15</v>
      </c>
      <c r="C705" s="9" t="s">
        <v>25</v>
      </c>
      <c r="D705" s="9" t="s">
        <v>49</v>
      </c>
      <c r="E705" s="31">
        <v>15</v>
      </c>
      <c r="F705" s="31">
        <v>26</v>
      </c>
      <c r="G705" s="8">
        <v>1</v>
      </c>
      <c r="H705" s="8">
        <v>36</v>
      </c>
      <c r="I705" s="9" t="s">
        <v>8</v>
      </c>
      <c r="J705" s="31">
        <v>26</v>
      </c>
      <c r="K705" s="31">
        <v>11</v>
      </c>
      <c r="L705" s="31">
        <v>26</v>
      </c>
      <c r="M705" s="12">
        <v>0.42307692307692307</v>
      </c>
    </row>
    <row r="706" spans="1:13">
      <c r="A706" s="8">
        <v>277</v>
      </c>
      <c r="B706" s="8">
        <v>4</v>
      </c>
      <c r="C706" s="9" t="s">
        <v>9</v>
      </c>
      <c r="D706" s="9" t="s">
        <v>33</v>
      </c>
      <c r="E706" s="31">
        <v>19</v>
      </c>
      <c r="F706" s="31">
        <v>31</v>
      </c>
      <c r="G706" s="8">
        <v>3</v>
      </c>
      <c r="H706" s="8">
        <v>29</v>
      </c>
      <c r="I706" s="9" t="s">
        <v>6</v>
      </c>
      <c r="J706" s="31">
        <v>93</v>
      </c>
      <c r="K706" s="31">
        <v>36</v>
      </c>
      <c r="L706" s="31">
        <v>93</v>
      </c>
      <c r="M706" s="12">
        <v>0.38709677419354838</v>
      </c>
    </row>
    <row r="707" spans="1:13">
      <c r="A707" s="8">
        <v>278</v>
      </c>
      <c r="B707" s="8">
        <v>5</v>
      </c>
      <c r="C707" s="9" t="s">
        <v>9</v>
      </c>
      <c r="D707" s="9" t="s">
        <v>33</v>
      </c>
      <c r="E707" s="31">
        <v>19</v>
      </c>
      <c r="F707" s="31">
        <v>31</v>
      </c>
      <c r="G707" s="8">
        <v>3</v>
      </c>
      <c r="H707" s="8">
        <v>33</v>
      </c>
      <c r="I707" s="9" t="s">
        <v>6</v>
      </c>
      <c r="J707" s="31">
        <v>93</v>
      </c>
      <c r="K707" s="31">
        <v>36</v>
      </c>
      <c r="L707" s="31">
        <v>93</v>
      </c>
      <c r="M707" s="12">
        <v>0.38709677419354838</v>
      </c>
    </row>
    <row r="708" spans="1:13">
      <c r="A708" s="8">
        <v>278</v>
      </c>
      <c r="B708" s="8">
        <v>5</v>
      </c>
      <c r="C708" s="9" t="s">
        <v>5</v>
      </c>
      <c r="D708" s="9" t="s">
        <v>31</v>
      </c>
      <c r="E708" s="31">
        <v>14</v>
      </c>
      <c r="F708" s="31">
        <v>24</v>
      </c>
      <c r="G708" s="8">
        <v>2</v>
      </c>
      <c r="H708" s="8">
        <v>28</v>
      </c>
      <c r="I708" s="9" t="s">
        <v>8</v>
      </c>
      <c r="J708" s="31">
        <v>48</v>
      </c>
      <c r="K708" s="31">
        <v>20</v>
      </c>
      <c r="L708" s="31">
        <v>48</v>
      </c>
      <c r="M708" s="12">
        <v>0.41666666666666669</v>
      </c>
    </row>
    <row r="709" spans="1:13">
      <c r="A709" s="8">
        <v>279</v>
      </c>
      <c r="B709" s="8">
        <v>11</v>
      </c>
      <c r="C709" s="9" t="s">
        <v>11</v>
      </c>
      <c r="D709" s="9" t="s">
        <v>35</v>
      </c>
      <c r="E709" s="31">
        <v>25</v>
      </c>
      <c r="F709" s="31">
        <v>40</v>
      </c>
      <c r="G709" s="8">
        <v>3</v>
      </c>
      <c r="H709" s="8">
        <v>48</v>
      </c>
      <c r="I709" s="9" t="s">
        <v>8</v>
      </c>
      <c r="J709" s="31">
        <v>120</v>
      </c>
      <c r="K709" s="31">
        <v>45</v>
      </c>
      <c r="L709" s="31">
        <v>120</v>
      </c>
      <c r="M709" s="12">
        <v>0.375</v>
      </c>
    </row>
    <row r="710" spans="1:13">
      <c r="A710" s="8">
        <v>279</v>
      </c>
      <c r="B710" s="8">
        <v>11</v>
      </c>
      <c r="C710" s="9" t="s">
        <v>17</v>
      </c>
      <c r="D710" s="9" t="s">
        <v>41</v>
      </c>
      <c r="E710" s="31">
        <v>21</v>
      </c>
      <c r="F710" s="31">
        <v>35</v>
      </c>
      <c r="G710" s="8">
        <v>1</v>
      </c>
      <c r="H710" s="8">
        <v>28</v>
      </c>
      <c r="I710" s="9" t="s">
        <v>6</v>
      </c>
      <c r="J710" s="31">
        <v>35</v>
      </c>
      <c r="K710" s="31">
        <v>14</v>
      </c>
      <c r="L710" s="31">
        <v>35</v>
      </c>
      <c r="M710" s="12">
        <v>0.4</v>
      </c>
    </row>
    <row r="711" spans="1:13">
      <c r="A711" s="8">
        <v>279</v>
      </c>
      <c r="B711" s="8">
        <v>11</v>
      </c>
      <c r="C711" s="9" t="s">
        <v>24</v>
      </c>
      <c r="D711" s="9" t="s">
        <v>48</v>
      </c>
      <c r="E711" s="31">
        <v>10</v>
      </c>
      <c r="F711" s="31">
        <v>18</v>
      </c>
      <c r="G711" s="8">
        <v>1</v>
      </c>
      <c r="H711" s="8">
        <v>58</v>
      </c>
      <c r="I711" s="9" t="s">
        <v>6</v>
      </c>
      <c r="J711" s="31">
        <v>18</v>
      </c>
      <c r="K711" s="31">
        <v>8</v>
      </c>
      <c r="L711" s="31">
        <v>18</v>
      </c>
      <c r="M711" s="12">
        <v>0.44444444444444442</v>
      </c>
    </row>
    <row r="712" spans="1:13">
      <c r="A712" s="8">
        <v>279</v>
      </c>
      <c r="B712" s="8">
        <v>11</v>
      </c>
      <c r="C712" s="9" t="s">
        <v>15</v>
      </c>
      <c r="D712" s="9" t="s">
        <v>39</v>
      </c>
      <c r="E712" s="31">
        <v>16</v>
      </c>
      <c r="F712" s="31">
        <v>28</v>
      </c>
      <c r="G712" s="8">
        <v>1</v>
      </c>
      <c r="H712" s="8">
        <v>8</v>
      </c>
      <c r="I712" s="9" t="s">
        <v>6</v>
      </c>
      <c r="J712" s="31">
        <v>28</v>
      </c>
      <c r="K712" s="31">
        <v>12</v>
      </c>
      <c r="L712" s="31">
        <v>28</v>
      </c>
      <c r="M712" s="12">
        <v>0.42857142857142855</v>
      </c>
    </row>
    <row r="713" spans="1:13">
      <c r="A713" s="8">
        <v>280</v>
      </c>
      <c r="B713" s="8">
        <v>14</v>
      </c>
      <c r="C713" s="9" t="s">
        <v>5</v>
      </c>
      <c r="D713" s="9" t="s">
        <v>31</v>
      </c>
      <c r="E713" s="31">
        <v>14</v>
      </c>
      <c r="F713" s="31">
        <v>24</v>
      </c>
      <c r="G713" s="8">
        <v>2</v>
      </c>
      <c r="H713" s="8">
        <v>52</v>
      </c>
      <c r="I713" s="9" t="s">
        <v>6</v>
      </c>
      <c r="J713" s="31">
        <v>48</v>
      </c>
      <c r="K713" s="31">
        <v>20</v>
      </c>
      <c r="L713" s="31">
        <v>48</v>
      </c>
      <c r="M713" s="12">
        <v>0.41666666666666669</v>
      </c>
    </row>
    <row r="714" spans="1:13">
      <c r="A714" s="8">
        <v>280</v>
      </c>
      <c r="B714" s="8">
        <v>14</v>
      </c>
      <c r="C714" s="9" t="s">
        <v>22</v>
      </c>
      <c r="D714" s="9" t="s">
        <v>46</v>
      </c>
      <c r="E714" s="31">
        <v>14</v>
      </c>
      <c r="F714" s="31">
        <v>23</v>
      </c>
      <c r="G714" s="8">
        <v>3</v>
      </c>
      <c r="H714" s="8">
        <v>34</v>
      </c>
      <c r="I714" s="9" t="s">
        <v>6</v>
      </c>
      <c r="J714" s="31">
        <v>69</v>
      </c>
      <c r="K714" s="31">
        <v>27</v>
      </c>
      <c r="L714" s="31">
        <v>69</v>
      </c>
      <c r="M714" s="12">
        <v>0.39130434782608697</v>
      </c>
    </row>
    <row r="715" spans="1:13">
      <c r="A715" s="8">
        <v>281</v>
      </c>
      <c r="B715" s="8">
        <v>18</v>
      </c>
      <c r="C715" s="9" t="s">
        <v>14</v>
      </c>
      <c r="D715" s="9" t="s">
        <v>38</v>
      </c>
      <c r="E715" s="31">
        <v>20</v>
      </c>
      <c r="F715" s="31">
        <v>33</v>
      </c>
      <c r="G715" s="8">
        <v>2</v>
      </c>
      <c r="H715" s="8">
        <v>9</v>
      </c>
      <c r="I715" s="9" t="s">
        <v>8</v>
      </c>
      <c r="J715" s="31">
        <v>66</v>
      </c>
      <c r="K715" s="31">
        <v>26</v>
      </c>
      <c r="L715" s="31">
        <v>66</v>
      </c>
      <c r="M715" s="12">
        <v>0.39393939393939392</v>
      </c>
    </row>
    <row r="716" spans="1:13">
      <c r="A716" s="8">
        <v>282</v>
      </c>
      <c r="B716" s="8">
        <v>6</v>
      </c>
      <c r="C716" s="9" t="s">
        <v>24</v>
      </c>
      <c r="D716" s="9" t="s">
        <v>48</v>
      </c>
      <c r="E716" s="31">
        <v>10</v>
      </c>
      <c r="F716" s="31">
        <v>18</v>
      </c>
      <c r="G716" s="8">
        <v>3</v>
      </c>
      <c r="H716" s="8">
        <v>57</v>
      </c>
      <c r="I716" s="9" t="s">
        <v>8</v>
      </c>
      <c r="J716" s="31">
        <v>54</v>
      </c>
      <c r="K716" s="31">
        <v>24</v>
      </c>
      <c r="L716" s="31">
        <v>54</v>
      </c>
      <c r="M716" s="12">
        <v>0.44444444444444442</v>
      </c>
    </row>
    <row r="717" spans="1:13">
      <c r="A717" s="8">
        <v>282</v>
      </c>
      <c r="B717" s="8">
        <v>6</v>
      </c>
      <c r="C717" s="9" t="s">
        <v>21</v>
      </c>
      <c r="D717" s="9" t="s">
        <v>45</v>
      </c>
      <c r="E717" s="31">
        <v>12</v>
      </c>
      <c r="F717" s="31">
        <v>20</v>
      </c>
      <c r="G717" s="8">
        <v>1</v>
      </c>
      <c r="H717" s="8">
        <v>57</v>
      </c>
      <c r="I717" s="9" t="s">
        <v>8</v>
      </c>
      <c r="J717" s="31">
        <v>20</v>
      </c>
      <c r="K717" s="31">
        <v>8</v>
      </c>
      <c r="L717" s="31">
        <v>20</v>
      </c>
      <c r="M717" s="12">
        <v>0.4</v>
      </c>
    </row>
    <row r="718" spans="1:13">
      <c r="A718" s="8">
        <v>283</v>
      </c>
      <c r="B718" s="8">
        <v>19</v>
      </c>
      <c r="C718" s="9" t="s">
        <v>25</v>
      </c>
      <c r="D718" s="9" t="s">
        <v>49</v>
      </c>
      <c r="E718" s="31">
        <v>15</v>
      </c>
      <c r="F718" s="31">
        <v>26</v>
      </c>
      <c r="G718" s="8">
        <v>3</v>
      </c>
      <c r="H718" s="8">
        <v>6</v>
      </c>
      <c r="I718" s="9" t="s">
        <v>6</v>
      </c>
      <c r="J718" s="31">
        <v>78</v>
      </c>
      <c r="K718" s="31">
        <v>33</v>
      </c>
      <c r="L718" s="31">
        <v>78</v>
      </c>
      <c r="M718" s="12">
        <v>0.42307692307692307</v>
      </c>
    </row>
    <row r="719" spans="1:13">
      <c r="A719" s="8">
        <v>284</v>
      </c>
      <c r="B719" s="8">
        <v>11</v>
      </c>
      <c r="C719" s="9" t="s">
        <v>21</v>
      </c>
      <c r="D719" s="9" t="s">
        <v>45</v>
      </c>
      <c r="E719" s="31">
        <v>12</v>
      </c>
      <c r="F719" s="31">
        <v>20</v>
      </c>
      <c r="G719" s="8">
        <v>3</v>
      </c>
      <c r="H719" s="8">
        <v>45</v>
      </c>
      <c r="I719" s="9" t="s">
        <v>6</v>
      </c>
      <c r="J719" s="31">
        <v>60</v>
      </c>
      <c r="K719" s="31">
        <v>24</v>
      </c>
      <c r="L719" s="31">
        <v>60</v>
      </c>
      <c r="M719" s="12">
        <v>0.4</v>
      </c>
    </row>
    <row r="720" spans="1:13">
      <c r="A720" s="8">
        <v>284</v>
      </c>
      <c r="B720" s="8">
        <v>11</v>
      </c>
      <c r="C720" s="9" t="s">
        <v>10</v>
      </c>
      <c r="D720" s="9" t="s">
        <v>34</v>
      </c>
      <c r="E720" s="31">
        <v>16</v>
      </c>
      <c r="F720" s="31">
        <v>27</v>
      </c>
      <c r="G720" s="8">
        <v>1</v>
      </c>
      <c r="H720" s="8">
        <v>59</v>
      </c>
      <c r="I720" s="9" t="s">
        <v>6</v>
      </c>
      <c r="J720" s="31">
        <v>27</v>
      </c>
      <c r="K720" s="31">
        <v>11</v>
      </c>
      <c r="L720" s="31">
        <v>27</v>
      </c>
      <c r="M720" s="12">
        <v>0.40740740740740738</v>
      </c>
    </row>
    <row r="721" spans="1:13">
      <c r="A721" s="8">
        <v>284</v>
      </c>
      <c r="B721" s="8">
        <v>11</v>
      </c>
      <c r="C721" s="9" t="s">
        <v>16</v>
      </c>
      <c r="D721" s="9" t="s">
        <v>40</v>
      </c>
      <c r="E721" s="31">
        <v>11</v>
      </c>
      <c r="F721" s="31">
        <v>19</v>
      </c>
      <c r="G721" s="8">
        <v>2</v>
      </c>
      <c r="H721" s="8">
        <v>41</v>
      </c>
      <c r="I721" s="9" t="s">
        <v>6</v>
      </c>
      <c r="J721" s="31">
        <v>38</v>
      </c>
      <c r="K721" s="31">
        <v>16</v>
      </c>
      <c r="L721" s="31">
        <v>38</v>
      </c>
      <c r="M721" s="12">
        <v>0.42105263157894735</v>
      </c>
    </row>
    <row r="722" spans="1:13">
      <c r="A722" s="8">
        <v>284</v>
      </c>
      <c r="B722" s="8">
        <v>11</v>
      </c>
      <c r="C722" s="9" t="s">
        <v>14</v>
      </c>
      <c r="D722" s="9" t="s">
        <v>38</v>
      </c>
      <c r="E722" s="31">
        <v>20</v>
      </c>
      <c r="F722" s="31">
        <v>33</v>
      </c>
      <c r="G722" s="8">
        <v>1</v>
      </c>
      <c r="H722" s="8">
        <v>50</v>
      </c>
      <c r="I722" s="9" t="s">
        <v>8</v>
      </c>
      <c r="J722" s="31">
        <v>33</v>
      </c>
      <c r="K722" s="31">
        <v>13</v>
      </c>
      <c r="L722" s="31">
        <v>33</v>
      </c>
      <c r="M722" s="12">
        <v>0.39393939393939392</v>
      </c>
    </row>
    <row r="723" spans="1:13">
      <c r="A723" s="8">
        <v>285</v>
      </c>
      <c r="B723" s="8">
        <v>18</v>
      </c>
      <c r="C723" s="9" t="s">
        <v>23</v>
      </c>
      <c r="D723" s="9" t="s">
        <v>47</v>
      </c>
      <c r="E723" s="31">
        <v>13</v>
      </c>
      <c r="F723" s="31">
        <v>21</v>
      </c>
      <c r="G723" s="8">
        <v>2</v>
      </c>
      <c r="H723" s="8">
        <v>12</v>
      </c>
      <c r="I723" s="9" t="s">
        <v>8</v>
      </c>
      <c r="J723" s="31">
        <v>42</v>
      </c>
      <c r="K723" s="31">
        <v>16</v>
      </c>
      <c r="L723" s="31">
        <v>42</v>
      </c>
      <c r="M723" s="12">
        <v>0.38095238095238093</v>
      </c>
    </row>
    <row r="724" spans="1:13">
      <c r="A724" s="8">
        <v>286</v>
      </c>
      <c r="B724" s="8">
        <v>15</v>
      </c>
      <c r="C724" s="9" t="s">
        <v>20</v>
      </c>
      <c r="D724" s="9" t="s">
        <v>44</v>
      </c>
      <c r="E724" s="31">
        <v>20</v>
      </c>
      <c r="F724" s="31">
        <v>34</v>
      </c>
      <c r="G724" s="8">
        <v>2</v>
      </c>
      <c r="H724" s="8">
        <v>25</v>
      </c>
      <c r="I724" s="9" t="s">
        <v>6</v>
      </c>
      <c r="J724" s="31">
        <v>68</v>
      </c>
      <c r="K724" s="31">
        <v>28</v>
      </c>
      <c r="L724" s="31">
        <v>68</v>
      </c>
      <c r="M724" s="12">
        <v>0.41176470588235292</v>
      </c>
    </row>
    <row r="725" spans="1:13">
      <c r="A725" s="8">
        <v>287</v>
      </c>
      <c r="B725" s="8">
        <v>20</v>
      </c>
      <c r="C725" s="9" t="s">
        <v>18</v>
      </c>
      <c r="D725" s="9" t="s">
        <v>42</v>
      </c>
      <c r="E725" s="31">
        <v>19</v>
      </c>
      <c r="F725" s="31">
        <v>32</v>
      </c>
      <c r="G725" s="8">
        <v>3</v>
      </c>
      <c r="H725" s="8">
        <v>46</v>
      </c>
      <c r="I725" s="9" t="s">
        <v>6</v>
      </c>
      <c r="J725" s="31">
        <v>96</v>
      </c>
      <c r="K725" s="31">
        <v>39</v>
      </c>
      <c r="L725" s="31">
        <v>96</v>
      </c>
      <c r="M725" s="12">
        <v>0.40625</v>
      </c>
    </row>
    <row r="726" spans="1:13">
      <c r="A726" s="8">
        <v>287</v>
      </c>
      <c r="B726" s="8">
        <v>20</v>
      </c>
      <c r="C726" s="9" t="s">
        <v>22</v>
      </c>
      <c r="D726" s="9" t="s">
        <v>46</v>
      </c>
      <c r="E726" s="31">
        <v>14</v>
      </c>
      <c r="F726" s="31">
        <v>23</v>
      </c>
      <c r="G726" s="8">
        <v>2</v>
      </c>
      <c r="H726" s="8">
        <v>58</v>
      </c>
      <c r="I726" s="9" t="s">
        <v>6</v>
      </c>
      <c r="J726" s="31">
        <v>46</v>
      </c>
      <c r="K726" s="31">
        <v>18</v>
      </c>
      <c r="L726" s="31">
        <v>46</v>
      </c>
      <c r="M726" s="12">
        <v>0.39130434782608697</v>
      </c>
    </row>
    <row r="727" spans="1:13">
      <c r="A727" s="8">
        <v>287</v>
      </c>
      <c r="B727" s="8">
        <v>20</v>
      </c>
      <c r="C727" s="9" t="s">
        <v>7</v>
      </c>
      <c r="D727" s="9" t="s">
        <v>32</v>
      </c>
      <c r="E727" s="31">
        <v>18</v>
      </c>
      <c r="F727" s="31">
        <v>30</v>
      </c>
      <c r="G727" s="8">
        <v>2</v>
      </c>
      <c r="H727" s="8">
        <v>17</v>
      </c>
      <c r="I727" s="9" t="s">
        <v>8</v>
      </c>
      <c r="J727" s="31">
        <v>60</v>
      </c>
      <c r="K727" s="31">
        <v>24</v>
      </c>
      <c r="L727" s="31">
        <v>60</v>
      </c>
      <c r="M727" s="12">
        <v>0.4</v>
      </c>
    </row>
    <row r="728" spans="1:13">
      <c r="A728" s="8">
        <v>288</v>
      </c>
      <c r="B728" s="8">
        <v>15</v>
      </c>
      <c r="C728" s="9" t="s">
        <v>5</v>
      </c>
      <c r="D728" s="9" t="s">
        <v>31</v>
      </c>
      <c r="E728" s="31">
        <v>14</v>
      </c>
      <c r="F728" s="31">
        <v>24</v>
      </c>
      <c r="G728" s="8">
        <v>2</v>
      </c>
      <c r="H728" s="8">
        <v>6</v>
      </c>
      <c r="I728" s="9" t="s">
        <v>8</v>
      </c>
      <c r="J728" s="31">
        <v>48</v>
      </c>
      <c r="K728" s="31">
        <v>20</v>
      </c>
      <c r="L728" s="31">
        <v>48</v>
      </c>
      <c r="M728" s="12">
        <v>0.41666666666666669</v>
      </c>
    </row>
    <row r="729" spans="1:13">
      <c r="A729" s="8">
        <v>288</v>
      </c>
      <c r="B729" s="8">
        <v>15</v>
      </c>
      <c r="C729" s="9" t="s">
        <v>16</v>
      </c>
      <c r="D729" s="9" t="s">
        <v>40</v>
      </c>
      <c r="E729" s="31">
        <v>11</v>
      </c>
      <c r="F729" s="31">
        <v>19</v>
      </c>
      <c r="G729" s="8">
        <v>2</v>
      </c>
      <c r="H729" s="8">
        <v>32</v>
      </c>
      <c r="I729" s="9" t="s">
        <v>6</v>
      </c>
      <c r="J729" s="31">
        <v>38</v>
      </c>
      <c r="K729" s="31">
        <v>16</v>
      </c>
      <c r="L729" s="31">
        <v>38</v>
      </c>
      <c r="M729" s="12">
        <v>0.42105263157894735</v>
      </c>
    </row>
    <row r="730" spans="1:13">
      <c r="A730" s="8">
        <v>289</v>
      </c>
      <c r="B730" s="8">
        <v>15</v>
      </c>
      <c r="C730" s="9" t="s">
        <v>21</v>
      </c>
      <c r="D730" s="9" t="s">
        <v>45</v>
      </c>
      <c r="E730" s="31">
        <v>12</v>
      </c>
      <c r="F730" s="31">
        <v>20</v>
      </c>
      <c r="G730" s="8">
        <v>3</v>
      </c>
      <c r="H730" s="8">
        <v>20</v>
      </c>
      <c r="I730" s="9" t="s">
        <v>6</v>
      </c>
      <c r="J730" s="31">
        <v>60</v>
      </c>
      <c r="K730" s="31">
        <v>24</v>
      </c>
      <c r="L730" s="31">
        <v>60</v>
      </c>
      <c r="M730" s="12">
        <v>0.4</v>
      </c>
    </row>
    <row r="731" spans="1:13">
      <c r="A731" s="8">
        <v>289</v>
      </c>
      <c r="B731" s="8">
        <v>15</v>
      </c>
      <c r="C731" s="9" t="s">
        <v>25</v>
      </c>
      <c r="D731" s="9" t="s">
        <v>49</v>
      </c>
      <c r="E731" s="31">
        <v>15</v>
      </c>
      <c r="F731" s="31">
        <v>26</v>
      </c>
      <c r="G731" s="8">
        <v>3</v>
      </c>
      <c r="H731" s="8">
        <v>48</v>
      </c>
      <c r="I731" s="9" t="s">
        <v>8</v>
      </c>
      <c r="J731" s="31">
        <v>78</v>
      </c>
      <c r="K731" s="31">
        <v>33</v>
      </c>
      <c r="L731" s="31">
        <v>78</v>
      </c>
      <c r="M731" s="12">
        <v>0.42307692307692307</v>
      </c>
    </row>
    <row r="732" spans="1:13">
      <c r="A732" s="8">
        <v>290</v>
      </c>
      <c r="B732" s="8">
        <v>19</v>
      </c>
      <c r="C732" s="9" t="s">
        <v>11</v>
      </c>
      <c r="D732" s="9" t="s">
        <v>35</v>
      </c>
      <c r="E732" s="31">
        <v>25</v>
      </c>
      <c r="F732" s="31">
        <v>40</v>
      </c>
      <c r="G732" s="8">
        <v>1</v>
      </c>
      <c r="H732" s="8">
        <v>57</v>
      </c>
      <c r="I732" s="9" t="s">
        <v>6</v>
      </c>
      <c r="J732" s="31">
        <v>40</v>
      </c>
      <c r="K732" s="31">
        <v>15</v>
      </c>
      <c r="L732" s="31">
        <v>40</v>
      </c>
      <c r="M732" s="12">
        <v>0.375</v>
      </c>
    </row>
    <row r="733" spans="1:13">
      <c r="A733" s="8">
        <v>291</v>
      </c>
      <c r="B733" s="8">
        <v>2</v>
      </c>
      <c r="C733" s="9" t="s">
        <v>20</v>
      </c>
      <c r="D733" s="9" t="s">
        <v>44</v>
      </c>
      <c r="E733" s="31">
        <v>20</v>
      </c>
      <c r="F733" s="31">
        <v>34</v>
      </c>
      <c r="G733" s="8">
        <v>2</v>
      </c>
      <c r="H733" s="8">
        <v>28</v>
      </c>
      <c r="I733" s="9" t="s">
        <v>8</v>
      </c>
      <c r="J733" s="31">
        <v>68</v>
      </c>
      <c r="K733" s="31">
        <v>28</v>
      </c>
      <c r="L733" s="31">
        <v>68</v>
      </c>
      <c r="M733" s="12">
        <v>0.41176470588235292</v>
      </c>
    </row>
    <row r="734" spans="1:13">
      <c r="A734" s="8">
        <v>291</v>
      </c>
      <c r="B734" s="8">
        <v>2</v>
      </c>
      <c r="C734" s="9" t="s">
        <v>26</v>
      </c>
      <c r="D734" s="9" t="s">
        <v>50</v>
      </c>
      <c r="E734" s="31">
        <v>15</v>
      </c>
      <c r="F734" s="31">
        <v>25</v>
      </c>
      <c r="G734" s="8">
        <v>1</v>
      </c>
      <c r="H734" s="8">
        <v>41</v>
      </c>
      <c r="I734" s="9" t="s">
        <v>6</v>
      </c>
      <c r="J734" s="31">
        <v>25</v>
      </c>
      <c r="K734" s="31">
        <v>10</v>
      </c>
      <c r="L734" s="31">
        <v>25</v>
      </c>
      <c r="M734" s="12">
        <v>0.4</v>
      </c>
    </row>
    <row r="735" spans="1:13">
      <c r="A735" s="8">
        <v>291</v>
      </c>
      <c r="B735" s="8">
        <v>2</v>
      </c>
      <c r="C735" s="9" t="s">
        <v>17</v>
      </c>
      <c r="D735" s="9" t="s">
        <v>41</v>
      </c>
      <c r="E735" s="31">
        <v>21</v>
      </c>
      <c r="F735" s="31">
        <v>35</v>
      </c>
      <c r="G735" s="8">
        <v>3</v>
      </c>
      <c r="H735" s="8">
        <v>12</v>
      </c>
      <c r="I735" s="9" t="s">
        <v>8</v>
      </c>
      <c r="J735" s="31">
        <v>105</v>
      </c>
      <c r="K735" s="31">
        <v>42</v>
      </c>
      <c r="L735" s="31">
        <v>105</v>
      </c>
      <c r="M735" s="12">
        <v>0.4</v>
      </c>
    </row>
    <row r="736" spans="1:13">
      <c r="A736" s="8">
        <v>291</v>
      </c>
      <c r="B736" s="8">
        <v>2</v>
      </c>
      <c r="C736" s="9" t="s">
        <v>9</v>
      </c>
      <c r="D736" s="9" t="s">
        <v>33</v>
      </c>
      <c r="E736" s="31">
        <v>19</v>
      </c>
      <c r="F736" s="31">
        <v>31</v>
      </c>
      <c r="G736" s="8">
        <v>2</v>
      </c>
      <c r="H736" s="8">
        <v>14</v>
      </c>
      <c r="I736" s="9" t="s">
        <v>6</v>
      </c>
      <c r="J736" s="31">
        <v>62</v>
      </c>
      <c r="K736" s="31">
        <v>24</v>
      </c>
      <c r="L736" s="31">
        <v>62</v>
      </c>
      <c r="M736" s="12">
        <v>0.38709677419354838</v>
      </c>
    </row>
    <row r="737" spans="1:13">
      <c r="A737" s="8">
        <v>292</v>
      </c>
      <c r="B737" s="8">
        <v>10</v>
      </c>
      <c r="C737" s="9" t="s">
        <v>15</v>
      </c>
      <c r="D737" s="9" t="s">
        <v>39</v>
      </c>
      <c r="E737" s="31">
        <v>16</v>
      </c>
      <c r="F737" s="31">
        <v>28</v>
      </c>
      <c r="G737" s="8">
        <v>3</v>
      </c>
      <c r="H737" s="8">
        <v>23</v>
      </c>
      <c r="I737" s="9" t="s">
        <v>8</v>
      </c>
      <c r="J737" s="31">
        <v>84</v>
      </c>
      <c r="K737" s="31">
        <v>36</v>
      </c>
      <c r="L737" s="31">
        <v>84</v>
      </c>
      <c r="M737" s="12">
        <v>0.42857142857142855</v>
      </c>
    </row>
    <row r="738" spans="1:13">
      <c r="A738" s="8">
        <v>293</v>
      </c>
      <c r="B738" s="8">
        <v>16</v>
      </c>
      <c r="C738" s="9" t="s">
        <v>15</v>
      </c>
      <c r="D738" s="9" t="s">
        <v>39</v>
      </c>
      <c r="E738" s="31">
        <v>16</v>
      </c>
      <c r="F738" s="31">
        <v>28</v>
      </c>
      <c r="G738" s="8">
        <v>3</v>
      </c>
      <c r="H738" s="8">
        <v>44</v>
      </c>
      <c r="I738" s="9" t="s">
        <v>6</v>
      </c>
      <c r="J738" s="31">
        <v>84</v>
      </c>
      <c r="K738" s="31">
        <v>36</v>
      </c>
      <c r="L738" s="31">
        <v>84</v>
      </c>
      <c r="M738" s="12">
        <v>0.42857142857142855</v>
      </c>
    </row>
    <row r="739" spans="1:13">
      <c r="A739" s="8">
        <v>293</v>
      </c>
      <c r="B739" s="8">
        <v>16</v>
      </c>
      <c r="C739" s="9" t="s">
        <v>7</v>
      </c>
      <c r="D739" s="9" t="s">
        <v>32</v>
      </c>
      <c r="E739" s="31">
        <v>18</v>
      </c>
      <c r="F739" s="31">
        <v>30</v>
      </c>
      <c r="G739" s="8">
        <v>2</v>
      </c>
      <c r="H739" s="8">
        <v>29</v>
      </c>
      <c r="I739" s="9" t="s">
        <v>6</v>
      </c>
      <c r="J739" s="31">
        <v>60</v>
      </c>
      <c r="K739" s="31">
        <v>24</v>
      </c>
      <c r="L739" s="31">
        <v>60</v>
      </c>
      <c r="M739" s="12">
        <v>0.4</v>
      </c>
    </row>
    <row r="740" spans="1:13">
      <c r="A740" s="8">
        <v>293</v>
      </c>
      <c r="B740" s="8">
        <v>16</v>
      </c>
      <c r="C740" s="9" t="s">
        <v>12</v>
      </c>
      <c r="D740" s="9" t="s">
        <v>36</v>
      </c>
      <c r="E740" s="31">
        <v>22</v>
      </c>
      <c r="F740" s="31">
        <v>36</v>
      </c>
      <c r="G740" s="8">
        <v>2</v>
      </c>
      <c r="H740" s="8">
        <v>47</v>
      </c>
      <c r="I740" s="9" t="s">
        <v>6</v>
      </c>
      <c r="J740" s="31">
        <v>72</v>
      </c>
      <c r="K740" s="31">
        <v>28</v>
      </c>
      <c r="L740" s="31">
        <v>72</v>
      </c>
      <c r="M740" s="12">
        <v>0.3888888888888889</v>
      </c>
    </row>
    <row r="741" spans="1:13">
      <c r="A741" s="8">
        <v>294</v>
      </c>
      <c r="B741" s="8">
        <v>17</v>
      </c>
      <c r="C741" s="9" t="s">
        <v>9</v>
      </c>
      <c r="D741" s="9" t="s">
        <v>33</v>
      </c>
      <c r="E741" s="31">
        <v>19</v>
      </c>
      <c r="F741" s="31">
        <v>31</v>
      </c>
      <c r="G741" s="8">
        <v>2</v>
      </c>
      <c r="H741" s="8">
        <v>31</v>
      </c>
      <c r="I741" s="9" t="s">
        <v>8</v>
      </c>
      <c r="J741" s="31">
        <v>62</v>
      </c>
      <c r="K741" s="31">
        <v>24</v>
      </c>
      <c r="L741" s="31">
        <v>62</v>
      </c>
      <c r="M741" s="12">
        <v>0.38709677419354838</v>
      </c>
    </row>
    <row r="742" spans="1:13">
      <c r="A742" s="8">
        <v>294</v>
      </c>
      <c r="B742" s="8">
        <v>17</v>
      </c>
      <c r="C742" s="9" t="s">
        <v>12</v>
      </c>
      <c r="D742" s="9" t="s">
        <v>36</v>
      </c>
      <c r="E742" s="31">
        <v>22</v>
      </c>
      <c r="F742" s="31">
        <v>36</v>
      </c>
      <c r="G742" s="8">
        <v>3</v>
      </c>
      <c r="H742" s="8">
        <v>13</v>
      </c>
      <c r="I742" s="9" t="s">
        <v>6</v>
      </c>
      <c r="J742" s="31">
        <v>108</v>
      </c>
      <c r="K742" s="31">
        <v>42</v>
      </c>
      <c r="L742" s="31">
        <v>108</v>
      </c>
      <c r="M742" s="12">
        <v>0.3888888888888889</v>
      </c>
    </row>
    <row r="743" spans="1:13">
      <c r="A743" s="8">
        <v>294</v>
      </c>
      <c r="B743" s="8">
        <v>17</v>
      </c>
      <c r="C743" s="9" t="s">
        <v>24</v>
      </c>
      <c r="D743" s="9" t="s">
        <v>48</v>
      </c>
      <c r="E743" s="31">
        <v>10</v>
      </c>
      <c r="F743" s="31">
        <v>18</v>
      </c>
      <c r="G743" s="8">
        <v>3</v>
      </c>
      <c r="H743" s="8">
        <v>33</v>
      </c>
      <c r="I743" s="9" t="s">
        <v>6</v>
      </c>
      <c r="J743" s="31">
        <v>54</v>
      </c>
      <c r="K743" s="31">
        <v>24</v>
      </c>
      <c r="L743" s="31">
        <v>54</v>
      </c>
      <c r="M743" s="12">
        <v>0.44444444444444442</v>
      </c>
    </row>
    <row r="744" spans="1:13">
      <c r="A744" s="8">
        <v>294</v>
      </c>
      <c r="B744" s="8">
        <v>17</v>
      </c>
      <c r="C744" s="9" t="s">
        <v>20</v>
      </c>
      <c r="D744" s="9" t="s">
        <v>44</v>
      </c>
      <c r="E744" s="31">
        <v>20</v>
      </c>
      <c r="F744" s="31">
        <v>34</v>
      </c>
      <c r="G744" s="8">
        <v>3</v>
      </c>
      <c r="H744" s="8">
        <v>9</v>
      </c>
      <c r="I744" s="9" t="s">
        <v>8</v>
      </c>
      <c r="J744" s="31">
        <v>102</v>
      </c>
      <c r="K744" s="31">
        <v>42</v>
      </c>
      <c r="L744" s="31">
        <v>102</v>
      </c>
      <c r="M744" s="12">
        <v>0.41176470588235292</v>
      </c>
    </row>
    <row r="745" spans="1:13">
      <c r="A745" s="8">
        <v>295</v>
      </c>
      <c r="B745" s="8">
        <v>3</v>
      </c>
      <c r="C745" s="9" t="s">
        <v>18</v>
      </c>
      <c r="D745" s="9" t="s">
        <v>42</v>
      </c>
      <c r="E745" s="31">
        <v>19</v>
      </c>
      <c r="F745" s="31">
        <v>32</v>
      </c>
      <c r="G745" s="8">
        <v>1</v>
      </c>
      <c r="H745" s="8">
        <v>44</v>
      </c>
      <c r="I745" s="9" t="s">
        <v>8</v>
      </c>
      <c r="J745" s="31">
        <v>32</v>
      </c>
      <c r="K745" s="31">
        <v>13</v>
      </c>
      <c r="L745" s="31">
        <v>32</v>
      </c>
      <c r="M745" s="12">
        <v>0.40625</v>
      </c>
    </row>
    <row r="746" spans="1:13">
      <c r="A746" s="8">
        <v>295</v>
      </c>
      <c r="B746" s="8">
        <v>3</v>
      </c>
      <c r="C746" s="9" t="s">
        <v>7</v>
      </c>
      <c r="D746" s="9" t="s">
        <v>32</v>
      </c>
      <c r="E746" s="31">
        <v>18</v>
      </c>
      <c r="F746" s="31">
        <v>30</v>
      </c>
      <c r="G746" s="8">
        <v>3</v>
      </c>
      <c r="H746" s="8">
        <v>35</v>
      </c>
      <c r="I746" s="9" t="s">
        <v>6</v>
      </c>
      <c r="J746" s="31">
        <v>90</v>
      </c>
      <c r="K746" s="31">
        <v>36</v>
      </c>
      <c r="L746" s="31">
        <v>90</v>
      </c>
      <c r="M746" s="12">
        <v>0.4</v>
      </c>
    </row>
    <row r="747" spans="1:13">
      <c r="A747" s="8">
        <v>295</v>
      </c>
      <c r="B747" s="8">
        <v>3</v>
      </c>
      <c r="C747" s="9" t="s">
        <v>9</v>
      </c>
      <c r="D747" s="9" t="s">
        <v>33</v>
      </c>
      <c r="E747" s="31">
        <v>19</v>
      </c>
      <c r="F747" s="31">
        <v>31</v>
      </c>
      <c r="G747" s="8">
        <v>2</v>
      </c>
      <c r="H747" s="8">
        <v>39</v>
      </c>
      <c r="I747" s="9" t="s">
        <v>8</v>
      </c>
      <c r="J747" s="31">
        <v>62</v>
      </c>
      <c r="K747" s="31">
        <v>24</v>
      </c>
      <c r="L747" s="31">
        <v>62</v>
      </c>
      <c r="M747" s="12">
        <v>0.38709677419354838</v>
      </c>
    </row>
    <row r="748" spans="1:13">
      <c r="A748" s="8">
        <v>295</v>
      </c>
      <c r="B748" s="8">
        <v>3</v>
      </c>
      <c r="C748" s="9" t="s">
        <v>23</v>
      </c>
      <c r="D748" s="9" t="s">
        <v>47</v>
      </c>
      <c r="E748" s="31">
        <v>13</v>
      </c>
      <c r="F748" s="31">
        <v>21</v>
      </c>
      <c r="G748" s="8">
        <v>3</v>
      </c>
      <c r="H748" s="8">
        <v>59</v>
      </c>
      <c r="I748" s="9" t="s">
        <v>6</v>
      </c>
      <c r="J748" s="31">
        <v>63</v>
      </c>
      <c r="K748" s="31">
        <v>24</v>
      </c>
      <c r="L748" s="31">
        <v>63</v>
      </c>
      <c r="M748" s="12">
        <v>0.38095238095238093</v>
      </c>
    </row>
    <row r="749" spans="1:13">
      <c r="A749" s="8">
        <v>296</v>
      </c>
      <c r="B749" s="8">
        <v>14</v>
      </c>
      <c r="C749" s="9" t="s">
        <v>22</v>
      </c>
      <c r="D749" s="9" t="s">
        <v>46</v>
      </c>
      <c r="E749" s="31">
        <v>14</v>
      </c>
      <c r="F749" s="31">
        <v>23</v>
      </c>
      <c r="G749" s="8">
        <v>1</v>
      </c>
      <c r="H749" s="8">
        <v>20</v>
      </c>
      <c r="I749" s="9" t="s">
        <v>6</v>
      </c>
      <c r="J749" s="31">
        <v>23</v>
      </c>
      <c r="K749" s="31">
        <v>9</v>
      </c>
      <c r="L749" s="31">
        <v>23</v>
      </c>
      <c r="M749" s="12">
        <v>0.39130434782608697</v>
      </c>
    </row>
    <row r="750" spans="1:13">
      <c r="A750" s="8">
        <v>296</v>
      </c>
      <c r="B750" s="8">
        <v>14</v>
      </c>
      <c r="C750" s="9" t="s">
        <v>12</v>
      </c>
      <c r="D750" s="9" t="s">
        <v>36</v>
      </c>
      <c r="E750" s="31">
        <v>22</v>
      </c>
      <c r="F750" s="31">
        <v>36</v>
      </c>
      <c r="G750" s="8">
        <v>1</v>
      </c>
      <c r="H750" s="8">
        <v>26</v>
      </c>
      <c r="I750" s="9" t="s">
        <v>8</v>
      </c>
      <c r="J750" s="31">
        <v>36</v>
      </c>
      <c r="K750" s="31">
        <v>14</v>
      </c>
      <c r="L750" s="31">
        <v>36</v>
      </c>
      <c r="M750" s="12">
        <v>0.3888888888888889</v>
      </c>
    </row>
    <row r="751" spans="1:13">
      <c r="A751" s="8">
        <v>297</v>
      </c>
      <c r="B751" s="8">
        <v>4</v>
      </c>
      <c r="C751" s="9" t="s">
        <v>13</v>
      </c>
      <c r="D751" s="9" t="s">
        <v>37</v>
      </c>
      <c r="E751" s="31">
        <v>17</v>
      </c>
      <c r="F751" s="31">
        <v>29</v>
      </c>
      <c r="G751" s="8">
        <v>2</v>
      </c>
      <c r="H751" s="8">
        <v>59</v>
      </c>
      <c r="I751" s="9" t="s">
        <v>8</v>
      </c>
      <c r="J751" s="31">
        <v>58</v>
      </c>
      <c r="K751" s="31">
        <v>24</v>
      </c>
      <c r="L751" s="31">
        <v>58</v>
      </c>
      <c r="M751" s="12">
        <v>0.41379310344827586</v>
      </c>
    </row>
    <row r="752" spans="1:13">
      <c r="A752" s="8">
        <v>297</v>
      </c>
      <c r="B752" s="8">
        <v>4</v>
      </c>
      <c r="C752" s="9" t="s">
        <v>24</v>
      </c>
      <c r="D752" s="9" t="s">
        <v>48</v>
      </c>
      <c r="E752" s="31">
        <v>10</v>
      </c>
      <c r="F752" s="31">
        <v>18</v>
      </c>
      <c r="G752" s="8">
        <v>3</v>
      </c>
      <c r="H752" s="8">
        <v>13</v>
      </c>
      <c r="I752" s="9" t="s">
        <v>8</v>
      </c>
      <c r="J752" s="31">
        <v>54</v>
      </c>
      <c r="K752" s="31">
        <v>24</v>
      </c>
      <c r="L752" s="31">
        <v>54</v>
      </c>
      <c r="M752" s="12">
        <v>0.44444444444444442</v>
      </c>
    </row>
    <row r="753" spans="1:13">
      <c r="A753" s="8">
        <v>297</v>
      </c>
      <c r="B753" s="8">
        <v>4</v>
      </c>
      <c r="C753" s="9" t="s">
        <v>23</v>
      </c>
      <c r="D753" s="9" t="s">
        <v>47</v>
      </c>
      <c r="E753" s="31">
        <v>13</v>
      </c>
      <c r="F753" s="31">
        <v>21</v>
      </c>
      <c r="G753" s="8">
        <v>3</v>
      </c>
      <c r="H753" s="8">
        <v>40</v>
      </c>
      <c r="I753" s="9" t="s">
        <v>8</v>
      </c>
      <c r="J753" s="31">
        <v>63</v>
      </c>
      <c r="K753" s="31">
        <v>24</v>
      </c>
      <c r="L753" s="31">
        <v>63</v>
      </c>
      <c r="M753" s="12">
        <v>0.38095238095238093</v>
      </c>
    </row>
    <row r="754" spans="1:13">
      <c r="A754" s="8">
        <v>298</v>
      </c>
      <c r="B754" s="8">
        <v>11</v>
      </c>
      <c r="C754" s="9" t="s">
        <v>10</v>
      </c>
      <c r="D754" s="9" t="s">
        <v>34</v>
      </c>
      <c r="E754" s="31">
        <v>16</v>
      </c>
      <c r="F754" s="31">
        <v>27</v>
      </c>
      <c r="G754" s="8">
        <v>3</v>
      </c>
      <c r="H754" s="8">
        <v>46</v>
      </c>
      <c r="I754" s="9" t="s">
        <v>6</v>
      </c>
      <c r="J754" s="31">
        <v>81</v>
      </c>
      <c r="K754" s="31">
        <v>33</v>
      </c>
      <c r="L754" s="31">
        <v>81</v>
      </c>
      <c r="M754" s="12">
        <v>0.40740740740740738</v>
      </c>
    </row>
    <row r="755" spans="1:13">
      <c r="A755" s="8">
        <v>298</v>
      </c>
      <c r="B755" s="8">
        <v>11</v>
      </c>
      <c r="C755" s="9" t="s">
        <v>12</v>
      </c>
      <c r="D755" s="9" t="s">
        <v>36</v>
      </c>
      <c r="E755" s="31">
        <v>22</v>
      </c>
      <c r="F755" s="31">
        <v>36</v>
      </c>
      <c r="G755" s="8">
        <v>3</v>
      </c>
      <c r="H755" s="8">
        <v>49</v>
      </c>
      <c r="I755" s="9" t="s">
        <v>6</v>
      </c>
      <c r="J755" s="31">
        <v>108</v>
      </c>
      <c r="K755" s="31">
        <v>42</v>
      </c>
      <c r="L755" s="31">
        <v>108</v>
      </c>
      <c r="M755" s="12">
        <v>0.3888888888888889</v>
      </c>
    </row>
    <row r="756" spans="1:13">
      <c r="A756" s="8">
        <v>298</v>
      </c>
      <c r="B756" s="8">
        <v>11</v>
      </c>
      <c r="C756" s="9" t="s">
        <v>19</v>
      </c>
      <c r="D756" s="9" t="s">
        <v>43</v>
      </c>
      <c r="E756" s="31">
        <v>13</v>
      </c>
      <c r="F756" s="31">
        <v>22</v>
      </c>
      <c r="G756" s="8">
        <v>3</v>
      </c>
      <c r="H756" s="8">
        <v>46</v>
      </c>
      <c r="I756" s="9" t="s">
        <v>8</v>
      </c>
      <c r="J756" s="31">
        <v>66</v>
      </c>
      <c r="K756" s="31">
        <v>27</v>
      </c>
      <c r="L756" s="31">
        <v>66</v>
      </c>
      <c r="M756" s="12">
        <v>0.40909090909090912</v>
      </c>
    </row>
    <row r="757" spans="1:13">
      <c r="A757" s="8">
        <v>299</v>
      </c>
      <c r="B757" s="8">
        <v>6</v>
      </c>
      <c r="C757" s="9" t="s">
        <v>21</v>
      </c>
      <c r="D757" s="9" t="s">
        <v>45</v>
      </c>
      <c r="E757" s="31">
        <v>12</v>
      </c>
      <c r="F757" s="31">
        <v>20</v>
      </c>
      <c r="G757" s="8">
        <v>1</v>
      </c>
      <c r="H757" s="8">
        <v>17</v>
      </c>
      <c r="I757" s="9" t="s">
        <v>6</v>
      </c>
      <c r="J757" s="31">
        <v>20</v>
      </c>
      <c r="K757" s="31">
        <v>8</v>
      </c>
      <c r="L757" s="31">
        <v>20</v>
      </c>
      <c r="M757" s="12">
        <v>0.4</v>
      </c>
    </row>
    <row r="758" spans="1:13">
      <c r="A758" s="8">
        <v>299</v>
      </c>
      <c r="B758" s="8">
        <v>6</v>
      </c>
      <c r="C758" s="9" t="s">
        <v>12</v>
      </c>
      <c r="D758" s="9" t="s">
        <v>36</v>
      </c>
      <c r="E758" s="31">
        <v>22</v>
      </c>
      <c r="F758" s="31">
        <v>36</v>
      </c>
      <c r="G758" s="8">
        <v>2</v>
      </c>
      <c r="H758" s="8">
        <v>55</v>
      </c>
      <c r="I758" s="9" t="s">
        <v>6</v>
      </c>
      <c r="J758" s="31">
        <v>72</v>
      </c>
      <c r="K758" s="31">
        <v>28</v>
      </c>
      <c r="L758" s="31">
        <v>72</v>
      </c>
      <c r="M758" s="12">
        <v>0.3888888888888889</v>
      </c>
    </row>
    <row r="759" spans="1:13">
      <c r="A759" s="8">
        <v>299</v>
      </c>
      <c r="B759" s="8">
        <v>6</v>
      </c>
      <c r="C759" s="9" t="s">
        <v>5</v>
      </c>
      <c r="D759" s="9" t="s">
        <v>31</v>
      </c>
      <c r="E759" s="31">
        <v>14</v>
      </c>
      <c r="F759" s="31">
        <v>24</v>
      </c>
      <c r="G759" s="8">
        <v>3</v>
      </c>
      <c r="H759" s="8">
        <v>15</v>
      </c>
      <c r="I759" s="9" t="s">
        <v>8</v>
      </c>
      <c r="J759" s="31">
        <v>72</v>
      </c>
      <c r="K759" s="31">
        <v>30</v>
      </c>
      <c r="L759" s="31">
        <v>72</v>
      </c>
      <c r="M759" s="12">
        <v>0.41666666666666669</v>
      </c>
    </row>
    <row r="760" spans="1:13">
      <c r="A760" s="8">
        <v>299</v>
      </c>
      <c r="B760" s="8">
        <v>6</v>
      </c>
      <c r="C760" s="9" t="s">
        <v>24</v>
      </c>
      <c r="D760" s="9" t="s">
        <v>48</v>
      </c>
      <c r="E760" s="31">
        <v>10</v>
      </c>
      <c r="F760" s="31">
        <v>18</v>
      </c>
      <c r="G760" s="8">
        <v>1</v>
      </c>
      <c r="H760" s="8">
        <v>26</v>
      </c>
      <c r="I760" s="9" t="s">
        <v>6</v>
      </c>
      <c r="J760" s="31">
        <v>18</v>
      </c>
      <c r="K760" s="31">
        <v>8</v>
      </c>
      <c r="L760" s="31">
        <v>18</v>
      </c>
      <c r="M760" s="12">
        <v>0.44444444444444442</v>
      </c>
    </row>
    <row r="761" spans="1:13">
      <c r="A761" s="8">
        <v>300</v>
      </c>
      <c r="B761" s="8">
        <v>18</v>
      </c>
      <c r="C761" s="9" t="s">
        <v>11</v>
      </c>
      <c r="D761" s="9" t="s">
        <v>35</v>
      </c>
      <c r="E761" s="31">
        <v>25</v>
      </c>
      <c r="F761" s="31">
        <v>40</v>
      </c>
      <c r="G761" s="8">
        <v>3</v>
      </c>
      <c r="H761" s="8">
        <v>54</v>
      </c>
      <c r="I761" s="9" t="s">
        <v>8</v>
      </c>
      <c r="J761" s="31">
        <v>120</v>
      </c>
      <c r="K761" s="31">
        <v>45</v>
      </c>
      <c r="L761" s="31">
        <v>120</v>
      </c>
      <c r="M761" s="12">
        <v>0.375</v>
      </c>
    </row>
    <row r="762" spans="1:13">
      <c r="A762" s="8">
        <v>300</v>
      </c>
      <c r="B762" s="8">
        <v>18</v>
      </c>
      <c r="C762" s="9" t="s">
        <v>24</v>
      </c>
      <c r="D762" s="9" t="s">
        <v>48</v>
      </c>
      <c r="E762" s="31">
        <v>10</v>
      </c>
      <c r="F762" s="31">
        <v>18</v>
      </c>
      <c r="G762" s="8">
        <v>3</v>
      </c>
      <c r="H762" s="8">
        <v>14</v>
      </c>
      <c r="I762" s="9" t="s">
        <v>6</v>
      </c>
      <c r="J762" s="31">
        <v>54</v>
      </c>
      <c r="K762" s="31">
        <v>24</v>
      </c>
      <c r="L762" s="31">
        <v>54</v>
      </c>
      <c r="M762" s="12">
        <v>0.44444444444444442</v>
      </c>
    </row>
    <row r="763" spans="1:13">
      <c r="A763" s="8">
        <v>300</v>
      </c>
      <c r="B763" s="8">
        <v>18</v>
      </c>
      <c r="C763" s="9" t="s">
        <v>25</v>
      </c>
      <c r="D763" s="9" t="s">
        <v>49</v>
      </c>
      <c r="E763" s="31">
        <v>15</v>
      </c>
      <c r="F763" s="31">
        <v>26</v>
      </c>
      <c r="G763" s="8">
        <v>1</v>
      </c>
      <c r="H763" s="8">
        <v>22</v>
      </c>
      <c r="I763" s="9" t="s">
        <v>8</v>
      </c>
      <c r="J763" s="31">
        <v>26</v>
      </c>
      <c r="K763" s="31">
        <v>11</v>
      </c>
      <c r="L763" s="31">
        <v>26</v>
      </c>
      <c r="M763" s="12">
        <v>0.42307692307692307</v>
      </c>
    </row>
    <row r="764" spans="1:13">
      <c r="A764" s="8">
        <v>300</v>
      </c>
      <c r="B764" s="8">
        <v>18</v>
      </c>
      <c r="C764" s="9" t="s">
        <v>7</v>
      </c>
      <c r="D764" s="9" t="s">
        <v>32</v>
      </c>
      <c r="E764" s="31">
        <v>18</v>
      </c>
      <c r="F764" s="31">
        <v>30</v>
      </c>
      <c r="G764" s="8">
        <v>3</v>
      </c>
      <c r="H764" s="8">
        <v>28</v>
      </c>
      <c r="I764" s="9" t="s">
        <v>6</v>
      </c>
      <c r="J764" s="31">
        <v>90</v>
      </c>
      <c r="K764" s="31">
        <v>36</v>
      </c>
      <c r="L764" s="31">
        <v>90</v>
      </c>
      <c r="M764" s="12">
        <v>0.4</v>
      </c>
    </row>
    <row r="765" spans="1:13">
      <c r="A765" s="8">
        <v>301</v>
      </c>
      <c r="B765" s="8">
        <v>8</v>
      </c>
      <c r="C765" s="9" t="s">
        <v>9</v>
      </c>
      <c r="D765" s="9" t="s">
        <v>33</v>
      </c>
      <c r="E765" s="31">
        <v>19</v>
      </c>
      <c r="F765" s="31">
        <v>31</v>
      </c>
      <c r="G765" s="8">
        <v>3</v>
      </c>
      <c r="H765" s="8">
        <v>23</v>
      </c>
      <c r="I765" s="9" t="s">
        <v>8</v>
      </c>
      <c r="J765" s="31">
        <v>93</v>
      </c>
      <c r="K765" s="31">
        <v>36</v>
      </c>
      <c r="L765" s="31">
        <v>93</v>
      </c>
      <c r="M765" s="12">
        <v>0.38709677419354838</v>
      </c>
    </row>
    <row r="766" spans="1:13">
      <c r="A766" s="8">
        <v>301</v>
      </c>
      <c r="B766" s="8">
        <v>8</v>
      </c>
      <c r="C766" s="9" t="s">
        <v>25</v>
      </c>
      <c r="D766" s="9" t="s">
        <v>49</v>
      </c>
      <c r="E766" s="31">
        <v>15</v>
      </c>
      <c r="F766" s="31">
        <v>26</v>
      </c>
      <c r="G766" s="8">
        <v>2</v>
      </c>
      <c r="H766" s="8">
        <v>57</v>
      </c>
      <c r="I766" s="9" t="s">
        <v>8</v>
      </c>
      <c r="J766" s="31">
        <v>52</v>
      </c>
      <c r="K766" s="31">
        <v>22</v>
      </c>
      <c r="L766" s="31">
        <v>52</v>
      </c>
      <c r="M766" s="12">
        <v>0.42307692307692307</v>
      </c>
    </row>
    <row r="767" spans="1:13">
      <c r="A767" s="8">
        <v>301</v>
      </c>
      <c r="B767" s="8">
        <v>8</v>
      </c>
      <c r="C767" s="9" t="s">
        <v>13</v>
      </c>
      <c r="D767" s="9" t="s">
        <v>37</v>
      </c>
      <c r="E767" s="31">
        <v>17</v>
      </c>
      <c r="F767" s="31">
        <v>29</v>
      </c>
      <c r="G767" s="8">
        <v>2</v>
      </c>
      <c r="H767" s="8">
        <v>49</v>
      </c>
      <c r="I767" s="9" t="s">
        <v>6</v>
      </c>
      <c r="J767" s="31">
        <v>58</v>
      </c>
      <c r="K767" s="31">
        <v>24</v>
      </c>
      <c r="L767" s="31">
        <v>58</v>
      </c>
      <c r="M767" s="12">
        <v>0.41379310344827586</v>
      </c>
    </row>
    <row r="768" spans="1:13">
      <c r="A768" s="8">
        <v>301</v>
      </c>
      <c r="B768" s="8">
        <v>8</v>
      </c>
      <c r="C768" s="9" t="s">
        <v>21</v>
      </c>
      <c r="D768" s="9" t="s">
        <v>45</v>
      </c>
      <c r="E768" s="31">
        <v>12</v>
      </c>
      <c r="F768" s="31">
        <v>20</v>
      </c>
      <c r="G768" s="8">
        <v>1</v>
      </c>
      <c r="H768" s="8">
        <v>54</v>
      </c>
      <c r="I768" s="9" t="s">
        <v>6</v>
      </c>
      <c r="J768" s="31">
        <v>20</v>
      </c>
      <c r="K768" s="31">
        <v>8</v>
      </c>
      <c r="L768" s="31">
        <v>20</v>
      </c>
      <c r="M768" s="12">
        <v>0.4</v>
      </c>
    </row>
    <row r="769" spans="1:13">
      <c r="A769" s="8">
        <v>302</v>
      </c>
      <c r="B769" s="8">
        <v>5</v>
      </c>
      <c r="C769" s="9" t="s">
        <v>18</v>
      </c>
      <c r="D769" s="9" t="s">
        <v>42</v>
      </c>
      <c r="E769" s="31">
        <v>19</v>
      </c>
      <c r="F769" s="31">
        <v>32</v>
      </c>
      <c r="G769" s="8">
        <v>3</v>
      </c>
      <c r="H769" s="8">
        <v>15</v>
      </c>
      <c r="I769" s="9" t="s">
        <v>6</v>
      </c>
      <c r="J769" s="31">
        <v>96</v>
      </c>
      <c r="K769" s="31">
        <v>39</v>
      </c>
      <c r="L769" s="31">
        <v>96</v>
      </c>
      <c r="M769" s="12">
        <v>0.40625</v>
      </c>
    </row>
    <row r="770" spans="1:13">
      <c r="A770" s="8">
        <v>303</v>
      </c>
      <c r="B770" s="8">
        <v>14</v>
      </c>
      <c r="C770" s="9" t="s">
        <v>21</v>
      </c>
      <c r="D770" s="9" t="s">
        <v>45</v>
      </c>
      <c r="E770" s="31">
        <v>12</v>
      </c>
      <c r="F770" s="31">
        <v>20</v>
      </c>
      <c r="G770" s="8">
        <v>2</v>
      </c>
      <c r="H770" s="8">
        <v>13</v>
      </c>
      <c r="I770" s="9" t="s">
        <v>6</v>
      </c>
      <c r="J770" s="31">
        <v>40</v>
      </c>
      <c r="K770" s="31">
        <v>16</v>
      </c>
      <c r="L770" s="31">
        <v>40</v>
      </c>
      <c r="M770" s="12">
        <v>0.4</v>
      </c>
    </row>
    <row r="771" spans="1:13">
      <c r="A771" s="8">
        <v>303</v>
      </c>
      <c r="B771" s="8">
        <v>14</v>
      </c>
      <c r="C771" s="9" t="s">
        <v>11</v>
      </c>
      <c r="D771" s="9" t="s">
        <v>35</v>
      </c>
      <c r="E771" s="31">
        <v>25</v>
      </c>
      <c r="F771" s="31">
        <v>40</v>
      </c>
      <c r="G771" s="8">
        <v>3</v>
      </c>
      <c r="H771" s="8">
        <v>16</v>
      </c>
      <c r="I771" s="9" t="s">
        <v>6</v>
      </c>
      <c r="J771" s="31">
        <v>120</v>
      </c>
      <c r="K771" s="31">
        <v>45</v>
      </c>
      <c r="L771" s="31">
        <v>120</v>
      </c>
      <c r="M771" s="12">
        <v>0.375</v>
      </c>
    </row>
    <row r="772" spans="1:13">
      <c r="A772" s="8">
        <v>303</v>
      </c>
      <c r="B772" s="8">
        <v>14</v>
      </c>
      <c r="C772" s="9" t="s">
        <v>25</v>
      </c>
      <c r="D772" s="9" t="s">
        <v>49</v>
      </c>
      <c r="E772" s="31">
        <v>15</v>
      </c>
      <c r="F772" s="31">
        <v>26</v>
      </c>
      <c r="G772" s="8">
        <v>1</v>
      </c>
      <c r="H772" s="8">
        <v>56</v>
      </c>
      <c r="I772" s="9" t="s">
        <v>8</v>
      </c>
      <c r="J772" s="31">
        <v>26</v>
      </c>
      <c r="K772" s="31">
        <v>11</v>
      </c>
      <c r="L772" s="31">
        <v>26</v>
      </c>
      <c r="M772" s="12">
        <v>0.42307692307692307</v>
      </c>
    </row>
    <row r="773" spans="1:13">
      <c r="A773" s="8">
        <v>303</v>
      </c>
      <c r="B773" s="8">
        <v>14</v>
      </c>
      <c r="C773" s="9" t="s">
        <v>5</v>
      </c>
      <c r="D773" s="9" t="s">
        <v>31</v>
      </c>
      <c r="E773" s="31">
        <v>14</v>
      </c>
      <c r="F773" s="31">
        <v>24</v>
      </c>
      <c r="G773" s="8">
        <v>1</v>
      </c>
      <c r="H773" s="8">
        <v>7</v>
      </c>
      <c r="I773" s="9" t="s">
        <v>6</v>
      </c>
      <c r="J773" s="31">
        <v>24</v>
      </c>
      <c r="K773" s="31">
        <v>10</v>
      </c>
      <c r="L773" s="31">
        <v>24</v>
      </c>
      <c r="M773" s="12">
        <v>0.41666666666666669</v>
      </c>
    </row>
    <row r="774" spans="1:13">
      <c r="A774" s="8">
        <v>304</v>
      </c>
      <c r="B774" s="8">
        <v>6</v>
      </c>
      <c r="C774" s="9" t="s">
        <v>18</v>
      </c>
      <c r="D774" s="9" t="s">
        <v>42</v>
      </c>
      <c r="E774" s="31">
        <v>19</v>
      </c>
      <c r="F774" s="31">
        <v>32</v>
      </c>
      <c r="G774" s="8">
        <v>2</v>
      </c>
      <c r="H774" s="8">
        <v>9</v>
      </c>
      <c r="I774" s="9" t="s">
        <v>6</v>
      </c>
      <c r="J774" s="31">
        <v>64</v>
      </c>
      <c r="K774" s="31">
        <v>26</v>
      </c>
      <c r="L774" s="31">
        <v>64</v>
      </c>
      <c r="M774" s="12">
        <v>0.40625</v>
      </c>
    </row>
    <row r="775" spans="1:13">
      <c r="A775" s="8">
        <v>304</v>
      </c>
      <c r="B775" s="8">
        <v>6</v>
      </c>
      <c r="C775" s="9" t="s">
        <v>23</v>
      </c>
      <c r="D775" s="9" t="s">
        <v>47</v>
      </c>
      <c r="E775" s="31">
        <v>13</v>
      </c>
      <c r="F775" s="31">
        <v>21</v>
      </c>
      <c r="G775" s="8">
        <v>2</v>
      </c>
      <c r="H775" s="8">
        <v>7</v>
      </c>
      <c r="I775" s="9" t="s">
        <v>8</v>
      </c>
      <c r="J775" s="31">
        <v>42</v>
      </c>
      <c r="K775" s="31">
        <v>16</v>
      </c>
      <c r="L775" s="31">
        <v>42</v>
      </c>
      <c r="M775" s="12">
        <v>0.38095238095238093</v>
      </c>
    </row>
    <row r="776" spans="1:13">
      <c r="A776" s="8">
        <v>304</v>
      </c>
      <c r="B776" s="8">
        <v>6</v>
      </c>
      <c r="C776" s="9" t="s">
        <v>11</v>
      </c>
      <c r="D776" s="9" t="s">
        <v>35</v>
      </c>
      <c r="E776" s="31">
        <v>25</v>
      </c>
      <c r="F776" s="31">
        <v>40</v>
      </c>
      <c r="G776" s="8">
        <v>2</v>
      </c>
      <c r="H776" s="8">
        <v>48</v>
      </c>
      <c r="I776" s="9" t="s">
        <v>6</v>
      </c>
      <c r="J776" s="31">
        <v>80</v>
      </c>
      <c r="K776" s="31">
        <v>30</v>
      </c>
      <c r="L776" s="31">
        <v>80</v>
      </c>
      <c r="M776" s="12">
        <v>0.375</v>
      </c>
    </row>
    <row r="777" spans="1:13">
      <c r="A777" s="8">
        <v>304</v>
      </c>
      <c r="B777" s="8">
        <v>6</v>
      </c>
      <c r="C777" s="9" t="s">
        <v>9</v>
      </c>
      <c r="D777" s="9" t="s">
        <v>33</v>
      </c>
      <c r="E777" s="31">
        <v>19</v>
      </c>
      <c r="F777" s="31">
        <v>31</v>
      </c>
      <c r="G777" s="8">
        <v>3</v>
      </c>
      <c r="H777" s="8">
        <v>21</v>
      </c>
      <c r="I777" s="9" t="s">
        <v>6</v>
      </c>
      <c r="J777" s="31">
        <v>93</v>
      </c>
      <c r="K777" s="31">
        <v>36</v>
      </c>
      <c r="L777" s="31">
        <v>93</v>
      </c>
      <c r="M777" s="12">
        <v>0.38709677419354838</v>
      </c>
    </row>
    <row r="778" spans="1:13">
      <c r="A778" s="8">
        <v>305</v>
      </c>
      <c r="B778" s="8">
        <v>1</v>
      </c>
      <c r="C778" s="9" t="s">
        <v>17</v>
      </c>
      <c r="D778" s="9" t="s">
        <v>41</v>
      </c>
      <c r="E778" s="31">
        <v>21</v>
      </c>
      <c r="F778" s="31">
        <v>35</v>
      </c>
      <c r="G778" s="8">
        <v>3</v>
      </c>
      <c r="H778" s="8">
        <v>17</v>
      </c>
      <c r="I778" s="9" t="s">
        <v>6</v>
      </c>
      <c r="J778" s="31">
        <v>105</v>
      </c>
      <c r="K778" s="31">
        <v>42</v>
      </c>
      <c r="L778" s="31">
        <v>105</v>
      </c>
      <c r="M778" s="12">
        <v>0.4</v>
      </c>
    </row>
    <row r="779" spans="1:13">
      <c r="A779" s="8">
        <v>305</v>
      </c>
      <c r="B779" s="8">
        <v>1</v>
      </c>
      <c r="C779" s="9" t="s">
        <v>22</v>
      </c>
      <c r="D779" s="9" t="s">
        <v>46</v>
      </c>
      <c r="E779" s="31">
        <v>14</v>
      </c>
      <c r="F779" s="31">
        <v>23</v>
      </c>
      <c r="G779" s="8">
        <v>1</v>
      </c>
      <c r="H779" s="8">
        <v>48</v>
      </c>
      <c r="I779" s="9" t="s">
        <v>6</v>
      </c>
      <c r="J779" s="31">
        <v>23</v>
      </c>
      <c r="K779" s="31">
        <v>9</v>
      </c>
      <c r="L779" s="31">
        <v>23</v>
      </c>
      <c r="M779" s="12">
        <v>0.39130434782608697</v>
      </c>
    </row>
    <row r="780" spans="1:13">
      <c r="A780" s="8">
        <v>306</v>
      </c>
      <c r="B780" s="8">
        <v>7</v>
      </c>
      <c r="C780" s="9" t="s">
        <v>18</v>
      </c>
      <c r="D780" s="9" t="s">
        <v>42</v>
      </c>
      <c r="E780" s="31">
        <v>19</v>
      </c>
      <c r="F780" s="31">
        <v>32</v>
      </c>
      <c r="G780" s="8">
        <v>1</v>
      </c>
      <c r="H780" s="8">
        <v>21</v>
      </c>
      <c r="I780" s="9" t="s">
        <v>8</v>
      </c>
      <c r="J780" s="31">
        <v>32</v>
      </c>
      <c r="K780" s="31">
        <v>13</v>
      </c>
      <c r="L780" s="31">
        <v>32</v>
      </c>
      <c r="M780" s="12">
        <v>0.40625</v>
      </c>
    </row>
    <row r="781" spans="1:13">
      <c r="A781" s="8">
        <v>307</v>
      </c>
      <c r="B781" s="8">
        <v>20</v>
      </c>
      <c r="C781" s="9" t="s">
        <v>23</v>
      </c>
      <c r="D781" s="9" t="s">
        <v>47</v>
      </c>
      <c r="E781" s="31">
        <v>13</v>
      </c>
      <c r="F781" s="31">
        <v>21</v>
      </c>
      <c r="G781" s="8">
        <v>3</v>
      </c>
      <c r="H781" s="8">
        <v>39</v>
      </c>
      <c r="I781" s="9" t="s">
        <v>8</v>
      </c>
      <c r="J781" s="31">
        <v>63</v>
      </c>
      <c r="K781" s="31">
        <v>24</v>
      </c>
      <c r="L781" s="31">
        <v>63</v>
      </c>
      <c r="M781" s="12">
        <v>0.38095238095238093</v>
      </c>
    </row>
    <row r="782" spans="1:13">
      <c r="A782" s="8">
        <v>308</v>
      </c>
      <c r="B782" s="8">
        <v>14</v>
      </c>
      <c r="C782" s="9" t="s">
        <v>20</v>
      </c>
      <c r="D782" s="9" t="s">
        <v>44</v>
      </c>
      <c r="E782" s="31">
        <v>20</v>
      </c>
      <c r="F782" s="31">
        <v>34</v>
      </c>
      <c r="G782" s="8">
        <v>1</v>
      </c>
      <c r="H782" s="8">
        <v>44</v>
      </c>
      <c r="I782" s="9" t="s">
        <v>8</v>
      </c>
      <c r="J782" s="31">
        <v>34</v>
      </c>
      <c r="K782" s="31">
        <v>14</v>
      </c>
      <c r="L782" s="31">
        <v>34</v>
      </c>
      <c r="M782" s="12">
        <v>0.41176470588235292</v>
      </c>
    </row>
    <row r="783" spans="1:13">
      <c r="A783" s="8">
        <v>308</v>
      </c>
      <c r="B783" s="8">
        <v>14</v>
      </c>
      <c r="C783" s="9" t="s">
        <v>17</v>
      </c>
      <c r="D783" s="9" t="s">
        <v>41</v>
      </c>
      <c r="E783" s="31">
        <v>21</v>
      </c>
      <c r="F783" s="31">
        <v>35</v>
      </c>
      <c r="G783" s="8">
        <v>2</v>
      </c>
      <c r="H783" s="8">
        <v>41</v>
      </c>
      <c r="I783" s="9" t="s">
        <v>6</v>
      </c>
      <c r="J783" s="31">
        <v>70</v>
      </c>
      <c r="K783" s="31">
        <v>28</v>
      </c>
      <c r="L783" s="31">
        <v>70</v>
      </c>
      <c r="M783" s="12">
        <v>0.4</v>
      </c>
    </row>
    <row r="784" spans="1:13">
      <c r="A784" s="8">
        <v>308</v>
      </c>
      <c r="B784" s="8">
        <v>14</v>
      </c>
      <c r="C784" s="9" t="s">
        <v>9</v>
      </c>
      <c r="D784" s="9" t="s">
        <v>33</v>
      </c>
      <c r="E784" s="31">
        <v>19</v>
      </c>
      <c r="F784" s="31">
        <v>31</v>
      </c>
      <c r="G784" s="8">
        <v>2</v>
      </c>
      <c r="H784" s="8">
        <v>42</v>
      </c>
      <c r="I784" s="9" t="s">
        <v>6</v>
      </c>
      <c r="J784" s="31">
        <v>62</v>
      </c>
      <c r="K784" s="31">
        <v>24</v>
      </c>
      <c r="L784" s="31">
        <v>62</v>
      </c>
      <c r="M784" s="12">
        <v>0.38709677419354838</v>
      </c>
    </row>
    <row r="785" spans="1:13">
      <c r="A785" s="8">
        <v>308</v>
      </c>
      <c r="B785" s="8">
        <v>14</v>
      </c>
      <c r="C785" s="9" t="s">
        <v>15</v>
      </c>
      <c r="D785" s="9" t="s">
        <v>39</v>
      </c>
      <c r="E785" s="31">
        <v>16</v>
      </c>
      <c r="F785" s="31">
        <v>28</v>
      </c>
      <c r="G785" s="8">
        <v>2</v>
      </c>
      <c r="H785" s="8">
        <v>59</v>
      </c>
      <c r="I785" s="9" t="s">
        <v>6</v>
      </c>
      <c r="J785" s="31">
        <v>56</v>
      </c>
      <c r="K785" s="31">
        <v>24</v>
      </c>
      <c r="L785" s="31">
        <v>56</v>
      </c>
      <c r="M785" s="12">
        <v>0.42857142857142855</v>
      </c>
    </row>
    <row r="786" spans="1:13">
      <c r="A786" s="8">
        <v>309</v>
      </c>
      <c r="B786" s="8">
        <v>9</v>
      </c>
      <c r="C786" s="9" t="s">
        <v>11</v>
      </c>
      <c r="D786" s="9" t="s">
        <v>35</v>
      </c>
      <c r="E786" s="31">
        <v>25</v>
      </c>
      <c r="F786" s="31">
        <v>40</v>
      </c>
      <c r="G786" s="8">
        <v>1</v>
      </c>
      <c r="H786" s="8">
        <v>29</v>
      </c>
      <c r="I786" s="9" t="s">
        <v>6</v>
      </c>
      <c r="J786" s="31">
        <v>40</v>
      </c>
      <c r="K786" s="31">
        <v>15</v>
      </c>
      <c r="L786" s="31">
        <v>40</v>
      </c>
      <c r="M786" s="12">
        <v>0.375</v>
      </c>
    </row>
    <row r="787" spans="1:13">
      <c r="A787" s="8">
        <v>309</v>
      </c>
      <c r="B787" s="8">
        <v>9</v>
      </c>
      <c r="C787" s="9" t="s">
        <v>9</v>
      </c>
      <c r="D787" s="9" t="s">
        <v>33</v>
      </c>
      <c r="E787" s="31">
        <v>19</v>
      </c>
      <c r="F787" s="31">
        <v>31</v>
      </c>
      <c r="G787" s="8">
        <v>2</v>
      </c>
      <c r="H787" s="8">
        <v>43</v>
      </c>
      <c r="I787" s="9" t="s">
        <v>8</v>
      </c>
      <c r="J787" s="31">
        <v>62</v>
      </c>
      <c r="K787" s="31">
        <v>24</v>
      </c>
      <c r="L787" s="31">
        <v>62</v>
      </c>
      <c r="M787" s="12">
        <v>0.38709677419354838</v>
      </c>
    </row>
    <row r="788" spans="1:13">
      <c r="A788" s="8">
        <v>309</v>
      </c>
      <c r="B788" s="8">
        <v>9</v>
      </c>
      <c r="C788" s="9" t="s">
        <v>17</v>
      </c>
      <c r="D788" s="9" t="s">
        <v>41</v>
      </c>
      <c r="E788" s="31">
        <v>21</v>
      </c>
      <c r="F788" s="31">
        <v>35</v>
      </c>
      <c r="G788" s="8">
        <v>2</v>
      </c>
      <c r="H788" s="8">
        <v>51</v>
      </c>
      <c r="I788" s="9" t="s">
        <v>8</v>
      </c>
      <c r="J788" s="31">
        <v>70</v>
      </c>
      <c r="K788" s="31">
        <v>28</v>
      </c>
      <c r="L788" s="31">
        <v>70</v>
      </c>
      <c r="M788" s="12">
        <v>0.4</v>
      </c>
    </row>
    <row r="789" spans="1:13">
      <c r="A789" s="8">
        <v>310</v>
      </c>
      <c r="B789" s="8">
        <v>17</v>
      </c>
      <c r="C789" s="9" t="s">
        <v>25</v>
      </c>
      <c r="D789" s="9" t="s">
        <v>49</v>
      </c>
      <c r="E789" s="31">
        <v>15</v>
      </c>
      <c r="F789" s="31">
        <v>26</v>
      </c>
      <c r="G789" s="8">
        <v>3</v>
      </c>
      <c r="H789" s="8">
        <v>43</v>
      </c>
      <c r="I789" s="9" t="s">
        <v>6</v>
      </c>
      <c r="J789" s="31">
        <v>78</v>
      </c>
      <c r="K789" s="31">
        <v>33</v>
      </c>
      <c r="L789" s="31">
        <v>78</v>
      </c>
      <c r="M789" s="12">
        <v>0.42307692307692307</v>
      </c>
    </row>
    <row r="790" spans="1:13">
      <c r="A790" s="8">
        <v>310</v>
      </c>
      <c r="B790" s="8">
        <v>17</v>
      </c>
      <c r="C790" s="9" t="s">
        <v>7</v>
      </c>
      <c r="D790" s="9" t="s">
        <v>32</v>
      </c>
      <c r="E790" s="31">
        <v>18</v>
      </c>
      <c r="F790" s="31">
        <v>30</v>
      </c>
      <c r="G790" s="8">
        <v>2</v>
      </c>
      <c r="H790" s="8">
        <v>54</v>
      </c>
      <c r="I790" s="9" t="s">
        <v>8</v>
      </c>
      <c r="J790" s="31">
        <v>60</v>
      </c>
      <c r="K790" s="31">
        <v>24</v>
      </c>
      <c r="L790" s="31">
        <v>60</v>
      </c>
      <c r="M790" s="12">
        <v>0.4</v>
      </c>
    </row>
    <row r="791" spans="1:13">
      <c r="A791" s="8">
        <v>311</v>
      </c>
      <c r="B791" s="8">
        <v>6</v>
      </c>
      <c r="C791" s="9" t="s">
        <v>5</v>
      </c>
      <c r="D791" s="9" t="s">
        <v>31</v>
      </c>
      <c r="E791" s="31">
        <v>14</v>
      </c>
      <c r="F791" s="31">
        <v>24</v>
      </c>
      <c r="G791" s="8">
        <v>1</v>
      </c>
      <c r="H791" s="8">
        <v>46</v>
      </c>
      <c r="I791" s="9" t="s">
        <v>8</v>
      </c>
      <c r="J791" s="31">
        <v>24</v>
      </c>
      <c r="K791" s="31">
        <v>10</v>
      </c>
      <c r="L791" s="31">
        <v>24</v>
      </c>
      <c r="M791" s="12">
        <v>0.41666666666666669</v>
      </c>
    </row>
    <row r="792" spans="1:13">
      <c r="A792" s="8">
        <v>311</v>
      </c>
      <c r="B792" s="8">
        <v>6</v>
      </c>
      <c r="C792" s="9" t="s">
        <v>13</v>
      </c>
      <c r="D792" s="9" t="s">
        <v>37</v>
      </c>
      <c r="E792" s="31">
        <v>17</v>
      </c>
      <c r="F792" s="31">
        <v>29</v>
      </c>
      <c r="G792" s="8">
        <v>1</v>
      </c>
      <c r="H792" s="8">
        <v>28</v>
      </c>
      <c r="I792" s="9" t="s">
        <v>8</v>
      </c>
      <c r="J792" s="31">
        <v>29</v>
      </c>
      <c r="K792" s="31">
        <v>12</v>
      </c>
      <c r="L792" s="31">
        <v>29</v>
      </c>
      <c r="M792" s="12">
        <v>0.41379310344827586</v>
      </c>
    </row>
    <row r="793" spans="1:13">
      <c r="A793" s="8">
        <v>312</v>
      </c>
      <c r="B793" s="8">
        <v>2</v>
      </c>
      <c r="C793" s="9" t="s">
        <v>18</v>
      </c>
      <c r="D793" s="9" t="s">
        <v>42</v>
      </c>
      <c r="E793" s="31">
        <v>19</v>
      </c>
      <c r="F793" s="31">
        <v>32</v>
      </c>
      <c r="G793" s="8">
        <v>2</v>
      </c>
      <c r="H793" s="8">
        <v>45</v>
      </c>
      <c r="I793" s="9" t="s">
        <v>8</v>
      </c>
      <c r="J793" s="31">
        <v>64</v>
      </c>
      <c r="K793" s="31">
        <v>26</v>
      </c>
      <c r="L793" s="31">
        <v>64</v>
      </c>
      <c r="M793" s="12">
        <v>0.40625</v>
      </c>
    </row>
    <row r="794" spans="1:13">
      <c r="A794" s="8">
        <v>312</v>
      </c>
      <c r="B794" s="8">
        <v>2</v>
      </c>
      <c r="C794" s="9" t="s">
        <v>17</v>
      </c>
      <c r="D794" s="9" t="s">
        <v>41</v>
      </c>
      <c r="E794" s="31">
        <v>21</v>
      </c>
      <c r="F794" s="31">
        <v>35</v>
      </c>
      <c r="G794" s="8">
        <v>2</v>
      </c>
      <c r="H794" s="8">
        <v>10</v>
      </c>
      <c r="I794" s="9" t="s">
        <v>8</v>
      </c>
      <c r="J794" s="31">
        <v>70</v>
      </c>
      <c r="K794" s="31">
        <v>28</v>
      </c>
      <c r="L794" s="31">
        <v>70</v>
      </c>
      <c r="M794" s="12">
        <v>0.4</v>
      </c>
    </row>
    <row r="795" spans="1:13">
      <c r="A795" s="8">
        <v>313</v>
      </c>
      <c r="B795" s="8">
        <v>10</v>
      </c>
      <c r="C795" s="9" t="s">
        <v>16</v>
      </c>
      <c r="D795" s="9" t="s">
        <v>40</v>
      </c>
      <c r="E795" s="31">
        <v>11</v>
      </c>
      <c r="F795" s="31">
        <v>19</v>
      </c>
      <c r="G795" s="8">
        <v>2</v>
      </c>
      <c r="H795" s="8">
        <v>27</v>
      </c>
      <c r="I795" s="9" t="s">
        <v>8</v>
      </c>
      <c r="J795" s="31">
        <v>38</v>
      </c>
      <c r="K795" s="31">
        <v>16</v>
      </c>
      <c r="L795" s="31">
        <v>38</v>
      </c>
      <c r="M795" s="12">
        <v>0.42105263157894735</v>
      </c>
    </row>
    <row r="796" spans="1:13">
      <c r="A796" s="8">
        <v>313</v>
      </c>
      <c r="B796" s="8">
        <v>10</v>
      </c>
      <c r="C796" s="9" t="s">
        <v>9</v>
      </c>
      <c r="D796" s="9" t="s">
        <v>33</v>
      </c>
      <c r="E796" s="31">
        <v>19</v>
      </c>
      <c r="F796" s="31">
        <v>31</v>
      </c>
      <c r="G796" s="8">
        <v>2</v>
      </c>
      <c r="H796" s="8">
        <v>38</v>
      </c>
      <c r="I796" s="9" t="s">
        <v>6</v>
      </c>
      <c r="J796" s="31">
        <v>62</v>
      </c>
      <c r="K796" s="31">
        <v>24</v>
      </c>
      <c r="L796" s="31">
        <v>62</v>
      </c>
      <c r="M796" s="12">
        <v>0.38709677419354838</v>
      </c>
    </row>
    <row r="797" spans="1:13">
      <c r="A797" s="8">
        <v>313</v>
      </c>
      <c r="B797" s="8">
        <v>10</v>
      </c>
      <c r="C797" s="9" t="s">
        <v>12</v>
      </c>
      <c r="D797" s="9" t="s">
        <v>36</v>
      </c>
      <c r="E797" s="31">
        <v>22</v>
      </c>
      <c r="F797" s="31">
        <v>36</v>
      </c>
      <c r="G797" s="8">
        <v>3</v>
      </c>
      <c r="H797" s="8">
        <v>26</v>
      </c>
      <c r="I797" s="9" t="s">
        <v>6</v>
      </c>
      <c r="J797" s="31">
        <v>108</v>
      </c>
      <c r="K797" s="31">
        <v>42</v>
      </c>
      <c r="L797" s="31">
        <v>108</v>
      </c>
      <c r="M797" s="12">
        <v>0.3888888888888889</v>
      </c>
    </row>
    <row r="798" spans="1:13">
      <c r="A798" s="8">
        <v>313</v>
      </c>
      <c r="B798" s="8">
        <v>10</v>
      </c>
      <c r="C798" s="9" t="s">
        <v>5</v>
      </c>
      <c r="D798" s="9" t="s">
        <v>31</v>
      </c>
      <c r="E798" s="31">
        <v>14</v>
      </c>
      <c r="F798" s="31">
        <v>24</v>
      </c>
      <c r="G798" s="8">
        <v>1</v>
      </c>
      <c r="H798" s="8">
        <v>15</v>
      </c>
      <c r="I798" s="9" t="s">
        <v>8</v>
      </c>
      <c r="J798" s="31">
        <v>24</v>
      </c>
      <c r="K798" s="31">
        <v>10</v>
      </c>
      <c r="L798" s="31">
        <v>24</v>
      </c>
      <c r="M798" s="12">
        <v>0.41666666666666669</v>
      </c>
    </row>
    <row r="799" spans="1:13">
      <c r="A799" s="8">
        <v>314</v>
      </c>
      <c r="B799" s="8">
        <v>20</v>
      </c>
      <c r="C799" s="9" t="s">
        <v>10</v>
      </c>
      <c r="D799" s="9" t="s">
        <v>34</v>
      </c>
      <c r="E799" s="31">
        <v>16</v>
      </c>
      <c r="F799" s="31">
        <v>27</v>
      </c>
      <c r="G799" s="8">
        <v>1</v>
      </c>
      <c r="H799" s="8">
        <v>5</v>
      </c>
      <c r="I799" s="9" t="s">
        <v>6</v>
      </c>
      <c r="J799" s="31">
        <v>27</v>
      </c>
      <c r="K799" s="31">
        <v>11</v>
      </c>
      <c r="L799" s="31">
        <v>27</v>
      </c>
      <c r="M799" s="12">
        <v>0.40740740740740738</v>
      </c>
    </row>
    <row r="800" spans="1:13">
      <c r="A800" s="8">
        <v>315</v>
      </c>
      <c r="B800" s="8">
        <v>14</v>
      </c>
      <c r="C800" s="9" t="s">
        <v>26</v>
      </c>
      <c r="D800" s="9" t="s">
        <v>50</v>
      </c>
      <c r="E800" s="31">
        <v>15</v>
      </c>
      <c r="F800" s="31">
        <v>25</v>
      </c>
      <c r="G800" s="8">
        <v>1</v>
      </c>
      <c r="H800" s="8">
        <v>16</v>
      </c>
      <c r="I800" s="9" t="s">
        <v>8</v>
      </c>
      <c r="J800" s="31">
        <v>25</v>
      </c>
      <c r="K800" s="31">
        <v>10</v>
      </c>
      <c r="L800" s="31">
        <v>25</v>
      </c>
      <c r="M800" s="12">
        <v>0.4</v>
      </c>
    </row>
    <row r="801" spans="1:13">
      <c r="A801" s="8">
        <v>315</v>
      </c>
      <c r="B801" s="8">
        <v>14</v>
      </c>
      <c r="C801" s="9" t="s">
        <v>15</v>
      </c>
      <c r="D801" s="9" t="s">
        <v>39</v>
      </c>
      <c r="E801" s="31">
        <v>16</v>
      </c>
      <c r="F801" s="31">
        <v>28</v>
      </c>
      <c r="G801" s="8">
        <v>1</v>
      </c>
      <c r="H801" s="8">
        <v>7</v>
      </c>
      <c r="I801" s="9" t="s">
        <v>8</v>
      </c>
      <c r="J801" s="31">
        <v>28</v>
      </c>
      <c r="K801" s="31">
        <v>12</v>
      </c>
      <c r="L801" s="31">
        <v>28</v>
      </c>
      <c r="M801" s="12">
        <v>0.42857142857142855</v>
      </c>
    </row>
    <row r="802" spans="1:13">
      <c r="A802" s="8">
        <v>315</v>
      </c>
      <c r="B802" s="8">
        <v>14</v>
      </c>
      <c r="C802" s="9" t="s">
        <v>13</v>
      </c>
      <c r="D802" s="9" t="s">
        <v>37</v>
      </c>
      <c r="E802" s="31">
        <v>17</v>
      </c>
      <c r="F802" s="31">
        <v>29</v>
      </c>
      <c r="G802" s="8">
        <v>3</v>
      </c>
      <c r="H802" s="8">
        <v>52</v>
      </c>
      <c r="I802" s="9" t="s">
        <v>8</v>
      </c>
      <c r="J802" s="31">
        <v>87</v>
      </c>
      <c r="K802" s="31">
        <v>36</v>
      </c>
      <c r="L802" s="31">
        <v>87</v>
      </c>
      <c r="M802" s="12">
        <v>0.41379310344827586</v>
      </c>
    </row>
    <row r="803" spans="1:13">
      <c r="A803" s="8">
        <v>315</v>
      </c>
      <c r="B803" s="8">
        <v>14</v>
      </c>
      <c r="C803" s="9" t="s">
        <v>23</v>
      </c>
      <c r="D803" s="9" t="s">
        <v>47</v>
      </c>
      <c r="E803" s="31">
        <v>13</v>
      </c>
      <c r="F803" s="31">
        <v>21</v>
      </c>
      <c r="G803" s="8">
        <v>1</v>
      </c>
      <c r="H803" s="8">
        <v>51</v>
      </c>
      <c r="I803" s="9" t="s">
        <v>8</v>
      </c>
      <c r="J803" s="31">
        <v>21</v>
      </c>
      <c r="K803" s="31">
        <v>8</v>
      </c>
      <c r="L803" s="31">
        <v>21</v>
      </c>
      <c r="M803" s="12">
        <v>0.38095238095238093</v>
      </c>
    </row>
    <row r="804" spans="1:13">
      <c r="A804" s="8">
        <v>316</v>
      </c>
      <c r="B804" s="8">
        <v>2</v>
      </c>
      <c r="C804" s="9" t="s">
        <v>24</v>
      </c>
      <c r="D804" s="9" t="s">
        <v>48</v>
      </c>
      <c r="E804" s="31">
        <v>10</v>
      </c>
      <c r="F804" s="31">
        <v>18</v>
      </c>
      <c r="G804" s="8">
        <v>1</v>
      </c>
      <c r="H804" s="8">
        <v>30</v>
      </c>
      <c r="I804" s="9" t="s">
        <v>6</v>
      </c>
      <c r="J804" s="31">
        <v>18</v>
      </c>
      <c r="K804" s="31">
        <v>8</v>
      </c>
      <c r="L804" s="31">
        <v>18</v>
      </c>
      <c r="M804" s="12">
        <v>0.44444444444444442</v>
      </c>
    </row>
    <row r="805" spans="1:13">
      <c r="A805" s="8">
        <v>316</v>
      </c>
      <c r="B805" s="8">
        <v>2</v>
      </c>
      <c r="C805" s="9" t="s">
        <v>23</v>
      </c>
      <c r="D805" s="9" t="s">
        <v>47</v>
      </c>
      <c r="E805" s="31">
        <v>13</v>
      </c>
      <c r="F805" s="31">
        <v>21</v>
      </c>
      <c r="G805" s="8">
        <v>1</v>
      </c>
      <c r="H805" s="8">
        <v>23</v>
      </c>
      <c r="I805" s="9" t="s">
        <v>6</v>
      </c>
      <c r="J805" s="31">
        <v>21</v>
      </c>
      <c r="K805" s="31">
        <v>8</v>
      </c>
      <c r="L805" s="31">
        <v>21</v>
      </c>
      <c r="M805" s="12">
        <v>0.38095238095238093</v>
      </c>
    </row>
    <row r="806" spans="1:13">
      <c r="A806" s="8">
        <v>316</v>
      </c>
      <c r="B806" s="8">
        <v>2</v>
      </c>
      <c r="C806" s="9" t="s">
        <v>10</v>
      </c>
      <c r="D806" s="9" t="s">
        <v>34</v>
      </c>
      <c r="E806" s="31">
        <v>16</v>
      </c>
      <c r="F806" s="31">
        <v>27</v>
      </c>
      <c r="G806" s="8">
        <v>3</v>
      </c>
      <c r="H806" s="8">
        <v>53</v>
      </c>
      <c r="I806" s="9" t="s">
        <v>8</v>
      </c>
      <c r="J806" s="31">
        <v>81</v>
      </c>
      <c r="K806" s="31">
        <v>33</v>
      </c>
      <c r="L806" s="31">
        <v>81</v>
      </c>
      <c r="M806" s="12">
        <v>0.40740740740740738</v>
      </c>
    </row>
    <row r="807" spans="1:13">
      <c r="A807" s="8">
        <v>316</v>
      </c>
      <c r="B807" s="8">
        <v>2</v>
      </c>
      <c r="C807" s="9" t="s">
        <v>11</v>
      </c>
      <c r="D807" s="9" t="s">
        <v>35</v>
      </c>
      <c r="E807" s="31">
        <v>25</v>
      </c>
      <c r="F807" s="31">
        <v>40</v>
      </c>
      <c r="G807" s="8">
        <v>1</v>
      </c>
      <c r="H807" s="8">
        <v>52</v>
      </c>
      <c r="I807" s="9" t="s">
        <v>8</v>
      </c>
      <c r="J807" s="31">
        <v>40</v>
      </c>
      <c r="K807" s="31">
        <v>15</v>
      </c>
      <c r="L807" s="31">
        <v>40</v>
      </c>
      <c r="M807" s="12">
        <v>0.375</v>
      </c>
    </row>
    <row r="808" spans="1:13">
      <c r="A808" s="8">
        <v>317</v>
      </c>
      <c r="B808" s="8">
        <v>17</v>
      </c>
      <c r="C808" s="9" t="s">
        <v>19</v>
      </c>
      <c r="D808" s="9" t="s">
        <v>43</v>
      </c>
      <c r="E808" s="31">
        <v>13</v>
      </c>
      <c r="F808" s="31">
        <v>22</v>
      </c>
      <c r="G808" s="8">
        <v>2</v>
      </c>
      <c r="H808" s="8">
        <v>20</v>
      </c>
      <c r="I808" s="9" t="s">
        <v>8</v>
      </c>
      <c r="J808" s="31">
        <v>44</v>
      </c>
      <c r="K808" s="31">
        <v>18</v>
      </c>
      <c r="L808" s="31">
        <v>44</v>
      </c>
      <c r="M808" s="12">
        <v>0.40909090909090912</v>
      </c>
    </row>
    <row r="809" spans="1:13">
      <c r="A809" s="8">
        <v>317</v>
      </c>
      <c r="B809" s="8">
        <v>17</v>
      </c>
      <c r="C809" s="9" t="s">
        <v>20</v>
      </c>
      <c r="D809" s="9" t="s">
        <v>44</v>
      </c>
      <c r="E809" s="31">
        <v>20</v>
      </c>
      <c r="F809" s="31">
        <v>34</v>
      </c>
      <c r="G809" s="8">
        <v>3</v>
      </c>
      <c r="H809" s="8">
        <v>37</v>
      </c>
      <c r="I809" s="9" t="s">
        <v>8</v>
      </c>
      <c r="J809" s="31">
        <v>102</v>
      </c>
      <c r="K809" s="31">
        <v>42</v>
      </c>
      <c r="L809" s="31">
        <v>102</v>
      </c>
      <c r="M809" s="12">
        <v>0.41176470588235292</v>
      </c>
    </row>
    <row r="810" spans="1:13">
      <c r="A810" s="8">
        <v>317</v>
      </c>
      <c r="B810" s="8">
        <v>17</v>
      </c>
      <c r="C810" s="9" t="s">
        <v>18</v>
      </c>
      <c r="D810" s="9" t="s">
        <v>42</v>
      </c>
      <c r="E810" s="31">
        <v>19</v>
      </c>
      <c r="F810" s="31">
        <v>32</v>
      </c>
      <c r="G810" s="8">
        <v>1</v>
      </c>
      <c r="H810" s="8">
        <v>31</v>
      </c>
      <c r="I810" s="9" t="s">
        <v>8</v>
      </c>
      <c r="J810" s="31">
        <v>32</v>
      </c>
      <c r="K810" s="31">
        <v>13</v>
      </c>
      <c r="L810" s="31">
        <v>32</v>
      </c>
      <c r="M810" s="12">
        <v>0.40625</v>
      </c>
    </row>
    <row r="811" spans="1:13">
      <c r="A811" s="8">
        <v>318</v>
      </c>
      <c r="B811" s="8">
        <v>13</v>
      </c>
      <c r="C811" s="9" t="s">
        <v>13</v>
      </c>
      <c r="D811" s="9" t="s">
        <v>37</v>
      </c>
      <c r="E811" s="31">
        <v>17</v>
      </c>
      <c r="F811" s="31">
        <v>29</v>
      </c>
      <c r="G811" s="8">
        <v>1</v>
      </c>
      <c r="H811" s="8">
        <v>39</v>
      </c>
      <c r="I811" s="9" t="s">
        <v>8</v>
      </c>
      <c r="J811" s="31">
        <v>29</v>
      </c>
      <c r="K811" s="31">
        <v>12</v>
      </c>
      <c r="L811" s="31">
        <v>29</v>
      </c>
      <c r="M811" s="12">
        <v>0.41379310344827586</v>
      </c>
    </row>
    <row r="812" spans="1:13">
      <c r="A812" s="8">
        <v>319</v>
      </c>
      <c r="B812" s="8">
        <v>1</v>
      </c>
      <c r="C812" s="9" t="s">
        <v>18</v>
      </c>
      <c r="D812" s="9" t="s">
        <v>42</v>
      </c>
      <c r="E812" s="31">
        <v>19</v>
      </c>
      <c r="F812" s="31">
        <v>32</v>
      </c>
      <c r="G812" s="8">
        <v>3</v>
      </c>
      <c r="H812" s="8">
        <v>16</v>
      </c>
      <c r="I812" s="9" t="s">
        <v>8</v>
      </c>
      <c r="J812" s="31">
        <v>96</v>
      </c>
      <c r="K812" s="31">
        <v>39</v>
      </c>
      <c r="L812" s="31">
        <v>96</v>
      </c>
      <c r="M812" s="12">
        <v>0.40625</v>
      </c>
    </row>
    <row r="813" spans="1:13">
      <c r="A813" s="8">
        <v>319</v>
      </c>
      <c r="B813" s="8">
        <v>1</v>
      </c>
      <c r="C813" s="9" t="s">
        <v>17</v>
      </c>
      <c r="D813" s="9" t="s">
        <v>41</v>
      </c>
      <c r="E813" s="31">
        <v>21</v>
      </c>
      <c r="F813" s="31">
        <v>35</v>
      </c>
      <c r="G813" s="8">
        <v>2</v>
      </c>
      <c r="H813" s="8">
        <v>17</v>
      </c>
      <c r="I813" s="9" t="s">
        <v>6</v>
      </c>
      <c r="J813" s="31">
        <v>70</v>
      </c>
      <c r="K813" s="31">
        <v>28</v>
      </c>
      <c r="L813" s="31">
        <v>70</v>
      </c>
      <c r="M813" s="12">
        <v>0.4</v>
      </c>
    </row>
    <row r="814" spans="1:13">
      <c r="A814" s="8">
        <v>319</v>
      </c>
      <c r="B814" s="8">
        <v>1</v>
      </c>
      <c r="C814" s="9" t="s">
        <v>11</v>
      </c>
      <c r="D814" s="9" t="s">
        <v>35</v>
      </c>
      <c r="E814" s="31">
        <v>25</v>
      </c>
      <c r="F814" s="31">
        <v>40</v>
      </c>
      <c r="G814" s="8">
        <v>1</v>
      </c>
      <c r="H814" s="8">
        <v>38</v>
      </c>
      <c r="I814" s="9" t="s">
        <v>8</v>
      </c>
      <c r="J814" s="31">
        <v>40</v>
      </c>
      <c r="K814" s="31">
        <v>15</v>
      </c>
      <c r="L814" s="31">
        <v>40</v>
      </c>
      <c r="M814" s="12">
        <v>0.375</v>
      </c>
    </row>
    <row r="815" spans="1:13">
      <c r="A815" s="8">
        <v>319</v>
      </c>
      <c r="B815" s="8">
        <v>1</v>
      </c>
      <c r="C815" s="9" t="s">
        <v>9</v>
      </c>
      <c r="D815" s="9" t="s">
        <v>33</v>
      </c>
      <c r="E815" s="31">
        <v>19</v>
      </c>
      <c r="F815" s="31">
        <v>31</v>
      </c>
      <c r="G815" s="8">
        <v>2</v>
      </c>
      <c r="H815" s="8">
        <v>55</v>
      </c>
      <c r="I815" s="9" t="s">
        <v>8</v>
      </c>
      <c r="J815" s="31">
        <v>62</v>
      </c>
      <c r="K815" s="31">
        <v>24</v>
      </c>
      <c r="L815" s="31">
        <v>62</v>
      </c>
      <c r="M815" s="12">
        <v>0.38709677419354838</v>
      </c>
    </row>
    <row r="816" spans="1:13">
      <c r="A816" s="8">
        <v>320</v>
      </c>
      <c r="B816" s="8">
        <v>9</v>
      </c>
      <c r="C816" s="9" t="s">
        <v>23</v>
      </c>
      <c r="D816" s="9" t="s">
        <v>47</v>
      </c>
      <c r="E816" s="31">
        <v>13</v>
      </c>
      <c r="F816" s="31">
        <v>21</v>
      </c>
      <c r="G816" s="8">
        <v>2</v>
      </c>
      <c r="H816" s="8">
        <v>44</v>
      </c>
      <c r="I816" s="9" t="s">
        <v>8</v>
      </c>
      <c r="J816" s="31">
        <v>42</v>
      </c>
      <c r="K816" s="31">
        <v>16</v>
      </c>
      <c r="L816" s="31">
        <v>42</v>
      </c>
      <c r="M816" s="12">
        <v>0.38095238095238093</v>
      </c>
    </row>
    <row r="817" spans="1:13">
      <c r="A817" s="8">
        <v>320</v>
      </c>
      <c r="B817" s="8">
        <v>9</v>
      </c>
      <c r="C817" s="9" t="s">
        <v>19</v>
      </c>
      <c r="D817" s="9" t="s">
        <v>43</v>
      </c>
      <c r="E817" s="31">
        <v>13</v>
      </c>
      <c r="F817" s="31">
        <v>22</v>
      </c>
      <c r="G817" s="8">
        <v>1</v>
      </c>
      <c r="H817" s="8">
        <v>44</v>
      </c>
      <c r="I817" s="9" t="s">
        <v>8</v>
      </c>
      <c r="J817" s="31">
        <v>22</v>
      </c>
      <c r="K817" s="31">
        <v>9</v>
      </c>
      <c r="L817" s="31">
        <v>22</v>
      </c>
      <c r="M817" s="12">
        <v>0.40909090909090912</v>
      </c>
    </row>
    <row r="818" spans="1:13">
      <c r="A818" s="8">
        <v>320</v>
      </c>
      <c r="B818" s="8">
        <v>9</v>
      </c>
      <c r="C818" s="9" t="s">
        <v>20</v>
      </c>
      <c r="D818" s="9" t="s">
        <v>44</v>
      </c>
      <c r="E818" s="31">
        <v>20</v>
      </c>
      <c r="F818" s="31">
        <v>34</v>
      </c>
      <c r="G818" s="8">
        <v>1</v>
      </c>
      <c r="H818" s="8">
        <v>42</v>
      </c>
      <c r="I818" s="9" t="s">
        <v>6</v>
      </c>
      <c r="J818" s="31">
        <v>34</v>
      </c>
      <c r="K818" s="31">
        <v>14</v>
      </c>
      <c r="L818" s="31">
        <v>34</v>
      </c>
      <c r="M818" s="12">
        <v>0.41176470588235292</v>
      </c>
    </row>
    <row r="819" spans="1:13">
      <c r="A819" s="8">
        <v>321</v>
      </c>
      <c r="B819" s="8">
        <v>18</v>
      </c>
      <c r="C819" s="9" t="s">
        <v>15</v>
      </c>
      <c r="D819" s="9" t="s">
        <v>39</v>
      </c>
      <c r="E819" s="31">
        <v>16</v>
      </c>
      <c r="F819" s="31">
        <v>28</v>
      </c>
      <c r="G819" s="8">
        <v>1</v>
      </c>
      <c r="H819" s="8">
        <v>34</v>
      </c>
      <c r="I819" s="9" t="s">
        <v>8</v>
      </c>
      <c r="J819" s="31">
        <v>28</v>
      </c>
      <c r="K819" s="31">
        <v>12</v>
      </c>
      <c r="L819" s="31">
        <v>28</v>
      </c>
      <c r="M819" s="12">
        <v>0.42857142857142855</v>
      </c>
    </row>
    <row r="820" spans="1:13">
      <c r="A820" s="8">
        <v>321</v>
      </c>
      <c r="B820" s="8">
        <v>18</v>
      </c>
      <c r="C820" s="9" t="s">
        <v>19</v>
      </c>
      <c r="D820" s="9" t="s">
        <v>43</v>
      </c>
      <c r="E820" s="31">
        <v>13</v>
      </c>
      <c r="F820" s="31">
        <v>22</v>
      </c>
      <c r="G820" s="8">
        <v>2</v>
      </c>
      <c r="H820" s="8">
        <v>22</v>
      </c>
      <c r="I820" s="9" t="s">
        <v>8</v>
      </c>
      <c r="J820" s="31">
        <v>44</v>
      </c>
      <c r="K820" s="31">
        <v>18</v>
      </c>
      <c r="L820" s="31">
        <v>44</v>
      </c>
      <c r="M820" s="12">
        <v>0.40909090909090912</v>
      </c>
    </row>
    <row r="821" spans="1:13">
      <c r="A821" s="8">
        <v>321</v>
      </c>
      <c r="B821" s="8">
        <v>18</v>
      </c>
      <c r="C821" s="9" t="s">
        <v>22</v>
      </c>
      <c r="D821" s="9" t="s">
        <v>46</v>
      </c>
      <c r="E821" s="31">
        <v>14</v>
      </c>
      <c r="F821" s="31">
        <v>23</v>
      </c>
      <c r="G821" s="8">
        <v>3</v>
      </c>
      <c r="H821" s="8">
        <v>39</v>
      </c>
      <c r="I821" s="9" t="s">
        <v>6</v>
      </c>
      <c r="J821" s="31">
        <v>69</v>
      </c>
      <c r="K821" s="31">
        <v>27</v>
      </c>
      <c r="L821" s="31">
        <v>69</v>
      </c>
      <c r="M821" s="12">
        <v>0.39130434782608697</v>
      </c>
    </row>
    <row r="822" spans="1:13">
      <c r="A822" s="8">
        <v>322</v>
      </c>
      <c r="B822" s="8">
        <v>12</v>
      </c>
      <c r="C822" s="9" t="s">
        <v>18</v>
      </c>
      <c r="D822" s="9" t="s">
        <v>42</v>
      </c>
      <c r="E822" s="31">
        <v>19</v>
      </c>
      <c r="F822" s="31">
        <v>32</v>
      </c>
      <c r="G822" s="8">
        <v>2</v>
      </c>
      <c r="H822" s="8">
        <v>8</v>
      </c>
      <c r="I822" s="9" t="s">
        <v>6</v>
      </c>
      <c r="J822" s="31">
        <v>64</v>
      </c>
      <c r="K822" s="31">
        <v>26</v>
      </c>
      <c r="L822" s="31">
        <v>64</v>
      </c>
      <c r="M822" s="12">
        <v>0.40625</v>
      </c>
    </row>
    <row r="823" spans="1:13">
      <c r="A823" s="8">
        <v>322</v>
      </c>
      <c r="B823" s="8">
        <v>12</v>
      </c>
      <c r="C823" s="9" t="s">
        <v>23</v>
      </c>
      <c r="D823" s="9" t="s">
        <v>47</v>
      </c>
      <c r="E823" s="31">
        <v>13</v>
      </c>
      <c r="F823" s="31">
        <v>21</v>
      </c>
      <c r="G823" s="8">
        <v>1</v>
      </c>
      <c r="H823" s="8">
        <v>52</v>
      </c>
      <c r="I823" s="9" t="s">
        <v>8</v>
      </c>
      <c r="J823" s="31">
        <v>21</v>
      </c>
      <c r="K823" s="31">
        <v>8</v>
      </c>
      <c r="L823" s="31">
        <v>21</v>
      </c>
      <c r="M823" s="12">
        <v>0.38095238095238093</v>
      </c>
    </row>
    <row r="824" spans="1:13">
      <c r="A824" s="8">
        <v>323</v>
      </c>
      <c r="B824" s="8">
        <v>8</v>
      </c>
      <c r="C824" s="9" t="s">
        <v>19</v>
      </c>
      <c r="D824" s="9" t="s">
        <v>43</v>
      </c>
      <c r="E824" s="31">
        <v>13</v>
      </c>
      <c r="F824" s="31">
        <v>22</v>
      </c>
      <c r="G824" s="8">
        <v>3</v>
      </c>
      <c r="H824" s="8">
        <v>37</v>
      </c>
      <c r="I824" s="9" t="s">
        <v>8</v>
      </c>
      <c r="J824" s="31">
        <v>66</v>
      </c>
      <c r="K824" s="31">
        <v>27</v>
      </c>
      <c r="L824" s="31">
        <v>66</v>
      </c>
      <c r="M824" s="12">
        <v>0.40909090909090912</v>
      </c>
    </row>
    <row r="825" spans="1:13">
      <c r="A825" s="8">
        <v>323</v>
      </c>
      <c r="B825" s="8">
        <v>8</v>
      </c>
      <c r="C825" s="9" t="s">
        <v>13</v>
      </c>
      <c r="D825" s="9" t="s">
        <v>37</v>
      </c>
      <c r="E825" s="31">
        <v>17</v>
      </c>
      <c r="F825" s="31">
        <v>29</v>
      </c>
      <c r="G825" s="8">
        <v>2</v>
      </c>
      <c r="H825" s="8">
        <v>33</v>
      </c>
      <c r="I825" s="9" t="s">
        <v>6</v>
      </c>
      <c r="J825" s="31">
        <v>58</v>
      </c>
      <c r="K825" s="31">
        <v>24</v>
      </c>
      <c r="L825" s="31">
        <v>58</v>
      </c>
      <c r="M825" s="12">
        <v>0.41379310344827586</v>
      </c>
    </row>
    <row r="826" spans="1:13">
      <c r="A826" s="8">
        <v>323</v>
      </c>
      <c r="B826" s="8">
        <v>8</v>
      </c>
      <c r="C826" s="9" t="s">
        <v>5</v>
      </c>
      <c r="D826" s="9" t="s">
        <v>31</v>
      </c>
      <c r="E826" s="31">
        <v>14</v>
      </c>
      <c r="F826" s="31">
        <v>24</v>
      </c>
      <c r="G826" s="8">
        <v>2</v>
      </c>
      <c r="H826" s="8">
        <v>30</v>
      </c>
      <c r="I826" s="9" t="s">
        <v>6</v>
      </c>
      <c r="J826" s="31">
        <v>48</v>
      </c>
      <c r="K826" s="31">
        <v>20</v>
      </c>
      <c r="L826" s="31">
        <v>48</v>
      </c>
      <c r="M826" s="12">
        <v>0.41666666666666669</v>
      </c>
    </row>
    <row r="827" spans="1:13">
      <c r="A827" s="8">
        <v>323</v>
      </c>
      <c r="B827" s="8">
        <v>8</v>
      </c>
      <c r="C827" s="9" t="s">
        <v>24</v>
      </c>
      <c r="D827" s="9" t="s">
        <v>48</v>
      </c>
      <c r="E827" s="31">
        <v>10</v>
      </c>
      <c r="F827" s="31">
        <v>18</v>
      </c>
      <c r="G827" s="8">
        <v>2</v>
      </c>
      <c r="H827" s="8">
        <v>22</v>
      </c>
      <c r="I827" s="9" t="s">
        <v>8</v>
      </c>
      <c r="J827" s="31">
        <v>36</v>
      </c>
      <c r="K827" s="31">
        <v>16</v>
      </c>
      <c r="L827" s="31">
        <v>36</v>
      </c>
      <c r="M827" s="12">
        <v>0.44444444444444442</v>
      </c>
    </row>
    <row r="828" spans="1:13">
      <c r="A828" s="8">
        <v>324</v>
      </c>
      <c r="B828" s="8">
        <v>9</v>
      </c>
      <c r="C828" s="9" t="s">
        <v>7</v>
      </c>
      <c r="D828" s="9" t="s">
        <v>32</v>
      </c>
      <c r="E828" s="31">
        <v>18</v>
      </c>
      <c r="F828" s="31">
        <v>30</v>
      </c>
      <c r="G828" s="8">
        <v>1</v>
      </c>
      <c r="H828" s="8">
        <v>15</v>
      </c>
      <c r="I828" s="9" t="s">
        <v>8</v>
      </c>
      <c r="J828" s="31">
        <v>30</v>
      </c>
      <c r="K828" s="31">
        <v>12</v>
      </c>
      <c r="L828" s="31">
        <v>30</v>
      </c>
      <c r="M828" s="12">
        <v>0.4</v>
      </c>
    </row>
    <row r="829" spans="1:13">
      <c r="A829" s="8">
        <v>324</v>
      </c>
      <c r="B829" s="8">
        <v>9</v>
      </c>
      <c r="C829" s="9" t="s">
        <v>10</v>
      </c>
      <c r="D829" s="9" t="s">
        <v>34</v>
      </c>
      <c r="E829" s="31">
        <v>16</v>
      </c>
      <c r="F829" s="31">
        <v>27</v>
      </c>
      <c r="G829" s="8">
        <v>3</v>
      </c>
      <c r="H829" s="8">
        <v>58</v>
      </c>
      <c r="I829" s="9" t="s">
        <v>6</v>
      </c>
      <c r="J829" s="31">
        <v>81</v>
      </c>
      <c r="K829" s="31">
        <v>33</v>
      </c>
      <c r="L829" s="31">
        <v>81</v>
      </c>
      <c r="M829" s="12">
        <v>0.40740740740740738</v>
      </c>
    </row>
    <row r="830" spans="1:13">
      <c r="A830" s="8">
        <v>324</v>
      </c>
      <c r="B830" s="8">
        <v>9</v>
      </c>
      <c r="C830" s="9" t="s">
        <v>25</v>
      </c>
      <c r="D830" s="9" t="s">
        <v>49</v>
      </c>
      <c r="E830" s="31">
        <v>15</v>
      </c>
      <c r="F830" s="31">
        <v>26</v>
      </c>
      <c r="G830" s="8">
        <v>1</v>
      </c>
      <c r="H830" s="8">
        <v>17</v>
      </c>
      <c r="I830" s="9" t="s">
        <v>6</v>
      </c>
      <c r="J830" s="31">
        <v>26</v>
      </c>
      <c r="K830" s="31">
        <v>11</v>
      </c>
      <c r="L830" s="31">
        <v>26</v>
      </c>
      <c r="M830" s="12">
        <v>0.42307692307692307</v>
      </c>
    </row>
    <row r="831" spans="1:13">
      <c r="A831" s="8">
        <v>325</v>
      </c>
      <c r="B831" s="8">
        <v>18</v>
      </c>
      <c r="C831" s="9" t="s">
        <v>23</v>
      </c>
      <c r="D831" s="9" t="s">
        <v>47</v>
      </c>
      <c r="E831" s="31">
        <v>13</v>
      </c>
      <c r="F831" s="31">
        <v>21</v>
      </c>
      <c r="G831" s="8">
        <v>1</v>
      </c>
      <c r="H831" s="8">
        <v>26</v>
      </c>
      <c r="I831" s="9" t="s">
        <v>8</v>
      </c>
      <c r="J831" s="31">
        <v>21</v>
      </c>
      <c r="K831" s="31">
        <v>8</v>
      </c>
      <c r="L831" s="31">
        <v>21</v>
      </c>
      <c r="M831" s="12">
        <v>0.38095238095238093</v>
      </c>
    </row>
    <row r="832" spans="1:13">
      <c r="A832" s="8">
        <v>325</v>
      </c>
      <c r="B832" s="8">
        <v>18</v>
      </c>
      <c r="C832" s="9" t="s">
        <v>9</v>
      </c>
      <c r="D832" s="9" t="s">
        <v>33</v>
      </c>
      <c r="E832" s="31">
        <v>19</v>
      </c>
      <c r="F832" s="31">
        <v>31</v>
      </c>
      <c r="G832" s="8">
        <v>1</v>
      </c>
      <c r="H832" s="8">
        <v>5</v>
      </c>
      <c r="I832" s="9" t="s">
        <v>8</v>
      </c>
      <c r="J832" s="31">
        <v>31</v>
      </c>
      <c r="K832" s="31">
        <v>12</v>
      </c>
      <c r="L832" s="31">
        <v>31</v>
      </c>
      <c r="M832" s="12">
        <v>0.38709677419354838</v>
      </c>
    </row>
    <row r="833" spans="1:13">
      <c r="A833" s="8">
        <v>325</v>
      </c>
      <c r="B833" s="8">
        <v>18</v>
      </c>
      <c r="C833" s="9" t="s">
        <v>17</v>
      </c>
      <c r="D833" s="9" t="s">
        <v>41</v>
      </c>
      <c r="E833" s="31">
        <v>21</v>
      </c>
      <c r="F833" s="31">
        <v>35</v>
      </c>
      <c r="G833" s="8">
        <v>2</v>
      </c>
      <c r="H833" s="8">
        <v>13</v>
      </c>
      <c r="I833" s="9" t="s">
        <v>8</v>
      </c>
      <c r="J833" s="31">
        <v>70</v>
      </c>
      <c r="K833" s="31">
        <v>28</v>
      </c>
      <c r="L833" s="31">
        <v>70</v>
      </c>
      <c r="M833" s="12">
        <v>0.4</v>
      </c>
    </row>
    <row r="834" spans="1:13">
      <c r="A834" s="8">
        <v>325</v>
      </c>
      <c r="B834" s="8">
        <v>18</v>
      </c>
      <c r="C834" s="9" t="s">
        <v>18</v>
      </c>
      <c r="D834" s="9" t="s">
        <v>42</v>
      </c>
      <c r="E834" s="31">
        <v>19</v>
      </c>
      <c r="F834" s="31">
        <v>32</v>
      </c>
      <c r="G834" s="8">
        <v>1</v>
      </c>
      <c r="H834" s="8">
        <v>27</v>
      </c>
      <c r="I834" s="9" t="s">
        <v>6</v>
      </c>
      <c r="J834" s="31">
        <v>32</v>
      </c>
      <c r="K834" s="31">
        <v>13</v>
      </c>
      <c r="L834" s="31">
        <v>32</v>
      </c>
      <c r="M834" s="12">
        <v>0.40625</v>
      </c>
    </row>
    <row r="835" spans="1:13">
      <c r="A835" s="8">
        <v>326</v>
      </c>
      <c r="B835" s="8">
        <v>14</v>
      </c>
      <c r="C835" s="9" t="s">
        <v>17</v>
      </c>
      <c r="D835" s="9" t="s">
        <v>41</v>
      </c>
      <c r="E835" s="31">
        <v>21</v>
      </c>
      <c r="F835" s="31">
        <v>35</v>
      </c>
      <c r="G835" s="8">
        <v>1</v>
      </c>
      <c r="H835" s="8">
        <v>14</v>
      </c>
      <c r="I835" s="9" t="s">
        <v>6</v>
      </c>
      <c r="J835" s="31">
        <v>35</v>
      </c>
      <c r="K835" s="31">
        <v>14</v>
      </c>
      <c r="L835" s="31">
        <v>35</v>
      </c>
      <c r="M835" s="12">
        <v>0.4</v>
      </c>
    </row>
    <row r="836" spans="1:13">
      <c r="A836" s="8">
        <v>326</v>
      </c>
      <c r="B836" s="8">
        <v>14</v>
      </c>
      <c r="C836" s="9" t="s">
        <v>24</v>
      </c>
      <c r="D836" s="9" t="s">
        <v>48</v>
      </c>
      <c r="E836" s="31">
        <v>10</v>
      </c>
      <c r="F836" s="31">
        <v>18</v>
      </c>
      <c r="G836" s="8">
        <v>1</v>
      </c>
      <c r="H836" s="8">
        <v>28</v>
      </c>
      <c r="I836" s="9" t="s">
        <v>6</v>
      </c>
      <c r="J836" s="31">
        <v>18</v>
      </c>
      <c r="K836" s="31">
        <v>8</v>
      </c>
      <c r="L836" s="31">
        <v>18</v>
      </c>
      <c r="M836" s="12">
        <v>0.44444444444444442</v>
      </c>
    </row>
    <row r="837" spans="1:13">
      <c r="A837" s="8">
        <v>326</v>
      </c>
      <c r="B837" s="8">
        <v>14</v>
      </c>
      <c r="C837" s="9" t="s">
        <v>15</v>
      </c>
      <c r="D837" s="9" t="s">
        <v>39</v>
      </c>
      <c r="E837" s="31">
        <v>16</v>
      </c>
      <c r="F837" s="31">
        <v>28</v>
      </c>
      <c r="G837" s="8">
        <v>1</v>
      </c>
      <c r="H837" s="8">
        <v>49</v>
      </c>
      <c r="I837" s="9" t="s">
        <v>6</v>
      </c>
      <c r="J837" s="31">
        <v>28</v>
      </c>
      <c r="K837" s="31">
        <v>12</v>
      </c>
      <c r="L837" s="31">
        <v>28</v>
      </c>
      <c r="M837" s="12">
        <v>0.42857142857142855</v>
      </c>
    </row>
    <row r="838" spans="1:13">
      <c r="A838" s="8">
        <v>327</v>
      </c>
      <c r="B838" s="8">
        <v>12</v>
      </c>
      <c r="C838" s="9" t="s">
        <v>20</v>
      </c>
      <c r="D838" s="9" t="s">
        <v>44</v>
      </c>
      <c r="E838" s="31">
        <v>20</v>
      </c>
      <c r="F838" s="31">
        <v>34</v>
      </c>
      <c r="G838" s="8">
        <v>3</v>
      </c>
      <c r="H838" s="8">
        <v>33</v>
      </c>
      <c r="I838" s="9" t="s">
        <v>6</v>
      </c>
      <c r="J838" s="31">
        <v>102</v>
      </c>
      <c r="K838" s="31">
        <v>42</v>
      </c>
      <c r="L838" s="31">
        <v>102</v>
      </c>
      <c r="M838" s="12">
        <v>0.41176470588235292</v>
      </c>
    </row>
    <row r="839" spans="1:13">
      <c r="A839" s="8">
        <v>327</v>
      </c>
      <c r="B839" s="8">
        <v>12</v>
      </c>
      <c r="C839" s="9" t="s">
        <v>24</v>
      </c>
      <c r="D839" s="9" t="s">
        <v>48</v>
      </c>
      <c r="E839" s="31">
        <v>10</v>
      </c>
      <c r="F839" s="31">
        <v>18</v>
      </c>
      <c r="G839" s="8">
        <v>1</v>
      </c>
      <c r="H839" s="8">
        <v>7</v>
      </c>
      <c r="I839" s="9" t="s">
        <v>8</v>
      </c>
      <c r="J839" s="31">
        <v>18</v>
      </c>
      <c r="K839" s="31">
        <v>8</v>
      </c>
      <c r="L839" s="31">
        <v>18</v>
      </c>
      <c r="M839" s="12">
        <v>0.44444444444444442</v>
      </c>
    </row>
    <row r="840" spans="1:13">
      <c r="A840" s="8">
        <v>327</v>
      </c>
      <c r="B840" s="8">
        <v>12</v>
      </c>
      <c r="C840" s="9" t="s">
        <v>10</v>
      </c>
      <c r="D840" s="9" t="s">
        <v>34</v>
      </c>
      <c r="E840" s="31">
        <v>16</v>
      </c>
      <c r="F840" s="31">
        <v>27</v>
      </c>
      <c r="G840" s="8">
        <v>1</v>
      </c>
      <c r="H840" s="8">
        <v>34</v>
      </c>
      <c r="I840" s="9" t="s">
        <v>6</v>
      </c>
      <c r="J840" s="31">
        <v>27</v>
      </c>
      <c r="K840" s="31">
        <v>11</v>
      </c>
      <c r="L840" s="31">
        <v>27</v>
      </c>
      <c r="M840" s="12">
        <v>0.40740740740740738</v>
      </c>
    </row>
    <row r="841" spans="1:13">
      <c r="A841" s="8">
        <v>328</v>
      </c>
      <c r="B841" s="8">
        <v>4</v>
      </c>
      <c r="C841" s="9" t="s">
        <v>17</v>
      </c>
      <c r="D841" s="9" t="s">
        <v>41</v>
      </c>
      <c r="E841" s="31">
        <v>21</v>
      </c>
      <c r="F841" s="31">
        <v>35</v>
      </c>
      <c r="G841" s="8">
        <v>1</v>
      </c>
      <c r="H841" s="8">
        <v>21</v>
      </c>
      <c r="I841" s="9" t="s">
        <v>6</v>
      </c>
      <c r="J841" s="31">
        <v>35</v>
      </c>
      <c r="K841" s="31">
        <v>14</v>
      </c>
      <c r="L841" s="31">
        <v>35</v>
      </c>
      <c r="M841" s="12">
        <v>0.4</v>
      </c>
    </row>
    <row r="842" spans="1:13">
      <c r="A842" s="8">
        <v>329</v>
      </c>
      <c r="B842" s="8">
        <v>13</v>
      </c>
      <c r="C842" s="9" t="s">
        <v>23</v>
      </c>
      <c r="D842" s="9" t="s">
        <v>47</v>
      </c>
      <c r="E842" s="31">
        <v>13</v>
      </c>
      <c r="F842" s="31">
        <v>21</v>
      </c>
      <c r="G842" s="8">
        <v>2</v>
      </c>
      <c r="H842" s="8">
        <v>56</v>
      </c>
      <c r="I842" s="9" t="s">
        <v>6</v>
      </c>
      <c r="J842" s="31">
        <v>42</v>
      </c>
      <c r="K842" s="31">
        <v>16</v>
      </c>
      <c r="L842" s="31">
        <v>42</v>
      </c>
      <c r="M842" s="12">
        <v>0.38095238095238093</v>
      </c>
    </row>
    <row r="843" spans="1:13">
      <c r="A843" s="8">
        <v>329</v>
      </c>
      <c r="B843" s="8">
        <v>13</v>
      </c>
      <c r="C843" s="9" t="s">
        <v>11</v>
      </c>
      <c r="D843" s="9" t="s">
        <v>35</v>
      </c>
      <c r="E843" s="31">
        <v>25</v>
      </c>
      <c r="F843" s="31">
        <v>40</v>
      </c>
      <c r="G843" s="8">
        <v>2</v>
      </c>
      <c r="H843" s="8">
        <v>17</v>
      </c>
      <c r="I843" s="9" t="s">
        <v>6</v>
      </c>
      <c r="J843" s="31">
        <v>80</v>
      </c>
      <c r="K843" s="31">
        <v>30</v>
      </c>
      <c r="L843" s="31">
        <v>80</v>
      </c>
      <c r="M843" s="12">
        <v>0.375</v>
      </c>
    </row>
    <row r="844" spans="1:13">
      <c r="A844" s="8">
        <v>329</v>
      </c>
      <c r="B844" s="8">
        <v>13</v>
      </c>
      <c r="C844" s="9" t="s">
        <v>9</v>
      </c>
      <c r="D844" s="9" t="s">
        <v>33</v>
      </c>
      <c r="E844" s="31">
        <v>19</v>
      </c>
      <c r="F844" s="31">
        <v>31</v>
      </c>
      <c r="G844" s="8">
        <v>2</v>
      </c>
      <c r="H844" s="8">
        <v>58</v>
      </c>
      <c r="I844" s="9" t="s">
        <v>6</v>
      </c>
      <c r="J844" s="31">
        <v>62</v>
      </c>
      <c r="K844" s="31">
        <v>24</v>
      </c>
      <c r="L844" s="31">
        <v>62</v>
      </c>
      <c r="M844" s="12">
        <v>0.38709677419354838</v>
      </c>
    </row>
    <row r="845" spans="1:13">
      <c r="A845" s="8">
        <v>329</v>
      </c>
      <c r="B845" s="8">
        <v>13</v>
      </c>
      <c r="C845" s="9" t="s">
        <v>22</v>
      </c>
      <c r="D845" s="9" t="s">
        <v>46</v>
      </c>
      <c r="E845" s="31">
        <v>14</v>
      </c>
      <c r="F845" s="31">
        <v>23</v>
      </c>
      <c r="G845" s="8">
        <v>1</v>
      </c>
      <c r="H845" s="8">
        <v>8</v>
      </c>
      <c r="I845" s="9" t="s">
        <v>6</v>
      </c>
      <c r="J845" s="31">
        <v>23</v>
      </c>
      <c r="K845" s="31">
        <v>9</v>
      </c>
      <c r="L845" s="31">
        <v>23</v>
      </c>
      <c r="M845" s="12">
        <v>0.39130434782608697</v>
      </c>
    </row>
    <row r="846" spans="1:13">
      <c r="A846" s="8">
        <v>330</v>
      </c>
      <c r="B846" s="8">
        <v>10</v>
      </c>
      <c r="C846" s="9" t="s">
        <v>26</v>
      </c>
      <c r="D846" s="9" t="s">
        <v>50</v>
      </c>
      <c r="E846" s="31">
        <v>15</v>
      </c>
      <c r="F846" s="31">
        <v>25</v>
      </c>
      <c r="G846" s="8">
        <v>2</v>
      </c>
      <c r="H846" s="8">
        <v>25</v>
      </c>
      <c r="I846" s="9" t="s">
        <v>8</v>
      </c>
      <c r="J846" s="31">
        <v>50</v>
      </c>
      <c r="K846" s="31">
        <v>20</v>
      </c>
      <c r="L846" s="31">
        <v>50</v>
      </c>
      <c r="M846" s="12">
        <v>0.4</v>
      </c>
    </row>
    <row r="847" spans="1:13">
      <c r="A847" s="8">
        <v>330</v>
      </c>
      <c r="B847" s="8">
        <v>10</v>
      </c>
      <c r="C847" s="9" t="s">
        <v>15</v>
      </c>
      <c r="D847" s="9" t="s">
        <v>39</v>
      </c>
      <c r="E847" s="31">
        <v>16</v>
      </c>
      <c r="F847" s="31">
        <v>28</v>
      </c>
      <c r="G847" s="8">
        <v>2</v>
      </c>
      <c r="H847" s="8">
        <v>43</v>
      </c>
      <c r="I847" s="9" t="s">
        <v>6</v>
      </c>
      <c r="J847" s="31">
        <v>56</v>
      </c>
      <c r="K847" s="31">
        <v>24</v>
      </c>
      <c r="L847" s="31">
        <v>56</v>
      </c>
      <c r="M847" s="12">
        <v>0.42857142857142855</v>
      </c>
    </row>
    <row r="848" spans="1:13">
      <c r="A848" s="8">
        <v>330</v>
      </c>
      <c r="B848" s="8">
        <v>10</v>
      </c>
      <c r="C848" s="9" t="s">
        <v>22</v>
      </c>
      <c r="D848" s="9" t="s">
        <v>46</v>
      </c>
      <c r="E848" s="31">
        <v>14</v>
      </c>
      <c r="F848" s="31">
        <v>23</v>
      </c>
      <c r="G848" s="8">
        <v>3</v>
      </c>
      <c r="H848" s="8">
        <v>21</v>
      </c>
      <c r="I848" s="9" t="s">
        <v>6</v>
      </c>
      <c r="J848" s="31">
        <v>69</v>
      </c>
      <c r="K848" s="31">
        <v>27</v>
      </c>
      <c r="L848" s="31">
        <v>69</v>
      </c>
      <c r="M848" s="12">
        <v>0.39130434782608697</v>
      </c>
    </row>
    <row r="849" spans="1:13">
      <c r="A849" s="8">
        <v>330</v>
      </c>
      <c r="B849" s="8">
        <v>10</v>
      </c>
      <c r="C849" s="9" t="s">
        <v>23</v>
      </c>
      <c r="D849" s="9" t="s">
        <v>47</v>
      </c>
      <c r="E849" s="31">
        <v>13</v>
      </c>
      <c r="F849" s="31">
        <v>21</v>
      </c>
      <c r="G849" s="8">
        <v>2</v>
      </c>
      <c r="H849" s="8">
        <v>51</v>
      </c>
      <c r="I849" s="9" t="s">
        <v>8</v>
      </c>
      <c r="J849" s="31">
        <v>42</v>
      </c>
      <c r="K849" s="31">
        <v>16</v>
      </c>
      <c r="L849" s="31">
        <v>42</v>
      </c>
      <c r="M849" s="12">
        <v>0.38095238095238093</v>
      </c>
    </row>
    <row r="850" spans="1:13">
      <c r="A850" s="8">
        <v>331</v>
      </c>
      <c r="B850" s="8">
        <v>20</v>
      </c>
      <c r="C850" s="9" t="s">
        <v>16</v>
      </c>
      <c r="D850" s="9" t="s">
        <v>40</v>
      </c>
      <c r="E850" s="31">
        <v>11</v>
      </c>
      <c r="F850" s="31">
        <v>19</v>
      </c>
      <c r="G850" s="8">
        <v>1</v>
      </c>
      <c r="H850" s="8">
        <v>5</v>
      </c>
      <c r="I850" s="9" t="s">
        <v>6</v>
      </c>
      <c r="J850" s="31">
        <v>19</v>
      </c>
      <c r="K850" s="31">
        <v>8</v>
      </c>
      <c r="L850" s="31">
        <v>19</v>
      </c>
      <c r="M850" s="12">
        <v>0.42105263157894735</v>
      </c>
    </row>
    <row r="851" spans="1:13">
      <c r="A851" s="8">
        <v>331</v>
      </c>
      <c r="B851" s="8">
        <v>20</v>
      </c>
      <c r="C851" s="9" t="s">
        <v>17</v>
      </c>
      <c r="D851" s="9" t="s">
        <v>41</v>
      </c>
      <c r="E851" s="31">
        <v>21</v>
      </c>
      <c r="F851" s="31">
        <v>35</v>
      </c>
      <c r="G851" s="8">
        <v>3</v>
      </c>
      <c r="H851" s="8">
        <v>26</v>
      </c>
      <c r="I851" s="9" t="s">
        <v>8</v>
      </c>
      <c r="J851" s="31">
        <v>105</v>
      </c>
      <c r="K851" s="31">
        <v>42</v>
      </c>
      <c r="L851" s="31">
        <v>105</v>
      </c>
      <c r="M851" s="12">
        <v>0.4</v>
      </c>
    </row>
    <row r="852" spans="1:13">
      <c r="A852" s="8">
        <v>331</v>
      </c>
      <c r="B852" s="8">
        <v>20</v>
      </c>
      <c r="C852" s="9" t="s">
        <v>5</v>
      </c>
      <c r="D852" s="9" t="s">
        <v>31</v>
      </c>
      <c r="E852" s="31">
        <v>14</v>
      </c>
      <c r="F852" s="31">
        <v>24</v>
      </c>
      <c r="G852" s="8">
        <v>1</v>
      </c>
      <c r="H852" s="8">
        <v>55</v>
      </c>
      <c r="I852" s="9" t="s">
        <v>6</v>
      </c>
      <c r="J852" s="31">
        <v>24</v>
      </c>
      <c r="K852" s="31">
        <v>10</v>
      </c>
      <c r="L852" s="31">
        <v>24</v>
      </c>
      <c r="M852" s="12">
        <v>0.41666666666666669</v>
      </c>
    </row>
    <row r="853" spans="1:13">
      <c r="A853" s="8">
        <v>331</v>
      </c>
      <c r="B853" s="8">
        <v>20</v>
      </c>
      <c r="C853" s="9" t="s">
        <v>26</v>
      </c>
      <c r="D853" s="9" t="s">
        <v>50</v>
      </c>
      <c r="E853" s="31">
        <v>15</v>
      </c>
      <c r="F853" s="31">
        <v>25</v>
      </c>
      <c r="G853" s="8">
        <v>1</v>
      </c>
      <c r="H853" s="8">
        <v>35</v>
      </c>
      <c r="I853" s="9" t="s">
        <v>6</v>
      </c>
      <c r="J853" s="31">
        <v>25</v>
      </c>
      <c r="K853" s="31">
        <v>10</v>
      </c>
      <c r="L853" s="31">
        <v>25</v>
      </c>
      <c r="M853" s="12">
        <v>0.4</v>
      </c>
    </row>
    <row r="854" spans="1:13">
      <c r="A854" s="8">
        <v>332</v>
      </c>
      <c r="B854" s="8">
        <v>6</v>
      </c>
      <c r="C854" s="9" t="s">
        <v>11</v>
      </c>
      <c r="D854" s="9" t="s">
        <v>35</v>
      </c>
      <c r="E854" s="31">
        <v>25</v>
      </c>
      <c r="F854" s="31">
        <v>40</v>
      </c>
      <c r="G854" s="8">
        <v>3</v>
      </c>
      <c r="H854" s="8">
        <v>17</v>
      </c>
      <c r="I854" s="9" t="s">
        <v>6</v>
      </c>
      <c r="J854" s="31">
        <v>120</v>
      </c>
      <c r="K854" s="31">
        <v>45</v>
      </c>
      <c r="L854" s="31">
        <v>120</v>
      </c>
      <c r="M854" s="12">
        <v>0.375</v>
      </c>
    </row>
    <row r="855" spans="1:13">
      <c r="A855" s="8">
        <v>333</v>
      </c>
      <c r="B855" s="8">
        <v>6</v>
      </c>
      <c r="C855" s="9" t="s">
        <v>12</v>
      </c>
      <c r="D855" s="9" t="s">
        <v>36</v>
      </c>
      <c r="E855" s="31">
        <v>22</v>
      </c>
      <c r="F855" s="31">
        <v>36</v>
      </c>
      <c r="G855" s="8">
        <v>1</v>
      </c>
      <c r="H855" s="8">
        <v>38</v>
      </c>
      <c r="I855" s="9" t="s">
        <v>8</v>
      </c>
      <c r="J855" s="31">
        <v>36</v>
      </c>
      <c r="K855" s="31">
        <v>14</v>
      </c>
      <c r="L855" s="31">
        <v>36</v>
      </c>
      <c r="M855" s="12">
        <v>0.3888888888888889</v>
      </c>
    </row>
    <row r="856" spans="1:13">
      <c r="A856" s="8">
        <v>333</v>
      </c>
      <c r="B856" s="8">
        <v>6</v>
      </c>
      <c r="C856" s="9" t="s">
        <v>24</v>
      </c>
      <c r="D856" s="9" t="s">
        <v>48</v>
      </c>
      <c r="E856" s="31">
        <v>10</v>
      </c>
      <c r="F856" s="31">
        <v>18</v>
      </c>
      <c r="G856" s="8">
        <v>2</v>
      </c>
      <c r="H856" s="8">
        <v>23</v>
      </c>
      <c r="I856" s="9" t="s">
        <v>8</v>
      </c>
      <c r="J856" s="31">
        <v>36</v>
      </c>
      <c r="K856" s="31">
        <v>16</v>
      </c>
      <c r="L856" s="31">
        <v>36</v>
      </c>
      <c r="M856" s="12">
        <v>0.44444444444444442</v>
      </c>
    </row>
    <row r="857" spans="1:13">
      <c r="A857" s="8">
        <v>334</v>
      </c>
      <c r="B857" s="8">
        <v>12</v>
      </c>
      <c r="C857" s="9" t="s">
        <v>23</v>
      </c>
      <c r="D857" s="9" t="s">
        <v>47</v>
      </c>
      <c r="E857" s="31">
        <v>13</v>
      </c>
      <c r="F857" s="31">
        <v>21</v>
      </c>
      <c r="G857" s="8">
        <v>2</v>
      </c>
      <c r="H857" s="8">
        <v>36</v>
      </c>
      <c r="I857" s="9" t="s">
        <v>8</v>
      </c>
      <c r="J857" s="31">
        <v>42</v>
      </c>
      <c r="K857" s="31">
        <v>16</v>
      </c>
      <c r="L857" s="31">
        <v>42</v>
      </c>
      <c r="M857" s="12">
        <v>0.38095238095238093</v>
      </c>
    </row>
    <row r="858" spans="1:13">
      <c r="A858" s="8">
        <v>334</v>
      </c>
      <c r="B858" s="8">
        <v>12</v>
      </c>
      <c r="C858" s="9" t="s">
        <v>22</v>
      </c>
      <c r="D858" s="9" t="s">
        <v>46</v>
      </c>
      <c r="E858" s="31">
        <v>14</v>
      </c>
      <c r="F858" s="31">
        <v>23</v>
      </c>
      <c r="G858" s="8">
        <v>1</v>
      </c>
      <c r="H858" s="8">
        <v>58</v>
      </c>
      <c r="I858" s="9" t="s">
        <v>6</v>
      </c>
      <c r="J858" s="31">
        <v>23</v>
      </c>
      <c r="K858" s="31">
        <v>9</v>
      </c>
      <c r="L858" s="31">
        <v>23</v>
      </c>
      <c r="M858" s="12">
        <v>0.39130434782608697</v>
      </c>
    </row>
    <row r="859" spans="1:13">
      <c r="A859" s="8">
        <v>334</v>
      </c>
      <c r="B859" s="8">
        <v>12</v>
      </c>
      <c r="C859" s="9" t="s">
        <v>5</v>
      </c>
      <c r="D859" s="9" t="s">
        <v>31</v>
      </c>
      <c r="E859" s="31">
        <v>14</v>
      </c>
      <c r="F859" s="31">
        <v>24</v>
      </c>
      <c r="G859" s="8">
        <v>2</v>
      </c>
      <c r="H859" s="8">
        <v>31</v>
      </c>
      <c r="I859" s="9" t="s">
        <v>6</v>
      </c>
      <c r="J859" s="31">
        <v>48</v>
      </c>
      <c r="K859" s="31">
        <v>20</v>
      </c>
      <c r="L859" s="31">
        <v>48</v>
      </c>
      <c r="M859" s="12">
        <v>0.41666666666666669</v>
      </c>
    </row>
    <row r="860" spans="1:13">
      <c r="A860" s="8">
        <v>334</v>
      </c>
      <c r="B860" s="8">
        <v>12</v>
      </c>
      <c r="C860" s="9" t="s">
        <v>7</v>
      </c>
      <c r="D860" s="9" t="s">
        <v>32</v>
      </c>
      <c r="E860" s="31">
        <v>18</v>
      </c>
      <c r="F860" s="31">
        <v>30</v>
      </c>
      <c r="G860" s="8">
        <v>2</v>
      </c>
      <c r="H860" s="8">
        <v>31</v>
      </c>
      <c r="I860" s="9" t="s">
        <v>6</v>
      </c>
      <c r="J860" s="31">
        <v>60</v>
      </c>
      <c r="K860" s="31">
        <v>24</v>
      </c>
      <c r="L860" s="31">
        <v>60</v>
      </c>
      <c r="M860" s="12">
        <v>0.4</v>
      </c>
    </row>
    <row r="861" spans="1:13">
      <c r="A861" s="8">
        <v>335</v>
      </c>
      <c r="B861" s="8">
        <v>14</v>
      </c>
      <c r="C861" s="9" t="s">
        <v>7</v>
      </c>
      <c r="D861" s="9" t="s">
        <v>32</v>
      </c>
      <c r="E861" s="31">
        <v>18</v>
      </c>
      <c r="F861" s="31">
        <v>30</v>
      </c>
      <c r="G861" s="8">
        <v>1</v>
      </c>
      <c r="H861" s="8">
        <v>33</v>
      </c>
      <c r="I861" s="9" t="s">
        <v>8</v>
      </c>
      <c r="J861" s="31">
        <v>30</v>
      </c>
      <c r="K861" s="31">
        <v>12</v>
      </c>
      <c r="L861" s="31">
        <v>30</v>
      </c>
      <c r="M861" s="12">
        <v>0.4</v>
      </c>
    </row>
    <row r="862" spans="1:13">
      <c r="A862" s="8">
        <v>335</v>
      </c>
      <c r="B862" s="8">
        <v>14</v>
      </c>
      <c r="C862" s="9" t="s">
        <v>15</v>
      </c>
      <c r="D862" s="9" t="s">
        <v>39</v>
      </c>
      <c r="E862" s="31">
        <v>16</v>
      </c>
      <c r="F862" s="31">
        <v>28</v>
      </c>
      <c r="G862" s="8">
        <v>3</v>
      </c>
      <c r="H862" s="8">
        <v>36</v>
      </c>
      <c r="I862" s="9" t="s">
        <v>8</v>
      </c>
      <c r="J862" s="31">
        <v>84</v>
      </c>
      <c r="K862" s="31">
        <v>36</v>
      </c>
      <c r="L862" s="31">
        <v>84</v>
      </c>
      <c r="M862" s="12">
        <v>0.42857142857142855</v>
      </c>
    </row>
    <row r="863" spans="1:13">
      <c r="A863" s="8">
        <v>336</v>
      </c>
      <c r="B863" s="8">
        <v>4</v>
      </c>
      <c r="C863" s="9" t="s">
        <v>23</v>
      </c>
      <c r="D863" s="9" t="s">
        <v>47</v>
      </c>
      <c r="E863" s="31">
        <v>13</v>
      </c>
      <c r="F863" s="31">
        <v>21</v>
      </c>
      <c r="G863" s="8">
        <v>2</v>
      </c>
      <c r="H863" s="8">
        <v>12</v>
      </c>
      <c r="I863" s="9" t="s">
        <v>8</v>
      </c>
      <c r="J863" s="31">
        <v>42</v>
      </c>
      <c r="K863" s="31">
        <v>16</v>
      </c>
      <c r="L863" s="31">
        <v>42</v>
      </c>
      <c r="M863" s="12">
        <v>0.38095238095238093</v>
      </c>
    </row>
    <row r="864" spans="1:13">
      <c r="A864" s="8">
        <v>336</v>
      </c>
      <c r="B864" s="8">
        <v>4</v>
      </c>
      <c r="C864" s="9" t="s">
        <v>16</v>
      </c>
      <c r="D864" s="9" t="s">
        <v>40</v>
      </c>
      <c r="E864" s="31">
        <v>11</v>
      </c>
      <c r="F864" s="31">
        <v>19</v>
      </c>
      <c r="G864" s="8">
        <v>2</v>
      </c>
      <c r="H864" s="8">
        <v>33</v>
      </c>
      <c r="I864" s="9" t="s">
        <v>8</v>
      </c>
      <c r="J864" s="31">
        <v>38</v>
      </c>
      <c r="K864" s="31">
        <v>16</v>
      </c>
      <c r="L864" s="31">
        <v>38</v>
      </c>
      <c r="M864" s="12">
        <v>0.42105263157894735</v>
      </c>
    </row>
    <row r="865" spans="1:13">
      <c r="A865" s="8">
        <v>336</v>
      </c>
      <c r="B865" s="8">
        <v>4</v>
      </c>
      <c r="C865" s="9" t="s">
        <v>25</v>
      </c>
      <c r="D865" s="9" t="s">
        <v>49</v>
      </c>
      <c r="E865" s="31">
        <v>15</v>
      </c>
      <c r="F865" s="31">
        <v>26</v>
      </c>
      <c r="G865" s="8">
        <v>3</v>
      </c>
      <c r="H865" s="8">
        <v>20</v>
      </c>
      <c r="I865" s="9" t="s">
        <v>8</v>
      </c>
      <c r="J865" s="31">
        <v>78</v>
      </c>
      <c r="K865" s="31">
        <v>33</v>
      </c>
      <c r="L865" s="31">
        <v>78</v>
      </c>
      <c r="M865" s="12">
        <v>0.42307692307692307</v>
      </c>
    </row>
    <row r="866" spans="1:13">
      <c r="A866" s="8">
        <v>337</v>
      </c>
      <c r="B866" s="8">
        <v>11</v>
      </c>
      <c r="C866" s="9" t="s">
        <v>5</v>
      </c>
      <c r="D866" s="9" t="s">
        <v>31</v>
      </c>
      <c r="E866" s="31">
        <v>14</v>
      </c>
      <c r="F866" s="31">
        <v>24</v>
      </c>
      <c r="G866" s="8">
        <v>3</v>
      </c>
      <c r="H866" s="8">
        <v>53</v>
      </c>
      <c r="I866" s="9" t="s">
        <v>6</v>
      </c>
      <c r="J866" s="31">
        <v>72</v>
      </c>
      <c r="K866" s="31">
        <v>30</v>
      </c>
      <c r="L866" s="31">
        <v>72</v>
      </c>
      <c r="M866" s="12">
        <v>0.41666666666666669</v>
      </c>
    </row>
    <row r="867" spans="1:13">
      <c r="A867" s="8">
        <v>337</v>
      </c>
      <c r="B867" s="8">
        <v>11</v>
      </c>
      <c r="C867" s="9" t="s">
        <v>15</v>
      </c>
      <c r="D867" s="9" t="s">
        <v>39</v>
      </c>
      <c r="E867" s="31">
        <v>16</v>
      </c>
      <c r="F867" s="31">
        <v>28</v>
      </c>
      <c r="G867" s="8">
        <v>1</v>
      </c>
      <c r="H867" s="8">
        <v>5</v>
      </c>
      <c r="I867" s="9" t="s">
        <v>8</v>
      </c>
      <c r="J867" s="31">
        <v>28</v>
      </c>
      <c r="K867" s="31">
        <v>12</v>
      </c>
      <c r="L867" s="31">
        <v>28</v>
      </c>
      <c r="M867" s="12">
        <v>0.42857142857142855</v>
      </c>
    </row>
    <row r="868" spans="1:13">
      <c r="A868" s="8">
        <v>338</v>
      </c>
      <c r="B868" s="8">
        <v>18</v>
      </c>
      <c r="C868" s="9" t="s">
        <v>20</v>
      </c>
      <c r="D868" s="9" t="s">
        <v>44</v>
      </c>
      <c r="E868" s="31">
        <v>20</v>
      </c>
      <c r="F868" s="31">
        <v>34</v>
      </c>
      <c r="G868" s="8">
        <v>3</v>
      </c>
      <c r="H868" s="8">
        <v>44</v>
      </c>
      <c r="I868" s="9" t="s">
        <v>6</v>
      </c>
      <c r="J868" s="31">
        <v>102</v>
      </c>
      <c r="K868" s="31">
        <v>42</v>
      </c>
      <c r="L868" s="31">
        <v>102</v>
      </c>
      <c r="M868" s="12">
        <v>0.41176470588235292</v>
      </c>
    </row>
    <row r="869" spans="1:13">
      <c r="A869" s="8">
        <v>338</v>
      </c>
      <c r="B869" s="8">
        <v>18</v>
      </c>
      <c r="C869" s="9" t="s">
        <v>23</v>
      </c>
      <c r="D869" s="9" t="s">
        <v>47</v>
      </c>
      <c r="E869" s="31">
        <v>13</v>
      </c>
      <c r="F869" s="31">
        <v>21</v>
      </c>
      <c r="G869" s="8">
        <v>1</v>
      </c>
      <c r="H869" s="8">
        <v>10</v>
      </c>
      <c r="I869" s="9" t="s">
        <v>8</v>
      </c>
      <c r="J869" s="31">
        <v>21</v>
      </c>
      <c r="K869" s="31">
        <v>8</v>
      </c>
      <c r="L869" s="31">
        <v>21</v>
      </c>
      <c r="M869" s="12">
        <v>0.38095238095238093</v>
      </c>
    </row>
    <row r="870" spans="1:13">
      <c r="A870" s="8">
        <v>338</v>
      </c>
      <c r="B870" s="8">
        <v>18</v>
      </c>
      <c r="C870" s="9" t="s">
        <v>18</v>
      </c>
      <c r="D870" s="9" t="s">
        <v>42</v>
      </c>
      <c r="E870" s="31">
        <v>19</v>
      </c>
      <c r="F870" s="31">
        <v>32</v>
      </c>
      <c r="G870" s="8">
        <v>3</v>
      </c>
      <c r="H870" s="8">
        <v>30</v>
      </c>
      <c r="I870" s="9" t="s">
        <v>8</v>
      </c>
      <c r="J870" s="31">
        <v>96</v>
      </c>
      <c r="K870" s="31">
        <v>39</v>
      </c>
      <c r="L870" s="31">
        <v>96</v>
      </c>
      <c r="M870" s="12">
        <v>0.40625</v>
      </c>
    </row>
    <row r="871" spans="1:13">
      <c r="A871" s="8">
        <v>338</v>
      </c>
      <c r="B871" s="8">
        <v>18</v>
      </c>
      <c r="C871" s="9" t="s">
        <v>21</v>
      </c>
      <c r="D871" s="9" t="s">
        <v>45</v>
      </c>
      <c r="E871" s="31">
        <v>12</v>
      </c>
      <c r="F871" s="31">
        <v>20</v>
      </c>
      <c r="G871" s="8">
        <v>3</v>
      </c>
      <c r="H871" s="8">
        <v>59</v>
      </c>
      <c r="I871" s="9" t="s">
        <v>6</v>
      </c>
      <c r="J871" s="31">
        <v>60</v>
      </c>
      <c r="K871" s="31">
        <v>24</v>
      </c>
      <c r="L871" s="31">
        <v>60</v>
      </c>
      <c r="M871" s="12">
        <v>0.4</v>
      </c>
    </row>
    <row r="872" spans="1:13">
      <c r="A872" s="8">
        <v>339</v>
      </c>
      <c r="B872" s="8">
        <v>13</v>
      </c>
      <c r="C872" s="9" t="s">
        <v>13</v>
      </c>
      <c r="D872" s="9" t="s">
        <v>37</v>
      </c>
      <c r="E872" s="31">
        <v>17</v>
      </c>
      <c r="F872" s="31">
        <v>29</v>
      </c>
      <c r="G872" s="8">
        <v>2</v>
      </c>
      <c r="H872" s="8">
        <v>6</v>
      </c>
      <c r="I872" s="9" t="s">
        <v>8</v>
      </c>
      <c r="J872" s="31">
        <v>58</v>
      </c>
      <c r="K872" s="31">
        <v>24</v>
      </c>
      <c r="L872" s="31">
        <v>58</v>
      </c>
      <c r="M872" s="12">
        <v>0.41379310344827586</v>
      </c>
    </row>
    <row r="873" spans="1:13">
      <c r="A873" s="8">
        <v>339</v>
      </c>
      <c r="B873" s="8">
        <v>13</v>
      </c>
      <c r="C873" s="9" t="s">
        <v>22</v>
      </c>
      <c r="D873" s="9" t="s">
        <v>46</v>
      </c>
      <c r="E873" s="31">
        <v>14</v>
      </c>
      <c r="F873" s="31">
        <v>23</v>
      </c>
      <c r="G873" s="8">
        <v>2</v>
      </c>
      <c r="H873" s="8">
        <v>40</v>
      </c>
      <c r="I873" s="9" t="s">
        <v>6</v>
      </c>
      <c r="J873" s="31">
        <v>46</v>
      </c>
      <c r="K873" s="31">
        <v>18</v>
      </c>
      <c r="L873" s="31">
        <v>46</v>
      </c>
      <c r="M873" s="12">
        <v>0.39130434782608697</v>
      </c>
    </row>
    <row r="874" spans="1:13">
      <c r="A874" s="8">
        <v>340</v>
      </c>
      <c r="B874" s="8">
        <v>15</v>
      </c>
      <c r="C874" s="9" t="s">
        <v>11</v>
      </c>
      <c r="D874" s="9" t="s">
        <v>35</v>
      </c>
      <c r="E874" s="31">
        <v>25</v>
      </c>
      <c r="F874" s="31">
        <v>40</v>
      </c>
      <c r="G874" s="8">
        <v>2</v>
      </c>
      <c r="H874" s="8">
        <v>35</v>
      </c>
      <c r="I874" s="9" t="s">
        <v>8</v>
      </c>
      <c r="J874" s="31">
        <v>80</v>
      </c>
      <c r="K874" s="31">
        <v>30</v>
      </c>
      <c r="L874" s="31">
        <v>80</v>
      </c>
      <c r="M874" s="12">
        <v>0.375</v>
      </c>
    </row>
    <row r="875" spans="1:13">
      <c r="A875" s="8">
        <v>340</v>
      </c>
      <c r="B875" s="8">
        <v>15</v>
      </c>
      <c r="C875" s="9" t="s">
        <v>15</v>
      </c>
      <c r="D875" s="9" t="s">
        <v>39</v>
      </c>
      <c r="E875" s="31">
        <v>16</v>
      </c>
      <c r="F875" s="31">
        <v>28</v>
      </c>
      <c r="G875" s="8">
        <v>3</v>
      </c>
      <c r="H875" s="8">
        <v>56</v>
      </c>
      <c r="I875" s="9" t="s">
        <v>6</v>
      </c>
      <c r="J875" s="31">
        <v>84</v>
      </c>
      <c r="K875" s="31">
        <v>36</v>
      </c>
      <c r="L875" s="31">
        <v>84</v>
      </c>
      <c r="M875" s="12">
        <v>0.42857142857142855</v>
      </c>
    </row>
    <row r="876" spans="1:13">
      <c r="A876" s="8">
        <v>341</v>
      </c>
      <c r="B876" s="8">
        <v>14</v>
      </c>
      <c r="C876" s="9" t="s">
        <v>15</v>
      </c>
      <c r="D876" s="9" t="s">
        <v>39</v>
      </c>
      <c r="E876" s="31">
        <v>16</v>
      </c>
      <c r="F876" s="31">
        <v>28</v>
      </c>
      <c r="G876" s="8">
        <v>1</v>
      </c>
      <c r="H876" s="8">
        <v>46</v>
      </c>
      <c r="I876" s="9" t="s">
        <v>6</v>
      </c>
      <c r="J876" s="31">
        <v>28</v>
      </c>
      <c r="K876" s="31">
        <v>12</v>
      </c>
      <c r="L876" s="31">
        <v>28</v>
      </c>
      <c r="M876" s="12">
        <v>0.42857142857142855</v>
      </c>
    </row>
    <row r="877" spans="1:13">
      <c r="A877" s="8">
        <v>341</v>
      </c>
      <c r="B877" s="8">
        <v>14</v>
      </c>
      <c r="C877" s="9" t="s">
        <v>19</v>
      </c>
      <c r="D877" s="9" t="s">
        <v>43</v>
      </c>
      <c r="E877" s="31">
        <v>13</v>
      </c>
      <c r="F877" s="31">
        <v>22</v>
      </c>
      <c r="G877" s="8">
        <v>2</v>
      </c>
      <c r="H877" s="8">
        <v>34</v>
      </c>
      <c r="I877" s="9" t="s">
        <v>8</v>
      </c>
      <c r="J877" s="31">
        <v>44</v>
      </c>
      <c r="K877" s="31">
        <v>18</v>
      </c>
      <c r="L877" s="31">
        <v>44</v>
      </c>
      <c r="M877" s="12">
        <v>0.40909090909090912</v>
      </c>
    </row>
    <row r="878" spans="1:13">
      <c r="A878" s="8">
        <v>341</v>
      </c>
      <c r="B878" s="8">
        <v>14</v>
      </c>
      <c r="C878" s="9" t="s">
        <v>17</v>
      </c>
      <c r="D878" s="9" t="s">
        <v>41</v>
      </c>
      <c r="E878" s="31">
        <v>21</v>
      </c>
      <c r="F878" s="31">
        <v>35</v>
      </c>
      <c r="G878" s="8">
        <v>3</v>
      </c>
      <c r="H878" s="8">
        <v>8</v>
      </c>
      <c r="I878" s="9" t="s">
        <v>8</v>
      </c>
      <c r="J878" s="31">
        <v>105</v>
      </c>
      <c r="K878" s="31">
        <v>42</v>
      </c>
      <c r="L878" s="31">
        <v>105</v>
      </c>
      <c r="M878" s="12">
        <v>0.4</v>
      </c>
    </row>
    <row r="879" spans="1:13">
      <c r="A879" s="8">
        <v>342</v>
      </c>
      <c r="B879" s="8">
        <v>19</v>
      </c>
      <c r="C879" s="9" t="s">
        <v>22</v>
      </c>
      <c r="D879" s="9" t="s">
        <v>46</v>
      </c>
      <c r="E879" s="31">
        <v>14</v>
      </c>
      <c r="F879" s="31">
        <v>23</v>
      </c>
      <c r="G879" s="8">
        <v>2</v>
      </c>
      <c r="H879" s="8">
        <v>23</v>
      </c>
      <c r="I879" s="9" t="s">
        <v>8</v>
      </c>
      <c r="J879" s="31">
        <v>46</v>
      </c>
      <c r="K879" s="31">
        <v>18</v>
      </c>
      <c r="L879" s="31">
        <v>46</v>
      </c>
      <c r="M879" s="12">
        <v>0.39130434782608697</v>
      </c>
    </row>
    <row r="880" spans="1:13">
      <c r="A880" s="8">
        <v>342</v>
      </c>
      <c r="B880" s="8">
        <v>19</v>
      </c>
      <c r="C880" s="9" t="s">
        <v>15</v>
      </c>
      <c r="D880" s="9" t="s">
        <v>39</v>
      </c>
      <c r="E880" s="31">
        <v>16</v>
      </c>
      <c r="F880" s="31">
        <v>28</v>
      </c>
      <c r="G880" s="8">
        <v>2</v>
      </c>
      <c r="H880" s="8">
        <v>31</v>
      </c>
      <c r="I880" s="9" t="s">
        <v>8</v>
      </c>
      <c r="J880" s="31">
        <v>56</v>
      </c>
      <c r="K880" s="31">
        <v>24</v>
      </c>
      <c r="L880" s="31">
        <v>56</v>
      </c>
      <c r="M880" s="12">
        <v>0.42857142857142855</v>
      </c>
    </row>
    <row r="881" spans="1:13">
      <c r="A881" s="8">
        <v>343</v>
      </c>
      <c r="B881" s="8">
        <v>12</v>
      </c>
      <c r="C881" s="9" t="s">
        <v>20</v>
      </c>
      <c r="D881" s="9" t="s">
        <v>44</v>
      </c>
      <c r="E881" s="31">
        <v>20</v>
      </c>
      <c r="F881" s="31">
        <v>34</v>
      </c>
      <c r="G881" s="8">
        <v>2</v>
      </c>
      <c r="H881" s="8">
        <v>58</v>
      </c>
      <c r="I881" s="9" t="s">
        <v>8</v>
      </c>
      <c r="J881" s="31">
        <v>68</v>
      </c>
      <c r="K881" s="31">
        <v>28</v>
      </c>
      <c r="L881" s="31">
        <v>68</v>
      </c>
      <c r="M881" s="12">
        <v>0.41176470588235292</v>
      </c>
    </row>
    <row r="882" spans="1:13">
      <c r="A882" s="8">
        <v>343</v>
      </c>
      <c r="B882" s="8">
        <v>12</v>
      </c>
      <c r="C882" s="9" t="s">
        <v>22</v>
      </c>
      <c r="D882" s="9" t="s">
        <v>46</v>
      </c>
      <c r="E882" s="31">
        <v>14</v>
      </c>
      <c r="F882" s="31">
        <v>23</v>
      </c>
      <c r="G882" s="8">
        <v>3</v>
      </c>
      <c r="H882" s="8">
        <v>43</v>
      </c>
      <c r="I882" s="9" t="s">
        <v>6</v>
      </c>
      <c r="J882" s="31">
        <v>69</v>
      </c>
      <c r="K882" s="31">
        <v>27</v>
      </c>
      <c r="L882" s="31">
        <v>69</v>
      </c>
      <c r="M882" s="12">
        <v>0.39130434782608697</v>
      </c>
    </row>
    <row r="883" spans="1:13">
      <c r="A883" s="8">
        <v>344</v>
      </c>
      <c r="B883" s="8">
        <v>15</v>
      </c>
      <c r="C883" s="9" t="s">
        <v>17</v>
      </c>
      <c r="D883" s="9" t="s">
        <v>41</v>
      </c>
      <c r="E883" s="31">
        <v>21</v>
      </c>
      <c r="F883" s="31">
        <v>35</v>
      </c>
      <c r="G883" s="8">
        <v>1</v>
      </c>
      <c r="H883" s="8">
        <v>11</v>
      </c>
      <c r="I883" s="9" t="s">
        <v>8</v>
      </c>
      <c r="J883" s="31">
        <v>35</v>
      </c>
      <c r="K883" s="31">
        <v>14</v>
      </c>
      <c r="L883" s="31">
        <v>35</v>
      </c>
      <c r="M883" s="12">
        <v>0.4</v>
      </c>
    </row>
    <row r="884" spans="1:13">
      <c r="A884" s="8">
        <v>344</v>
      </c>
      <c r="B884" s="8">
        <v>15</v>
      </c>
      <c r="C884" s="9" t="s">
        <v>9</v>
      </c>
      <c r="D884" s="9" t="s">
        <v>33</v>
      </c>
      <c r="E884" s="31">
        <v>19</v>
      </c>
      <c r="F884" s="31">
        <v>31</v>
      </c>
      <c r="G884" s="8">
        <v>2</v>
      </c>
      <c r="H884" s="8">
        <v>28</v>
      </c>
      <c r="I884" s="9" t="s">
        <v>8</v>
      </c>
      <c r="J884" s="31">
        <v>62</v>
      </c>
      <c r="K884" s="31">
        <v>24</v>
      </c>
      <c r="L884" s="31">
        <v>62</v>
      </c>
      <c r="M884" s="12">
        <v>0.38709677419354838</v>
      </c>
    </row>
    <row r="885" spans="1:13">
      <c r="A885" s="8">
        <v>344</v>
      </c>
      <c r="B885" s="8">
        <v>15</v>
      </c>
      <c r="C885" s="9" t="s">
        <v>18</v>
      </c>
      <c r="D885" s="9" t="s">
        <v>42</v>
      </c>
      <c r="E885" s="31">
        <v>19</v>
      </c>
      <c r="F885" s="31">
        <v>32</v>
      </c>
      <c r="G885" s="8">
        <v>2</v>
      </c>
      <c r="H885" s="8">
        <v>19</v>
      </c>
      <c r="I885" s="9" t="s">
        <v>8</v>
      </c>
      <c r="J885" s="31">
        <v>64</v>
      </c>
      <c r="K885" s="31">
        <v>26</v>
      </c>
      <c r="L885" s="31">
        <v>64</v>
      </c>
      <c r="M885" s="12">
        <v>0.40625</v>
      </c>
    </row>
    <row r="886" spans="1:13">
      <c r="A886" s="8">
        <v>344</v>
      </c>
      <c r="B886" s="8">
        <v>15</v>
      </c>
      <c r="C886" s="9" t="s">
        <v>19</v>
      </c>
      <c r="D886" s="9" t="s">
        <v>43</v>
      </c>
      <c r="E886" s="31">
        <v>13</v>
      </c>
      <c r="F886" s="31">
        <v>22</v>
      </c>
      <c r="G886" s="8">
        <v>1</v>
      </c>
      <c r="H886" s="8">
        <v>28</v>
      </c>
      <c r="I886" s="9" t="s">
        <v>6</v>
      </c>
      <c r="J886" s="31">
        <v>22</v>
      </c>
      <c r="K886" s="31">
        <v>9</v>
      </c>
      <c r="L886" s="31">
        <v>22</v>
      </c>
      <c r="M886" s="12">
        <v>0.40909090909090912</v>
      </c>
    </row>
    <row r="887" spans="1:13">
      <c r="A887" s="8">
        <v>345</v>
      </c>
      <c r="B887" s="8">
        <v>16</v>
      </c>
      <c r="C887" s="9" t="s">
        <v>16</v>
      </c>
      <c r="D887" s="9" t="s">
        <v>40</v>
      </c>
      <c r="E887" s="31">
        <v>11</v>
      </c>
      <c r="F887" s="31">
        <v>19</v>
      </c>
      <c r="G887" s="8">
        <v>2</v>
      </c>
      <c r="H887" s="8">
        <v>18</v>
      </c>
      <c r="I887" s="9" t="s">
        <v>6</v>
      </c>
      <c r="J887" s="31">
        <v>38</v>
      </c>
      <c r="K887" s="31">
        <v>16</v>
      </c>
      <c r="L887" s="31">
        <v>38</v>
      </c>
      <c r="M887" s="12">
        <v>0.42105263157894735</v>
      </c>
    </row>
    <row r="888" spans="1:13">
      <c r="A888" s="8">
        <v>346</v>
      </c>
      <c r="B888" s="8">
        <v>1</v>
      </c>
      <c r="C888" s="9" t="s">
        <v>12</v>
      </c>
      <c r="D888" s="9" t="s">
        <v>36</v>
      </c>
      <c r="E888" s="31">
        <v>22</v>
      </c>
      <c r="F888" s="31">
        <v>36</v>
      </c>
      <c r="G888" s="8">
        <v>2</v>
      </c>
      <c r="H888" s="8">
        <v>22</v>
      </c>
      <c r="I888" s="9" t="s">
        <v>8</v>
      </c>
      <c r="J888" s="31">
        <v>72</v>
      </c>
      <c r="K888" s="31">
        <v>28</v>
      </c>
      <c r="L888" s="31">
        <v>72</v>
      </c>
      <c r="M888" s="12">
        <v>0.3888888888888889</v>
      </c>
    </row>
    <row r="889" spans="1:13">
      <c r="A889" s="8">
        <v>347</v>
      </c>
      <c r="B889" s="8">
        <v>7</v>
      </c>
      <c r="C889" s="9" t="s">
        <v>17</v>
      </c>
      <c r="D889" s="9" t="s">
        <v>41</v>
      </c>
      <c r="E889" s="31">
        <v>21</v>
      </c>
      <c r="F889" s="31">
        <v>35</v>
      </c>
      <c r="G889" s="8">
        <v>2</v>
      </c>
      <c r="H889" s="8">
        <v>44</v>
      </c>
      <c r="I889" s="9" t="s">
        <v>6</v>
      </c>
      <c r="J889" s="31">
        <v>70</v>
      </c>
      <c r="K889" s="31">
        <v>28</v>
      </c>
      <c r="L889" s="31">
        <v>70</v>
      </c>
      <c r="M889" s="12">
        <v>0.4</v>
      </c>
    </row>
    <row r="890" spans="1:13">
      <c r="A890" s="8">
        <v>348</v>
      </c>
      <c r="B890" s="8">
        <v>16</v>
      </c>
      <c r="C890" s="9" t="s">
        <v>25</v>
      </c>
      <c r="D890" s="9" t="s">
        <v>49</v>
      </c>
      <c r="E890" s="31">
        <v>15</v>
      </c>
      <c r="F890" s="31">
        <v>26</v>
      </c>
      <c r="G890" s="8">
        <v>1</v>
      </c>
      <c r="H890" s="8">
        <v>31</v>
      </c>
      <c r="I890" s="9" t="s">
        <v>8</v>
      </c>
      <c r="J890" s="31">
        <v>26</v>
      </c>
      <c r="K890" s="31">
        <v>11</v>
      </c>
      <c r="L890" s="31">
        <v>26</v>
      </c>
      <c r="M890" s="12">
        <v>0.42307692307692307</v>
      </c>
    </row>
    <row r="891" spans="1:13">
      <c r="A891" s="8">
        <v>348</v>
      </c>
      <c r="B891" s="8">
        <v>16</v>
      </c>
      <c r="C891" s="9" t="s">
        <v>21</v>
      </c>
      <c r="D891" s="9" t="s">
        <v>45</v>
      </c>
      <c r="E891" s="31">
        <v>12</v>
      </c>
      <c r="F891" s="31">
        <v>20</v>
      </c>
      <c r="G891" s="8">
        <v>3</v>
      </c>
      <c r="H891" s="8">
        <v>57</v>
      </c>
      <c r="I891" s="9" t="s">
        <v>6</v>
      </c>
      <c r="J891" s="31">
        <v>60</v>
      </c>
      <c r="K891" s="31">
        <v>24</v>
      </c>
      <c r="L891" s="31">
        <v>60</v>
      </c>
      <c r="M891" s="12">
        <v>0.4</v>
      </c>
    </row>
    <row r="892" spans="1:13">
      <c r="A892" s="8">
        <v>349</v>
      </c>
      <c r="B892" s="8">
        <v>13</v>
      </c>
      <c r="C892" s="9" t="s">
        <v>7</v>
      </c>
      <c r="D892" s="9" t="s">
        <v>32</v>
      </c>
      <c r="E892" s="31">
        <v>18</v>
      </c>
      <c r="F892" s="31">
        <v>30</v>
      </c>
      <c r="G892" s="8">
        <v>2</v>
      </c>
      <c r="H892" s="8">
        <v>25</v>
      </c>
      <c r="I892" s="9" t="s">
        <v>8</v>
      </c>
      <c r="J892" s="31">
        <v>60</v>
      </c>
      <c r="K892" s="31">
        <v>24</v>
      </c>
      <c r="L892" s="31">
        <v>60</v>
      </c>
      <c r="M892" s="12">
        <v>0.4</v>
      </c>
    </row>
    <row r="893" spans="1:13">
      <c r="A893" s="8">
        <v>349</v>
      </c>
      <c r="B893" s="8">
        <v>13</v>
      </c>
      <c r="C893" s="9" t="s">
        <v>16</v>
      </c>
      <c r="D893" s="9" t="s">
        <v>40</v>
      </c>
      <c r="E893" s="31">
        <v>11</v>
      </c>
      <c r="F893" s="31">
        <v>19</v>
      </c>
      <c r="G893" s="8">
        <v>3</v>
      </c>
      <c r="H893" s="8">
        <v>7</v>
      </c>
      <c r="I893" s="9" t="s">
        <v>6</v>
      </c>
      <c r="J893" s="31">
        <v>57</v>
      </c>
      <c r="K893" s="31">
        <v>24</v>
      </c>
      <c r="L893" s="31">
        <v>57</v>
      </c>
      <c r="M893" s="12">
        <v>0.42105263157894735</v>
      </c>
    </row>
    <row r="894" spans="1:13">
      <c r="A894" s="8">
        <v>349</v>
      </c>
      <c r="B894" s="8">
        <v>13</v>
      </c>
      <c r="C894" s="9" t="s">
        <v>17</v>
      </c>
      <c r="D894" s="9" t="s">
        <v>41</v>
      </c>
      <c r="E894" s="31">
        <v>21</v>
      </c>
      <c r="F894" s="31">
        <v>35</v>
      </c>
      <c r="G894" s="8">
        <v>1</v>
      </c>
      <c r="H894" s="8">
        <v>53</v>
      </c>
      <c r="I894" s="9" t="s">
        <v>6</v>
      </c>
      <c r="J894" s="31">
        <v>35</v>
      </c>
      <c r="K894" s="31">
        <v>14</v>
      </c>
      <c r="L894" s="31">
        <v>35</v>
      </c>
      <c r="M894" s="12">
        <v>0.4</v>
      </c>
    </row>
    <row r="895" spans="1:13">
      <c r="A895" s="8">
        <v>350</v>
      </c>
      <c r="B895" s="8">
        <v>2</v>
      </c>
      <c r="C895" s="9" t="s">
        <v>9</v>
      </c>
      <c r="D895" s="9" t="s">
        <v>33</v>
      </c>
      <c r="E895" s="31">
        <v>19</v>
      </c>
      <c r="F895" s="31">
        <v>31</v>
      </c>
      <c r="G895" s="8">
        <v>2</v>
      </c>
      <c r="H895" s="8">
        <v>52</v>
      </c>
      <c r="I895" s="9" t="s">
        <v>8</v>
      </c>
      <c r="J895" s="31">
        <v>62</v>
      </c>
      <c r="K895" s="31">
        <v>24</v>
      </c>
      <c r="L895" s="31">
        <v>62</v>
      </c>
      <c r="M895" s="12">
        <v>0.38709677419354838</v>
      </c>
    </row>
    <row r="896" spans="1:13">
      <c r="A896" s="8">
        <v>350</v>
      </c>
      <c r="B896" s="8">
        <v>2</v>
      </c>
      <c r="C896" s="9" t="s">
        <v>10</v>
      </c>
      <c r="D896" s="9" t="s">
        <v>34</v>
      </c>
      <c r="E896" s="31">
        <v>16</v>
      </c>
      <c r="F896" s="31">
        <v>27</v>
      </c>
      <c r="G896" s="8">
        <v>3</v>
      </c>
      <c r="H896" s="8">
        <v>57</v>
      </c>
      <c r="I896" s="9" t="s">
        <v>8</v>
      </c>
      <c r="J896" s="31">
        <v>81</v>
      </c>
      <c r="K896" s="31">
        <v>33</v>
      </c>
      <c r="L896" s="31">
        <v>81</v>
      </c>
      <c r="M896" s="12">
        <v>0.40740740740740738</v>
      </c>
    </row>
    <row r="897" spans="1:13">
      <c r="A897" s="8">
        <v>351</v>
      </c>
      <c r="B897" s="8">
        <v>1</v>
      </c>
      <c r="C897" s="9" t="s">
        <v>18</v>
      </c>
      <c r="D897" s="9" t="s">
        <v>42</v>
      </c>
      <c r="E897" s="31">
        <v>19</v>
      </c>
      <c r="F897" s="31">
        <v>32</v>
      </c>
      <c r="G897" s="8">
        <v>3</v>
      </c>
      <c r="H897" s="8">
        <v>18</v>
      </c>
      <c r="I897" s="9" t="s">
        <v>8</v>
      </c>
      <c r="J897" s="31">
        <v>96</v>
      </c>
      <c r="K897" s="31">
        <v>39</v>
      </c>
      <c r="L897" s="31">
        <v>96</v>
      </c>
      <c r="M897" s="12">
        <v>0.40625</v>
      </c>
    </row>
    <row r="898" spans="1:13">
      <c r="A898" s="8">
        <v>351</v>
      </c>
      <c r="B898" s="8">
        <v>1</v>
      </c>
      <c r="C898" s="9" t="s">
        <v>17</v>
      </c>
      <c r="D898" s="9" t="s">
        <v>41</v>
      </c>
      <c r="E898" s="31">
        <v>21</v>
      </c>
      <c r="F898" s="31">
        <v>35</v>
      </c>
      <c r="G898" s="8">
        <v>3</v>
      </c>
      <c r="H898" s="8">
        <v>7</v>
      </c>
      <c r="I898" s="9" t="s">
        <v>8</v>
      </c>
      <c r="J898" s="31">
        <v>105</v>
      </c>
      <c r="K898" s="31">
        <v>42</v>
      </c>
      <c r="L898" s="31">
        <v>105</v>
      </c>
      <c r="M898" s="12">
        <v>0.4</v>
      </c>
    </row>
    <row r="899" spans="1:13">
      <c r="A899" s="8">
        <v>352</v>
      </c>
      <c r="B899" s="8">
        <v>1</v>
      </c>
      <c r="C899" s="9" t="s">
        <v>14</v>
      </c>
      <c r="D899" s="9" t="s">
        <v>38</v>
      </c>
      <c r="E899" s="31">
        <v>20</v>
      </c>
      <c r="F899" s="31">
        <v>33</v>
      </c>
      <c r="G899" s="8">
        <v>3</v>
      </c>
      <c r="H899" s="8">
        <v>7</v>
      </c>
      <c r="I899" s="9" t="s">
        <v>8</v>
      </c>
      <c r="J899" s="31">
        <v>99</v>
      </c>
      <c r="K899" s="31">
        <v>39</v>
      </c>
      <c r="L899" s="31">
        <v>99</v>
      </c>
      <c r="M899" s="12">
        <v>0.39393939393939392</v>
      </c>
    </row>
    <row r="900" spans="1:13">
      <c r="A900" s="8">
        <v>353</v>
      </c>
      <c r="B900" s="8">
        <v>7</v>
      </c>
      <c r="C900" s="9" t="s">
        <v>19</v>
      </c>
      <c r="D900" s="9" t="s">
        <v>43</v>
      </c>
      <c r="E900" s="31">
        <v>13</v>
      </c>
      <c r="F900" s="31">
        <v>22</v>
      </c>
      <c r="G900" s="8">
        <v>2</v>
      </c>
      <c r="H900" s="8">
        <v>50</v>
      </c>
      <c r="I900" s="9" t="s">
        <v>8</v>
      </c>
      <c r="J900" s="31">
        <v>44</v>
      </c>
      <c r="K900" s="31">
        <v>18</v>
      </c>
      <c r="L900" s="31">
        <v>44</v>
      </c>
      <c r="M900" s="12">
        <v>0.40909090909090912</v>
      </c>
    </row>
    <row r="901" spans="1:13">
      <c r="A901" s="8">
        <v>353</v>
      </c>
      <c r="B901" s="8">
        <v>7</v>
      </c>
      <c r="C901" s="9" t="s">
        <v>7</v>
      </c>
      <c r="D901" s="9" t="s">
        <v>32</v>
      </c>
      <c r="E901" s="31">
        <v>18</v>
      </c>
      <c r="F901" s="31">
        <v>30</v>
      </c>
      <c r="G901" s="8">
        <v>1</v>
      </c>
      <c r="H901" s="8">
        <v>16</v>
      </c>
      <c r="I901" s="9" t="s">
        <v>6</v>
      </c>
      <c r="J901" s="31">
        <v>30</v>
      </c>
      <c r="K901" s="31">
        <v>12</v>
      </c>
      <c r="L901" s="31">
        <v>30</v>
      </c>
      <c r="M901" s="12">
        <v>0.4</v>
      </c>
    </row>
    <row r="902" spans="1:13">
      <c r="A902" s="8">
        <v>353</v>
      </c>
      <c r="B902" s="8">
        <v>7</v>
      </c>
      <c r="C902" s="9" t="s">
        <v>17</v>
      </c>
      <c r="D902" s="9" t="s">
        <v>41</v>
      </c>
      <c r="E902" s="31">
        <v>21</v>
      </c>
      <c r="F902" s="31">
        <v>35</v>
      </c>
      <c r="G902" s="8">
        <v>2</v>
      </c>
      <c r="H902" s="8">
        <v>37</v>
      </c>
      <c r="I902" s="9" t="s">
        <v>6</v>
      </c>
      <c r="J902" s="31">
        <v>70</v>
      </c>
      <c r="K902" s="31">
        <v>28</v>
      </c>
      <c r="L902" s="31">
        <v>70</v>
      </c>
      <c r="M902" s="12">
        <v>0.4</v>
      </c>
    </row>
    <row r="903" spans="1:13">
      <c r="A903" s="8">
        <v>353</v>
      </c>
      <c r="B903" s="8">
        <v>7</v>
      </c>
      <c r="C903" s="9" t="s">
        <v>20</v>
      </c>
      <c r="D903" s="9" t="s">
        <v>44</v>
      </c>
      <c r="E903" s="31">
        <v>20</v>
      </c>
      <c r="F903" s="31">
        <v>34</v>
      </c>
      <c r="G903" s="8">
        <v>2</v>
      </c>
      <c r="H903" s="8">
        <v>25</v>
      </c>
      <c r="I903" s="9" t="s">
        <v>8</v>
      </c>
      <c r="J903" s="31">
        <v>68</v>
      </c>
      <c r="K903" s="31">
        <v>28</v>
      </c>
      <c r="L903" s="31">
        <v>68</v>
      </c>
      <c r="M903" s="12">
        <v>0.41176470588235292</v>
      </c>
    </row>
    <row r="904" spans="1:13">
      <c r="A904" s="8">
        <v>354</v>
      </c>
      <c r="B904" s="8">
        <v>12</v>
      </c>
      <c r="C904" s="9" t="s">
        <v>16</v>
      </c>
      <c r="D904" s="9" t="s">
        <v>40</v>
      </c>
      <c r="E904" s="31">
        <v>11</v>
      </c>
      <c r="F904" s="31">
        <v>19</v>
      </c>
      <c r="G904" s="8">
        <v>3</v>
      </c>
      <c r="H904" s="8">
        <v>32</v>
      </c>
      <c r="I904" s="9" t="s">
        <v>8</v>
      </c>
      <c r="J904" s="31">
        <v>57</v>
      </c>
      <c r="K904" s="31">
        <v>24</v>
      </c>
      <c r="L904" s="31">
        <v>57</v>
      </c>
      <c r="M904" s="12">
        <v>0.42105263157894735</v>
      </c>
    </row>
    <row r="905" spans="1:13">
      <c r="A905" s="8">
        <v>354</v>
      </c>
      <c r="B905" s="8">
        <v>12</v>
      </c>
      <c r="C905" s="9" t="s">
        <v>18</v>
      </c>
      <c r="D905" s="9" t="s">
        <v>42</v>
      </c>
      <c r="E905" s="31">
        <v>19</v>
      </c>
      <c r="F905" s="31">
        <v>32</v>
      </c>
      <c r="G905" s="8">
        <v>2</v>
      </c>
      <c r="H905" s="8">
        <v>49</v>
      </c>
      <c r="I905" s="9" t="s">
        <v>8</v>
      </c>
      <c r="J905" s="31">
        <v>64</v>
      </c>
      <c r="K905" s="31">
        <v>26</v>
      </c>
      <c r="L905" s="31">
        <v>64</v>
      </c>
      <c r="M905" s="12">
        <v>0.40625</v>
      </c>
    </row>
    <row r="906" spans="1:13">
      <c r="A906" s="8">
        <v>354</v>
      </c>
      <c r="B906" s="8">
        <v>12</v>
      </c>
      <c r="C906" s="9" t="s">
        <v>24</v>
      </c>
      <c r="D906" s="9" t="s">
        <v>48</v>
      </c>
      <c r="E906" s="31">
        <v>10</v>
      </c>
      <c r="F906" s="31">
        <v>18</v>
      </c>
      <c r="G906" s="8">
        <v>2</v>
      </c>
      <c r="H906" s="8">
        <v>7</v>
      </c>
      <c r="I906" s="9" t="s">
        <v>8</v>
      </c>
      <c r="J906" s="31">
        <v>36</v>
      </c>
      <c r="K906" s="31">
        <v>16</v>
      </c>
      <c r="L906" s="31">
        <v>36</v>
      </c>
      <c r="M906" s="12">
        <v>0.44444444444444442</v>
      </c>
    </row>
    <row r="907" spans="1:13">
      <c r="A907" s="8">
        <v>354</v>
      </c>
      <c r="B907" s="8">
        <v>12</v>
      </c>
      <c r="C907" s="9" t="s">
        <v>5</v>
      </c>
      <c r="D907" s="9" t="s">
        <v>31</v>
      </c>
      <c r="E907" s="31">
        <v>14</v>
      </c>
      <c r="F907" s="31">
        <v>24</v>
      </c>
      <c r="G907" s="8">
        <v>1</v>
      </c>
      <c r="H907" s="8">
        <v>49</v>
      </c>
      <c r="I907" s="9" t="s">
        <v>8</v>
      </c>
      <c r="J907" s="31">
        <v>24</v>
      </c>
      <c r="K907" s="31">
        <v>10</v>
      </c>
      <c r="L907" s="31">
        <v>24</v>
      </c>
      <c r="M907" s="12">
        <v>0.41666666666666669</v>
      </c>
    </row>
    <row r="908" spans="1:13">
      <c r="A908" s="8">
        <v>355</v>
      </c>
      <c r="B908" s="8">
        <v>4</v>
      </c>
      <c r="C908" s="9" t="s">
        <v>25</v>
      </c>
      <c r="D908" s="9" t="s">
        <v>49</v>
      </c>
      <c r="E908" s="31">
        <v>15</v>
      </c>
      <c r="F908" s="31">
        <v>26</v>
      </c>
      <c r="G908" s="8">
        <v>1</v>
      </c>
      <c r="H908" s="8">
        <v>7</v>
      </c>
      <c r="I908" s="9" t="s">
        <v>8</v>
      </c>
      <c r="J908" s="31">
        <v>26</v>
      </c>
      <c r="K908" s="31">
        <v>11</v>
      </c>
      <c r="L908" s="31">
        <v>26</v>
      </c>
      <c r="M908" s="12">
        <v>0.42307692307692307</v>
      </c>
    </row>
    <row r="909" spans="1:13">
      <c r="A909" s="8">
        <v>356</v>
      </c>
      <c r="B909" s="8">
        <v>1</v>
      </c>
      <c r="C909" s="9" t="s">
        <v>24</v>
      </c>
      <c r="D909" s="9" t="s">
        <v>48</v>
      </c>
      <c r="E909" s="31">
        <v>10</v>
      </c>
      <c r="F909" s="31">
        <v>18</v>
      </c>
      <c r="G909" s="8">
        <v>2</v>
      </c>
      <c r="H909" s="8">
        <v>7</v>
      </c>
      <c r="I909" s="9" t="s">
        <v>6</v>
      </c>
      <c r="J909" s="31">
        <v>36</v>
      </c>
      <c r="K909" s="31">
        <v>16</v>
      </c>
      <c r="L909" s="31">
        <v>36</v>
      </c>
      <c r="M909" s="12">
        <v>0.44444444444444442</v>
      </c>
    </row>
    <row r="910" spans="1:13">
      <c r="A910" s="8">
        <v>357</v>
      </c>
      <c r="B910" s="8">
        <v>17</v>
      </c>
      <c r="C910" s="9" t="s">
        <v>26</v>
      </c>
      <c r="D910" s="9" t="s">
        <v>50</v>
      </c>
      <c r="E910" s="31">
        <v>15</v>
      </c>
      <c r="F910" s="31">
        <v>25</v>
      </c>
      <c r="G910" s="8">
        <v>1</v>
      </c>
      <c r="H910" s="8">
        <v>12</v>
      </c>
      <c r="I910" s="9" t="s">
        <v>6</v>
      </c>
      <c r="J910" s="31">
        <v>25</v>
      </c>
      <c r="K910" s="31">
        <v>10</v>
      </c>
      <c r="L910" s="31">
        <v>25</v>
      </c>
      <c r="M910" s="12">
        <v>0.4</v>
      </c>
    </row>
    <row r="911" spans="1:13">
      <c r="A911" s="8">
        <v>357</v>
      </c>
      <c r="B911" s="8">
        <v>17</v>
      </c>
      <c r="C911" s="9" t="s">
        <v>21</v>
      </c>
      <c r="D911" s="9" t="s">
        <v>45</v>
      </c>
      <c r="E911" s="31">
        <v>12</v>
      </c>
      <c r="F911" s="31">
        <v>20</v>
      </c>
      <c r="G911" s="8">
        <v>2</v>
      </c>
      <c r="H911" s="8">
        <v>5</v>
      </c>
      <c r="I911" s="9" t="s">
        <v>8</v>
      </c>
      <c r="J911" s="31">
        <v>40</v>
      </c>
      <c r="K911" s="31">
        <v>16</v>
      </c>
      <c r="L911" s="31">
        <v>40</v>
      </c>
      <c r="M911" s="12">
        <v>0.4</v>
      </c>
    </row>
    <row r="912" spans="1:13">
      <c r="A912" s="8">
        <v>357</v>
      </c>
      <c r="B912" s="8">
        <v>17</v>
      </c>
      <c r="C912" s="9" t="s">
        <v>10</v>
      </c>
      <c r="D912" s="9" t="s">
        <v>34</v>
      </c>
      <c r="E912" s="31">
        <v>16</v>
      </c>
      <c r="F912" s="31">
        <v>27</v>
      </c>
      <c r="G912" s="8">
        <v>3</v>
      </c>
      <c r="H912" s="8">
        <v>31</v>
      </c>
      <c r="I912" s="9" t="s">
        <v>8</v>
      </c>
      <c r="J912" s="31">
        <v>81</v>
      </c>
      <c r="K912" s="31">
        <v>33</v>
      </c>
      <c r="L912" s="31">
        <v>81</v>
      </c>
      <c r="M912" s="12">
        <v>0.40740740740740738</v>
      </c>
    </row>
    <row r="913" spans="1:13">
      <c r="A913" s="8">
        <v>357</v>
      </c>
      <c r="B913" s="8">
        <v>17</v>
      </c>
      <c r="C913" s="9" t="s">
        <v>19</v>
      </c>
      <c r="D913" s="9" t="s">
        <v>43</v>
      </c>
      <c r="E913" s="31">
        <v>13</v>
      </c>
      <c r="F913" s="31">
        <v>22</v>
      </c>
      <c r="G913" s="8">
        <v>1</v>
      </c>
      <c r="H913" s="8">
        <v>48</v>
      </c>
      <c r="I913" s="9" t="s">
        <v>6</v>
      </c>
      <c r="J913" s="31">
        <v>22</v>
      </c>
      <c r="K913" s="31">
        <v>9</v>
      </c>
      <c r="L913" s="31">
        <v>22</v>
      </c>
      <c r="M913" s="12">
        <v>0.40909090909090912</v>
      </c>
    </row>
    <row r="914" spans="1:13">
      <c r="A914" s="8">
        <v>358</v>
      </c>
      <c r="B914" s="8">
        <v>13</v>
      </c>
      <c r="C914" s="9" t="s">
        <v>25</v>
      </c>
      <c r="D914" s="9" t="s">
        <v>49</v>
      </c>
      <c r="E914" s="31">
        <v>15</v>
      </c>
      <c r="F914" s="31">
        <v>26</v>
      </c>
      <c r="G914" s="8">
        <v>2</v>
      </c>
      <c r="H914" s="8">
        <v>50</v>
      </c>
      <c r="I914" s="9" t="s">
        <v>6</v>
      </c>
      <c r="J914" s="31">
        <v>52</v>
      </c>
      <c r="K914" s="31">
        <v>22</v>
      </c>
      <c r="L914" s="31">
        <v>52</v>
      </c>
      <c r="M914" s="12">
        <v>0.42307692307692307</v>
      </c>
    </row>
    <row r="915" spans="1:13">
      <c r="A915" s="8">
        <v>358</v>
      </c>
      <c r="B915" s="8">
        <v>13</v>
      </c>
      <c r="C915" s="9" t="s">
        <v>24</v>
      </c>
      <c r="D915" s="9" t="s">
        <v>48</v>
      </c>
      <c r="E915" s="31">
        <v>10</v>
      </c>
      <c r="F915" s="31">
        <v>18</v>
      </c>
      <c r="G915" s="8">
        <v>3</v>
      </c>
      <c r="H915" s="8">
        <v>50</v>
      </c>
      <c r="I915" s="9" t="s">
        <v>8</v>
      </c>
      <c r="J915" s="31">
        <v>54</v>
      </c>
      <c r="K915" s="31">
        <v>24</v>
      </c>
      <c r="L915" s="31">
        <v>54</v>
      </c>
      <c r="M915" s="12">
        <v>0.44444444444444442</v>
      </c>
    </row>
    <row r="916" spans="1:13">
      <c r="A916" s="8">
        <v>358</v>
      </c>
      <c r="B916" s="8">
        <v>13</v>
      </c>
      <c r="C916" s="9" t="s">
        <v>21</v>
      </c>
      <c r="D916" s="9" t="s">
        <v>45</v>
      </c>
      <c r="E916" s="31">
        <v>12</v>
      </c>
      <c r="F916" s="31">
        <v>20</v>
      </c>
      <c r="G916" s="8">
        <v>3</v>
      </c>
      <c r="H916" s="8">
        <v>52</v>
      </c>
      <c r="I916" s="9" t="s">
        <v>6</v>
      </c>
      <c r="J916" s="31">
        <v>60</v>
      </c>
      <c r="K916" s="31">
        <v>24</v>
      </c>
      <c r="L916" s="31">
        <v>60</v>
      </c>
      <c r="M916" s="12">
        <v>0.4</v>
      </c>
    </row>
    <row r="917" spans="1:13">
      <c r="A917" s="8">
        <v>359</v>
      </c>
      <c r="B917" s="8">
        <v>11</v>
      </c>
      <c r="C917" s="9" t="s">
        <v>19</v>
      </c>
      <c r="D917" s="9" t="s">
        <v>43</v>
      </c>
      <c r="E917" s="31">
        <v>13</v>
      </c>
      <c r="F917" s="31">
        <v>22</v>
      </c>
      <c r="G917" s="8">
        <v>1</v>
      </c>
      <c r="H917" s="8">
        <v>26</v>
      </c>
      <c r="I917" s="9" t="s">
        <v>8</v>
      </c>
      <c r="J917" s="31">
        <v>22</v>
      </c>
      <c r="K917" s="31">
        <v>9</v>
      </c>
      <c r="L917" s="31">
        <v>22</v>
      </c>
      <c r="M917" s="12">
        <v>0.40909090909090912</v>
      </c>
    </row>
    <row r="918" spans="1:13">
      <c r="A918" s="8">
        <v>359</v>
      </c>
      <c r="B918" s="8">
        <v>11</v>
      </c>
      <c r="C918" s="9" t="s">
        <v>15</v>
      </c>
      <c r="D918" s="9" t="s">
        <v>39</v>
      </c>
      <c r="E918" s="31">
        <v>16</v>
      </c>
      <c r="F918" s="31">
        <v>28</v>
      </c>
      <c r="G918" s="8">
        <v>3</v>
      </c>
      <c r="H918" s="8">
        <v>57</v>
      </c>
      <c r="I918" s="9" t="s">
        <v>8</v>
      </c>
      <c r="J918" s="31">
        <v>84</v>
      </c>
      <c r="K918" s="31">
        <v>36</v>
      </c>
      <c r="L918" s="31">
        <v>84</v>
      </c>
      <c r="M918" s="12">
        <v>0.42857142857142855</v>
      </c>
    </row>
    <row r="919" spans="1:13">
      <c r="A919" s="8">
        <v>359</v>
      </c>
      <c r="B919" s="8">
        <v>11</v>
      </c>
      <c r="C919" s="9" t="s">
        <v>13</v>
      </c>
      <c r="D919" s="9" t="s">
        <v>37</v>
      </c>
      <c r="E919" s="31">
        <v>17</v>
      </c>
      <c r="F919" s="31">
        <v>29</v>
      </c>
      <c r="G919" s="8">
        <v>2</v>
      </c>
      <c r="H919" s="8">
        <v>12</v>
      </c>
      <c r="I919" s="9" t="s">
        <v>8</v>
      </c>
      <c r="J919" s="31">
        <v>58</v>
      </c>
      <c r="K919" s="31">
        <v>24</v>
      </c>
      <c r="L919" s="31">
        <v>58</v>
      </c>
      <c r="M919" s="12">
        <v>0.41379310344827586</v>
      </c>
    </row>
    <row r="920" spans="1:13">
      <c r="A920" s="8">
        <v>359</v>
      </c>
      <c r="B920" s="8">
        <v>11</v>
      </c>
      <c r="C920" s="9" t="s">
        <v>25</v>
      </c>
      <c r="D920" s="9" t="s">
        <v>49</v>
      </c>
      <c r="E920" s="31">
        <v>15</v>
      </c>
      <c r="F920" s="31">
        <v>26</v>
      </c>
      <c r="G920" s="8">
        <v>1</v>
      </c>
      <c r="H920" s="8">
        <v>50</v>
      </c>
      <c r="I920" s="9" t="s">
        <v>8</v>
      </c>
      <c r="J920" s="31">
        <v>26</v>
      </c>
      <c r="K920" s="31">
        <v>11</v>
      </c>
      <c r="L920" s="31">
        <v>26</v>
      </c>
      <c r="M920" s="12">
        <v>0.42307692307692307</v>
      </c>
    </row>
    <row r="921" spans="1:13">
      <c r="A921" s="8">
        <v>360</v>
      </c>
      <c r="B921" s="8">
        <v>16</v>
      </c>
      <c r="C921" s="9" t="s">
        <v>23</v>
      </c>
      <c r="D921" s="9" t="s">
        <v>47</v>
      </c>
      <c r="E921" s="31">
        <v>13</v>
      </c>
      <c r="F921" s="31">
        <v>21</v>
      </c>
      <c r="G921" s="8">
        <v>1</v>
      </c>
      <c r="H921" s="8">
        <v>42</v>
      </c>
      <c r="I921" s="9" t="s">
        <v>6</v>
      </c>
      <c r="J921" s="31">
        <v>21</v>
      </c>
      <c r="K921" s="31">
        <v>8</v>
      </c>
      <c r="L921" s="31">
        <v>21</v>
      </c>
      <c r="M921" s="12">
        <v>0.38095238095238093</v>
      </c>
    </row>
    <row r="922" spans="1:13">
      <c r="A922" s="8">
        <v>360</v>
      </c>
      <c r="B922" s="8">
        <v>16</v>
      </c>
      <c r="C922" s="9" t="s">
        <v>7</v>
      </c>
      <c r="D922" s="9" t="s">
        <v>32</v>
      </c>
      <c r="E922" s="31">
        <v>18</v>
      </c>
      <c r="F922" s="31">
        <v>30</v>
      </c>
      <c r="G922" s="8">
        <v>3</v>
      </c>
      <c r="H922" s="8">
        <v>36</v>
      </c>
      <c r="I922" s="9" t="s">
        <v>8</v>
      </c>
      <c r="J922" s="31">
        <v>90</v>
      </c>
      <c r="K922" s="31">
        <v>36</v>
      </c>
      <c r="L922" s="31">
        <v>90</v>
      </c>
      <c r="M922" s="12">
        <v>0.4</v>
      </c>
    </row>
    <row r="923" spans="1:13">
      <c r="A923" s="8">
        <v>360</v>
      </c>
      <c r="B923" s="8">
        <v>16</v>
      </c>
      <c r="C923" s="9" t="s">
        <v>25</v>
      </c>
      <c r="D923" s="9" t="s">
        <v>49</v>
      </c>
      <c r="E923" s="31">
        <v>15</v>
      </c>
      <c r="F923" s="31">
        <v>26</v>
      </c>
      <c r="G923" s="8">
        <v>1</v>
      </c>
      <c r="H923" s="8">
        <v>51</v>
      </c>
      <c r="I923" s="9" t="s">
        <v>8</v>
      </c>
      <c r="J923" s="31">
        <v>26</v>
      </c>
      <c r="K923" s="31">
        <v>11</v>
      </c>
      <c r="L923" s="31">
        <v>26</v>
      </c>
      <c r="M923" s="12">
        <v>0.42307692307692307</v>
      </c>
    </row>
    <row r="924" spans="1:13">
      <c r="A924" s="8">
        <v>360</v>
      </c>
      <c r="B924" s="8">
        <v>16</v>
      </c>
      <c r="C924" s="9" t="s">
        <v>18</v>
      </c>
      <c r="D924" s="9" t="s">
        <v>42</v>
      </c>
      <c r="E924" s="31">
        <v>19</v>
      </c>
      <c r="F924" s="31">
        <v>32</v>
      </c>
      <c r="G924" s="8">
        <v>3</v>
      </c>
      <c r="H924" s="8">
        <v>30</v>
      </c>
      <c r="I924" s="9" t="s">
        <v>8</v>
      </c>
      <c r="J924" s="31">
        <v>96</v>
      </c>
      <c r="K924" s="31">
        <v>39</v>
      </c>
      <c r="L924" s="31">
        <v>96</v>
      </c>
      <c r="M924" s="12">
        <v>0.40625</v>
      </c>
    </row>
    <row r="925" spans="1:13">
      <c r="A925" s="8">
        <v>361</v>
      </c>
      <c r="B925" s="8">
        <v>16</v>
      </c>
      <c r="C925" s="9" t="s">
        <v>13</v>
      </c>
      <c r="D925" s="9" t="s">
        <v>37</v>
      </c>
      <c r="E925" s="31">
        <v>17</v>
      </c>
      <c r="F925" s="31">
        <v>29</v>
      </c>
      <c r="G925" s="8">
        <v>1</v>
      </c>
      <c r="H925" s="8">
        <v>58</v>
      </c>
      <c r="I925" s="9" t="s">
        <v>6</v>
      </c>
      <c r="J925" s="31">
        <v>29</v>
      </c>
      <c r="K925" s="31">
        <v>12</v>
      </c>
      <c r="L925" s="31">
        <v>29</v>
      </c>
      <c r="M925" s="12">
        <v>0.41379310344827586</v>
      </c>
    </row>
    <row r="926" spans="1:13">
      <c r="A926" s="8">
        <v>361</v>
      </c>
      <c r="B926" s="8">
        <v>16</v>
      </c>
      <c r="C926" s="9" t="s">
        <v>5</v>
      </c>
      <c r="D926" s="9" t="s">
        <v>31</v>
      </c>
      <c r="E926" s="31">
        <v>14</v>
      </c>
      <c r="F926" s="31">
        <v>24</v>
      </c>
      <c r="G926" s="8">
        <v>3</v>
      </c>
      <c r="H926" s="8">
        <v>54</v>
      </c>
      <c r="I926" s="9" t="s">
        <v>8</v>
      </c>
      <c r="J926" s="31">
        <v>72</v>
      </c>
      <c r="K926" s="31">
        <v>30</v>
      </c>
      <c r="L926" s="31">
        <v>72</v>
      </c>
      <c r="M926" s="12">
        <v>0.41666666666666669</v>
      </c>
    </row>
    <row r="927" spans="1:13">
      <c r="A927" s="8">
        <v>362</v>
      </c>
      <c r="B927" s="8">
        <v>15</v>
      </c>
      <c r="C927" s="9" t="s">
        <v>21</v>
      </c>
      <c r="D927" s="9" t="s">
        <v>45</v>
      </c>
      <c r="E927" s="31">
        <v>12</v>
      </c>
      <c r="F927" s="31">
        <v>20</v>
      </c>
      <c r="G927" s="8">
        <v>1</v>
      </c>
      <c r="H927" s="8">
        <v>41</v>
      </c>
      <c r="I927" s="9" t="s">
        <v>6</v>
      </c>
      <c r="J927" s="31">
        <v>20</v>
      </c>
      <c r="K927" s="31">
        <v>8</v>
      </c>
      <c r="L927" s="31">
        <v>20</v>
      </c>
      <c r="M927" s="12">
        <v>0.4</v>
      </c>
    </row>
    <row r="928" spans="1:13">
      <c r="A928" s="8">
        <v>362</v>
      </c>
      <c r="B928" s="8">
        <v>15</v>
      </c>
      <c r="C928" s="9" t="s">
        <v>5</v>
      </c>
      <c r="D928" s="9" t="s">
        <v>31</v>
      </c>
      <c r="E928" s="31">
        <v>14</v>
      </c>
      <c r="F928" s="31">
        <v>24</v>
      </c>
      <c r="G928" s="8">
        <v>1</v>
      </c>
      <c r="H928" s="8">
        <v>58</v>
      </c>
      <c r="I928" s="9" t="s">
        <v>6</v>
      </c>
      <c r="J928" s="31">
        <v>24</v>
      </c>
      <c r="K928" s="31">
        <v>10</v>
      </c>
      <c r="L928" s="31">
        <v>24</v>
      </c>
      <c r="M928" s="12">
        <v>0.41666666666666669</v>
      </c>
    </row>
    <row r="929" spans="1:13">
      <c r="A929" s="8">
        <v>362</v>
      </c>
      <c r="B929" s="8">
        <v>15</v>
      </c>
      <c r="C929" s="9" t="s">
        <v>24</v>
      </c>
      <c r="D929" s="9" t="s">
        <v>48</v>
      </c>
      <c r="E929" s="31">
        <v>10</v>
      </c>
      <c r="F929" s="31">
        <v>18</v>
      </c>
      <c r="G929" s="8">
        <v>1</v>
      </c>
      <c r="H929" s="8">
        <v>24</v>
      </c>
      <c r="I929" s="9" t="s">
        <v>6</v>
      </c>
      <c r="J929" s="31">
        <v>18</v>
      </c>
      <c r="K929" s="31">
        <v>8</v>
      </c>
      <c r="L929" s="31">
        <v>18</v>
      </c>
      <c r="M929" s="12">
        <v>0.44444444444444442</v>
      </c>
    </row>
    <row r="930" spans="1:13">
      <c r="A930" s="8">
        <v>363</v>
      </c>
      <c r="B930" s="8">
        <v>5</v>
      </c>
      <c r="C930" s="9" t="s">
        <v>7</v>
      </c>
      <c r="D930" s="9" t="s">
        <v>32</v>
      </c>
      <c r="E930" s="31">
        <v>18</v>
      </c>
      <c r="F930" s="31">
        <v>30</v>
      </c>
      <c r="G930" s="8">
        <v>1</v>
      </c>
      <c r="H930" s="8">
        <v>48</v>
      </c>
      <c r="I930" s="9" t="s">
        <v>6</v>
      </c>
      <c r="J930" s="31">
        <v>30</v>
      </c>
      <c r="K930" s="31">
        <v>12</v>
      </c>
      <c r="L930" s="31">
        <v>30</v>
      </c>
      <c r="M930" s="12">
        <v>0.4</v>
      </c>
    </row>
    <row r="931" spans="1:13">
      <c r="A931" s="8">
        <v>363</v>
      </c>
      <c r="B931" s="8">
        <v>5</v>
      </c>
      <c r="C931" s="9" t="s">
        <v>5</v>
      </c>
      <c r="D931" s="9" t="s">
        <v>31</v>
      </c>
      <c r="E931" s="31">
        <v>14</v>
      </c>
      <c r="F931" s="31">
        <v>24</v>
      </c>
      <c r="G931" s="8">
        <v>3</v>
      </c>
      <c r="H931" s="8">
        <v>41</v>
      </c>
      <c r="I931" s="9" t="s">
        <v>8</v>
      </c>
      <c r="J931" s="31">
        <v>72</v>
      </c>
      <c r="K931" s="31">
        <v>30</v>
      </c>
      <c r="L931" s="31">
        <v>72</v>
      </c>
      <c r="M931" s="12">
        <v>0.41666666666666669</v>
      </c>
    </row>
    <row r="932" spans="1:13">
      <c r="A932" s="8">
        <v>363</v>
      </c>
      <c r="B932" s="8">
        <v>5</v>
      </c>
      <c r="C932" s="9" t="s">
        <v>12</v>
      </c>
      <c r="D932" s="9" t="s">
        <v>36</v>
      </c>
      <c r="E932" s="31">
        <v>22</v>
      </c>
      <c r="F932" s="31">
        <v>36</v>
      </c>
      <c r="G932" s="8">
        <v>2</v>
      </c>
      <c r="H932" s="8">
        <v>42</v>
      </c>
      <c r="I932" s="9" t="s">
        <v>6</v>
      </c>
      <c r="J932" s="31">
        <v>72</v>
      </c>
      <c r="K932" s="31">
        <v>28</v>
      </c>
      <c r="L932" s="31">
        <v>72</v>
      </c>
      <c r="M932" s="12">
        <v>0.3888888888888889</v>
      </c>
    </row>
    <row r="933" spans="1:13">
      <c r="A933" s="8">
        <v>363</v>
      </c>
      <c r="B933" s="8">
        <v>5</v>
      </c>
      <c r="C933" s="9" t="s">
        <v>14</v>
      </c>
      <c r="D933" s="9" t="s">
        <v>38</v>
      </c>
      <c r="E933" s="31">
        <v>20</v>
      </c>
      <c r="F933" s="31">
        <v>33</v>
      </c>
      <c r="G933" s="8">
        <v>2</v>
      </c>
      <c r="H933" s="8">
        <v>18</v>
      </c>
      <c r="I933" s="9" t="s">
        <v>6</v>
      </c>
      <c r="J933" s="31">
        <v>66</v>
      </c>
      <c r="K933" s="31">
        <v>26</v>
      </c>
      <c r="L933" s="31">
        <v>66</v>
      </c>
      <c r="M933" s="12">
        <v>0.39393939393939392</v>
      </c>
    </row>
    <row r="934" spans="1:13">
      <c r="A934" s="8">
        <v>364</v>
      </c>
      <c r="B934" s="8">
        <v>15</v>
      </c>
      <c r="C934" s="9" t="s">
        <v>15</v>
      </c>
      <c r="D934" s="9" t="s">
        <v>39</v>
      </c>
      <c r="E934" s="31">
        <v>16</v>
      </c>
      <c r="F934" s="31">
        <v>28</v>
      </c>
      <c r="G934" s="8">
        <v>2</v>
      </c>
      <c r="H934" s="8">
        <v>52</v>
      </c>
      <c r="I934" s="9" t="s">
        <v>6</v>
      </c>
      <c r="J934" s="31">
        <v>56</v>
      </c>
      <c r="K934" s="31">
        <v>24</v>
      </c>
      <c r="L934" s="31">
        <v>56</v>
      </c>
      <c r="M934" s="12">
        <v>0.42857142857142855</v>
      </c>
    </row>
    <row r="935" spans="1:13">
      <c r="A935" s="8">
        <v>364</v>
      </c>
      <c r="B935" s="8">
        <v>15</v>
      </c>
      <c r="C935" s="9" t="s">
        <v>19</v>
      </c>
      <c r="D935" s="9" t="s">
        <v>43</v>
      </c>
      <c r="E935" s="31">
        <v>13</v>
      </c>
      <c r="F935" s="31">
        <v>22</v>
      </c>
      <c r="G935" s="8">
        <v>1</v>
      </c>
      <c r="H935" s="8">
        <v>20</v>
      </c>
      <c r="I935" s="9" t="s">
        <v>6</v>
      </c>
      <c r="J935" s="31">
        <v>22</v>
      </c>
      <c r="K935" s="31">
        <v>9</v>
      </c>
      <c r="L935" s="31">
        <v>22</v>
      </c>
      <c r="M935" s="12">
        <v>0.40909090909090912</v>
      </c>
    </row>
    <row r="936" spans="1:13">
      <c r="A936" s="8">
        <v>364</v>
      </c>
      <c r="B936" s="8">
        <v>15</v>
      </c>
      <c r="C936" s="9" t="s">
        <v>26</v>
      </c>
      <c r="D936" s="9" t="s">
        <v>50</v>
      </c>
      <c r="E936" s="31">
        <v>15</v>
      </c>
      <c r="F936" s="31">
        <v>25</v>
      </c>
      <c r="G936" s="8">
        <v>2</v>
      </c>
      <c r="H936" s="8">
        <v>14</v>
      </c>
      <c r="I936" s="9" t="s">
        <v>6</v>
      </c>
      <c r="J936" s="31">
        <v>50</v>
      </c>
      <c r="K936" s="31">
        <v>20</v>
      </c>
      <c r="L936" s="31">
        <v>50</v>
      </c>
      <c r="M936" s="12">
        <v>0.4</v>
      </c>
    </row>
    <row r="937" spans="1:13">
      <c r="A937" s="8">
        <v>364</v>
      </c>
      <c r="B937" s="8">
        <v>15</v>
      </c>
      <c r="C937" s="9" t="s">
        <v>13</v>
      </c>
      <c r="D937" s="9" t="s">
        <v>37</v>
      </c>
      <c r="E937" s="31">
        <v>17</v>
      </c>
      <c r="F937" s="31">
        <v>29</v>
      </c>
      <c r="G937" s="8">
        <v>1</v>
      </c>
      <c r="H937" s="8">
        <v>26</v>
      </c>
      <c r="I937" s="9" t="s">
        <v>6</v>
      </c>
      <c r="J937" s="31">
        <v>29</v>
      </c>
      <c r="K937" s="31">
        <v>12</v>
      </c>
      <c r="L937" s="31">
        <v>29</v>
      </c>
      <c r="M937" s="12">
        <v>0.41379310344827586</v>
      </c>
    </row>
    <row r="938" spans="1:13">
      <c r="A938" s="8">
        <v>365</v>
      </c>
      <c r="B938" s="8">
        <v>4</v>
      </c>
      <c r="C938" s="9" t="s">
        <v>12</v>
      </c>
      <c r="D938" s="9" t="s">
        <v>36</v>
      </c>
      <c r="E938" s="31">
        <v>22</v>
      </c>
      <c r="F938" s="31">
        <v>36</v>
      </c>
      <c r="G938" s="8">
        <v>3</v>
      </c>
      <c r="H938" s="8">
        <v>25</v>
      </c>
      <c r="I938" s="9" t="s">
        <v>8</v>
      </c>
      <c r="J938" s="31">
        <v>108</v>
      </c>
      <c r="K938" s="31">
        <v>42</v>
      </c>
      <c r="L938" s="31">
        <v>108</v>
      </c>
      <c r="M938" s="12">
        <v>0.3888888888888889</v>
      </c>
    </row>
    <row r="939" spans="1:13">
      <c r="A939" s="8">
        <v>366</v>
      </c>
      <c r="B939" s="8">
        <v>17</v>
      </c>
      <c r="C939" s="9" t="s">
        <v>10</v>
      </c>
      <c r="D939" s="9" t="s">
        <v>34</v>
      </c>
      <c r="E939" s="31">
        <v>16</v>
      </c>
      <c r="F939" s="31">
        <v>27</v>
      </c>
      <c r="G939" s="8">
        <v>2</v>
      </c>
      <c r="H939" s="8">
        <v>30</v>
      </c>
      <c r="I939" s="9" t="s">
        <v>6</v>
      </c>
      <c r="J939" s="31">
        <v>54</v>
      </c>
      <c r="K939" s="31">
        <v>22</v>
      </c>
      <c r="L939" s="31">
        <v>54</v>
      </c>
      <c r="M939" s="12">
        <v>0.40740740740740738</v>
      </c>
    </row>
    <row r="940" spans="1:13">
      <c r="A940" s="8">
        <v>366</v>
      </c>
      <c r="B940" s="8">
        <v>17</v>
      </c>
      <c r="C940" s="9" t="s">
        <v>17</v>
      </c>
      <c r="D940" s="9" t="s">
        <v>41</v>
      </c>
      <c r="E940" s="31">
        <v>21</v>
      </c>
      <c r="F940" s="31">
        <v>35</v>
      </c>
      <c r="G940" s="8">
        <v>3</v>
      </c>
      <c r="H940" s="8">
        <v>51</v>
      </c>
      <c r="I940" s="9" t="s">
        <v>8</v>
      </c>
      <c r="J940" s="31">
        <v>105</v>
      </c>
      <c r="K940" s="31">
        <v>42</v>
      </c>
      <c r="L940" s="31">
        <v>105</v>
      </c>
      <c r="M940" s="12">
        <v>0.4</v>
      </c>
    </row>
    <row r="941" spans="1:13">
      <c r="A941" s="8">
        <v>366</v>
      </c>
      <c r="B941" s="8">
        <v>17</v>
      </c>
      <c r="C941" s="9" t="s">
        <v>11</v>
      </c>
      <c r="D941" s="9" t="s">
        <v>35</v>
      </c>
      <c r="E941" s="31">
        <v>25</v>
      </c>
      <c r="F941" s="31">
        <v>40</v>
      </c>
      <c r="G941" s="8">
        <v>2</v>
      </c>
      <c r="H941" s="8">
        <v>9</v>
      </c>
      <c r="I941" s="9" t="s">
        <v>6</v>
      </c>
      <c r="J941" s="31">
        <v>80</v>
      </c>
      <c r="K941" s="31">
        <v>30</v>
      </c>
      <c r="L941" s="31">
        <v>80</v>
      </c>
      <c r="M941" s="12">
        <v>0.375</v>
      </c>
    </row>
    <row r="942" spans="1:13">
      <c r="A942" s="8">
        <v>367</v>
      </c>
      <c r="B942" s="8">
        <v>12</v>
      </c>
      <c r="C942" s="9" t="s">
        <v>25</v>
      </c>
      <c r="D942" s="9" t="s">
        <v>49</v>
      </c>
      <c r="E942" s="31">
        <v>15</v>
      </c>
      <c r="F942" s="31">
        <v>26</v>
      </c>
      <c r="G942" s="8">
        <v>2</v>
      </c>
      <c r="H942" s="8">
        <v>34</v>
      </c>
      <c r="I942" s="9" t="s">
        <v>8</v>
      </c>
      <c r="J942" s="31">
        <v>52</v>
      </c>
      <c r="K942" s="31">
        <v>22</v>
      </c>
      <c r="L942" s="31">
        <v>52</v>
      </c>
      <c r="M942" s="12">
        <v>0.42307692307692307</v>
      </c>
    </row>
    <row r="943" spans="1:13">
      <c r="A943" s="8">
        <v>367</v>
      </c>
      <c r="B943" s="8">
        <v>12</v>
      </c>
      <c r="C943" s="9" t="s">
        <v>13</v>
      </c>
      <c r="D943" s="9" t="s">
        <v>37</v>
      </c>
      <c r="E943" s="31">
        <v>17</v>
      </c>
      <c r="F943" s="31">
        <v>29</v>
      </c>
      <c r="G943" s="8">
        <v>1</v>
      </c>
      <c r="H943" s="8">
        <v>26</v>
      </c>
      <c r="I943" s="9" t="s">
        <v>8</v>
      </c>
      <c r="J943" s="31">
        <v>29</v>
      </c>
      <c r="K943" s="31">
        <v>12</v>
      </c>
      <c r="L943" s="31">
        <v>29</v>
      </c>
      <c r="M943" s="12">
        <v>0.41379310344827586</v>
      </c>
    </row>
    <row r="944" spans="1:13">
      <c r="A944" s="8">
        <v>367</v>
      </c>
      <c r="B944" s="8">
        <v>12</v>
      </c>
      <c r="C944" s="9" t="s">
        <v>21</v>
      </c>
      <c r="D944" s="9" t="s">
        <v>45</v>
      </c>
      <c r="E944" s="31">
        <v>12</v>
      </c>
      <c r="F944" s="31">
        <v>20</v>
      </c>
      <c r="G944" s="8">
        <v>1</v>
      </c>
      <c r="H944" s="8">
        <v>13</v>
      </c>
      <c r="I944" s="9" t="s">
        <v>8</v>
      </c>
      <c r="J944" s="31">
        <v>20</v>
      </c>
      <c r="K944" s="31">
        <v>8</v>
      </c>
      <c r="L944" s="31">
        <v>20</v>
      </c>
      <c r="M944" s="12">
        <v>0.4</v>
      </c>
    </row>
    <row r="945" spans="1:13">
      <c r="A945" s="8">
        <v>368</v>
      </c>
      <c r="B945" s="8">
        <v>13</v>
      </c>
      <c r="C945" s="9" t="s">
        <v>14</v>
      </c>
      <c r="D945" s="9" t="s">
        <v>38</v>
      </c>
      <c r="E945" s="31">
        <v>20</v>
      </c>
      <c r="F945" s="31">
        <v>33</v>
      </c>
      <c r="G945" s="8">
        <v>3</v>
      </c>
      <c r="H945" s="8">
        <v>45</v>
      </c>
      <c r="I945" s="9" t="s">
        <v>6</v>
      </c>
      <c r="J945" s="31">
        <v>99</v>
      </c>
      <c r="K945" s="31">
        <v>39</v>
      </c>
      <c r="L945" s="31">
        <v>99</v>
      </c>
      <c r="M945" s="12">
        <v>0.39393939393939392</v>
      </c>
    </row>
    <row r="946" spans="1:13">
      <c r="A946" s="8">
        <v>368</v>
      </c>
      <c r="B946" s="8">
        <v>13</v>
      </c>
      <c r="C946" s="9" t="s">
        <v>5</v>
      </c>
      <c r="D946" s="9" t="s">
        <v>31</v>
      </c>
      <c r="E946" s="31">
        <v>14</v>
      </c>
      <c r="F946" s="31">
        <v>24</v>
      </c>
      <c r="G946" s="8">
        <v>1</v>
      </c>
      <c r="H946" s="8">
        <v>40</v>
      </c>
      <c r="I946" s="9" t="s">
        <v>8</v>
      </c>
      <c r="J946" s="31">
        <v>24</v>
      </c>
      <c r="K946" s="31">
        <v>10</v>
      </c>
      <c r="L946" s="31">
        <v>24</v>
      </c>
      <c r="M946" s="12">
        <v>0.41666666666666669</v>
      </c>
    </row>
    <row r="947" spans="1:13">
      <c r="A947" s="8">
        <v>369</v>
      </c>
      <c r="B947" s="8">
        <v>20</v>
      </c>
      <c r="C947" s="9" t="s">
        <v>9</v>
      </c>
      <c r="D947" s="9" t="s">
        <v>33</v>
      </c>
      <c r="E947" s="31">
        <v>19</v>
      </c>
      <c r="F947" s="31">
        <v>31</v>
      </c>
      <c r="G947" s="8">
        <v>2</v>
      </c>
      <c r="H947" s="8">
        <v>7</v>
      </c>
      <c r="I947" s="9" t="s">
        <v>8</v>
      </c>
      <c r="J947" s="31">
        <v>62</v>
      </c>
      <c r="K947" s="31">
        <v>24</v>
      </c>
      <c r="L947" s="31">
        <v>62</v>
      </c>
      <c r="M947" s="12">
        <v>0.38709677419354838</v>
      </c>
    </row>
    <row r="948" spans="1:13">
      <c r="A948" s="8">
        <v>369</v>
      </c>
      <c r="B948" s="8">
        <v>20</v>
      </c>
      <c r="C948" s="9" t="s">
        <v>22</v>
      </c>
      <c r="D948" s="9" t="s">
        <v>46</v>
      </c>
      <c r="E948" s="31">
        <v>14</v>
      </c>
      <c r="F948" s="31">
        <v>23</v>
      </c>
      <c r="G948" s="8">
        <v>2</v>
      </c>
      <c r="H948" s="8">
        <v>7</v>
      </c>
      <c r="I948" s="9" t="s">
        <v>8</v>
      </c>
      <c r="J948" s="31">
        <v>46</v>
      </c>
      <c r="K948" s="31">
        <v>18</v>
      </c>
      <c r="L948" s="31">
        <v>46</v>
      </c>
      <c r="M948" s="12">
        <v>0.39130434782608697</v>
      </c>
    </row>
    <row r="949" spans="1:13">
      <c r="A949" s="8">
        <v>369</v>
      </c>
      <c r="B949" s="8">
        <v>20</v>
      </c>
      <c r="C949" s="9" t="s">
        <v>15</v>
      </c>
      <c r="D949" s="9" t="s">
        <v>39</v>
      </c>
      <c r="E949" s="31">
        <v>16</v>
      </c>
      <c r="F949" s="31">
        <v>28</v>
      </c>
      <c r="G949" s="8">
        <v>2</v>
      </c>
      <c r="H949" s="8">
        <v>8</v>
      </c>
      <c r="I949" s="9" t="s">
        <v>8</v>
      </c>
      <c r="J949" s="31">
        <v>56</v>
      </c>
      <c r="K949" s="31">
        <v>24</v>
      </c>
      <c r="L949" s="31">
        <v>56</v>
      </c>
      <c r="M949" s="12">
        <v>0.42857142857142855</v>
      </c>
    </row>
    <row r="950" spans="1:13">
      <c r="A950" s="8">
        <v>369</v>
      </c>
      <c r="B950" s="8">
        <v>20</v>
      </c>
      <c r="C950" s="9" t="s">
        <v>25</v>
      </c>
      <c r="D950" s="9" t="s">
        <v>49</v>
      </c>
      <c r="E950" s="31">
        <v>15</v>
      </c>
      <c r="F950" s="31">
        <v>26</v>
      </c>
      <c r="G950" s="8">
        <v>3</v>
      </c>
      <c r="H950" s="8">
        <v>20</v>
      </c>
      <c r="I950" s="9" t="s">
        <v>8</v>
      </c>
      <c r="J950" s="31">
        <v>78</v>
      </c>
      <c r="K950" s="31">
        <v>33</v>
      </c>
      <c r="L950" s="31">
        <v>78</v>
      </c>
      <c r="M950" s="12">
        <v>0.42307692307692307</v>
      </c>
    </row>
    <row r="951" spans="1:13">
      <c r="A951" s="8">
        <v>370</v>
      </c>
      <c r="B951" s="8">
        <v>13</v>
      </c>
      <c r="C951" s="9" t="s">
        <v>12</v>
      </c>
      <c r="D951" s="9" t="s">
        <v>36</v>
      </c>
      <c r="E951" s="31">
        <v>22</v>
      </c>
      <c r="F951" s="31">
        <v>36</v>
      </c>
      <c r="G951" s="8">
        <v>2</v>
      </c>
      <c r="H951" s="8">
        <v>33</v>
      </c>
      <c r="I951" s="9" t="s">
        <v>8</v>
      </c>
      <c r="J951" s="31">
        <v>72</v>
      </c>
      <c r="K951" s="31">
        <v>28</v>
      </c>
      <c r="L951" s="31">
        <v>72</v>
      </c>
      <c r="M951" s="12">
        <v>0.3888888888888889</v>
      </c>
    </row>
    <row r="952" spans="1:13">
      <c r="A952" s="8">
        <v>371</v>
      </c>
      <c r="B952" s="8">
        <v>4</v>
      </c>
      <c r="C952" s="9" t="s">
        <v>9</v>
      </c>
      <c r="D952" s="9" t="s">
        <v>33</v>
      </c>
      <c r="E952" s="31">
        <v>19</v>
      </c>
      <c r="F952" s="31">
        <v>31</v>
      </c>
      <c r="G952" s="8">
        <v>2</v>
      </c>
      <c r="H952" s="8">
        <v>11</v>
      </c>
      <c r="I952" s="9" t="s">
        <v>8</v>
      </c>
      <c r="J952" s="31">
        <v>62</v>
      </c>
      <c r="K952" s="31">
        <v>24</v>
      </c>
      <c r="L952" s="31">
        <v>62</v>
      </c>
      <c r="M952" s="12">
        <v>0.38709677419354838</v>
      </c>
    </row>
    <row r="953" spans="1:13">
      <c r="A953" s="8">
        <v>371</v>
      </c>
      <c r="B953" s="8">
        <v>4</v>
      </c>
      <c r="C953" s="9" t="s">
        <v>12</v>
      </c>
      <c r="D953" s="9" t="s">
        <v>36</v>
      </c>
      <c r="E953" s="31">
        <v>22</v>
      </c>
      <c r="F953" s="31">
        <v>36</v>
      </c>
      <c r="G953" s="8">
        <v>1</v>
      </c>
      <c r="H953" s="8">
        <v>13</v>
      </c>
      <c r="I953" s="9" t="s">
        <v>6</v>
      </c>
      <c r="J953" s="31">
        <v>36</v>
      </c>
      <c r="K953" s="31">
        <v>14</v>
      </c>
      <c r="L953" s="31">
        <v>36</v>
      </c>
      <c r="M953" s="12">
        <v>0.3888888888888889</v>
      </c>
    </row>
    <row r="954" spans="1:13">
      <c r="A954" s="8">
        <v>371</v>
      </c>
      <c r="B954" s="8">
        <v>4</v>
      </c>
      <c r="C954" s="9" t="s">
        <v>15</v>
      </c>
      <c r="D954" s="9" t="s">
        <v>39</v>
      </c>
      <c r="E954" s="31">
        <v>16</v>
      </c>
      <c r="F954" s="31">
        <v>28</v>
      </c>
      <c r="G954" s="8">
        <v>2</v>
      </c>
      <c r="H954" s="8">
        <v>11</v>
      </c>
      <c r="I954" s="9" t="s">
        <v>6</v>
      </c>
      <c r="J954" s="31">
        <v>56</v>
      </c>
      <c r="K954" s="31">
        <v>24</v>
      </c>
      <c r="L954" s="31">
        <v>56</v>
      </c>
      <c r="M954" s="12">
        <v>0.42857142857142855</v>
      </c>
    </row>
    <row r="955" spans="1:13">
      <c r="A955" s="8">
        <v>371</v>
      </c>
      <c r="B955" s="8">
        <v>4</v>
      </c>
      <c r="C955" s="9" t="s">
        <v>22</v>
      </c>
      <c r="D955" s="9" t="s">
        <v>46</v>
      </c>
      <c r="E955" s="31">
        <v>14</v>
      </c>
      <c r="F955" s="31">
        <v>23</v>
      </c>
      <c r="G955" s="8">
        <v>2</v>
      </c>
      <c r="H955" s="8">
        <v>14</v>
      </c>
      <c r="I955" s="9" t="s">
        <v>8</v>
      </c>
      <c r="J955" s="31">
        <v>46</v>
      </c>
      <c r="K955" s="31">
        <v>18</v>
      </c>
      <c r="L955" s="31">
        <v>46</v>
      </c>
      <c r="M955" s="12">
        <v>0.39130434782608697</v>
      </c>
    </row>
    <row r="956" spans="1:13">
      <c r="A956" s="8">
        <v>372</v>
      </c>
      <c r="B956" s="8">
        <v>14</v>
      </c>
      <c r="C956" s="9" t="s">
        <v>24</v>
      </c>
      <c r="D956" s="9" t="s">
        <v>48</v>
      </c>
      <c r="E956" s="31">
        <v>10</v>
      </c>
      <c r="F956" s="31">
        <v>18</v>
      </c>
      <c r="G956" s="8">
        <v>2</v>
      </c>
      <c r="H956" s="8">
        <v>22</v>
      </c>
      <c r="I956" s="9" t="s">
        <v>6</v>
      </c>
      <c r="J956" s="31">
        <v>36</v>
      </c>
      <c r="K956" s="31">
        <v>16</v>
      </c>
      <c r="L956" s="31">
        <v>36</v>
      </c>
      <c r="M956" s="12">
        <v>0.44444444444444442</v>
      </c>
    </row>
    <row r="957" spans="1:13">
      <c r="A957" s="8">
        <v>373</v>
      </c>
      <c r="B957" s="8">
        <v>19</v>
      </c>
      <c r="C957" s="9" t="s">
        <v>23</v>
      </c>
      <c r="D957" s="9" t="s">
        <v>47</v>
      </c>
      <c r="E957" s="31">
        <v>13</v>
      </c>
      <c r="F957" s="31">
        <v>21</v>
      </c>
      <c r="G957" s="8">
        <v>1</v>
      </c>
      <c r="H957" s="8">
        <v>41</v>
      </c>
      <c r="I957" s="9" t="s">
        <v>8</v>
      </c>
      <c r="J957" s="31">
        <v>21</v>
      </c>
      <c r="K957" s="31">
        <v>8</v>
      </c>
      <c r="L957" s="31">
        <v>21</v>
      </c>
      <c r="M957" s="12">
        <v>0.38095238095238093</v>
      </c>
    </row>
    <row r="958" spans="1:13">
      <c r="A958" s="8">
        <v>373</v>
      </c>
      <c r="B958" s="8">
        <v>19</v>
      </c>
      <c r="C958" s="9" t="s">
        <v>17</v>
      </c>
      <c r="D958" s="9" t="s">
        <v>41</v>
      </c>
      <c r="E958" s="31">
        <v>21</v>
      </c>
      <c r="F958" s="31">
        <v>35</v>
      </c>
      <c r="G958" s="8">
        <v>1</v>
      </c>
      <c r="H958" s="8">
        <v>49</v>
      </c>
      <c r="I958" s="9" t="s">
        <v>6</v>
      </c>
      <c r="J958" s="31">
        <v>35</v>
      </c>
      <c r="K958" s="31">
        <v>14</v>
      </c>
      <c r="L958" s="31">
        <v>35</v>
      </c>
      <c r="M958" s="12">
        <v>0.4</v>
      </c>
    </row>
    <row r="959" spans="1:13">
      <c r="A959" s="8">
        <v>373</v>
      </c>
      <c r="B959" s="8">
        <v>19</v>
      </c>
      <c r="C959" s="9" t="s">
        <v>19</v>
      </c>
      <c r="D959" s="9" t="s">
        <v>43</v>
      </c>
      <c r="E959" s="31">
        <v>13</v>
      </c>
      <c r="F959" s="31">
        <v>22</v>
      </c>
      <c r="G959" s="8">
        <v>2</v>
      </c>
      <c r="H959" s="8">
        <v>17</v>
      </c>
      <c r="I959" s="9" t="s">
        <v>8</v>
      </c>
      <c r="J959" s="31">
        <v>44</v>
      </c>
      <c r="K959" s="31">
        <v>18</v>
      </c>
      <c r="L959" s="31">
        <v>44</v>
      </c>
      <c r="M959" s="12">
        <v>0.40909090909090912</v>
      </c>
    </row>
    <row r="960" spans="1:13">
      <c r="A960" s="8">
        <v>373</v>
      </c>
      <c r="B960" s="8">
        <v>19</v>
      </c>
      <c r="C960" s="9" t="s">
        <v>21</v>
      </c>
      <c r="D960" s="9" t="s">
        <v>45</v>
      </c>
      <c r="E960" s="31">
        <v>12</v>
      </c>
      <c r="F960" s="31">
        <v>20</v>
      </c>
      <c r="G960" s="8">
        <v>3</v>
      </c>
      <c r="H960" s="8">
        <v>9</v>
      </c>
      <c r="I960" s="9" t="s">
        <v>8</v>
      </c>
      <c r="J960" s="31">
        <v>60</v>
      </c>
      <c r="K960" s="31">
        <v>24</v>
      </c>
      <c r="L960" s="31">
        <v>60</v>
      </c>
      <c r="M960" s="12">
        <v>0.4</v>
      </c>
    </row>
    <row r="961" spans="1:13">
      <c r="A961" s="8">
        <v>374</v>
      </c>
      <c r="B961" s="8">
        <v>18</v>
      </c>
      <c r="C961" s="9" t="s">
        <v>17</v>
      </c>
      <c r="D961" s="9" t="s">
        <v>41</v>
      </c>
      <c r="E961" s="31">
        <v>21</v>
      </c>
      <c r="F961" s="31">
        <v>35</v>
      </c>
      <c r="G961" s="8">
        <v>1</v>
      </c>
      <c r="H961" s="8">
        <v>9</v>
      </c>
      <c r="I961" s="9" t="s">
        <v>8</v>
      </c>
      <c r="J961" s="31">
        <v>35</v>
      </c>
      <c r="K961" s="31">
        <v>14</v>
      </c>
      <c r="L961" s="31">
        <v>35</v>
      </c>
      <c r="M961" s="12">
        <v>0.4</v>
      </c>
    </row>
    <row r="962" spans="1:13">
      <c r="A962" s="8">
        <v>375</v>
      </c>
      <c r="B962" s="8">
        <v>18</v>
      </c>
      <c r="C962" s="9" t="s">
        <v>9</v>
      </c>
      <c r="D962" s="9" t="s">
        <v>33</v>
      </c>
      <c r="E962" s="31">
        <v>19</v>
      </c>
      <c r="F962" s="31">
        <v>31</v>
      </c>
      <c r="G962" s="8">
        <v>3</v>
      </c>
      <c r="H962" s="8">
        <v>27</v>
      </c>
      <c r="I962" s="9" t="s">
        <v>6</v>
      </c>
      <c r="J962" s="31">
        <v>93</v>
      </c>
      <c r="K962" s="31">
        <v>36</v>
      </c>
      <c r="L962" s="31">
        <v>93</v>
      </c>
      <c r="M962" s="12">
        <v>0.38709677419354838</v>
      </c>
    </row>
    <row r="963" spans="1:13">
      <c r="A963" s="8">
        <v>376</v>
      </c>
      <c r="B963" s="8">
        <v>16</v>
      </c>
      <c r="C963" s="9" t="s">
        <v>22</v>
      </c>
      <c r="D963" s="9" t="s">
        <v>46</v>
      </c>
      <c r="E963" s="31">
        <v>14</v>
      </c>
      <c r="F963" s="31">
        <v>23</v>
      </c>
      <c r="G963" s="8">
        <v>2</v>
      </c>
      <c r="H963" s="8">
        <v>5</v>
      </c>
      <c r="I963" s="9" t="s">
        <v>8</v>
      </c>
      <c r="J963" s="31">
        <v>46</v>
      </c>
      <c r="K963" s="31">
        <v>18</v>
      </c>
      <c r="L963" s="31">
        <v>46</v>
      </c>
      <c r="M963" s="12">
        <v>0.39130434782608697</v>
      </c>
    </row>
    <row r="964" spans="1:13">
      <c r="A964" s="8">
        <v>377</v>
      </c>
      <c r="B964" s="8">
        <v>5</v>
      </c>
      <c r="C964" s="9" t="s">
        <v>20</v>
      </c>
      <c r="D964" s="9" t="s">
        <v>44</v>
      </c>
      <c r="E964" s="31">
        <v>20</v>
      </c>
      <c r="F964" s="31">
        <v>34</v>
      </c>
      <c r="G964" s="8">
        <v>2</v>
      </c>
      <c r="H964" s="8">
        <v>13</v>
      </c>
      <c r="I964" s="9" t="s">
        <v>6</v>
      </c>
      <c r="J964" s="31">
        <v>68</v>
      </c>
      <c r="K964" s="31">
        <v>28</v>
      </c>
      <c r="L964" s="31">
        <v>68</v>
      </c>
      <c r="M964" s="12">
        <v>0.41176470588235292</v>
      </c>
    </row>
    <row r="965" spans="1:13">
      <c r="A965" s="8">
        <v>377</v>
      </c>
      <c r="B965" s="8">
        <v>5</v>
      </c>
      <c r="C965" s="9" t="s">
        <v>18</v>
      </c>
      <c r="D965" s="9" t="s">
        <v>42</v>
      </c>
      <c r="E965" s="31">
        <v>19</v>
      </c>
      <c r="F965" s="31">
        <v>32</v>
      </c>
      <c r="G965" s="8">
        <v>1</v>
      </c>
      <c r="H965" s="8">
        <v>33</v>
      </c>
      <c r="I965" s="9" t="s">
        <v>6</v>
      </c>
      <c r="J965" s="31">
        <v>32</v>
      </c>
      <c r="K965" s="31">
        <v>13</v>
      </c>
      <c r="L965" s="31">
        <v>32</v>
      </c>
      <c r="M965" s="12">
        <v>0.40625</v>
      </c>
    </row>
    <row r="966" spans="1:13">
      <c r="A966" s="8">
        <v>378</v>
      </c>
      <c r="B966" s="8">
        <v>3</v>
      </c>
      <c r="C966" s="9" t="s">
        <v>7</v>
      </c>
      <c r="D966" s="9" t="s">
        <v>32</v>
      </c>
      <c r="E966" s="31">
        <v>18</v>
      </c>
      <c r="F966" s="31">
        <v>30</v>
      </c>
      <c r="G966" s="8">
        <v>1</v>
      </c>
      <c r="H966" s="8">
        <v>14</v>
      </c>
      <c r="I966" s="9" t="s">
        <v>8</v>
      </c>
      <c r="J966" s="31">
        <v>30</v>
      </c>
      <c r="K966" s="31">
        <v>12</v>
      </c>
      <c r="L966" s="31">
        <v>30</v>
      </c>
      <c r="M966" s="12">
        <v>0.4</v>
      </c>
    </row>
    <row r="967" spans="1:13">
      <c r="A967" s="8">
        <v>378</v>
      </c>
      <c r="B967" s="8">
        <v>3</v>
      </c>
      <c r="C967" s="9" t="s">
        <v>16</v>
      </c>
      <c r="D967" s="9" t="s">
        <v>40</v>
      </c>
      <c r="E967" s="31">
        <v>11</v>
      </c>
      <c r="F967" s="31">
        <v>19</v>
      </c>
      <c r="G967" s="8">
        <v>1</v>
      </c>
      <c r="H967" s="8">
        <v>7</v>
      </c>
      <c r="I967" s="9" t="s">
        <v>8</v>
      </c>
      <c r="J967" s="31">
        <v>19</v>
      </c>
      <c r="K967" s="31">
        <v>8</v>
      </c>
      <c r="L967" s="31">
        <v>19</v>
      </c>
      <c r="M967" s="12">
        <v>0.42105263157894735</v>
      </c>
    </row>
    <row r="968" spans="1:13">
      <c r="A968" s="8">
        <v>379</v>
      </c>
      <c r="B968" s="8">
        <v>4</v>
      </c>
      <c r="C968" s="9" t="s">
        <v>17</v>
      </c>
      <c r="D968" s="9" t="s">
        <v>41</v>
      </c>
      <c r="E968" s="31">
        <v>21</v>
      </c>
      <c r="F968" s="31">
        <v>35</v>
      </c>
      <c r="G968" s="8">
        <v>2</v>
      </c>
      <c r="H968" s="8">
        <v>6</v>
      </c>
      <c r="I968" s="9" t="s">
        <v>6</v>
      </c>
      <c r="J968" s="31">
        <v>70</v>
      </c>
      <c r="K968" s="31">
        <v>28</v>
      </c>
      <c r="L968" s="31">
        <v>70</v>
      </c>
      <c r="M968" s="12">
        <v>0.4</v>
      </c>
    </row>
    <row r="969" spans="1:13">
      <c r="A969" s="8">
        <v>380</v>
      </c>
      <c r="B969" s="8">
        <v>5</v>
      </c>
      <c r="C969" s="9" t="s">
        <v>14</v>
      </c>
      <c r="D969" s="9" t="s">
        <v>38</v>
      </c>
      <c r="E969" s="31">
        <v>20</v>
      </c>
      <c r="F969" s="31">
        <v>33</v>
      </c>
      <c r="G969" s="8">
        <v>3</v>
      </c>
      <c r="H969" s="8">
        <v>58</v>
      </c>
      <c r="I969" s="9" t="s">
        <v>6</v>
      </c>
      <c r="J969" s="31">
        <v>99</v>
      </c>
      <c r="K969" s="31">
        <v>39</v>
      </c>
      <c r="L969" s="31">
        <v>99</v>
      </c>
      <c r="M969" s="12">
        <v>0.39393939393939392</v>
      </c>
    </row>
    <row r="970" spans="1:13">
      <c r="A970" s="8">
        <v>380</v>
      </c>
      <c r="B970" s="8">
        <v>5</v>
      </c>
      <c r="C970" s="9" t="s">
        <v>16</v>
      </c>
      <c r="D970" s="9" t="s">
        <v>40</v>
      </c>
      <c r="E970" s="31">
        <v>11</v>
      </c>
      <c r="F970" s="31">
        <v>19</v>
      </c>
      <c r="G970" s="8">
        <v>2</v>
      </c>
      <c r="H970" s="8">
        <v>35</v>
      </c>
      <c r="I970" s="9" t="s">
        <v>6</v>
      </c>
      <c r="J970" s="31">
        <v>38</v>
      </c>
      <c r="K970" s="31">
        <v>16</v>
      </c>
      <c r="L970" s="31">
        <v>38</v>
      </c>
      <c r="M970" s="12">
        <v>0.42105263157894735</v>
      </c>
    </row>
    <row r="971" spans="1:13">
      <c r="A971" s="8">
        <v>381</v>
      </c>
      <c r="B971" s="8">
        <v>4</v>
      </c>
      <c r="C971" s="9" t="s">
        <v>25</v>
      </c>
      <c r="D971" s="9" t="s">
        <v>49</v>
      </c>
      <c r="E971" s="31">
        <v>15</v>
      </c>
      <c r="F971" s="31">
        <v>26</v>
      </c>
      <c r="G971" s="8">
        <v>3</v>
      </c>
      <c r="H971" s="8">
        <v>35</v>
      </c>
      <c r="I971" s="9" t="s">
        <v>6</v>
      </c>
      <c r="J971" s="31">
        <v>78</v>
      </c>
      <c r="K971" s="31">
        <v>33</v>
      </c>
      <c r="L971" s="31">
        <v>78</v>
      </c>
      <c r="M971" s="12">
        <v>0.42307692307692307</v>
      </c>
    </row>
    <row r="972" spans="1:13">
      <c r="A972" s="8">
        <v>381</v>
      </c>
      <c r="B972" s="8">
        <v>4</v>
      </c>
      <c r="C972" s="9" t="s">
        <v>14</v>
      </c>
      <c r="D972" s="9" t="s">
        <v>38</v>
      </c>
      <c r="E972" s="31">
        <v>20</v>
      </c>
      <c r="F972" s="31">
        <v>33</v>
      </c>
      <c r="G972" s="8">
        <v>2</v>
      </c>
      <c r="H972" s="8">
        <v>12</v>
      </c>
      <c r="I972" s="9" t="s">
        <v>6</v>
      </c>
      <c r="J972" s="31">
        <v>66</v>
      </c>
      <c r="K972" s="31">
        <v>26</v>
      </c>
      <c r="L972" s="31">
        <v>66</v>
      </c>
      <c r="M972" s="12">
        <v>0.39393939393939392</v>
      </c>
    </row>
    <row r="973" spans="1:13">
      <c r="A973" s="8">
        <v>382</v>
      </c>
      <c r="B973" s="8">
        <v>20</v>
      </c>
      <c r="C973" s="9" t="s">
        <v>13</v>
      </c>
      <c r="D973" s="9" t="s">
        <v>37</v>
      </c>
      <c r="E973" s="31">
        <v>17</v>
      </c>
      <c r="F973" s="31">
        <v>29</v>
      </c>
      <c r="G973" s="8">
        <v>3</v>
      </c>
      <c r="H973" s="8">
        <v>54</v>
      </c>
      <c r="I973" s="9" t="s">
        <v>8</v>
      </c>
      <c r="J973" s="31">
        <v>87</v>
      </c>
      <c r="K973" s="31">
        <v>36</v>
      </c>
      <c r="L973" s="31">
        <v>87</v>
      </c>
      <c r="M973" s="12">
        <v>0.41379310344827586</v>
      </c>
    </row>
    <row r="974" spans="1:13">
      <c r="A974" s="8">
        <v>383</v>
      </c>
      <c r="B974" s="8">
        <v>6</v>
      </c>
      <c r="C974" s="9" t="s">
        <v>12</v>
      </c>
      <c r="D974" s="9" t="s">
        <v>36</v>
      </c>
      <c r="E974" s="31">
        <v>22</v>
      </c>
      <c r="F974" s="31">
        <v>36</v>
      </c>
      <c r="G974" s="8">
        <v>3</v>
      </c>
      <c r="H974" s="8">
        <v>9</v>
      </c>
      <c r="I974" s="9" t="s">
        <v>8</v>
      </c>
      <c r="J974" s="31">
        <v>108</v>
      </c>
      <c r="K974" s="31">
        <v>42</v>
      </c>
      <c r="L974" s="31">
        <v>108</v>
      </c>
      <c r="M974" s="12">
        <v>0.3888888888888889</v>
      </c>
    </row>
    <row r="975" spans="1:13">
      <c r="A975" s="8">
        <v>384</v>
      </c>
      <c r="B975" s="8">
        <v>1</v>
      </c>
      <c r="C975" s="9" t="s">
        <v>24</v>
      </c>
      <c r="D975" s="9" t="s">
        <v>48</v>
      </c>
      <c r="E975" s="31">
        <v>10</v>
      </c>
      <c r="F975" s="31">
        <v>18</v>
      </c>
      <c r="G975" s="8">
        <v>2</v>
      </c>
      <c r="H975" s="8">
        <v>26</v>
      </c>
      <c r="I975" s="9" t="s">
        <v>6</v>
      </c>
      <c r="J975" s="31">
        <v>36</v>
      </c>
      <c r="K975" s="31">
        <v>16</v>
      </c>
      <c r="L975" s="31">
        <v>36</v>
      </c>
      <c r="M975" s="12">
        <v>0.44444444444444442</v>
      </c>
    </row>
    <row r="976" spans="1:13">
      <c r="A976" s="8">
        <v>384</v>
      </c>
      <c r="B976" s="8">
        <v>1</v>
      </c>
      <c r="C976" s="9" t="s">
        <v>16</v>
      </c>
      <c r="D976" s="9" t="s">
        <v>40</v>
      </c>
      <c r="E976" s="31">
        <v>11</v>
      </c>
      <c r="F976" s="31">
        <v>19</v>
      </c>
      <c r="G976" s="8">
        <v>3</v>
      </c>
      <c r="H976" s="8">
        <v>35</v>
      </c>
      <c r="I976" s="9" t="s">
        <v>8</v>
      </c>
      <c r="J976" s="31">
        <v>57</v>
      </c>
      <c r="K976" s="31">
        <v>24</v>
      </c>
      <c r="L976" s="31">
        <v>57</v>
      </c>
      <c r="M976" s="12">
        <v>0.42105263157894735</v>
      </c>
    </row>
    <row r="977" spans="1:13">
      <c r="A977" s="8">
        <v>384</v>
      </c>
      <c r="B977" s="8">
        <v>1</v>
      </c>
      <c r="C977" s="9" t="s">
        <v>10</v>
      </c>
      <c r="D977" s="9" t="s">
        <v>34</v>
      </c>
      <c r="E977" s="31">
        <v>16</v>
      </c>
      <c r="F977" s="31">
        <v>27</v>
      </c>
      <c r="G977" s="8">
        <v>1</v>
      </c>
      <c r="H977" s="8">
        <v>49</v>
      </c>
      <c r="I977" s="9" t="s">
        <v>8</v>
      </c>
      <c r="J977" s="31">
        <v>27</v>
      </c>
      <c r="K977" s="31">
        <v>11</v>
      </c>
      <c r="L977" s="31">
        <v>27</v>
      </c>
      <c r="M977" s="12">
        <v>0.40740740740740738</v>
      </c>
    </row>
    <row r="978" spans="1:13">
      <c r="A978" s="8">
        <v>385</v>
      </c>
      <c r="B978" s="8">
        <v>6</v>
      </c>
      <c r="C978" s="9" t="s">
        <v>7</v>
      </c>
      <c r="D978" s="9" t="s">
        <v>32</v>
      </c>
      <c r="E978" s="31">
        <v>18</v>
      </c>
      <c r="F978" s="31">
        <v>30</v>
      </c>
      <c r="G978" s="8">
        <v>2</v>
      </c>
      <c r="H978" s="8">
        <v>22</v>
      </c>
      <c r="I978" s="9" t="s">
        <v>6</v>
      </c>
      <c r="J978" s="31">
        <v>60</v>
      </c>
      <c r="K978" s="31">
        <v>24</v>
      </c>
      <c r="L978" s="31">
        <v>60</v>
      </c>
      <c r="M978" s="12">
        <v>0.4</v>
      </c>
    </row>
    <row r="979" spans="1:13">
      <c r="A979" s="8">
        <v>386</v>
      </c>
      <c r="B979" s="8">
        <v>5</v>
      </c>
      <c r="C979" s="9" t="s">
        <v>14</v>
      </c>
      <c r="D979" s="9" t="s">
        <v>38</v>
      </c>
      <c r="E979" s="31">
        <v>20</v>
      </c>
      <c r="F979" s="31">
        <v>33</v>
      </c>
      <c r="G979" s="8">
        <v>3</v>
      </c>
      <c r="H979" s="8">
        <v>40</v>
      </c>
      <c r="I979" s="9" t="s">
        <v>8</v>
      </c>
      <c r="J979" s="31">
        <v>99</v>
      </c>
      <c r="K979" s="31">
        <v>39</v>
      </c>
      <c r="L979" s="31">
        <v>99</v>
      </c>
      <c r="M979" s="12">
        <v>0.39393939393939392</v>
      </c>
    </row>
    <row r="980" spans="1:13">
      <c r="A980" s="8">
        <v>387</v>
      </c>
      <c r="B980" s="8">
        <v>6</v>
      </c>
      <c r="C980" s="9" t="s">
        <v>9</v>
      </c>
      <c r="D980" s="9" t="s">
        <v>33</v>
      </c>
      <c r="E980" s="31">
        <v>19</v>
      </c>
      <c r="F980" s="31">
        <v>31</v>
      </c>
      <c r="G980" s="8">
        <v>3</v>
      </c>
      <c r="H980" s="8">
        <v>18</v>
      </c>
      <c r="I980" s="9" t="s">
        <v>8</v>
      </c>
      <c r="J980" s="31">
        <v>93</v>
      </c>
      <c r="K980" s="31">
        <v>36</v>
      </c>
      <c r="L980" s="31">
        <v>93</v>
      </c>
      <c r="M980" s="12">
        <v>0.38709677419354838</v>
      </c>
    </row>
    <row r="981" spans="1:13">
      <c r="A981" s="8">
        <v>388</v>
      </c>
      <c r="B981" s="8">
        <v>18</v>
      </c>
      <c r="C981" s="9" t="s">
        <v>9</v>
      </c>
      <c r="D981" s="9" t="s">
        <v>33</v>
      </c>
      <c r="E981" s="31">
        <v>19</v>
      </c>
      <c r="F981" s="31">
        <v>31</v>
      </c>
      <c r="G981" s="8">
        <v>2</v>
      </c>
      <c r="H981" s="8">
        <v>52</v>
      </c>
      <c r="I981" s="9" t="s">
        <v>8</v>
      </c>
      <c r="J981" s="31">
        <v>62</v>
      </c>
      <c r="K981" s="31">
        <v>24</v>
      </c>
      <c r="L981" s="31">
        <v>62</v>
      </c>
      <c r="M981" s="12">
        <v>0.38709677419354838</v>
      </c>
    </row>
    <row r="982" spans="1:13">
      <c r="A982" s="8">
        <v>388</v>
      </c>
      <c r="B982" s="8">
        <v>18</v>
      </c>
      <c r="C982" s="9" t="s">
        <v>12</v>
      </c>
      <c r="D982" s="9" t="s">
        <v>36</v>
      </c>
      <c r="E982" s="31">
        <v>22</v>
      </c>
      <c r="F982" s="31">
        <v>36</v>
      </c>
      <c r="G982" s="8">
        <v>2</v>
      </c>
      <c r="H982" s="8">
        <v>37</v>
      </c>
      <c r="I982" s="9" t="s">
        <v>6</v>
      </c>
      <c r="J982" s="31">
        <v>72</v>
      </c>
      <c r="K982" s="31">
        <v>28</v>
      </c>
      <c r="L982" s="31">
        <v>72</v>
      </c>
      <c r="M982" s="12">
        <v>0.3888888888888889</v>
      </c>
    </row>
    <row r="983" spans="1:13">
      <c r="A983" s="8">
        <v>388</v>
      </c>
      <c r="B983" s="8">
        <v>18</v>
      </c>
      <c r="C983" s="9" t="s">
        <v>13</v>
      </c>
      <c r="D983" s="9" t="s">
        <v>37</v>
      </c>
      <c r="E983" s="31">
        <v>17</v>
      </c>
      <c r="F983" s="31">
        <v>29</v>
      </c>
      <c r="G983" s="8">
        <v>2</v>
      </c>
      <c r="H983" s="8">
        <v>31</v>
      </c>
      <c r="I983" s="9" t="s">
        <v>8</v>
      </c>
      <c r="J983" s="31">
        <v>58</v>
      </c>
      <c r="K983" s="31">
        <v>24</v>
      </c>
      <c r="L983" s="31">
        <v>58</v>
      </c>
      <c r="M983" s="12">
        <v>0.41379310344827586</v>
      </c>
    </row>
    <row r="984" spans="1:13">
      <c r="A984" s="8">
        <v>388</v>
      </c>
      <c r="B984" s="8">
        <v>18</v>
      </c>
      <c r="C984" s="9" t="s">
        <v>14</v>
      </c>
      <c r="D984" s="9" t="s">
        <v>38</v>
      </c>
      <c r="E984" s="31">
        <v>20</v>
      </c>
      <c r="F984" s="31">
        <v>33</v>
      </c>
      <c r="G984" s="8">
        <v>3</v>
      </c>
      <c r="H984" s="8">
        <v>51</v>
      </c>
      <c r="I984" s="9" t="s">
        <v>8</v>
      </c>
      <c r="J984" s="31">
        <v>99</v>
      </c>
      <c r="K984" s="31">
        <v>39</v>
      </c>
      <c r="L984" s="31">
        <v>99</v>
      </c>
      <c r="M984" s="12">
        <v>0.39393939393939392</v>
      </c>
    </row>
    <row r="985" spans="1:13">
      <c r="A985" s="8">
        <v>389</v>
      </c>
      <c r="B985" s="8">
        <v>19</v>
      </c>
      <c r="C985" s="9" t="s">
        <v>14</v>
      </c>
      <c r="D985" s="9" t="s">
        <v>38</v>
      </c>
      <c r="E985" s="31">
        <v>20</v>
      </c>
      <c r="F985" s="31">
        <v>33</v>
      </c>
      <c r="G985" s="8">
        <v>1</v>
      </c>
      <c r="H985" s="8">
        <v>24</v>
      </c>
      <c r="I985" s="9" t="s">
        <v>6</v>
      </c>
      <c r="J985" s="31">
        <v>33</v>
      </c>
      <c r="K985" s="31">
        <v>13</v>
      </c>
      <c r="L985" s="31">
        <v>33</v>
      </c>
      <c r="M985" s="12">
        <v>0.39393939393939392</v>
      </c>
    </row>
    <row r="986" spans="1:13">
      <c r="A986" s="8">
        <v>390</v>
      </c>
      <c r="B986" s="8">
        <v>9</v>
      </c>
      <c r="C986" s="9" t="s">
        <v>19</v>
      </c>
      <c r="D986" s="9" t="s">
        <v>43</v>
      </c>
      <c r="E986" s="31">
        <v>13</v>
      </c>
      <c r="F986" s="31">
        <v>22</v>
      </c>
      <c r="G986" s="8">
        <v>2</v>
      </c>
      <c r="H986" s="8">
        <v>52</v>
      </c>
      <c r="I986" s="9" t="s">
        <v>8</v>
      </c>
      <c r="J986" s="31">
        <v>44</v>
      </c>
      <c r="K986" s="31">
        <v>18</v>
      </c>
      <c r="L986" s="31">
        <v>44</v>
      </c>
      <c r="M986" s="12">
        <v>0.40909090909090912</v>
      </c>
    </row>
    <row r="987" spans="1:13">
      <c r="A987" s="8">
        <v>390</v>
      </c>
      <c r="B987" s="8">
        <v>9</v>
      </c>
      <c r="C987" s="9" t="s">
        <v>25</v>
      </c>
      <c r="D987" s="9" t="s">
        <v>49</v>
      </c>
      <c r="E987" s="31">
        <v>15</v>
      </c>
      <c r="F987" s="31">
        <v>26</v>
      </c>
      <c r="G987" s="8">
        <v>3</v>
      </c>
      <c r="H987" s="8">
        <v>13</v>
      </c>
      <c r="I987" s="9" t="s">
        <v>8</v>
      </c>
      <c r="J987" s="31">
        <v>78</v>
      </c>
      <c r="K987" s="31">
        <v>33</v>
      </c>
      <c r="L987" s="31">
        <v>78</v>
      </c>
      <c r="M987" s="12">
        <v>0.42307692307692307</v>
      </c>
    </row>
    <row r="988" spans="1:13">
      <c r="A988" s="8">
        <v>390</v>
      </c>
      <c r="B988" s="8">
        <v>9</v>
      </c>
      <c r="C988" s="9" t="s">
        <v>23</v>
      </c>
      <c r="D988" s="9" t="s">
        <v>47</v>
      </c>
      <c r="E988" s="31">
        <v>13</v>
      </c>
      <c r="F988" s="31">
        <v>21</v>
      </c>
      <c r="G988" s="8">
        <v>1</v>
      </c>
      <c r="H988" s="8">
        <v>28</v>
      </c>
      <c r="I988" s="9" t="s">
        <v>8</v>
      </c>
      <c r="J988" s="31">
        <v>21</v>
      </c>
      <c r="K988" s="31">
        <v>8</v>
      </c>
      <c r="L988" s="31">
        <v>21</v>
      </c>
      <c r="M988" s="12">
        <v>0.38095238095238093</v>
      </c>
    </row>
    <row r="989" spans="1:13">
      <c r="A989" s="8">
        <v>391</v>
      </c>
      <c r="B989" s="8">
        <v>15</v>
      </c>
      <c r="C989" s="9" t="s">
        <v>19</v>
      </c>
      <c r="D989" s="9" t="s">
        <v>43</v>
      </c>
      <c r="E989" s="31">
        <v>13</v>
      </c>
      <c r="F989" s="31">
        <v>22</v>
      </c>
      <c r="G989" s="8">
        <v>1</v>
      </c>
      <c r="H989" s="8">
        <v>35</v>
      </c>
      <c r="I989" s="9" t="s">
        <v>6</v>
      </c>
      <c r="J989" s="31">
        <v>22</v>
      </c>
      <c r="K989" s="31">
        <v>9</v>
      </c>
      <c r="L989" s="31">
        <v>22</v>
      </c>
      <c r="M989" s="12">
        <v>0.40909090909090912</v>
      </c>
    </row>
    <row r="990" spans="1:13">
      <c r="A990" s="8">
        <v>392</v>
      </c>
      <c r="B990" s="8">
        <v>14</v>
      </c>
      <c r="C990" s="9" t="s">
        <v>18</v>
      </c>
      <c r="D990" s="9" t="s">
        <v>42</v>
      </c>
      <c r="E990" s="31">
        <v>19</v>
      </c>
      <c r="F990" s="31">
        <v>32</v>
      </c>
      <c r="G990" s="8">
        <v>3</v>
      </c>
      <c r="H990" s="8">
        <v>17</v>
      </c>
      <c r="I990" s="9" t="s">
        <v>6</v>
      </c>
      <c r="J990" s="31">
        <v>96</v>
      </c>
      <c r="K990" s="31">
        <v>39</v>
      </c>
      <c r="L990" s="31">
        <v>96</v>
      </c>
      <c r="M990" s="12">
        <v>0.40625</v>
      </c>
    </row>
    <row r="991" spans="1:13">
      <c r="A991" s="8">
        <v>392</v>
      </c>
      <c r="B991" s="8">
        <v>14</v>
      </c>
      <c r="C991" s="9" t="s">
        <v>5</v>
      </c>
      <c r="D991" s="9" t="s">
        <v>31</v>
      </c>
      <c r="E991" s="31">
        <v>14</v>
      </c>
      <c r="F991" s="31">
        <v>24</v>
      </c>
      <c r="G991" s="8">
        <v>1</v>
      </c>
      <c r="H991" s="8">
        <v>37</v>
      </c>
      <c r="I991" s="9" t="s">
        <v>8</v>
      </c>
      <c r="J991" s="31">
        <v>24</v>
      </c>
      <c r="K991" s="31">
        <v>10</v>
      </c>
      <c r="L991" s="31">
        <v>24</v>
      </c>
      <c r="M991" s="12">
        <v>0.41666666666666669</v>
      </c>
    </row>
    <row r="992" spans="1:13">
      <c r="A992" s="8">
        <v>393</v>
      </c>
      <c r="B992" s="8">
        <v>13</v>
      </c>
      <c r="C992" s="9" t="s">
        <v>16</v>
      </c>
      <c r="D992" s="9" t="s">
        <v>40</v>
      </c>
      <c r="E992" s="31">
        <v>11</v>
      </c>
      <c r="F992" s="31">
        <v>19</v>
      </c>
      <c r="G992" s="8">
        <v>2</v>
      </c>
      <c r="H992" s="8">
        <v>40</v>
      </c>
      <c r="I992" s="9" t="s">
        <v>6</v>
      </c>
      <c r="J992" s="31">
        <v>38</v>
      </c>
      <c r="K992" s="31">
        <v>16</v>
      </c>
      <c r="L992" s="31">
        <v>38</v>
      </c>
      <c r="M992" s="12">
        <v>0.42105263157894735</v>
      </c>
    </row>
    <row r="993" spans="1:13">
      <c r="A993" s="8">
        <v>393</v>
      </c>
      <c r="B993" s="8">
        <v>13</v>
      </c>
      <c r="C993" s="9" t="s">
        <v>17</v>
      </c>
      <c r="D993" s="9" t="s">
        <v>41</v>
      </c>
      <c r="E993" s="31">
        <v>21</v>
      </c>
      <c r="F993" s="31">
        <v>35</v>
      </c>
      <c r="G993" s="8">
        <v>3</v>
      </c>
      <c r="H993" s="8">
        <v>23</v>
      </c>
      <c r="I993" s="9" t="s">
        <v>6</v>
      </c>
      <c r="J993" s="31">
        <v>105</v>
      </c>
      <c r="K993" s="31">
        <v>42</v>
      </c>
      <c r="L993" s="31">
        <v>105</v>
      </c>
      <c r="M993" s="12">
        <v>0.4</v>
      </c>
    </row>
    <row r="994" spans="1:13">
      <c r="A994" s="8">
        <v>393</v>
      </c>
      <c r="B994" s="8">
        <v>13</v>
      </c>
      <c r="C994" s="9" t="s">
        <v>23</v>
      </c>
      <c r="D994" s="9" t="s">
        <v>47</v>
      </c>
      <c r="E994" s="31">
        <v>13</v>
      </c>
      <c r="F994" s="31">
        <v>21</v>
      </c>
      <c r="G994" s="8">
        <v>1</v>
      </c>
      <c r="H994" s="8">
        <v>20</v>
      </c>
      <c r="I994" s="9" t="s">
        <v>8</v>
      </c>
      <c r="J994" s="31">
        <v>21</v>
      </c>
      <c r="K994" s="31">
        <v>8</v>
      </c>
      <c r="L994" s="31">
        <v>21</v>
      </c>
      <c r="M994" s="12">
        <v>0.38095238095238093</v>
      </c>
    </row>
    <row r="995" spans="1:13">
      <c r="A995" s="8">
        <v>393</v>
      </c>
      <c r="B995" s="8">
        <v>13</v>
      </c>
      <c r="C995" s="9" t="s">
        <v>19</v>
      </c>
      <c r="D995" s="9" t="s">
        <v>43</v>
      </c>
      <c r="E995" s="31">
        <v>13</v>
      </c>
      <c r="F995" s="31">
        <v>22</v>
      </c>
      <c r="G995" s="8">
        <v>2</v>
      </c>
      <c r="H995" s="8">
        <v>26</v>
      </c>
      <c r="I995" s="9" t="s">
        <v>8</v>
      </c>
      <c r="J995" s="31">
        <v>44</v>
      </c>
      <c r="K995" s="31">
        <v>18</v>
      </c>
      <c r="L995" s="31">
        <v>44</v>
      </c>
      <c r="M995" s="12">
        <v>0.40909090909090912</v>
      </c>
    </row>
    <row r="996" spans="1:13">
      <c r="A996" s="8">
        <v>394</v>
      </c>
      <c r="B996" s="8">
        <v>17</v>
      </c>
      <c r="C996" s="9" t="s">
        <v>5</v>
      </c>
      <c r="D996" s="9" t="s">
        <v>31</v>
      </c>
      <c r="E996" s="31">
        <v>14</v>
      </c>
      <c r="F996" s="31">
        <v>24</v>
      </c>
      <c r="G996" s="8">
        <v>2</v>
      </c>
      <c r="H996" s="8">
        <v>5</v>
      </c>
      <c r="I996" s="9" t="s">
        <v>6</v>
      </c>
      <c r="J996" s="31">
        <v>48</v>
      </c>
      <c r="K996" s="31">
        <v>20</v>
      </c>
      <c r="L996" s="31">
        <v>48</v>
      </c>
      <c r="M996" s="12">
        <v>0.41666666666666669</v>
      </c>
    </row>
    <row r="997" spans="1:13">
      <c r="A997" s="8">
        <v>394</v>
      </c>
      <c r="B997" s="8">
        <v>17</v>
      </c>
      <c r="C997" s="9" t="s">
        <v>13</v>
      </c>
      <c r="D997" s="9" t="s">
        <v>37</v>
      </c>
      <c r="E997" s="31">
        <v>17</v>
      </c>
      <c r="F997" s="31">
        <v>29</v>
      </c>
      <c r="G997" s="8">
        <v>1</v>
      </c>
      <c r="H997" s="8">
        <v>42</v>
      </c>
      <c r="I997" s="9" t="s">
        <v>8</v>
      </c>
      <c r="J997" s="31">
        <v>29</v>
      </c>
      <c r="K997" s="31">
        <v>12</v>
      </c>
      <c r="L997" s="31">
        <v>29</v>
      </c>
      <c r="M997" s="12">
        <v>0.41379310344827586</v>
      </c>
    </row>
    <row r="998" spans="1:13">
      <c r="A998" s="8">
        <v>395</v>
      </c>
      <c r="B998" s="8">
        <v>2</v>
      </c>
      <c r="C998" s="9" t="s">
        <v>16</v>
      </c>
      <c r="D998" s="9" t="s">
        <v>40</v>
      </c>
      <c r="E998" s="31">
        <v>11</v>
      </c>
      <c r="F998" s="31">
        <v>19</v>
      </c>
      <c r="G998" s="8">
        <v>2</v>
      </c>
      <c r="H998" s="8">
        <v>8</v>
      </c>
      <c r="I998" s="9" t="s">
        <v>6</v>
      </c>
      <c r="J998" s="31">
        <v>38</v>
      </c>
      <c r="K998" s="31">
        <v>16</v>
      </c>
      <c r="L998" s="31">
        <v>38</v>
      </c>
      <c r="M998" s="12">
        <v>0.42105263157894735</v>
      </c>
    </row>
    <row r="999" spans="1:13">
      <c r="A999" s="8">
        <v>396</v>
      </c>
      <c r="B999" s="8">
        <v>11</v>
      </c>
      <c r="C999" s="9" t="s">
        <v>21</v>
      </c>
      <c r="D999" s="9" t="s">
        <v>45</v>
      </c>
      <c r="E999" s="31">
        <v>12</v>
      </c>
      <c r="F999" s="31">
        <v>20</v>
      </c>
      <c r="G999" s="8">
        <v>1</v>
      </c>
      <c r="H999" s="8">
        <v>31</v>
      </c>
      <c r="I999" s="9" t="s">
        <v>8</v>
      </c>
      <c r="J999" s="31">
        <v>20</v>
      </c>
      <c r="K999" s="31">
        <v>8</v>
      </c>
      <c r="L999" s="31">
        <v>20</v>
      </c>
      <c r="M999" s="12">
        <v>0.4</v>
      </c>
    </row>
    <row r="1000" spans="1:13">
      <c r="A1000" s="8">
        <v>396</v>
      </c>
      <c r="B1000" s="8">
        <v>11</v>
      </c>
      <c r="C1000" s="9" t="s">
        <v>23</v>
      </c>
      <c r="D1000" s="9" t="s">
        <v>47</v>
      </c>
      <c r="E1000" s="31">
        <v>13</v>
      </c>
      <c r="F1000" s="31">
        <v>21</v>
      </c>
      <c r="G1000" s="8">
        <v>3</v>
      </c>
      <c r="H1000" s="8">
        <v>26</v>
      </c>
      <c r="I1000" s="9" t="s">
        <v>8</v>
      </c>
      <c r="J1000" s="31">
        <v>63</v>
      </c>
      <c r="K1000" s="31">
        <v>24</v>
      </c>
      <c r="L1000" s="31">
        <v>63</v>
      </c>
      <c r="M1000" s="12">
        <v>0.38095238095238093</v>
      </c>
    </row>
    <row r="1001" spans="1:13">
      <c r="A1001" s="8">
        <v>397</v>
      </c>
      <c r="B1001" s="8">
        <v>4</v>
      </c>
      <c r="C1001" s="9" t="s">
        <v>10</v>
      </c>
      <c r="D1001" s="9" t="s">
        <v>34</v>
      </c>
      <c r="E1001" s="31">
        <v>16</v>
      </c>
      <c r="F1001" s="31">
        <v>27</v>
      </c>
      <c r="G1001" s="8">
        <v>2</v>
      </c>
      <c r="H1001" s="8">
        <v>10</v>
      </c>
      <c r="I1001" s="9" t="s">
        <v>8</v>
      </c>
      <c r="J1001" s="31">
        <v>54</v>
      </c>
      <c r="K1001" s="31">
        <v>22</v>
      </c>
      <c r="L1001" s="31">
        <v>54</v>
      </c>
      <c r="M1001" s="12">
        <v>0.40740740740740738</v>
      </c>
    </row>
    <row r="1002" spans="1:13">
      <c r="A1002" s="8">
        <v>397</v>
      </c>
      <c r="B1002" s="8">
        <v>4</v>
      </c>
      <c r="C1002" s="9" t="s">
        <v>9</v>
      </c>
      <c r="D1002" s="9" t="s">
        <v>33</v>
      </c>
      <c r="E1002" s="31">
        <v>19</v>
      </c>
      <c r="F1002" s="31">
        <v>31</v>
      </c>
      <c r="G1002" s="8">
        <v>3</v>
      </c>
      <c r="H1002" s="8">
        <v>59</v>
      </c>
      <c r="I1002" s="9" t="s">
        <v>8</v>
      </c>
      <c r="J1002" s="31">
        <v>93</v>
      </c>
      <c r="K1002" s="31">
        <v>36</v>
      </c>
      <c r="L1002" s="31">
        <v>93</v>
      </c>
      <c r="M1002" s="12">
        <v>0.38709677419354838</v>
      </c>
    </row>
    <row r="1003" spans="1:13">
      <c r="A1003" s="8">
        <v>398</v>
      </c>
      <c r="B1003" s="8">
        <v>9</v>
      </c>
      <c r="C1003" s="9" t="s">
        <v>15</v>
      </c>
      <c r="D1003" s="9" t="s">
        <v>39</v>
      </c>
      <c r="E1003" s="31">
        <v>16</v>
      </c>
      <c r="F1003" s="31">
        <v>28</v>
      </c>
      <c r="G1003" s="8">
        <v>2</v>
      </c>
      <c r="H1003" s="8">
        <v>50</v>
      </c>
      <c r="I1003" s="9" t="s">
        <v>6</v>
      </c>
      <c r="J1003" s="31">
        <v>56</v>
      </c>
      <c r="K1003" s="31">
        <v>24</v>
      </c>
      <c r="L1003" s="31">
        <v>56</v>
      </c>
      <c r="M1003" s="12">
        <v>0.42857142857142855</v>
      </c>
    </row>
    <row r="1004" spans="1:13">
      <c r="A1004" s="8">
        <v>398</v>
      </c>
      <c r="B1004" s="8">
        <v>9</v>
      </c>
      <c r="C1004" s="9" t="s">
        <v>14</v>
      </c>
      <c r="D1004" s="9" t="s">
        <v>38</v>
      </c>
      <c r="E1004" s="31">
        <v>20</v>
      </c>
      <c r="F1004" s="31">
        <v>33</v>
      </c>
      <c r="G1004" s="8">
        <v>2</v>
      </c>
      <c r="H1004" s="8">
        <v>21</v>
      </c>
      <c r="I1004" s="9" t="s">
        <v>8</v>
      </c>
      <c r="J1004" s="31">
        <v>66</v>
      </c>
      <c r="K1004" s="31">
        <v>26</v>
      </c>
      <c r="L1004" s="31">
        <v>66</v>
      </c>
      <c r="M1004" s="12">
        <v>0.39393939393939392</v>
      </c>
    </row>
    <row r="1005" spans="1:13">
      <c r="A1005" s="8">
        <v>399</v>
      </c>
      <c r="B1005" s="8">
        <v>7</v>
      </c>
      <c r="C1005" s="9" t="s">
        <v>14</v>
      </c>
      <c r="D1005" s="9" t="s">
        <v>38</v>
      </c>
      <c r="E1005" s="31">
        <v>20</v>
      </c>
      <c r="F1005" s="31">
        <v>33</v>
      </c>
      <c r="G1005" s="8">
        <v>3</v>
      </c>
      <c r="H1005" s="8">
        <v>45</v>
      </c>
      <c r="I1005" s="9" t="s">
        <v>6</v>
      </c>
      <c r="J1005" s="31">
        <v>99</v>
      </c>
      <c r="K1005" s="31">
        <v>39</v>
      </c>
      <c r="L1005" s="31">
        <v>99</v>
      </c>
      <c r="M1005" s="12">
        <v>0.39393939393939392</v>
      </c>
    </row>
    <row r="1006" spans="1:13">
      <c r="A1006" s="8">
        <v>399</v>
      </c>
      <c r="B1006" s="8">
        <v>7</v>
      </c>
      <c r="C1006" s="9" t="s">
        <v>12</v>
      </c>
      <c r="D1006" s="9" t="s">
        <v>36</v>
      </c>
      <c r="E1006" s="31">
        <v>22</v>
      </c>
      <c r="F1006" s="31">
        <v>36</v>
      </c>
      <c r="G1006" s="8">
        <v>3</v>
      </c>
      <c r="H1006" s="8">
        <v>46</v>
      </c>
      <c r="I1006" s="9" t="s">
        <v>8</v>
      </c>
      <c r="J1006" s="31">
        <v>108</v>
      </c>
      <c r="K1006" s="31">
        <v>42</v>
      </c>
      <c r="L1006" s="31">
        <v>108</v>
      </c>
      <c r="M1006" s="12">
        <v>0.3888888888888889</v>
      </c>
    </row>
    <row r="1007" spans="1:13">
      <c r="A1007" s="8">
        <v>400</v>
      </c>
      <c r="B1007" s="8">
        <v>9</v>
      </c>
      <c r="C1007" s="9" t="s">
        <v>11</v>
      </c>
      <c r="D1007" s="9" t="s">
        <v>35</v>
      </c>
      <c r="E1007" s="31">
        <v>25</v>
      </c>
      <c r="F1007" s="31">
        <v>40</v>
      </c>
      <c r="G1007" s="8">
        <v>2</v>
      </c>
      <c r="H1007" s="8">
        <v>28</v>
      </c>
      <c r="I1007" s="9" t="s">
        <v>6</v>
      </c>
      <c r="J1007" s="31">
        <v>80</v>
      </c>
      <c r="K1007" s="31">
        <v>30</v>
      </c>
      <c r="L1007" s="31">
        <v>80</v>
      </c>
      <c r="M1007" s="12">
        <v>0.375</v>
      </c>
    </row>
    <row r="1008" spans="1:13">
      <c r="A1008" s="8">
        <v>400</v>
      </c>
      <c r="B1008" s="8">
        <v>9</v>
      </c>
      <c r="C1008" s="9" t="s">
        <v>15</v>
      </c>
      <c r="D1008" s="9" t="s">
        <v>39</v>
      </c>
      <c r="E1008" s="31">
        <v>16</v>
      </c>
      <c r="F1008" s="31">
        <v>28</v>
      </c>
      <c r="G1008" s="8">
        <v>2</v>
      </c>
      <c r="H1008" s="8">
        <v>13</v>
      </c>
      <c r="I1008" s="9" t="s">
        <v>6</v>
      </c>
      <c r="J1008" s="31">
        <v>56</v>
      </c>
      <c r="K1008" s="31">
        <v>24</v>
      </c>
      <c r="L1008" s="31">
        <v>56</v>
      </c>
      <c r="M1008" s="12">
        <v>0.42857142857142855</v>
      </c>
    </row>
    <row r="1009" spans="1:13">
      <c r="A1009" s="8">
        <v>400</v>
      </c>
      <c r="B1009" s="8">
        <v>9</v>
      </c>
      <c r="C1009" s="9" t="s">
        <v>9</v>
      </c>
      <c r="D1009" s="9" t="s">
        <v>33</v>
      </c>
      <c r="E1009" s="31">
        <v>19</v>
      </c>
      <c r="F1009" s="31">
        <v>31</v>
      </c>
      <c r="G1009" s="8">
        <v>2</v>
      </c>
      <c r="H1009" s="8">
        <v>38</v>
      </c>
      <c r="I1009" s="9" t="s">
        <v>8</v>
      </c>
      <c r="J1009" s="31">
        <v>62</v>
      </c>
      <c r="K1009" s="31">
        <v>24</v>
      </c>
      <c r="L1009" s="31">
        <v>62</v>
      </c>
      <c r="M1009" s="12">
        <v>0.38709677419354838</v>
      </c>
    </row>
    <row r="1010" spans="1:13">
      <c r="A1010" s="8">
        <v>401</v>
      </c>
      <c r="B1010" s="8">
        <v>16</v>
      </c>
      <c r="C1010" s="9" t="s">
        <v>23</v>
      </c>
      <c r="D1010" s="9" t="s">
        <v>47</v>
      </c>
      <c r="E1010" s="31">
        <v>13</v>
      </c>
      <c r="F1010" s="31">
        <v>21</v>
      </c>
      <c r="G1010" s="8">
        <v>2</v>
      </c>
      <c r="H1010" s="8">
        <v>20</v>
      </c>
      <c r="I1010" s="9" t="s">
        <v>6</v>
      </c>
      <c r="J1010" s="31">
        <v>42</v>
      </c>
      <c r="K1010" s="31">
        <v>16</v>
      </c>
      <c r="L1010" s="31">
        <v>42</v>
      </c>
      <c r="M1010" s="12">
        <v>0.38095238095238093</v>
      </c>
    </row>
    <row r="1011" spans="1:13">
      <c r="A1011" s="8">
        <v>402</v>
      </c>
      <c r="B1011" s="8">
        <v>18</v>
      </c>
      <c r="C1011" s="9" t="s">
        <v>26</v>
      </c>
      <c r="D1011" s="9" t="s">
        <v>50</v>
      </c>
      <c r="E1011" s="31">
        <v>15</v>
      </c>
      <c r="F1011" s="31">
        <v>25</v>
      </c>
      <c r="G1011" s="8">
        <v>2</v>
      </c>
      <c r="H1011" s="8">
        <v>16</v>
      </c>
      <c r="I1011" s="9" t="s">
        <v>8</v>
      </c>
      <c r="J1011" s="31">
        <v>50</v>
      </c>
      <c r="K1011" s="31">
        <v>20</v>
      </c>
      <c r="L1011" s="31">
        <v>50</v>
      </c>
      <c r="M1011" s="12">
        <v>0.4</v>
      </c>
    </row>
    <row r="1012" spans="1:13">
      <c r="A1012" s="8">
        <v>402</v>
      </c>
      <c r="B1012" s="8">
        <v>18</v>
      </c>
      <c r="C1012" s="9" t="s">
        <v>16</v>
      </c>
      <c r="D1012" s="9" t="s">
        <v>40</v>
      </c>
      <c r="E1012" s="31">
        <v>11</v>
      </c>
      <c r="F1012" s="31">
        <v>19</v>
      </c>
      <c r="G1012" s="8">
        <v>3</v>
      </c>
      <c r="H1012" s="8">
        <v>29</v>
      </c>
      <c r="I1012" s="9" t="s">
        <v>8</v>
      </c>
      <c r="J1012" s="31">
        <v>57</v>
      </c>
      <c r="K1012" s="31">
        <v>24</v>
      </c>
      <c r="L1012" s="31">
        <v>57</v>
      </c>
      <c r="M1012" s="12">
        <v>0.42105263157894735</v>
      </c>
    </row>
    <row r="1013" spans="1:13">
      <c r="A1013" s="8">
        <v>402</v>
      </c>
      <c r="B1013" s="8">
        <v>18</v>
      </c>
      <c r="C1013" s="9" t="s">
        <v>19</v>
      </c>
      <c r="D1013" s="9" t="s">
        <v>43</v>
      </c>
      <c r="E1013" s="31">
        <v>13</v>
      </c>
      <c r="F1013" s="31">
        <v>22</v>
      </c>
      <c r="G1013" s="8">
        <v>2</v>
      </c>
      <c r="H1013" s="8">
        <v>21</v>
      </c>
      <c r="I1013" s="9" t="s">
        <v>6</v>
      </c>
      <c r="J1013" s="31">
        <v>44</v>
      </c>
      <c r="K1013" s="31">
        <v>18</v>
      </c>
      <c r="L1013" s="31">
        <v>44</v>
      </c>
      <c r="M1013" s="12">
        <v>0.40909090909090912</v>
      </c>
    </row>
    <row r="1014" spans="1:13">
      <c r="A1014" s="8">
        <v>403</v>
      </c>
      <c r="B1014" s="8">
        <v>14</v>
      </c>
      <c r="C1014" s="9" t="s">
        <v>19</v>
      </c>
      <c r="D1014" s="9" t="s">
        <v>43</v>
      </c>
      <c r="E1014" s="31">
        <v>13</v>
      </c>
      <c r="F1014" s="31">
        <v>22</v>
      </c>
      <c r="G1014" s="8">
        <v>3</v>
      </c>
      <c r="H1014" s="8">
        <v>17</v>
      </c>
      <c r="I1014" s="9" t="s">
        <v>6</v>
      </c>
      <c r="J1014" s="31">
        <v>66</v>
      </c>
      <c r="K1014" s="31">
        <v>27</v>
      </c>
      <c r="L1014" s="31">
        <v>66</v>
      </c>
      <c r="M1014" s="12">
        <v>0.40909090909090912</v>
      </c>
    </row>
    <row r="1015" spans="1:13">
      <c r="A1015" s="8">
        <v>403</v>
      </c>
      <c r="B1015" s="8">
        <v>14</v>
      </c>
      <c r="C1015" s="9" t="s">
        <v>24</v>
      </c>
      <c r="D1015" s="9" t="s">
        <v>48</v>
      </c>
      <c r="E1015" s="31">
        <v>10</v>
      </c>
      <c r="F1015" s="31">
        <v>18</v>
      </c>
      <c r="G1015" s="8">
        <v>2</v>
      </c>
      <c r="H1015" s="8">
        <v>5</v>
      </c>
      <c r="I1015" s="9" t="s">
        <v>8</v>
      </c>
      <c r="J1015" s="31">
        <v>36</v>
      </c>
      <c r="K1015" s="31">
        <v>16</v>
      </c>
      <c r="L1015" s="31">
        <v>36</v>
      </c>
      <c r="M1015" s="12">
        <v>0.44444444444444442</v>
      </c>
    </row>
    <row r="1016" spans="1:13">
      <c r="A1016" s="8">
        <v>403</v>
      </c>
      <c r="B1016" s="8">
        <v>14</v>
      </c>
      <c r="C1016" s="9" t="s">
        <v>18</v>
      </c>
      <c r="D1016" s="9" t="s">
        <v>42</v>
      </c>
      <c r="E1016" s="31">
        <v>19</v>
      </c>
      <c r="F1016" s="31">
        <v>32</v>
      </c>
      <c r="G1016" s="8">
        <v>2</v>
      </c>
      <c r="H1016" s="8">
        <v>8</v>
      </c>
      <c r="I1016" s="9" t="s">
        <v>8</v>
      </c>
      <c r="J1016" s="31">
        <v>64</v>
      </c>
      <c r="K1016" s="31">
        <v>26</v>
      </c>
      <c r="L1016" s="31">
        <v>64</v>
      </c>
      <c r="M1016" s="12">
        <v>0.40625</v>
      </c>
    </row>
    <row r="1017" spans="1:13">
      <c r="A1017" s="8">
        <v>403</v>
      </c>
      <c r="B1017" s="8">
        <v>14</v>
      </c>
      <c r="C1017" s="9" t="s">
        <v>5</v>
      </c>
      <c r="D1017" s="9" t="s">
        <v>31</v>
      </c>
      <c r="E1017" s="31">
        <v>14</v>
      </c>
      <c r="F1017" s="31">
        <v>24</v>
      </c>
      <c r="G1017" s="8">
        <v>1</v>
      </c>
      <c r="H1017" s="8">
        <v>55</v>
      </c>
      <c r="I1017" s="9" t="s">
        <v>8</v>
      </c>
      <c r="J1017" s="31">
        <v>24</v>
      </c>
      <c r="K1017" s="31">
        <v>10</v>
      </c>
      <c r="L1017" s="31">
        <v>24</v>
      </c>
      <c r="M1017" s="12">
        <v>0.41666666666666669</v>
      </c>
    </row>
    <row r="1018" spans="1:13">
      <c r="A1018" s="8">
        <v>404</v>
      </c>
      <c r="B1018" s="8">
        <v>17</v>
      </c>
      <c r="C1018" s="9" t="s">
        <v>23</v>
      </c>
      <c r="D1018" s="9" t="s">
        <v>47</v>
      </c>
      <c r="E1018" s="31">
        <v>13</v>
      </c>
      <c r="F1018" s="31">
        <v>21</v>
      </c>
      <c r="G1018" s="8">
        <v>2</v>
      </c>
      <c r="H1018" s="8">
        <v>20</v>
      </c>
      <c r="I1018" s="9" t="s">
        <v>6</v>
      </c>
      <c r="J1018" s="31">
        <v>42</v>
      </c>
      <c r="K1018" s="31">
        <v>16</v>
      </c>
      <c r="L1018" s="31">
        <v>42</v>
      </c>
      <c r="M1018" s="12">
        <v>0.38095238095238093</v>
      </c>
    </row>
    <row r="1019" spans="1:13">
      <c r="A1019" s="8">
        <v>404</v>
      </c>
      <c r="B1019" s="8">
        <v>17</v>
      </c>
      <c r="C1019" s="9" t="s">
        <v>21</v>
      </c>
      <c r="D1019" s="9" t="s">
        <v>45</v>
      </c>
      <c r="E1019" s="31">
        <v>12</v>
      </c>
      <c r="F1019" s="31">
        <v>20</v>
      </c>
      <c r="G1019" s="8">
        <v>1</v>
      </c>
      <c r="H1019" s="8">
        <v>53</v>
      </c>
      <c r="I1019" s="9" t="s">
        <v>8</v>
      </c>
      <c r="J1019" s="31">
        <v>20</v>
      </c>
      <c r="K1019" s="31">
        <v>8</v>
      </c>
      <c r="L1019" s="31">
        <v>20</v>
      </c>
      <c r="M1019" s="12">
        <v>0.4</v>
      </c>
    </row>
    <row r="1020" spans="1:13">
      <c r="A1020" s="8">
        <v>404</v>
      </c>
      <c r="B1020" s="8">
        <v>17</v>
      </c>
      <c r="C1020" s="9" t="s">
        <v>11</v>
      </c>
      <c r="D1020" s="9" t="s">
        <v>35</v>
      </c>
      <c r="E1020" s="31">
        <v>25</v>
      </c>
      <c r="F1020" s="31">
        <v>40</v>
      </c>
      <c r="G1020" s="8">
        <v>3</v>
      </c>
      <c r="H1020" s="8">
        <v>29</v>
      </c>
      <c r="I1020" s="9" t="s">
        <v>8</v>
      </c>
      <c r="J1020" s="31">
        <v>120</v>
      </c>
      <c r="K1020" s="31">
        <v>45</v>
      </c>
      <c r="L1020" s="31">
        <v>120</v>
      </c>
      <c r="M1020" s="12">
        <v>0.375</v>
      </c>
    </row>
    <row r="1021" spans="1:13">
      <c r="A1021" s="8">
        <v>405</v>
      </c>
      <c r="B1021" s="8">
        <v>5</v>
      </c>
      <c r="C1021" s="9" t="s">
        <v>25</v>
      </c>
      <c r="D1021" s="9" t="s">
        <v>49</v>
      </c>
      <c r="E1021" s="31">
        <v>15</v>
      </c>
      <c r="F1021" s="31">
        <v>26</v>
      </c>
      <c r="G1021" s="8">
        <v>1</v>
      </c>
      <c r="H1021" s="8">
        <v>41</v>
      </c>
      <c r="I1021" s="9" t="s">
        <v>8</v>
      </c>
      <c r="J1021" s="31">
        <v>26</v>
      </c>
      <c r="K1021" s="31">
        <v>11</v>
      </c>
      <c r="L1021" s="31">
        <v>26</v>
      </c>
      <c r="M1021" s="12">
        <v>0.42307692307692307</v>
      </c>
    </row>
    <row r="1022" spans="1:13">
      <c r="A1022" s="8">
        <v>405</v>
      </c>
      <c r="B1022" s="8">
        <v>5</v>
      </c>
      <c r="C1022" s="9" t="s">
        <v>11</v>
      </c>
      <c r="D1022" s="9" t="s">
        <v>35</v>
      </c>
      <c r="E1022" s="31">
        <v>25</v>
      </c>
      <c r="F1022" s="31">
        <v>40</v>
      </c>
      <c r="G1022" s="8">
        <v>1</v>
      </c>
      <c r="H1022" s="8">
        <v>44</v>
      </c>
      <c r="I1022" s="9" t="s">
        <v>6</v>
      </c>
      <c r="J1022" s="31">
        <v>40</v>
      </c>
      <c r="K1022" s="31">
        <v>15</v>
      </c>
      <c r="L1022" s="31">
        <v>40</v>
      </c>
      <c r="M1022" s="12">
        <v>0.375</v>
      </c>
    </row>
    <row r="1023" spans="1:13">
      <c r="A1023" s="8">
        <v>405</v>
      </c>
      <c r="B1023" s="8">
        <v>5</v>
      </c>
      <c r="C1023" s="9" t="s">
        <v>21</v>
      </c>
      <c r="D1023" s="9" t="s">
        <v>45</v>
      </c>
      <c r="E1023" s="31">
        <v>12</v>
      </c>
      <c r="F1023" s="31">
        <v>20</v>
      </c>
      <c r="G1023" s="8">
        <v>2</v>
      </c>
      <c r="H1023" s="8">
        <v>13</v>
      </c>
      <c r="I1023" s="9" t="s">
        <v>8</v>
      </c>
      <c r="J1023" s="31">
        <v>40</v>
      </c>
      <c r="K1023" s="31">
        <v>16</v>
      </c>
      <c r="L1023" s="31">
        <v>40</v>
      </c>
      <c r="M1023" s="12">
        <v>0.4</v>
      </c>
    </row>
    <row r="1024" spans="1:13">
      <c r="A1024" s="8">
        <v>406</v>
      </c>
      <c r="B1024" s="8">
        <v>14</v>
      </c>
      <c r="C1024" s="9" t="s">
        <v>21</v>
      </c>
      <c r="D1024" s="9" t="s">
        <v>45</v>
      </c>
      <c r="E1024" s="31">
        <v>12</v>
      </c>
      <c r="F1024" s="31">
        <v>20</v>
      </c>
      <c r="G1024" s="8">
        <v>3</v>
      </c>
      <c r="H1024" s="8">
        <v>6</v>
      </c>
      <c r="I1024" s="9" t="s">
        <v>6</v>
      </c>
      <c r="J1024" s="31">
        <v>60</v>
      </c>
      <c r="K1024" s="31">
        <v>24</v>
      </c>
      <c r="L1024" s="31">
        <v>60</v>
      </c>
      <c r="M1024" s="12">
        <v>0.4</v>
      </c>
    </row>
    <row r="1025" spans="1:13">
      <c r="A1025" s="8">
        <v>406</v>
      </c>
      <c r="B1025" s="8">
        <v>14</v>
      </c>
      <c r="C1025" s="9" t="s">
        <v>17</v>
      </c>
      <c r="D1025" s="9" t="s">
        <v>41</v>
      </c>
      <c r="E1025" s="31">
        <v>21</v>
      </c>
      <c r="F1025" s="31">
        <v>35</v>
      </c>
      <c r="G1025" s="8">
        <v>2</v>
      </c>
      <c r="H1025" s="8">
        <v>56</v>
      </c>
      <c r="I1025" s="9" t="s">
        <v>6</v>
      </c>
      <c r="J1025" s="31">
        <v>70</v>
      </c>
      <c r="K1025" s="31">
        <v>28</v>
      </c>
      <c r="L1025" s="31">
        <v>70</v>
      </c>
      <c r="M1025" s="12">
        <v>0.4</v>
      </c>
    </row>
    <row r="1026" spans="1:13">
      <c r="A1026" s="8">
        <v>406</v>
      </c>
      <c r="B1026" s="8">
        <v>14</v>
      </c>
      <c r="C1026" s="9" t="s">
        <v>26</v>
      </c>
      <c r="D1026" s="9" t="s">
        <v>50</v>
      </c>
      <c r="E1026" s="31">
        <v>15</v>
      </c>
      <c r="F1026" s="31">
        <v>25</v>
      </c>
      <c r="G1026" s="8">
        <v>1</v>
      </c>
      <c r="H1026" s="8">
        <v>55</v>
      </c>
      <c r="I1026" s="9" t="s">
        <v>8</v>
      </c>
      <c r="J1026" s="31">
        <v>25</v>
      </c>
      <c r="K1026" s="31">
        <v>10</v>
      </c>
      <c r="L1026" s="31">
        <v>25</v>
      </c>
      <c r="M1026" s="12">
        <v>0.4</v>
      </c>
    </row>
    <row r="1027" spans="1:13">
      <c r="A1027" s="8">
        <v>407</v>
      </c>
      <c r="B1027" s="8">
        <v>4</v>
      </c>
      <c r="C1027" s="9" t="s">
        <v>21</v>
      </c>
      <c r="D1027" s="9" t="s">
        <v>45</v>
      </c>
      <c r="E1027" s="31">
        <v>12</v>
      </c>
      <c r="F1027" s="31">
        <v>20</v>
      </c>
      <c r="G1027" s="8">
        <v>3</v>
      </c>
      <c r="H1027" s="8">
        <v>32</v>
      </c>
      <c r="I1027" s="9" t="s">
        <v>6</v>
      </c>
      <c r="J1027" s="31">
        <v>60</v>
      </c>
      <c r="K1027" s="31">
        <v>24</v>
      </c>
      <c r="L1027" s="31">
        <v>60</v>
      </c>
      <c r="M1027" s="12">
        <v>0.4</v>
      </c>
    </row>
    <row r="1028" spans="1:13">
      <c r="A1028" s="8">
        <v>407</v>
      </c>
      <c r="B1028" s="8">
        <v>4</v>
      </c>
      <c r="C1028" s="9" t="s">
        <v>17</v>
      </c>
      <c r="D1028" s="9" t="s">
        <v>41</v>
      </c>
      <c r="E1028" s="31">
        <v>21</v>
      </c>
      <c r="F1028" s="31">
        <v>35</v>
      </c>
      <c r="G1028" s="8">
        <v>1</v>
      </c>
      <c r="H1028" s="8">
        <v>18</v>
      </c>
      <c r="I1028" s="9" t="s">
        <v>8</v>
      </c>
      <c r="J1028" s="31">
        <v>35</v>
      </c>
      <c r="K1028" s="31">
        <v>14</v>
      </c>
      <c r="L1028" s="31">
        <v>35</v>
      </c>
      <c r="M1028" s="12">
        <v>0.4</v>
      </c>
    </row>
    <row r="1029" spans="1:13">
      <c r="A1029" s="8">
        <v>408</v>
      </c>
      <c r="B1029" s="8">
        <v>17</v>
      </c>
      <c r="C1029" s="9" t="s">
        <v>26</v>
      </c>
      <c r="D1029" s="9" t="s">
        <v>50</v>
      </c>
      <c r="E1029" s="31">
        <v>15</v>
      </c>
      <c r="F1029" s="31">
        <v>25</v>
      </c>
      <c r="G1029" s="8">
        <v>1</v>
      </c>
      <c r="H1029" s="8">
        <v>58</v>
      </c>
      <c r="I1029" s="9" t="s">
        <v>8</v>
      </c>
      <c r="J1029" s="31">
        <v>25</v>
      </c>
      <c r="K1029" s="31">
        <v>10</v>
      </c>
      <c r="L1029" s="31">
        <v>25</v>
      </c>
      <c r="M1029" s="12">
        <v>0.4</v>
      </c>
    </row>
    <row r="1030" spans="1:13">
      <c r="A1030" s="8">
        <v>408</v>
      </c>
      <c r="B1030" s="8">
        <v>17</v>
      </c>
      <c r="C1030" s="9" t="s">
        <v>5</v>
      </c>
      <c r="D1030" s="9" t="s">
        <v>31</v>
      </c>
      <c r="E1030" s="31">
        <v>14</v>
      </c>
      <c r="F1030" s="31">
        <v>24</v>
      </c>
      <c r="G1030" s="8">
        <v>3</v>
      </c>
      <c r="H1030" s="8">
        <v>11</v>
      </c>
      <c r="I1030" s="9" t="s">
        <v>6</v>
      </c>
      <c r="J1030" s="31">
        <v>72</v>
      </c>
      <c r="K1030" s="31">
        <v>30</v>
      </c>
      <c r="L1030" s="31">
        <v>72</v>
      </c>
      <c r="M1030" s="12">
        <v>0.41666666666666669</v>
      </c>
    </row>
    <row r="1031" spans="1:13">
      <c r="A1031" s="8">
        <v>408</v>
      </c>
      <c r="B1031" s="8">
        <v>17</v>
      </c>
      <c r="C1031" s="9" t="s">
        <v>20</v>
      </c>
      <c r="D1031" s="9" t="s">
        <v>44</v>
      </c>
      <c r="E1031" s="31">
        <v>20</v>
      </c>
      <c r="F1031" s="31">
        <v>34</v>
      </c>
      <c r="G1031" s="8">
        <v>1</v>
      </c>
      <c r="H1031" s="8">
        <v>37</v>
      </c>
      <c r="I1031" s="9" t="s">
        <v>8</v>
      </c>
      <c r="J1031" s="31">
        <v>34</v>
      </c>
      <c r="K1031" s="31">
        <v>14</v>
      </c>
      <c r="L1031" s="31">
        <v>34</v>
      </c>
      <c r="M1031" s="12">
        <v>0.41176470588235292</v>
      </c>
    </row>
    <row r="1032" spans="1:13">
      <c r="A1032" s="8">
        <v>409</v>
      </c>
      <c r="B1032" s="8">
        <v>15</v>
      </c>
      <c r="C1032" s="9" t="s">
        <v>23</v>
      </c>
      <c r="D1032" s="9" t="s">
        <v>47</v>
      </c>
      <c r="E1032" s="31">
        <v>13</v>
      </c>
      <c r="F1032" s="31">
        <v>21</v>
      </c>
      <c r="G1032" s="8">
        <v>3</v>
      </c>
      <c r="H1032" s="8">
        <v>44</v>
      </c>
      <c r="I1032" s="9" t="s">
        <v>8</v>
      </c>
      <c r="J1032" s="31">
        <v>63</v>
      </c>
      <c r="K1032" s="31">
        <v>24</v>
      </c>
      <c r="L1032" s="31">
        <v>63</v>
      </c>
      <c r="M1032" s="12">
        <v>0.38095238095238093</v>
      </c>
    </row>
    <row r="1033" spans="1:13">
      <c r="A1033" s="8">
        <v>409</v>
      </c>
      <c r="B1033" s="8">
        <v>15</v>
      </c>
      <c r="C1033" s="9" t="s">
        <v>11</v>
      </c>
      <c r="D1033" s="9" t="s">
        <v>35</v>
      </c>
      <c r="E1033" s="31">
        <v>25</v>
      </c>
      <c r="F1033" s="31">
        <v>40</v>
      </c>
      <c r="G1033" s="8">
        <v>1</v>
      </c>
      <c r="H1033" s="8">
        <v>43</v>
      </c>
      <c r="I1033" s="9" t="s">
        <v>6</v>
      </c>
      <c r="J1033" s="31">
        <v>40</v>
      </c>
      <c r="K1033" s="31">
        <v>15</v>
      </c>
      <c r="L1033" s="31">
        <v>40</v>
      </c>
      <c r="M1033" s="12">
        <v>0.375</v>
      </c>
    </row>
    <row r="1034" spans="1:13">
      <c r="A1034" s="8">
        <v>409</v>
      </c>
      <c r="B1034" s="8">
        <v>15</v>
      </c>
      <c r="C1034" s="9" t="s">
        <v>15</v>
      </c>
      <c r="D1034" s="9" t="s">
        <v>39</v>
      </c>
      <c r="E1034" s="31">
        <v>16</v>
      </c>
      <c r="F1034" s="31">
        <v>28</v>
      </c>
      <c r="G1034" s="8">
        <v>1</v>
      </c>
      <c r="H1034" s="8">
        <v>47</v>
      </c>
      <c r="I1034" s="9" t="s">
        <v>6</v>
      </c>
      <c r="J1034" s="31">
        <v>28</v>
      </c>
      <c r="K1034" s="31">
        <v>12</v>
      </c>
      <c r="L1034" s="31">
        <v>28</v>
      </c>
      <c r="M1034" s="12">
        <v>0.42857142857142855</v>
      </c>
    </row>
    <row r="1035" spans="1:13">
      <c r="A1035" s="8">
        <v>409</v>
      </c>
      <c r="B1035" s="8">
        <v>15</v>
      </c>
      <c r="C1035" s="9" t="s">
        <v>5</v>
      </c>
      <c r="D1035" s="9" t="s">
        <v>31</v>
      </c>
      <c r="E1035" s="31">
        <v>14</v>
      </c>
      <c r="F1035" s="31">
        <v>24</v>
      </c>
      <c r="G1035" s="8">
        <v>3</v>
      </c>
      <c r="H1035" s="8">
        <v>29</v>
      </c>
      <c r="I1035" s="9" t="s">
        <v>6</v>
      </c>
      <c r="J1035" s="31">
        <v>72</v>
      </c>
      <c r="K1035" s="31">
        <v>30</v>
      </c>
      <c r="L1035" s="31">
        <v>72</v>
      </c>
      <c r="M1035" s="12">
        <v>0.41666666666666669</v>
      </c>
    </row>
    <row r="1036" spans="1:13">
      <c r="A1036" s="8">
        <v>410</v>
      </c>
      <c r="B1036" s="8">
        <v>1</v>
      </c>
      <c r="C1036" s="9" t="s">
        <v>21</v>
      </c>
      <c r="D1036" s="9" t="s">
        <v>45</v>
      </c>
      <c r="E1036" s="31">
        <v>12</v>
      </c>
      <c r="F1036" s="31">
        <v>20</v>
      </c>
      <c r="G1036" s="8">
        <v>1</v>
      </c>
      <c r="H1036" s="8">
        <v>50</v>
      </c>
      <c r="I1036" s="9" t="s">
        <v>8</v>
      </c>
      <c r="J1036" s="31">
        <v>20</v>
      </c>
      <c r="K1036" s="31">
        <v>8</v>
      </c>
      <c r="L1036" s="31">
        <v>20</v>
      </c>
      <c r="M1036" s="12">
        <v>0.4</v>
      </c>
    </row>
    <row r="1037" spans="1:13">
      <c r="A1037" s="8">
        <v>410</v>
      </c>
      <c r="B1037" s="8">
        <v>1</v>
      </c>
      <c r="C1037" s="9" t="s">
        <v>12</v>
      </c>
      <c r="D1037" s="9" t="s">
        <v>36</v>
      </c>
      <c r="E1037" s="31">
        <v>22</v>
      </c>
      <c r="F1037" s="31">
        <v>36</v>
      </c>
      <c r="G1037" s="8">
        <v>1</v>
      </c>
      <c r="H1037" s="8">
        <v>41</v>
      </c>
      <c r="I1037" s="9" t="s">
        <v>6</v>
      </c>
      <c r="J1037" s="31">
        <v>36</v>
      </c>
      <c r="K1037" s="31">
        <v>14</v>
      </c>
      <c r="L1037" s="31">
        <v>36</v>
      </c>
      <c r="M1037" s="12">
        <v>0.3888888888888889</v>
      </c>
    </row>
    <row r="1038" spans="1:13">
      <c r="A1038" s="8">
        <v>411</v>
      </c>
      <c r="B1038" s="8">
        <v>3</v>
      </c>
      <c r="C1038" s="9" t="s">
        <v>11</v>
      </c>
      <c r="D1038" s="9" t="s">
        <v>35</v>
      </c>
      <c r="E1038" s="31">
        <v>25</v>
      </c>
      <c r="F1038" s="31">
        <v>40</v>
      </c>
      <c r="G1038" s="8">
        <v>3</v>
      </c>
      <c r="H1038" s="8">
        <v>36</v>
      </c>
      <c r="I1038" s="9" t="s">
        <v>8</v>
      </c>
      <c r="J1038" s="31">
        <v>120</v>
      </c>
      <c r="K1038" s="31">
        <v>45</v>
      </c>
      <c r="L1038" s="31">
        <v>120</v>
      </c>
      <c r="M1038" s="12">
        <v>0.375</v>
      </c>
    </row>
    <row r="1039" spans="1:13">
      <c r="A1039" s="8">
        <v>411</v>
      </c>
      <c r="B1039" s="8">
        <v>3</v>
      </c>
      <c r="C1039" s="9" t="s">
        <v>24</v>
      </c>
      <c r="D1039" s="9" t="s">
        <v>48</v>
      </c>
      <c r="E1039" s="31">
        <v>10</v>
      </c>
      <c r="F1039" s="31">
        <v>18</v>
      </c>
      <c r="G1039" s="8">
        <v>1</v>
      </c>
      <c r="H1039" s="8">
        <v>33</v>
      </c>
      <c r="I1039" s="9" t="s">
        <v>6</v>
      </c>
      <c r="J1039" s="31">
        <v>18</v>
      </c>
      <c r="K1039" s="31">
        <v>8</v>
      </c>
      <c r="L1039" s="31">
        <v>18</v>
      </c>
      <c r="M1039" s="12">
        <v>0.44444444444444442</v>
      </c>
    </row>
    <row r="1040" spans="1:13">
      <c r="A1040" s="8">
        <v>411</v>
      </c>
      <c r="B1040" s="8">
        <v>3</v>
      </c>
      <c r="C1040" s="9" t="s">
        <v>10</v>
      </c>
      <c r="D1040" s="9" t="s">
        <v>34</v>
      </c>
      <c r="E1040" s="31">
        <v>16</v>
      </c>
      <c r="F1040" s="31">
        <v>27</v>
      </c>
      <c r="G1040" s="8">
        <v>3</v>
      </c>
      <c r="H1040" s="8">
        <v>9</v>
      </c>
      <c r="I1040" s="9" t="s">
        <v>6</v>
      </c>
      <c r="J1040" s="31">
        <v>81</v>
      </c>
      <c r="K1040" s="31">
        <v>33</v>
      </c>
      <c r="L1040" s="31">
        <v>81</v>
      </c>
      <c r="M1040" s="12">
        <v>0.40740740740740738</v>
      </c>
    </row>
    <row r="1041" spans="1:13">
      <c r="A1041" s="8">
        <v>412</v>
      </c>
      <c r="B1041" s="8">
        <v>11</v>
      </c>
      <c r="C1041" s="9" t="s">
        <v>9</v>
      </c>
      <c r="D1041" s="9" t="s">
        <v>33</v>
      </c>
      <c r="E1041" s="31">
        <v>19</v>
      </c>
      <c r="F1041" s="31">
        <v>31</v>
      </c>
      <c r="G1041" s="8">
        <v>3</v>
      </c>
      <c r="H1041" s="8">
        <v>57</v>
      </c>
      <c r="I1041" s="9" t="s">
        <v>8</v>
      </c>
      <c r="J1041" s="31">
        <v>93</v>
      </c>
      <c r="K1041" s="31">
        <v>36</v>
      </c>
      <c r="L1041" s="31">
        <v>93</v>
      </c>
      <c r="M1041" s="12">
        <v>0.38709677419354838</v>
      </c>
    </row>
    <row r="1042" spans="1:13">
      <c r="A1042" s="8">
        <v>413</v>
      </c>
      <c r="B1042" s="8">
        <v>13</v>
      </c>
      <c r="C1042" s="9" t="s">
        <v>17</v>
      </c>
      <c r="D1042" s="9" t="s">
        <v>41</v>
      </c>
      <c r="E1042" s="31">
        <v>21</v>
      </c>
      <c r="F1042" s="31">
        <v>35</v>
      </c>
      <c r="G1042" s="8">
        <v>1</v>
      </c>
      <c r="H1042" s="8">
        <v>12</v>
      </c>
      <c r="I1042" s="9" t="s">
        <v>8</v>
      </c>
      <c r="J1042" s="31">
        <v>35</v>
      </c>
      <c r="K1042" s="31">
        <v>14</v>
      </c>
      <c r="L1042" s="31">
        <v>35</v>
      </c>
      <c r="M1042" s="12">
        <v>0.4</v>
      </c>
    </row>
    <row r="1043" spans="1:13">
      <c r="A1043" s="8">
        <v>414</v>
      </c>
      <c r="B1043" s="8">
        <v>14</v>
      </c>
      <c r="C1043" s="9" t="s">
        <v>14</v>
      </c>
      <c r="D1043" s="9" t="s">
        <v>38</v>
      </c>
      <c r="E1043" s="31">
        <v>20</v>
      </c>
      <c r="F1043" s="31">
        <v>33</v>
      </c>
      <c r="G1043" s="8">
        <v>1</v>
      </c>
      <c r="H1043" s="8">
        <v>38</v>
      </c>
      <c r="I1043" s="9" t="s">
        <v>6</v>
      </c>
      <c r="J1043" s="31">
        <v>33</v>
      </c>
      <c r="K1043" s="31">
        <v>13</v>
      </c>
      <c r="L1043" s="31">
        <v>33</v>
      </c>
      <c r="M1043" s="12">
        <v>0.39393939393939392</v>
      </c>
    </row>
    <row r="1044" spans="1:13">
      <c r="A1044" s="8">
        <v>415</v>
      </c>
      <c r="B1044" s="8">
        <v>14</v>
      </c>
      <c r="C1044" s="9" t="s">
        <v>10</v>
      </c>
      <c r="D1044" s="9" t="s">
        <v>34</v>
      </c>
      <c r="E1044" s="31">
        <v>16</v>
      </c>
      <c r="F1044" s="31">
        <v>27</v>
      </c>
      <c r="G1044" s="8">
        <v>2</v>
      </c>
      <c r="H1044" s="8">
        <v>32</v>
      </c>
      <c r="I1044" s="9" t="s">
        <v>6</v>
      </c>
      <c r="J1044" s="31">
        <v>54</v>
      </c>
      <c r="K1044" s="31">
        <v>22</v>
      </c>
      <c r="L1044" s="31">
        <v>54</v>
      </c>
      <c r="M1044" s="12">
        <v>0.40740740740740738</v>
      </c>
    </row>
    <row r="1045" spans="1:13">
      <c r="A1045" s="8">
        <v>415</v>
      </c>
      <c r="B1045" s="8">
        <v>14</v>
      </c>
      <c r="C1045" s="9" t="s">
        <v>20</v>
      </c>
      <c r="D1045" s="9" t="s">
        <v>44</v>
      </c>
      <c r="E1045" s="31">
        <v>20</v>
      </c>
      <c r="F1045" s="31">
        <v>34</v>
      </c>
      <c r="G1045" s="8">
        <v>2</v>
      </c>
      <c r="H1045" s="8">
        <v>16</v>
      </c>
      <c r="I1045" s="9" t="s">
        <v>8</v>
      </c>
      <c r="J1045" s="31">
        <v>68</v>
      </c>
      <c r="K1045" s="31">
        <v>28</v>
      </c>
      <c r="L1045" s="31">
        <v>68</v>
      </c>
      <c r="M1045" s="12">
        <v>0.41176470588235292</v>
      </c>
    </row>
    <row r="1046" spans="1:13">
      <c r="A1046" s="8">
        <v>415</v>
      </c>
      <c r="B1046" s="8">
        <v>14</v>
      </c>
      <c r="C1046" s="9" t="s">
        <v>12</v>
      </c>
      <c r="D1046" s="9" t="s">
        <v>36</v>
      </c>
      <c r="E1046" s="31">
        <v>22</v>
      </c>
      <c r="F1046" s="31">
        <v>36</v>
      </c>
      <c r="G1046" s="8">
        <v>1</v>
      </c>
      <c r="H1046" s="8">
        <v>39</v>
      </c>
      <c r="I1046" s="9" t="s">
        <v>6</v>
      </c>
      <c r="J1046" s="31">
        <v>36</v>
      </c>
      <c r="K1046" s="31">
        <v>14</v>
      </c>
      <c r="L1046" s="31">
        <v>36</v>
      </c>
      <c r="M1046" s="12">
        <v>0.3888888888888889</v>
      </c>
    </row>
    <row r="1047" spans="1:13">
      <c r="A1047" s="8">
        <v>416</v>
      </c>
      <c r="B1047" s="8">
        <v>20</v>
      </c>
      <c r="C1047" s="9" t="s">
        <v>26</v>
      </c>
      <c r="D1047" s="9" t="s">
        <v>50</v>
      </c>
      <c r="E1047" s="31">
        <v>15</v>
      </c>
      <c r="F1047" s="31">
        <v>25</v>
      </c>
      <c r="G1047" s="8">
        <v>1</v>
      </c>
      <c r="H1047" s="8">
        <v>9</v>
      </c>
      <c r="I1047" s="9" t="s">
        <v>8</v>
      </c>
      <c r="J1047" s="31">
        <v>25</v>
      </c>
      <c r="K1047" s="31">
        <v>10</v>
      </c>
      <c r="L1047" s="31">
        <v>25</v>
      </c>
      <c r="M1047" s="12">
        <v>0.4</v>
      </c>
    </row>
    <row r="1048" spans="1:13">
      <c r="A1048" s="8">
        <v>417</v>
      </c>
      <c r="B1048" s="8">
        <v>7</v>
      </c>
      <c r="C1048" s="9" t="s">
        <v>13</v>
      </c>
      <c r="D1048" s="9" t="s">
        <v>37</v>
      </c>
      <c r="E1048" s="31">
        <v>17</v>
      </c>
      <c r="F1048" s="31">
        <v>29</v>
      </c>
      <c r="G1048" s="8">
        <v>1</v>
      </c>
      <c r="H1048" s="8">
        <v>23</v>
      </c>
      <c r="I1048" s="9" t="s">
        <v>6</v>
      </c>
      <c r="J1048" s="31">
        <v>29</v>
      </c>
      <c r="K1048" s="31">
        <v>12</v>
      </c>
      <c r="L1048" s="31">
        <v>29</v>
      </c>
      <c r="M1048" s="12">
        <v>0.41379310344827586</v>
      </c>
    </row>
    <row r="1049" spans="1:13">
      <c r="A1049" s="8">
        <v>417</v>
      </c>
      <c r="B1049" s="8">
        <v>7</v>
      </c>
      <c r="C1049" s="9" t="s">
        <v>11</v>
      </c>
      <c r="D1049" s="9" t="s">
        <v>35</v>
      </c>
      <c r="E1049" s="31">
        <v>25</v>
      </c>
      <c r="F1049" s="31">
        <v>40</v>
      </c>
      <c r="G1049" s="8">
        <v>1</v>
      </c>
      <c r="H1049" s="8">
        <v>17</v>
      </c>
      <c r="I1049" s="9" t="s">
        <v>6</v>
      </c>
      <c r="J1049" s="31">
        <v>40</v>
      </c>
      <c r="K1049" s="31">
        <v>15</v>
      </c>
      <c r="L1049" s="31">
        <v>40</v>
      </c>
      <c r="M1049" s="12">
        <v>0.375</v>
      </c>
    </row>
    <row r="1050" spans="1:13">
      <c r="A1050" s="8">
        <v>417</v>
      </c>
      <c r="B1050" s="8">
        <v>7</v>
      </c>
      <c r="C1050" s="9" t="s">
        <v>16</v>
      </c>
      <c r="D1050" s="9" t="s">
        <v>40</v>
      </c>
      <c r="E1050" s="31">
        <v>11</v>
      </c>
      <c r="F1050" s="31">
        <v>19</v>
      </c>
      <c r="G1050" s="8">
        <v>1</v>
      </c>
      <c r="H1050" s="8">
        <v>16</v>
      </c>
      <c r="I1050" s="9" t="s">
        <v>8</v>
      </c>
      <c r="J1050" s="31">
        <v>19</v>
      </c>
      <c r="K1050" s="31">
        <v>8</v>
      </c>
      <c r="L1050" s="31">
        <v>19</v>
      </c>
      <c r="M1050" s="12">
        <v>0.42105263157894735</v>
      </c>
    </row>
    <row r="1051" spans="1:13">
      <c r="A1051" s="8">
        <v>417</v>
      </c>
      <c r="B1051" s="8">
        <v>7</v>
      </c>
      <c r="C1051" s="9" t="s">
        <v>10</v>
      </c>
      <c r="D1051" s="9" t="s">
        <v>34</v>
      </c>
      <c r="E1051" s="31">
        <v>16</v>
      </c>
      <c r="F1051" s="31">
        <v>27</v>
      </c>
      <c r="G1051" s="8">
        <v>2</v>
      </c>
      <c r="H1051" s="8">
        <v>34</v>
      </c>
      <c r="I1051" s="9" t="s">
        <v>8</v>
      </c>
      <c r="J1051" s="31">
        <v>54</v>
      </c>
      <c r="K1051" s="31">
        <v>22</v>
      </c>
      <c r="L1051" s="31">
        <v>54</v>
      </c>
      <c r="M1051" s="12">
        <v>0.40740740740740738</v>
      </c>
    </row>
    <row r="1052" spans="1:13">
      <c r="A1052" s="8">
        <v>418</v>
      </c>
      <c r="B1052" s="8">
        <v>17</v>
      </c>
      <c r="C1052" s="9" t="s">
        <v>26</v>
      </c>
      <c r="D1052" s="9" t="s">
        <v>50</v>
      </c>
      <c r="E1052" s="31">
        <v>15</v>
      </c>
      <c r="F1052" s="31">
        <v>25</v>
      </c>
      <c r="G1052" s="8">
        <v>1</v>
      </c>
      <c r="H1052" s="8">
        <v>45</v>
      </c>
      <c r="I1052" s="9" t="s">
        <v>6</v>
      </c>
      <c r="J1052" s="31">
        <v>25</v>
      </c>
      <c r="K1052" s="31">
        <v>10</v>
      </c>
      <c r="L1052" s="31">
        <v>25</v>
      </c>
      <c r="M1052" s="12">
        <v>0.4</v>
      </c>
    </row>
    <row r="1053" spans="1:13">
      <c r="A1053" s="8">
        <v>418</v>
      </c>
      <c r="B1053" s="8">
        <v>17</v>
      </c>
      <c r="C1053" s="9" t="s">
        <v>9</v>
      </c>
      <c r="D1053" s="9" t="s">
        <v>33</v>
      </c>
      <c r="E1053" s="31">
        <v>19</v>
      </c>
      <c r="F1053" s="31">
        <v>31</v>
      </c>
      <c r="G1053" s="8">
        <v>3</v>
      </c>
      <c r="H1053" s="8">
        <v>55</v>
      </c>
      <c r="I1053" s="9" t="s">
        <v>8</v>
      </c>
      <c r="J1053" s="31">
        <v>93</v>
      </c>
      <c r="K1053" s="31">
        <v>36</v>
      </c>
      <c r="L1053" s="31">
        <v>93</v>
      </c>
      <c r="M1053" s="12">
        <v>0.38709677419354838</v>
      </c>
    </row>
    <row r="1054" spans="1:13">
      <c r="A1054" s="8">
        <v>419</v>
      </c>
      <c r="B1054" s="8">
        <v>11</v>
      </c>
      <c r="C1054" s="9" t="s">
        <v>20</v>
      </c>
      <c r="D1054" s="9" t="s">
        <v>44</v>
      </c>
      <c r="E1054" s="31">
        <v>20</v>
      </c>
      <c r="F1054" s="31">
        <v>34</v>
      </c>
      <c r="G1054" s="8">
        <v>1</v>
      </c>
      <c r="H1054" s="8">
        <v>7</v>
      </c>
      <c r="I1054" s="9" t="s">
        <v>8</v>
      </c>
      <c r="J1054" s="31">
        <v>34</v>
      </c>
      <c r="K1054" s="31">
        <v>14</v>
      </c>
      <c r="L1054" s="31">
        <v>34</v>
      </c>
      <c r="M1054" s="12">
        <v>0.41176470588235292</v>
      </c>
    </row>
    <row r="1055" spans="1:13">
      <c r="A1055" s="8">
        <v>419</v>
      </c>
      <c r="B1055" s="8">
        <v>11</v>
      </c>
      <c r="C1055" s="9" t="s">
        <v>14</v>
      </c>
      <c r="D1055" s="9" t="s">
        <v>38</v>
      </c>
      <c r="E1055" s="31">
        <v>20</v>
      </c>
      <c r="F1055" s="31">
        <v>33</v>
      </c>
      <c r="G1055" s="8">
        <v>1</v>
      </c>
      <c r="H1055" s="8">
        <v>57</v>
      </c>
      <c r="I1055" s="9" t="s">
        <v>6</v>
      </c>
      <c r="J1055" s="31">
        <v>33</v>
      </c>
      <c r="K1055" s="31">
        <v>13</v>
      </c>
      <c r="L1055" s="31">
        <v>33</v>
      </c>
      <c r="M1055" s="12">
        <v>0.39393939393939392</v>
      </c>
    </row>
    <row r="1056" spans="1:13">
      <c r="A1056" s="8">
        <v>420</v>
      </c>
      <c r="B1056" s="8">
        <v>18</v>
      </c>
      <c r="C1056" s="9" t="s">
        <v>20</v>
      </c>
      <c r="D1056" s="9" t="s">
        <v>44</v>
      </c>
      <c r="E1056" s="31">
        <v>20</v>
      </c>
      <c r="F1056" s="31">
        <v>34</v>
      </c>
      <c r="G1056" s="8">
        <v>2</v>
      </c>
      <c r="H1056" s="8">
        <v>33</v>
      </c>
      <c r="I1056" s="9" t="s">
        <v>6</v>
      </c>
      <c r="J1056" s="31">
        <v>68</v>
      </c>
      <c r="K1056" s="31">
        <v>28</v>
      </c>
      <c r="L1056" s="31">
        <v>68</v>
      </c>
      <c r="M1056" s="12">
        <v>0.41176470588235292</v>
      </c>
    </row>
    <row r="1057" spans="1:13">
      <c r="A1057" s="8">
        <v>420</v>
      </c>
      <c r="B1057" s="8">
        <v>18</v>
      </c>
      <c r="C1057" s="9" t="s">
        <v>21</v>
      </c>
      <c r="D1057" s="9" t="s">
        <v>45</v>
      </c>
      <c r="E1057" s="31">
        <v>12</v>
      </c>
      <c r="F1057" s="31">
        <v>20</v>
      </c>
      <c r="G1057" s="8">
        <v>3</v>
      </c>
      <c r="H1057" s="8">
        <v>10</v>
      </c>
      <c r="I1057" s="9" t="s">
        <v>6</v>
      </c>
      <c r="J1057" s="31">
        <v>60</v>
      </c>
      <c r="K1057" s="31">
        <v>24</v>
      </c>
      <c r="L1057" s="31">
        <v>60</v>
      </c>
      <c r="M1057" s="12">
        <v>0.4</v>
      </c>
    </row>
    <row r="1058" spans="1:13">
      <c r="A1058" s="8">
        <v>420</v>
      </c>
      <c r="B1058" s="8">
        <v>18</v>
      </c>
      <c r="C1058" s="9" t="s">
        <v>26</v>
      </c>
      <c r="D1058" s="9" t="s">
        <v>50</v>
      </c>
      <c r="E1058" s="31">
        <v>15</v>
      </c>
      <c r="F1058" s="31">
        <v>25</v>
      </c>
      <c r="G1058" s="8">
        <v>2</v>
      </c>
      <c r="H1058" s="8">
        <v>28</v>
      </c>
      <c r="I1058" s="9" t="s">
        <v>6</v>
      </c>
      <c r="J1058" s="31">
        <v>50</v>
      </c>
      <c r="K1058" s="31">
        <v>20</v>
      </c>
      <c r="L1058" s="31">
        <v>50</v>
      </c>
      <c r="M1058" s="12">
        <v>0.4</v>
      </c>
    </row>
    <row r="1059" spans="1:13">
      <c r="A1059" s="8">
        <v>420</v>
      </c>
      <c r="B1059" s="8">
        <v>18</v>
      </c>
      <c r="C1059" s="9" t="s">
        <v>18</v>
      </c>
      <c r="D1059" s="9" t="s">
        <v>42</v>
      </c>
      <c r="E1059" s="31">
        <v>19</v>
      </c>
      <c r="F1059" s="31">
        <v>32</v>
      </c>
      <c r="G1059" s="8">
        <v>2</v>
      </c>
      <c r="H1059" s="8">
        <v>34</v>
      </c>
      <c r="I1059" s="9" t="s">
        <v>6</v>
      </c>
      <c r="J1059" s="31">
        <v>64</v>
      </c>
      <c r="K1059" s="31">
        <v>26</v>
      </c>
      <c r="L1059" s="31">
        <v>64</v>
      </c>
      <c r="M1059" s="12">
        <v>0.40625</v>
      </c>
    </row>
    <row r="1060" spans="1:13">
      <c r="A1060" s="8">
        <v>421</v>
      </c>
      <c r="B1060" s="8">
        <v>10</v>
      </c>
      <c r="C1060" s="9" t="s">
        <v>9</v>
      </c>
      <c r="D1060" s="9" t="s">
        <v>33</v>
      </c>
      <c r="E1060" s="31">
        <v>19</v>
      </c>
      <c r="F1060" s="31">
        <v>31</v>
      </c>
      <c r="G1060" s="8">
        <v>1</v>
      </c>
      <c r="H1060" s="8">
        <v>18</v>
      </c>
      <c r="I1060" s="9" t="s">
        <v>8</v>
      </c>
      <c r="J1060" s="31">
        <v>31</v>
      </c>
      <c r="K1060" s="31">
        <v>12</v>
      </c>
      <c r="L1060" s="31">
        <v>31</v>
      </c>
      <c r="M1060" s="12">
        <v>0.38709677419354838</v>
      </c>
    </row>
    <row r="1061" spans="1:13">
      <c r="A1061" s="8">
        <v>421</v>
      </c>
      <c r="B1061" s="8">
        <v>10</v>
      </c>
      <c r="C1061" s="9" t="s">
        <v>24</v>
      </c>
      <c r="D1061" s="9" t="s">
        <v>48</v>
      </c>
      <c r="E1061" s="31">
        <v>10</v>
      </c>
      <c r="F1061" s="31">
        <v>18</v>
      </c>
      <c r="G1061" s="8">
        <v>3</v>
      </c>
      <c r="H1061" s="8">
        <v>53</v>
      </c>
      <c r="I1061" s="9" t="s">
        <v>8</v>
      </c>
      <c r="J1061" s="31">
        <v>54</v>
      </c>
      <c r="K1061" s="31">
        <v>24</v>
      </c>
      <c r="L1061" s="31">
        <v>54</v>
      </c>
      <c r="M1061" s="12">
        <v>0.44444444444444442</v>
      </c>
    </row>
    <row r="1062" spans="1:13">
      <c r="A1062" s="8">
        <v>422</v>
      </c>
      <c r="B1062" s="8">
        <v>12</v>
      </c>
      <c r="C1062" s="9" t="s">
        <v>25</v>
      </c>
      <c r="D1062" s="9" t="s">
        <v>49</v>
      </c>
      <c r="E1062" s="31">
        <v>15</v>
      </c>
      <c r="F1062" s="31">
        <v>26</v>
      </c>
      <c r="G1062" s="8">
        <v>2</v>
      </c>
      <c r="H1062" s="8">
        <v>7</v>
      </c>
      <c r="I1062" s="9" t="s">
        <v>8</v>
      </c>
      <c r="J1062" s="31">
        <v>52</v>
      </c>
      <c r="K1062" s="31">
        <v>22</v>
      </c>
      <c r="L1062" s="31">
        <v>52</v>
      </c>
      <c r="M1062" s="12">
        <v>0.42307692307692307</v>
      </c>
    </row>
    <row r="1063" spans="1:13">
      <c r="A1063" s="8">
        <v>422</v>
      </c>
      <c r="B1063" s="8">
        <v>12</v>
      </c>
      <c r="C1063" s="9" t="s">
        <v>12</v>
      </c>
      <c r="D1063" s="9" t="s">
        <v>36</v>
      </c>
      <c r="E1063" s="31">
        <v>22</v>
      </c>
      <c r="F1063" s="31">
        <v>36</v>
      </c>
      <c r="G1063" s="8">
        <v>1</v>
      </c>
      <c r="H1063" s="8">
        <v>27</v>
      </c>
      <c r="I1063" s="9" t="s">
        <v>6</v>
      </c>
      <c r="J1063" s="31">
        <v>36</v>
      </c>
      <c r="K1063" s="31">
        <v>14</v>
      </c>
      <c r="L1063" s="31">
        <v>36</v>
      </c>
      <c r="M1063" s="12">
        <v>0.3888888888888889</v>
      </c>
    </row>
    <row r="1064" spans="1:13">
      <c r="A1064" s="8">
        <v>423</v>
      </c>
      <c r="B1064" s="8">
        <v>4</v>
      </c>
      <c r="C1064" s="9" t="s">
        <v>15</v>
      </c>
      <c r="D1064" s="9" t="s">
        <v>39</v>
      </c>
      <c r="E1064" s="31">
        <v>16</v>
      </c>
      <c r="F1064" s="31">
        <v>28</v>
      </c>
      <c r="G1064" s="8">
        <v>2</v>
      </c>
      <c r="H1064" s="8">
        <v>24</v>
      </c>
      <c r="I1064" s="9" t="s">
        <v>6</v>
      </c>
      <c r="J1064" s="31">
        <v>56</v>
      </c>
      <c r="K1064" s="31">
        <v>24</v>
      </c>
      <c r="L1064" s="31">
        <v>56</v>
      </c>
      <c r="M1064" s="12">
        <v>0.42857142857142855</v>
      </c>
    </row>
    <row r="1065" spans="1:13">
      <c r="A1065" s="8">
        <v>423</v>
      </c>
      <c r="B1065" s="8">
        <v>4</v>
      </c>
      <c r="C1065" s="9" t="s">
        <v>18</v>
      </c>
      <c r="D1065" s="9" t="s">
        <v>42</v>
      </c>
      <c r="E1065" s="31">
        <v>19</v>
      </c>
      <c r="F1065" s="31">
        <v>32</v>
      </c>
      <c r="G1065" s="8">
        <v>3</v>
      </c>
      <c r="H1065" s="8">
        <v>7</v>
      </c>
      <c r="I1065" s="9" t="s">
        <v>8</v>
      </c>
      <c r="J1065" s="31">
        <v>96</v>
      </c>
      <c r="K1065" s="31">
        <v>39</v>
      </c>
      <c r="L1065" s="31">
        <v>96</v>
      </c>
      <c r="M1065" s="12">
        <v>0.40625</v>
      </c>
    </row>
    <row r="1066" spans="1:13">
      <c r="A1066" s="8">
        <v>424</v>
      </c>
      <c r="B1066" s="8">
        <v>13</v>
      </c>
      <c r="C1066" s="9" t="s">
        <v>19</v>
      </c>
      <c r="D1066" s="9" t="s">
        <v>43</v>
      </c>
      <c r="E1066" s="31">
        <v>13</v>
      </c>
      <c r="F1066" s="31">
        <v>22</v>
      </c>
      <c r="G1066" s="8">
        <v>3</v>
      </c>
      <c r="H1066" s="8">
        <v>43</v>
      </c>
      <c r="I1066" s="9" t="s">
        <v>6</v>
      </c>
      <c r="J1066" s="31">
        <v>66</v>
      </c>
      <c r="K1066" s="31">
        <v>27</v>
      </c>
      <c r="L1066" s="31">
        <v>66</v>
      </c>
      <c r="M1066" s="12">
        <v>0.40909090909090912</v>
      </c>
    </row>
    <row r="1067" spans="1:13">
      <c r="A1067" s="8">
        <v>424</v>
      </c>
      <c r="B1067" s="8">
        <v>13</v>
      </c>
      <c r="C1067" s="9" t="s">
        <v>10</v>
      </c>
      <c r="D1067" s="9" t="s">
        <v>34</v>
      </c>
      <c r="E1067" s="31">
        <v>16</v>
      </c>
      <c r="F1067" s="31">
        <v>27</v>
      </c>
      <c r="G1067" s="8">
        <v>3</v>
      </c>
      <c r="H1067" s="8">
        <v>45</v>
      </c>
      <c r="I1067" s="9" t="s">
        <v>8</v>
      </c>
      <c r="J1067" s="31">
        <v>81</v>
      </c>
      <c r="K1067" s="31">
        <v>33</v>
      </c>
      <c r="L1067" s="31">
        <v>81</v>
      </c>
      <c r="M1067" s="12">
        <v>0.40740740740740738</v>
      </c>
    </row>
    <row r="1068" spans="1:13">
      <c r="A1068" s="8">
        <v>425</v>
      </c>
      <c r="B1068" s="8">
        <v>18</v>
      </c>
      <c r="C1068" s="9" t="s">
        <v>16</v>
      </c>
      <c r="D1068" s="9" t="s">
        <v>40</v>
      </c>
      <c r="E1068" s="31">
        <v>11</v>
      </c>
      <c r="F1068" s="31">
        <v>19</v>
      </c>
      <c r="G1068" s="8">
        <v>1</v>
      </c>
      <c r="H1068" s="8">
        <v>28</v>
      </c>
      <c r="I1068" s="9" t="s">
        <v>8</v>
      </c>
      <c r="J1068" s="31">
        <v>19</v>
      </c>
      <c r="K1068" s="31">
        <v>8</v>
      </c>
      <c r="L1068" s="31">
        <v>19</v>
      </c>
      <c r="M1068" s="12">
        <v>0.42105263157894735</v>
      </c>
    </row>
    <row r="1069" spans="1:13">
      <c r="A1069" s="8">
        <v>426</v>
      </c>
      <c r="B1069" s="8">
        <v>5</v>
      </c>
      <c r="C1069" s="9" t="s">
        <v>14</v>
      </c>
      <c r="D1069" s="9" t="s">
        <v>38</v>
      </c>
      <c r="E1069" s="31">
        <v>20</v>
      </c>
      <c r="F1069" s="31">
        <v>33</v>
      </c>
      <c r="G1069" s="8">
        <v>1</v>
      </c>
      <c r="H1069" s="8">
        <v>8</v>
      </c>
      <c r="I1069" s="9" t="s">
        <v>8</v>
      </c>
      <c r="J1069" s="31">
        <v>33</v>
      </c>
      <c r="K1069" s="31">
        <v>13</v>
      </c>
      <c r="L1069" s="31">
        <v>33</v>
      </c>
      <c r="M1069" s="12">
        <v>0.39393939393939392</v>
      </c>
    </row>
    <row r="1070" spans="1:13">
      <c r="A1070" s="8">
        <v>426</v>
      </c>
      <c r="B1070" s="8">
        <v>5</v>
      </c>
      <c r="C1070" s="9" t="s">
        <v>15</v>
      </c>
      <c r="D1070" s="9" t="s">
        <v>39</v>
      </c>
      <c r="E1070" s="31">
        <v>16</v>
      </c>
      <c r="F1070" s="31">
        <v>28</v>
      </c>
      <c r="G1070" s="8">
        <v>2</v>
      </c>
      <c r="H1070" s="8">
        <v>38</v>
      </c>
      <c r="I1070" s="9" t="s">
        <v>8</v>
      </c>
      <c r="J1070" s="31">
        <v>56</v>
      </c>
      <c r="K1070" s="31">
        <v>24</v>
      </c>
      <c r="L1070" s="31">
        <v>56</v>
      </c>
      <c r="M1070" s="12">
        <v>0.42857142857142855</v>
      </c>
    </row>
    <row r="1071" spans="1:13">
      <c r="A1071" s="8">
        <v>426</v>
      </c>
      <c r="B1071" s="8">
        <v>5</v>
      </c>
      <c r="C1071" s="9" t="s">
        <v>26</v>
      </c>
      <c r="D1071" s="9" t="s">
        <v>50</v>
      </c>
      <c r="E1071" s="31">
        <v>15</v>
      </c>
      <c r="F1071" s="31">
        <v>25</v>
      </c>
      <c r="G1071" s="8">
        <v>2</v>
      </c>
      <c r="H1071" s="8">
        <v>23</v>
      </c>
      <c r="I1071" s="9" t="s">
        <v>6</v>
      </c>
      <c r="J1071" s="31">
        <v>50</v>
      </c>
      <c r="K1071" s="31">
        <v>20</v>
      </c>
      <c r="L1071" s="31">
        <v>50</v>
      </c>
      <c r="M1071" s="12">
        <v>0.4</v>
      </c>
    </row>
    <row r="1072" spans="1:13">
      <c r="A1072" s="8">
        <v>426</v>
      </c>
      <c r="B1072" s="8">
        <v>5</v>
      </c>
      <c r="C1072" s="9" t="s">
        <v>12</v>
      </c>
      <c r="D1072" s="9" t="s">
        <v>36</v>
      </c>
      <c r="E1072" s="31">
        <v>22</v>
      </c>
      <c r="F1072" s="31">
        <v>36</v>
      </c>
      <c r="G1072" s="8">
        <v>3</v>
      </c>
      <c r="H1072" s="8">
        <v>47</v>
      </c>
      <c r="I1072" s="9" t="s">
        <v>8</v>
      </c>
      <c r="J1072" s="31">
        <v>108</v>
      </c>
      <c r="K1072" s="31">
        <v>42</v>
      </c>
      <c r="L1072" s="31">
        <v>108</v>
      </c>
      <c r="M1072" s="12">
        <v>0.3888888888888889</v>
      </c>
    </row>
    <row r="1073" spans="1:13">
      <c r="A1073" s="8">
        <v>427</v>
      </c>
      <c r="B1073" s="8">
        <v>2</v>
      </c>
      <c r="C1073" s="9" t="s">
        <v>26</v>
      </c>
      <c r="D1073" s="9" t="s">
        <v>50</v>
      </c>
      <c r="E1073" s="31">
        <v>15</v>
      </c>
      <c r="F1073" s="31">
        <v>25</v>
      </c>
      <c r="G1073" s="8">
        <v>3</v>
      </c>
      <c r="H1073" s="8">
        <v>34</v>
      </c>
      <c r="I1073" s="9" t="s">
        <v>8</v>
      </c>
      <c r="J1073" s="31">
        <v>75</v>
      </c>
      <c r="K1073" s="31">
        <v>30</v>
      </c>
      <c r="L1073" s="31">
        <v>75</v>
      </c>
      <c r="M1073" s="12">
        <v>0.4</v>
      </c>
    </row>
    <row r="1074" spans="1:13">
      <c r="A1074" s="8">
        <v>427</v>
      </c>
      <c r="B1074" s="8">
        <v>2</v>
      </c>
      <c r="C1074" s="9" t="s">
        <v>17</v>
      </c>
      <c r="D1074" s="9" t="s">
        <v>41</v>
      </c>
      <c r="E1074" s="31">
        <v>21</v>
      </c>
      <c r="F1074" s="31">
        <v>35</v>
      </c>
      <c r="G1074" s="8">
        <v>2</v>
      </c>
      <c r="H1074" s="8">
        <v>52</v>
      </c>
      <c r="I1074" s="9" t="s">
        <v>6</v>
      </c>
      <c r="J1074" s="31">
        <v>70</v>
      </c>
      <c r="K1074" s="31">
        <v>28</v>
      </c>
      <c r="L1074" s="31">
        <v>70</v>
      </c>
      <c r="M1074" s="12">
        <v>0.4</v>
      </c>
    </row>
    <row r="1075" spans="1:13">
      <c r="A1075" s="8">
        <v>427</v>
      </c>
      <c r="B1075" s="8">
        <v>2</v>
      </c>
      <c r="C1075" s="9" t="s">
        <v>22</v>
      </c>
      <c r="D1075" s="9" t="s">
        <v>46</v>
      </c>
      <c r="E1075" s="31">
        <v>14</v>
      </c>
      <c r="F1075" s="31">
        <v>23</v>
      </c>
      <c r="G1075" s="8">
        <v>1</v>
      </c>
      <c r="H1075" s="8">
        <v>24</v>
      </c>
      <c r="I1075" s="9" t="s">
        <v>8</v>
      </c>
      <c r="J1075" s="31">
        <v>23</v>
      </c>
      <c r="K1075" s="31">
        <v>9</v>
      </c>
      <c r="L1075" s="31">
        <v>23</v>
      </c>
      <c r="M1075" s="12">
        <v>0.39130434782608697</v>
      </c>
    </row>
    <row r="1076" spans="1:13">
      <c r="A1076" s="8">
        <v>427</v>
      </c>
      <c r="B1076" s="8">
        <v>2</v>
      </c>
      <c r="C1076" s="9" t="s">
        <v>16</v>
      </c>
      <c r="D1076" s="9" t="s">
        <v>40</v>
      </c>
      <c r="E1076" s="31">
        <v>11</v>
      </c>
      <c r="F1076" s="31">
        <v>19</v>
      </c>
      <c r="G1076" s="8">
        <v>2</v>
      </c>
      <c r="H1076" s="8">
        <v>56</v>
      </c>
      <c r="I1076" s="9" t="s">
        <v>6</v>
      </c>
      <c r="J1076" s="31">
        <v>38</v>
      </c>
      <c r="K1076" s="31">
        <v>16</v>
      </c>
      <c r="L1076" s="31">
        <v>38</v>
      </c>
      <c r="M1076" s="12">
        <v>0.42105263157894735</v>
      </c>
    </row>
    <row r="1077" spans="1:13">
      <c r="A1077" s="8">
        <v>428</v>
      </c>
      <c r="B1077" s="8">
        <v>7</v>
      </c>
      <c r="C1077" s="9" t="s">
        <v>11</v>
      </c>
      <c r="D1077" s="9" t="s">
        <v>35</v>
      </c>
      <c r="E1077" s="31">
        <v>25</v>
      </c>
      <c r="F1077" s="31">
        <v>40</v>
      </c>
      <c r="G1077" s="8">
        <v>1</v>
      </c>
      <c r="H1077" s="8">
        <v>38</v>
      </c>
      <c r="I1077" s="9" t="s">
        <v>6</v>
      </c>
      <c r="J1077" s="31">
        <v>40</v>
      </c>
      <c r="K1077" s="31">
        <v>15</v>
      </c>
      <c r="L1077" s="31">
        <v>40</v>
      </c>
      <c r="M1077" s="12">
        <v>0.375</v>
      </c>
    </row>
    <row r="1078" spans="1:13">
      <c r="A1078" s="8">
        <v>428</v>
      </c>
      <c r="B1078" s="8">
        <v>7</v>
      </c>
      <c r="C1078" s="9" t="s">
        <v>22</v>
      </c>
      <c r="D1078" s="9" t="s">
        <v>46</v>
      </c>
      <c r="E1078" s="31">
        <v>14</v>
      </c>
      <c r="F1078" s="31">
        <v>23</v>
      </c>
      <c r="G1078" s="8">
        <v>1</v>
      </c>
      <c r="H1078" s="8">
        <v>46</v>
      </c>
      <c r="I1078" s="9" t="s">
        <v>6</v>
      </c>
      <c r="J1078" s="31">
        <v>23</v>
      </c>
      <c r="K1078" s="31">
        <v>9</v>
      </c>
      <c r="L1078" s="31">
        <v>23</v>
      </c>
      <c r="M1078" s="12">
        <v>0.39130434782608697</v>
      </c>
    </row>
    <row r="1079" spans="1:13">
      <c r="A1079" s="8">
        <v>428</v>
      </c>
      <c r="B1079" s="8">
        <v>7</v>
      </c>
      <c r="C1079" s="9" t="s">
        <v>26</v>
      </c>
      <c r="D1079" s="9" t="s">
        <v>50</v>
      </c>
      <c r="E1079" s="31">
        <v>15</v>
      </c>
      <c r="F1079" s="31">
        <v>25</v>
      </c>
      <c r="G1079" s="8">
        <v>2</v>
      </c>
      <c r="H1079" s="8">
        <v>48</v>
      </c>
      <c r="I1079" s="9" t="s">
        <v>6</v>
      </c>
      <c r="J1079" s="31">
        <v>50</v>
      </c>
      <c r="K1079" s="31">
        <v>20</v>
      </c>
      <c r="L1079" s="31">
        <v>50</v>
      </c>
      <c r="M1079" s="12">
        <v>0.4</v>
      </c>
    </row>
    <row r="1080" spans="1:13">
      <c r="A1080" s="8">
        <v>428</v>
      </c>
      <c r="B1080" s="8">
        <v>7</v>
      </c>
      <c r="C1080" s="9" t="s">
        <v>9</v>
      </c>
      <c r="D1080" s="9" t="s">
        <v>33</v>
      </c>
      <c r="E1080" s="31">
        <v>19</v>
      </c>
      <c r="F1080" s="31">
        <v>31</v>
      </c>
      <c r="G1080" s="8">
        <v>2</v>
      </c>
      <c r="H1080" s="8">
        <v>47</v>
      </c>
      <c r="I1080" s="9" t="s">
        <v>6</v>
      </c>
      <c r="J1080" s="31">
        <v>62</v>
      </c>
      <c r="K1080" s="31">
        <v>24</v>
      </c>
      <c r="L1080" s="31">
        <v>62</v>
      </c>
      <c r="M1080" s="12">
        <v>0.38709677419354838</v>
      </c>
    </row>
    <row r="1081" spans="1:13">
      <c r="A1081" s="8">
        <v>429</v>
      </c>
      <c r="B1081" s="8">
        <v>8</v>
      </c>
      <c r="C1081" s="9" t="s">
        <v>25</v>
      </c>
      <c r="D1081" s="9" t="s">
        <v>49</v>
      </c>
      <c r="E1081" s="31">
        <v>15</v>
      </c>
      <c r="F1081" s="31">
        <v>26</v>
      </c>
      <c r="G1081" s="8">
        <v>3</v>
      </c>
      <c r="H1081" s="8">
        <v>27</v>
      </c>
      <c r="I1081" s="9" t="s">
        <v>6</v>
      </c>
      <c r="J1081" s="31">
        <v>78</v>
      </c>
      <c r="K1081" s="31">
        <v>33</v>
      </c>
      <c r="L1081" s="31">
        <v>78</v>
      </c>
      <c r="M1081" s="12">
        <v>0.42307692307692307</v>
      </c>
    </row>
    <row r="1082" spans="1:13">
      <c r="A1082" s="8">
        <v>430</v>
      </c>
      <c r="B1082" s="8">
        <v>7</v>
      </c>
      <c r="C1082" s="9" t="s">
        <v>26</v>
      </c>
      <c r="D1082" s="9" t="s">
        <v>50</v>
      </c>
      <c r="E1082" s="31">
        <v>15</v>
      </c>
      <c r="F1082" s="31">
        <v>25</v>
      </c>
      <c r="G1082" s="8">
        <v>1</v>
      </c>
      <c r="H1082" s="8">
        <v>49</v>
      </c>
      <c r="I1082" s="9" t="s">
        <v>6</v>
      </c>
      <c r="J1082" s="31">
        <v>25</v>
      </c>
      <c r="K1082" s="31">
        <v>10</v>
      </c>
      <c r="L1082" s="31">
        <v>25</v>
      </c>
      <c r="M1082" s="12">
        <v>0.4</v>
      </c>
    </row>
    <row r="1083" spans="1:13">
      <c r="A1083" s="8">
        <v>431</v>
      </c>
      <c r="B1083" s="8">
        <v>15</v>
      </c>
      <c r="C1083" s="9" t="s">
        <v>7</v>
      </c>
      <c r="D1083" s="9" t="s">
        <v>32</v>
      </c>
      <c r="E1083" s="31">
        <v>18</v>
      </c>
      <c r="F1083" s="31">
        <v>30</v>
      </c>
      <c r="G1083" s="8">
        <v>2</v>
      </c>
      <c r="H1083" s="8">
        <v>20</v>
      </c>
      <c r="I1083" s="9" t="s">
        <v>6</v>
      </c>
      <c r="J1083" s="31">
        <v>60</v>
      </c>
      <c r="K1083" s="31">
        <v>24</v>
      </c>
      <c r="L1083" s="31">
        <v>60</v>
      </c>
      <c r="M1083" s="12">
        <v>0.4</v>
      </c>
    </row>
    <row r="1084" spans="1:13">
      <c r="A1084" s="8">
        <v>432</v>
      </c>
      <c r="B1084" s="8">
        <v>10</v>
      </c>
      <c r="C1084" s="9" t="s">
        <v>21</v>
      </c>
      <c r="D1084" s="9" t="s">
        <v>45</v>
      </c>
      <c r="E1084" s="31">
        <v>12</v>
      </c>
      <c r="F1084" s="31">
        <v>20</v>
      </c>
      <c r="G1084" s="8">
        <v>3</v>
      </c>
      <c r="H1084" s="8">
        <v>16</v>
      </c>
      <c r="I1084" s="9" t="s">
        <v>8</v>
      </c>
      <c r="J1084" s="31">
        <v>60</v>
      </c>
      <c r="K1084" s="31">
        <v>24</v>
      </c>
      <c r="L1084" s="31">
        <v>60</v>
      </c>
      <c r="M1084" s="12">
        <v>0.4</v>
      </c>
    </row>
    <row r="1085" spans="1:13">
      <c r="A1085" s="8">
        <v>432</v>
      </c>
      <c r="B1085" s="8">
        <v>10</v>
      </c>
      <c r="C1085" s="9" t="s">
        <v>23</v>
      </c>
      <c r="D1085" s="9" t="s">
        <v>47</v>
      </c>
      <c r="E1085" s="31">
        <v>13</v>
      </c>
      <c r="F1085" s="31">
        <v>21</v>
      </c>
      <c r="G1085" s="8">
        <v>1</v>
      </c>
      <c r="H1085" s="8">
        <v>27</v>
      </c>
      <c r="I1085" s="9" t="s">
        <v>6</v>
      </c>
      <c r="J1085" s="31">
        <v>21</v>
      </c>
      <c r="K1085" s="31">
        <v>8</v>
      </c>
      <c r="L1085" s="31">
        <v>21</v>
      </c>
      <c r="M1085" s="12">
        <v>0.38095238095238093</v>
      </c>
    </row>
    <row r="1086" spans="1:13">
      <c r="A1086" s="8">
        <v>432</v>
      </c>
      <c r="B1086" s="8">
        <v>10</v>
      </c>
      <c r="C1086" s="9" t="s">
        <v>15</v>
      </c>
      <c r="D1086" s="9" t="s">
        <v>39</v>
      </c>
      <c r="E1086" s="31">
        <v>16</v>
      </c>
      <c r="F1086" s="31">
        <v>28</v>
      </c>
      <c r="G1086" s="8">
        <v>1</v>
      </c>
      <c r="H1086" s="8">
        <v>31</v>
      </c>
      <c r="I1086" s="9" t="s">
        <v>6</v>
      </c>
      <c r="J1086" s="31">
        <v>28</v>
      </c>
      <c r="K1086" s="31">
        <v>12</v>
      </c>
      <c r="L1086" s="31">
        <v>28</v>
      </c>
      <c r="M1086" s="12">
        <v>0.42857142857142855</v>
      </c>
    </row>
    <row r="1087" spans="1:13">
      <c r="A1087" s="8">
        <v>433</v>
      </c>
      <c r="B1087" s="8">
        <v>10</v>
      </c>
      <c r="C1087" s="9" t="s">
        <v>7</v>
      </c>
      <c r="D1087" s="9" t="s">
        <v>32</v>
      </c>
      <c r="E1087" s="31">
        <v>18</v>
      </c>
      <c r="F1087" s="31">
        <v>30</v>
      </c>
      <c r="G1087" s="8">
        <v>1</v>
      </c>
      <c r="H1087" s="8">
        <v>56</v>
      </c>
      <c r="I1087" s="9" t="s">
        <v>8</v>
      </c>
      <c r="J1087" s="31">
        <v>30</v>
      </c>
      <c r="K1087" s="31">
        <v>12</v>
      </c>
      <c r="L1087" s="31">
        <v>30</v>
      </c>
      <c r="M1087" s="12">
        <v>0.4</v>
      </c>
    </row>
    <row r="1088" spans="1:13">
      <c r="A1088" s="8">
        <v>433</v>
      </c>
      <c r="B1088" s="8">
        <v>10</v>
      </c>
      <c r="C1088" s="9" t="s">
        <v>5</v>
      </c>
      <c r="D1088" s="9" t="s">
        <v>31</v>
      </c>
      <c r="E1088" s="31">
        <v>14</v>
      </c>
      <c r="F1088" s="31">
        <v>24</v>
      </c>
      <c r="G1088" s="8">
        <v>3</v>
      </c>
      <c r="H1088" s="8">
        <v>18</v>
      </c>
      <c r="I1088" s="9" t="s">
        <v>6</v>
      </c>
      <c r="J1088" s="31">
        <v>72</v>
      </c>
      <c r="K1088" s="31">
        <v>30</v>
      </c>
      <c r="L1088" s="31">
        <v>72</v>
      </c>
      <c r="M1088" s="12">
        <v>0.41666666666666669</v>
      </c>
    </row>
    <row r="1089" spans="1:13">
      <c r="A1089" s="8">
        <v>434</v>
      </c>
      <c r="B1089" s="8">
        <v>15</v>
      </c>
      <c r="C1089" s="9" t="s">
        <v>25</v>
      </c>
      <c r="D1089" s="9" t="s">
        <v>49</v>
      </c>
      <c r="E1089" s="31">
        <v>15</v>
      </c>
      <c r="F1089" s="31">
        <v>26</v>
      </c>
      <c r="G1089" s="8">
        <v>2</v>
      </c>
      <c r="H1089" s="8">
        <v>26</v>
      </c>
      <c r="I1089" s="9" t="s">
        <v>6</v>
      </c>
      <c r="J1089" s="31">
        <v>52</v>
      </c>
      <c r="K1089" s="31">
        <v>22</v>
      </c>
      <c r="L1089" s="31">
        <v>52</v>
      </c>
      <c r="M1089" s="12">
        <v>0.42307692307692307</v>
      </c>
    </row>
    <row r="1090" spans="1:13">
      <c r="A1090" s="8">
        <v>434</v>
      </c>
      <c r="B1090" s="8">
        <v>15</v>
      </c>
      <c r="C1090" s="9" t="s">
        <v>19</v>
      </c>
      <c r="D1090" s="9" t="s">
        <v>43</v>
      </c>
      <c r="E1090" s="31">
        <v>13</v>
      </c>
      <c r="F1090" s="31">
        <v>22</v>
      </c>
      <c r="G1090" s="8">
        <v>2</v>
      </c>
      <c r="H1090" s="8">
        <v>32</v>
      </c>
      <c r="I1090" s="9" t="s">
        <v>8</v>
      </c>
      <c r="J1090" s="31">
        <v>44</v>
      </c>
      <c r="K1090" s="31">
        <v>18</v>
      </c>
      <c r="L1090" s="31">
        <v>44</v>
      </c>
      <c r="M1090" s="12">
        <v>0.40909090909090912</v>
      </c>
    </row>
    <row r="1091" spans="1:13">
      <c r="A1091" s="8">
        <v>435</v>
      </c>
      <c r="B1091" s="8">
        <v>17</v>
      </c>
      <c r="C1091" s="9" t="s">
        <v>25</v>
      </c>
      <c r="D1091" s="9" t="s">
        <v>49</v>
      </c>
      <c r="E1091" s="31">
        <v>15</v>
      </c>
      <c r="F1091" s="31">
        <v>26</v>
      </c>
      <c r="G1091" s="8">
        <v>2</v>
      </c>
      <c r="H1091" s="8">
        <v>14</v>
      </c>
      <c r="I1091" s="9" t="s">
        <v>6</v>
      </c>
      <c r="J1091" s="31">
        <v>52</v>
      </c>
      <c r="K1091" s="31">
        <v>22</v>
      </c>
      <c r="L1091" s="31">
        <v>52</v>
      </c>
      <c r="M1091" s="12">
        <v>0.42307692307692307</v>
      </c>
    </row>
    <row r="1092" spans="1:13">
      <c r="A1092" s="8">
        <v>435</v>
      </c>
      <c r="B1092" s="8">
        <v>17</v>
      </c>
      <c r="C1092" s="9" t="s">
        <v>23</v>
      </c>
      <c r="D1092" s="9" t="s">
        <v>47</v>
      </c>
      <c r="E1092" s="31">
        <v>13</v>
      </c>
      <c r="F1092" s="31">
        <v>21</v>
      </c>
      <c r="G1092" s="8">
        <v>2</v>
      </c>
      <c r="H1092" s="8">
        <v>42</v>
      </c>
      <c r="I1092" s="9" t="s">
        <v>6</v>
      </c>
      <c r="J1092" s="31">
        <v>42</v>
      </c>
      <c r="K1092" s="31">
        <v>16</v>
      </c>
      <c r="L1092" s="31">
        <v>42</v>
      </c>
      <c r="M1092" s="12">
        <v>0.38095238095238093</v>
      </c>
    </row>
    <row r="1093" spans="1:13">
      <c r="A1093" s="8">
        <v>435</v>
      </c>
      <c r="B1093" s="8">
        <v>17</v>
      </c>
      <c r="C1093" s="9" t="s">
        <v>7</v>
      </c>
      <c r="D1093" s="9" t="s">
        <v>32</v>
      </c>
      <c r="E1093" s="31">
        <v>18</v>
      </c>
      <c r="F1093" s="31">
        <v>30</v>
      </c>
      <c r="G1093" s="8">
        <v>2</v>
      </c>
      <c r="H1093" s="8">
        <v>55</v>
      </c>
      <c r="I1093" s="9" t="s">
        <v>8</v>
      </c>
      <c r="J1093" s="31">
        <v>60</v>
      </c>
      <c r="K1093" s="31">
        <v>24</v>
      </c>
      <c r="L1093" s="31">
        <v>60</v>
      </c>
      <c r="M1093" s="12">
        <v>0.4</v>
      </c>
    </row>
    <row r="1094" spans="1:13">
      <c r="A1094" s="8">
        <v>436</v>
      </c>
      <c r="B1094" s="8">
        <v>10</v>
      </c>
      <c r="C1094" s="9" t="s">
        <v>15</v>
      </c>
      <c r="D1094" s="9" t="s">
        <v>39</v>
      </c>
      <c r="E1094" s="31">
        <v>16</v>
      </c>
      <c r="F1094" s="31">
        <v>28</v>
      </c>
      <c r="G1094" s="8">
        <v>2</v>
      </c>
      <c r="H1094" s="8">
        <v>45</v>
      </c>
      <c r="I1094" s="9" t="s">
        <v>8</v>
      </c>
      <c r="J1094" s="31">
        <v>56</v>
      </c>
      <c r="K1094" s="31">
        <v>24</v>
      </c>
      <c r="L1094" s="31">
        <v>56</v>
      </c>
      <c r="M1094" s="12">
        <v>0.42857142857142855</v>
      </c>
    </row>
    <row r="1095" spans="1:13">
      <c r="A1095" s="8">
        <v>437</v>
      </c>
      <c r="B1095" s="8">
        <v>16</v>
      </c>
      <c r="C1095" s="9" t="s">
        <v>17</v>
      </c>
      <c r="D1095" s="9" t="s">
        <v>41</v>
      </c>
      <c r="E1095" s="31">
        <v>21</v>
      </c>
      <c r="F1095" s="31">
        <v>35</v>
      </c>
      <c r="G1095" s="8">
        <v>2</v>
      </c>
      <c r="H1095" s="8">
        <v>51</v>
      </c>
      <c r="I1095" s="9" t="s">
        <v>8</v>
      </c>
      <c r="J1095" s="31">
        <v>70</v>
      </c>
      <c r="K1095" s="31">
        <v>28</v>
      </c>
      <c r="L1095" s="31">
        <v>70</v>
      </c>
      <c r="M1095" s="12">
        <v>0.4</v>
      </c>
    </row>
    <row r="1096" spans="1:13">
      <c r="A1096" s="8">
        <v>438</v>
      </c>
      <c r="B1096" s="8">
        <v>2</v>
      </c>
      <c r="C1096" s="9" t="s">
        <v>14</v>
      </c>
      <c r="D1096" s="9" t="s">
        <v>38</v>
      </c>
      <c r="E1096" s="31">
        <v>20</v>
      </c>
      <c r="F1096" s="31">
        <v>33</v>
      </c>
      <c r="G1096" s="8">
        <v>1</v>
      </c>
      <c r="H1096" s="8">
        <v>51</v>
      </c>
      <c r="I1096" s="9" t="s">
        <v>8</v>
      </c>
      <c r="J1096" s="31">
        <v>33</v>
      </c>
      <c r="K1096" s="31">
        <v>13</v>
      </c>
      <c r="L1096" s="31">
        <v>33</v>
      </c>
      <c r="M1096" s="12">
        <v>0.39393939393939392</v>
      </c>
    </row>
    <row r="1097" spans="1:13">
      <c r="A1097" s="8">
        <v>439</v>
      </c>
      <c r="B1097" s="8">
        <v>15</v>
      </c>
      <c r="C1097" s="9" t="s">
        <v>14</v>
      </c>
      <c r="D1097" s="9" t="s">
        <v>38</v>
      </c>
      <c r="E1097" s="31">
        <v>20</v>
      </c>
      <c r="F1097" s="31">
        <v>33</v>
      </c>
      <c r="G1097" s="8">
        <v>3</v>
      </c>
      <c r="H1097" s="8">
        <v>35</v>
      </c>
      <c r="I1097" s="9" t="s">
        <v>6</v>
      </c>
      <c r="J1097" s="31">
        <v>99</v>
      </c>
      <c r="K1097" s="31">
        <v>39</v>
      </c>
      <c r="L1097" s="31">
        <v>99</v>
      </c>
      <c r="M1097" s="12">
        <v>0.39393939393939392</v>
      </c>
    </row>
    <row r="1098" spans="1:13">
      <c r="A1098" s="8">
        <v>439</v>
      </c>
      <c r="B1098" s="8">
        <v>15</v>
      </c>
      <c r="C1098" s="9" t="s">
        <v>25</v>
      </c>
      <c r="D1098" s="9" t="s">
        <v>49</v>
      </c>
      <c r="E1098" s="31">
        <v>15</v>
      </c>
      <c r="F1098" s="31">
        <v>26</v>
      </c>
      <c r="G1098" s="8">
        <v>3</v>
      </c>
      <c r="H1098" s="8">
        <v>29</v>
      </c>
      <c r="I1098" s="9" t="s">
        <v>8</v>
      </c>
      <c r="J1098" s="31">
        <v>78</v>
      </c>
      <c r="K1098" s="31">
        <v>33</v>
      </c>
      <c r="L1098" s="31">
        <v>78</v>
      </c>
      <c r="M1098" s="12">
        <v>0.42307692307692307</v>
      </c>
    </row>
    <row r="1099" spans="1:13">
      <c r="A1099" s="8">
        <v>440</v>
      </c>
      <c r="B1099" s="8">
        <v>13</v>
      </c>
      <c r="C1099" s="9" t="s">
        <v>22</v>
      </c>
      <c r="D1099" s="9" t="s">
        <v>46</v>
      </c>
      <c r="E1099" s="31">
        <v>14</v>
      </c>
      <c r="F1099" s="31">
        <v>23</v>
      </c>
      <c r="G1099" s="8">
        <v>2</v>
      </c>
      <c r="H1099" s="8">
        <v>36</v>
      </c>
      <c r="I1099" s="9" t="s">
        <v>6</v>
      </c>
      <c r="J1099" s="31">
        <v>46</v>
      </c>
      <c r="K1099" s="31">
        <v>18</v>
      </c>
      <c r="L1099" s="31">
        <v>46</v>
      </c>
      <c r="M1099" s="12">
        <v>0.39130434782608697</v>
      </c>
    </row>
    <row r="1100" spans="1:13">
      <c r="A1100" s="8">
        <v>440</v>
      </c>
      <c r="B1100" s="8">
        <v>13</v>
      </c>
      <c r="C1100" s="9" t="s">
        <v>16</v>
      </c>
      <c r="D1100" s="9" t="s">
        <v>40</v>
      </c>
      <c r="E1100" s="31">
        <v>11</v>
      </c>
      <c r="F1100" s="31">
        <v>19</v>
      </c>
      <c r="G1100" s="8">
        <v>2</v>
      </c>
      <c r="H1100" s="8">
        <v>9</v>
      </c>
      <c r="I1100" s="9" t="s">
        <v>6</v>
      </c>
      <c r="J1100" s="31">
        <v>38</v>
      </c>
      <c r="K1100" s="31">
        <v>16</v>
      </c>
      <c r="L1100" s="31">
        <v>38</v>
      </c>
      <c r="M1100" s="12">
        <v>0.42105263157894735</v>
      </c>
    </row>
    <row r="1101" spans="1:13">
      <c r="A1101" s="8">
        <v>441</v>
      </c>
      <c r="B1101" s="8">
        <v>13</v>
      </c>
      <c r="C1101" s="9" t="s">
        <v>17</v>
      </c>
      <c r="D1101" s="9" t="s">
        <v>41</v>
      </c>
      <c r="E1101" s="31">
        <v>21</v>
      </c>
      <c r="F1101" s="31">
        <v>35</v>
      </c>
      <c r="G1101" s="8">
        <v>3</v>
      </c>
      <c r="H1101" s="8">
        <v>54</v>
      </c>
      <c r="I1101" s="9" t="s">
        <v>6</v>
      </c>
      <c r="J1101" s="31">
        <v>105</v>
      </c>
      <c r="K1101" s="31">
        <v>42</v>
      </c>
      <c r="L1101" s="31">
        <v>105</v>
      </c>
      <c r="M1101" s="12">
        <v>0.4</v>
      </c>
    </row>
    <row r="1102" spans="1:13">
      <c r="A1102" s="8">
        <v>441</v>
      </c>
      <c r="B1102" s="8">
        <v>13</v>
      </c>
      <c r="C1102" s="9" t="s">
        <v>25</v>
      </c>
      <c r="D1102" s="9" t="s">
        <v>49</v>
      </c>
      <c r="E1102" s="31">
        <v>15</v>
      </c>
      <c r="F1102" s="31">
        <v>26</v>
      </c>
      <c r="G1102" s="8">
        <v>3</v>
      </c>
      <c r="H1102" s="8">
        <v>36</v>
      </c>
      <c r="I1102" s="9" t="s">
        <v>8</v>
      </c>
      <c r="J1102" s="31">
        <v>78</v>
      </c>
      <c r="K1102" s="31">
        <v>33</v>
      </c>
      <c r="L1102" s="31">
        <v>78</v>
      </c>
      <c r="M1102" s="12">
        <v>0.42307692307692307</v>
      </c>
    </row>
    <row r="1103" spans="1:13">
      <c r="A1103" s="8">
        <v>442</v>
      </c>
      <c r="B1103" s="8">
        <v>15</v>
      </c>
      <c r="C1103" s="9" t="s">
        <v>20</v>
      </c>
      <c r="D1103" s="9" t="s">
        <v>44</v>
      </c>
      <c r="E1103" s="31">
        <v>20</v>
      </c>
      <c r="F1103" s="31">
        <v>34</v>
      </c>
      <c r="G1103" s="8">
        <v>3</v>
      </c>
      <c r="H1103" s="8">
        <v>29</v>
      </c>
      <c r="I1103" s="9" t="s">
        <v>8</v>
      </c>
      <c r="J1103" s="31">
        <v>102</v>
      </c>
      <c r="K1103" s="31">
        <v>42</v>
      </c>
      <c r="L1103" s="31">
        <v>102</v>
      </c>
      <c r="M1103" s="12">
        <v>0.41176470588235292</v>
      </c>
    </row>
    <row r="1104" spans="1:13">
      <c r="A1104" s="8">
        <v>442</v>
      </c>
      <c r="B1104" s="8">
        <v>15</v>
      </c>
      <c r="C1104" s="9" t="s">
        <v>26</v>
      </c>
      <c r="D1104" s="9" t="s">
        <v>50</v>
      </c>
      <c r="E1104" s="31">
        <v>15</v>
      </c>
      <c r="F1104" s="31">
        <v>25</v>
      </c>
      <c r="G1104" s="8">
        <v>1</v>
      </c>
      <c r="H1104" s="8">
        <v>57</v>
      </c>
      <c r="I1104" s="9" t="s">
        <v>6</v>
      </c>
      <c r="J1104" s="31">
        <v>25</v>
      </c>
      <c r="K1104" s="31">
        <v>10</v>
      </c>
      <c r="L1104" s="31">
        <v>25</v>
      </c>
      <c r="M1104" s="12">
        <v>0.4</v>
      </c>
    </row>
    <row r="1105" spans="1:13">
      <c r="A1105" s="8">
        <v>442</v>
      </c>
      <c r="B1105" s="8">
        <v>15</v>
      </c>
      <c r="C1105" s="9" t="s">
        <v>12</v>
      </c>
      <c r="D1105" s="9" t="s">
        <v>36</v>
      </c>
      <c r="E1105" s="31">
        <v>22</v>
      </c>
      <c r="F1105" s="31">
        <v>36</v>
      </c>
      <c r="G1105" s="8">
        <v>3</v>
      </c>
      <c r="H1105" s="8">
        <v>45</v>
      </c>
      <c r="I1105" s="9" t="s">
        <v>6</v>
      </c>
      <c r="J1105" s="31">
        <v>108</v>
      </c>
      <c r="K1105" s="31">
        <v>42</v>
      </c>
      <c r="L1105" s="31">
        <v>108</v>
      </c>
      <c r="M1105" s="12">
        <v>0.3888888888888889</v>
      </c>
    </row>
    <row r="1106" spans="1:13">
      <c r="A1106" s="8">
        <v>443</v>
      </c>
      <c r="B1106" s="8">
        <v>4</v>
      </c>
      <c r="C1106" s="9" t="s">
        <v>22</v>
      </c>
      <c r="D1106" s="9" t="s">
        <v>46</v>
      </c>
      <c r="E1106" s="31">
        <v>14</v>
      </c>
      <c r="F1106" s="31">
        <v>23</v>
      </c>
      <c r="G1106" s="8">
        <v>1</v>
      </c>
      <c r="H1106" s="8">
        <v>30</v>
      </c>
      <c r="I1106" s="9" t="s">
        <v>6</v>
      </c>
      <c r="J1106" s="31">
        <v>23</v>
      </c>
      <c r="K1106" s="31">
        <v>9</v>
      </c>
      <c r="L1106" s="31">
        <v>23</v>
      </c>
      <c r="M1106" s="12">
        <v>0.39130434782608697</v>
      </c>
    </row>
    <row r="1107" spans="1:13">
      <c r="A1107" s="8">
        <v>443</v>
      </c>
      <c r="B1107" s="8">
        <v>4</v>
      </c>
      <c r="C1107" s="9" t="s">
        <v>18</v>
      </c>
      <c r="D1107" s="9" t="s">
        <v>42</v>
      </c>
      <c r="E1107" s="31">
        <v>19</v>
      </c>
      <c r="F1107" s="31">
        <v>32</v>
      </c>
      <c r="G1107" s="8">
        <v>1</v>
      </c>
      <c r="H1107" s="8">
        <v>52</v>
      </c>
      <c r="I1107" s="9" t="s">
        <v>6</v>
      </c>
      <c r="J1107" s="31">
        <v>32</v>
      </c>
      <c r="K1107" s="31">
        <v>13</v>
      </c>
      <c r="L1107" s="31">
        <v>32</v>
      </c>
      <c r="M1107" s="12">
        <v>0.40625</v>
      </c>
    </row>
    <row r="1108" spans="1:13">
      <c r="A1108" s="8">
        <v>443</v>
      </c>
      <c r="B1108" s="8">
        <v>4</v>
      </c>
      <c r="C1108" s="9" t="s">
        <v>25</v>
      </c>
      <c r="D1108" s="9" t="s">
        <v>49</v>
      </c>
      <c r="E1108" s="31">
        <v>15</v>
      </c>
      <c r="F1108" s="31">
        <v>26</v>
      </c>
      <c r="G1108" s="8">
        <v>3</v>
      </c>
      <c r="H1108" s="8">
        <v>55</v>
      </c>
      <c r="I1108" s="9" t="s">
        <v>6</v>
      </c>
      <c r="J1108" s="31">
        <v>78</v>
      </c>
      <c r="K1108" s="31">
        <v>33</v>
      </c>
      <c r="L1108" s="31">
        <v>78</v>
      </c>
      <c r="M1108" s="12">
        <v>0.42307692307692307</v>
      </c>
    </row>
    <row r="1109" spans="1:13">
      <c r="A1109" s="8">
        <v>443</v>
      </c>
      <c r="B1109" s="8">
        <v>4</v>
      </c>
      <c r="C1109" s="9" t="s">
        <v>15</v>
      </c>
      <c r="D1109" s="9" t="s">
        <v>39</v>
      </c>
      <c r="E1109" s="31">
        <v>16</v>
      </c>
      <c r="F1109" s="31">
        <v>28</v>
      </c>
      <c r="G1109" s="8">
        <v>3</v>
      </c>
      <c r="H1109" s="8">
        <v>18</v>
      </c>
      <c r="I1109" s="9" t="s">
        <v>6</v>
      </c>
      <c r="J1109" s="31">
        <v>84</v>
      </c>
      <c r="K1109" s="31">
        <v>36</v>
      </c>
      <c r="L1109" s="31">
        <v>84</v>
      </c>
      <c r="M1109" s="12">
        <v>0.42857142857142855</v>
      </c>
    </row>
    <row r="1110" spans="1:13">
      <c r="A1110" s="8">
        <v>444</v>
      </c>
      <c r="B1110" s="8">
        <v>8</v>
      </c>
      <c r="C1110" s="9" t="s">
        <v>22</v>
      </c>
      <c r="D1110" s="9" t="s">
        <v>46</v>
      </c>
      <c r="E1110" s="31">
        <v>14</v>
      </c>
      <c r="F1110" s="31">
        <v>23</v>
      </c>
      <c r="G1110" s="8">
        <v>1</v>
      </c>
      <c r="H1110" s="8">
        <v>32</v>
      </c>
      <c r="I1110" s="9" t="s">
        <v>8</v>
      </c>
      <c r="J1110" s="31">
        <v>23</v>
      </c>
      <c r="K1110" s="31">
        <v>9</v>
      </c>
      <c r="L1110" s="31">
        <v>23</v>
      </c>
      <c r="M1110" s="12">
        <v>0.39130434782608697</v>
      </c>
    </row>
    <row r="1111" spans="1:13">
      <c r="A1111" s="8">
        <v>444</v>
      </c>
      <c r="B1111" s="8">
        <v>8</v>
      </c>
      <c r="C1111" s="9" t="s">
        <v>5</v>
      </c>
      <c r="D1111" s="9" t="s">
        <v>31</v>
      </c>
      <c r="E1111" s="31">
        <v>14</v>
      </c>
      <c r="F1111" s="31">
        <v>24</v>
      </c>
      <c r="G1111" s="8">
        <v>3</v>
      </c>
      <c r="H1111" s="8">
        <v>49</v>
      </c>
      <c r="I1111" s="9" t="s">
        <v>8</v>
      </c>
      <c r="J1111" s="31">
        <v>72</v>
      </c>
      <c r="K1111" s="31">
        <v>30</v>
      </c>
      <c r="L1111" s="31">
        <v>72</v>
      </c>
      <c r="M1111" s="12">
        <v>0.41666666666666669</v>
      </c>
    </row>
    <row r="1112" spans="1:13">
      <c r="A1112" s="8">
        <v>445</v>
      </c>
      <c r="B1112" s="8">
        <v>6</v>
      </c>
      <c r="C1112" s="9" t="s">
        <v>10</v>
      </c>
      <c r="D1112" s="9" t="s">
        <v>34</v>
      </c>
      <c r="E1112" s="31">
        <v>16</v>
      </c>
      <c r="F1112" s="31">
        <v>27</v>
      </c>
      <c r="G1112" s="8">
        <v>3</v>
      </c>
      <c r="H1112" s="8">
        <v>26</v>
      </c>
      <c r="I1112" s="9" t="s">
        <v>6</v>
      </c>
      <c r="J1112" s="31">
        <v>81</v>
      </c>
      <c r="K1112" s="31">
        <v>33</v>
      </c>
      <c r="L1112" s="31">
        <v>81</v>
      </c>
      <c r="M1112" s="12">
        <v>0.40740740740740738</v>
      </c>
    </row>
    <row r="1113" spans="1:13">
      <c r="A1113" s="8">
        <v>446</v>
      </c>
      <c r="B1113" s="8">
        <v>12</v>
      </c>
      <c r="C1113" s="9" t="s">
        <v>23</v>
      </c>
      <c r="D1113" s="9" t="s">
        <v>47</v>
      </c>
      <c r="E1113" s="31">
        <v>13</v>
      </c>
      <c r="F1113" s="31">
        <v>21</v>
      </c>
      <c r="G1113" s="8">
        <v>1</v>
      </c>
      <c r="H1113" s="8">
        <v>8</v>
      </c>
      <c r="I1113" s="9" t="s">
        <v>8</v>
      </c>
      <c r="J1113" s="31">
        <v>21</v>
      </c>
      <c r="K1113" s="31">
        <v>8</v>
      </c>
      <c r="L1113" s="31">
        <v>21</v>
      </c>
      <c r="M1113" s="12">
        <v>0.38095238095238093</v>
      </c>
    </row>
    <row r="1114" spans="1:13">
      <c r="A1114" s="8">
        <v>447</v>
      </c>
      <c r="B1114" s="8">
        <v>8</v>
      </c>
      <c r="C1114" s="9" t="s">
        <v>21</v>
      </c>
      <c r="D1114" s="9" t="s">
        <v>45</v>
      </c>
      <c r="E1114" s="31">
        <v>12</v>
      </c>
      <c r="F1114" s="31">
        <v>20</v>
      </c>
      <c r="G1114" s="8">
        <v>2</v>
      </c>
      <c r="H1114" s="8">
        <v>29</v>
      </c>
      <c r="I1114" s="9" t="s">
        <v>8</v>
      </c>
      <c r="J1114" s="31">
        <v>40</v>
      </c>
      <c r="K1114" s="31">
        <v>16</v>
      </c>
      <c r="L1114" s="31">
        <v>40</v>
      </c>
      <c r="M1114" s="12">
        <v>0.4</v>
      </c>
    </row>
    <row r="1115" spans="1:13">
      <c r="A1115" s="8">
        <v>447</v>
      </c>
      <c r="B1115" s="8">
        <v>8</v>
      </c>
      <c r="C1115" s="9" t="s">
        <v>16</v>
      </c>
      <c r="D1115" s="9" t="s">
        <v>40</v>
      </c>
      <c r="E1115" s="31">
        <v>11</v>
      </c>
      <c r="F1115" s="31">
        <v>19</v>
      </c>
      <c r="G1115" s="8">
        <v>3</v>
      </c>
      <c r="H1115" s="8">
        <v>50</v>
      </c>
      <c r="I1115" s="9" t="s">
        <v>8</v>
      </c>
      <c r="J1115" s="31">
        <v>57</v>
      </c>
      <c r="K1115" s="31">
        <v>24</v>
      </c>
      <c r="L1115" s="31">
        <v>57</v>
      </c>
      <c r="M1115" s="12">
        <v>0.42105263157894735</v>
      </c>
    </row>
    <row r="1116" spans="1:13">
      <c r="A1116" s="8">
        <v>447</v>
      </c>
      <c r="B1116" s="8">
        <v>8</v>
      </c>
      <c r="C1116" s="9" t="s">
        <v>15</v>
      </c>
      <c r="D1116" s="9" t="s">
        <v>39</v>
      </c>
      <c r="E1116" s="31">
        <v>16</v>
      </c>
      <c r="F1116" s="31">
        <v>28</v>
      </c>
      <c r="G1116" s="8">
        <v>3</v>
      </c>
      <c r="H1116" s="8">
        <v>7</v>
      </c>
      <c r="I1116" s="9" t="s">
        <v>6</v>
      </c>
      <c r="J1116" s="31">
        <v>84</v>
      </c>
      <c r="K1116" s="31">
        <v>36</v>
      </c>
      <c r="L1116" s="31">
        <v>84</v>
      </c>
      <c r="M1116" s="12">
        <v>0.42857142857142855</v>
      </c>
    </row>
    <row r="1117" spans="1:13">
      <c r="A1117" s="8">
        <v>448</v>
      </c>
      <c r="B1117" s="8">
        <v>4</v>
      </c>
      <c r="C1117" s="9" t="s">
        <v>16</v>
      </c>
      <c r="D1117" s="9" t="s">
        <v>40</v>
      </c>
      <c r="E1117" s="31">
        <v>11</v>
      </c>
      <c r="F1117" s="31">
        <v>19</v>
      </c>
      <c r="G1117" s="8">
        <v>2</v>
      </c>
      <c r="H1117" s="8">
        <v>26</v>
      </c>
      <c r="I1117" s="9" t="s">
        <v>8</v>
      </c>
      <c r="J1117" s="31">
        <v>38</v>
      </c>
      <c r="K1117" s="31">
        <v>16</v>
      </c>
      <c r="L1117" s="31">
        <v>38</v>
      </c>
      <c r="M1117" s="12">
        <v>0.42105263157894735</v>
      </c>
    </row>
    <row r="1118" spans="1:13">
      <c r="A1118" s="8">
        <v>448</v>
      </c>
      <c r="B1118" s="8">
        <v>4</v>
      </c>
      <c r="C1118" s="9" t="s">
        <v>14</v>
      </c>
      <c r="D1118" s="9" t="s">
        <v>38</v>
      </c>
      <c r="E1118" s="31">
        <v>20</v>
      </c>
      <c r="F1118" s="31">
        <v>33</v>
      </c>
      <c r="G1118" s="8">
        <v>3</v>
      </c>
      <c r="H1118" s="8">
        <v>40</v>
      </c>
      <c r="I1118" s="9" t="s">
        <v>8</v>
      </c>
      <c r="J1118" s="31">
        <v>99</v>
      </c>
      <c r="K1118" s="31">
        <v>39</v>
      </c>
      <c r="L1118" s="31">
        <v>99</v>
      </c>
      <c r="M1118" s="12">
        <v>0.39393939393939392</v>
      </c>
    </row>
    <row r="1119" spans="1:13">
      <c r="A1119" s="8">
        <v>449</v>
      </c>
      <c r="B1119" s="8">
        <v>3</v>
      </c>
      <c r="C1119" s="9" t="s">
        <v>18</v>
      </c>
      <c r="D1119" s="9" t="s">
        <v>42</v>
      </c>
      <c r="E1119" s="31">
        <v>19</v>
      </c>
      <c r="F1119" s="31">
        <v>32</v>
      </c>
      <c r="G1119" s="8">
        <v>2</v>
      </c>
      <c r="H1119" s="8">
        <v>33</v>
      </c>
      <c r="I1119" s="9" t="s">
        <v>8</v>
      </c>
      <c r="J1119" s="31">
        <v>64</v>
      </c>
      <c r="K1119" s="31">
        <v>26</v>
      </c>
      <c r="L1119" s="31">
        <v>64</v>
      </c>
      <c r="M1119" s="12">
        <v>0.40625</v>
      </c>
    </row>
    <row r="1120" spans="1:13">
      <c r="A1120" s="8">
        <v>450</v>
      </c>
      <c r="B1120" s="8">
        <v>9</v>
      </c>
      <c r="C1120" s="9" t="s">
        <v>24</v>
      </c>
      <c r="D1120" s="9" t="s">
        <v>48</v>
      </c>
      <c r="E1120" s="31">
        <v>10</v>
      </c>
      <c r="F1120" s="31">
        <v>18</v>
      </c>
      <c r="G1120" s="8">
        <v>2</v>
      </c>
      <c r="H1120" s="8">
        <v>13</v>
      </c>
      <c r="I1120" s="9" t="s">
        <v>8</v>
      </c>
      <c r="J1120" s="31">
        <v>36</v>
      </c>
      <c r="K1120" s="31">
        <v>16</v>
      </c>
      <c r="L1120" s="31">
        <v>36</v>
      </c>
      <c r="M1120" s="12">
        <v>0.44444444444444442</v>
      </c>
    </row>
    <row r="1121" spans="1:13">
      <c r="A1121" s="8">
        <v>450</v>
      </c>
      <c r="B1121" s="8">
        <v>9</v>
      </c>
      <c r="C1121" s="9" t="s">
        <v>12</v>
      </c>
      <c r="D1121" s="9" t="s">
        <v>36</v>
      </c>
      <c r="E1121" s="31">
        <v>22</v>
      </c>
      <c r="F1121" s="31">
        <v>36</v>
      </c>
      <c r="G1121" s="8">
        <v>1</v>
      </c>
      <c r="H1121" s="8">
        <v>21</v>
      </c>
      <c r="I1121" s="9" t="s">
        <v>6</v>
      </c>
      <c r="J1121" s="31">
        <v>36</v>
      </c>
      <c r="K1121" s="31">
        <v>14</v>
      </c>
      <c r="L1121" s="31">
        <v>36</v>
      </c>
      <c r="M1121" s="12">
        <v>0.3888888888888889</v>
      </c>
    </row>
    <row r="1122" spans="1:13">
      <c r="A1122" s="8">
        <v>451</v>
      </c>
      <c r="B1122" s="8">
        <v>3</v>
      </c>
      <c r="C1122" s="9" t="s">
        <v>17</v>
      </c>
      <c r="D1122" s="9" t="s">
        <v>41</v>
      </c>
      <c r="E1122" s="31">
        <v>21</v>
      </c>
      <c r="F1122" s="31">
        <v>35</v>
      </c>
      <c r="G1122" s="8">
        <v>1</v>
      </c>
      <c r="H1122" s="8">
        <v>23</v>
      </c>
      <c r="I1122" s="9" t="s">
        <v>8</v>
      </c>
      <c r="J1122" s="31">
        <v>35</v>
      </c>
      <c r="K1122" s="31">
        <v>14</v>
      </c>
      <c r="L1122" s="31">
        <v>35</v>
      </c>
      <c r="M1122" s="12">
        <v>0.4</v>
      </c>
    </row>
    <row r="1123" spans="1:13">
      <c r="A1123" s="8">
        <v>451</v>
      </c>
      <c r="B1123" s="8">
        <v>3</v>
      </c>
      <c r="C1123" s="9" t="s">
        <v>22</v>
      </c>
      <c r="D1123" s="9" t="s">
        <v>46</v>
      </c>
      <c r="E1123" s="31">
        <v>14</v>
      </c>
      <c r="F1123" s="31">
        <v>23</v>
      </c>
      <c r="G1123" s="8">
        <v>1</v>
      </c>
      <c r="H1123" s="8">
        <v>41</v>
      </c>
      <c r="I1123" s="9" t="s">
        <v>8</v>
      </c>
      <c r="J1123" s="31">
        <v>23</v>
      </c>
      <c r="K1123" s="31">
        <v>9</v>
      </c>
      <c r="L1123" s="31">
        <v>23</v>
      </c>
      <c r="M1123" s="12">
        <v>0.39130434782608697</v>
      </c>
    </row>
    <row r="1124" spans="1:13">
      <c r="A1124" s="8">
        <v>451</v>
      </c>
      <c r="B1124" s="8">
        <v>3</v>
      </c>
      <c r="C1124" s="9" t="s">
        <v>20</v>
      </c>
      <c r="D1124" s="9" t="s">
        <v>44</v>
      </c>
      <c r="E1124" s="31">
        <v>20</v>
      </c>
      <c r="F1124" s="31">
        <v>34</v>
      </c>
      <c r="G1124" s="8">
        <v>1</v>
      </c>
      <c r="H1124" s="8">
        <v>39</v>
      </c>
      <c r="I1124" s="9" t="s">
        <v>6</v>
      </c>
      <c r="J1124" s="31">
        <v>34</v>
      </c>
      <c r="K1124" s="31">
        <v>14</v>
      </c>
      <c r="L1124" s="31">
        <v>34</v>
      </c>
      <c r="M1124" s="12">
        <v>0.41176470588235292</v>
      </c>
    </row>
    <row r="1125" spans="1:13">
      <c r="A1125" s="8">
        <v>452</v>
      </c>
      <c r="B1125" s="8">
        <v>9</v>
      </c>
      <c r="C1125" s="9" t="s">
        <v>9</v>
      </c>
      <c r="D1125" s="9" t="s">
        <v>33</v>
      </c>
      <c r="E1125" s="31">
        <v>19</v>
      </c>
      <c r="F1125" s="31">
        <v>31</v>
      </c>
      <c r="G1125" s="8">
        <v>3</v>
      </c>
      <c r="H1125" s="8">
        <v>53</v>
      </c>
      <c r="I1125" s="9" t="s">
        <v>6</v>
      </c>
      <c r="J1125" s="31">
        <v>93</v>
      </c>
      <c r="K1125" s="31">
        <v>36</v>
      </c>
      <c r="L1125" s="31">
        <v>93</v>
      </c>
      <c r="M1125" s="12">
        <v>0.38709677419354838</v>
      </c>
    </row>
    <row r="1126" spans="1:13">
      <c r="A1126" s="8">
        <v>452</v>
      </c>
      <c r="B1126" s="8">
        <v>9</v>
      </c>
      <c r="C1126" s="9" t="s">
        <v>19</v>
      </c>
      <c r="D1126" s="9" t="s">
        <v>43</v>
      </c>
      <c r="E1126" s="31">
        <v>13</v>
      </c>
      <c r="F1126" s="31">
        <v>22</v>
      </c>
      <c r="G1126" s="8">
        <v>2</v>
      </c>
      <c r="H1126" s="8">
        <v>28</v>
      </c>
      <c r="I1126" s="9" t="s">
        <v>6</v>
      </c>
      <c r="J1126" s="31">
        <v>44</v>
      </c>
      <c r="K1126" s="31">
        <v>18</v>
      </c>
      <c r="L1126" s="31">
        <v>44</v>
      </c>
      <c r="M1126" s="12">
        <v>0.40909090909090912</v>
      </c>
    </row>
    <row r="1127" spans="1:13">
      <c r="A1127" s="8">
        <v>452</v>
      </c>
      <c r="B1127" s="8">
        <v>9</v>
      </c>
      <c r="C1127" s="9" t="s">
        <v>23</v>
      </c>
      <c r="D1127" s="9" t="s">
        <v>47</v>
      </c>
      <c r="E1127" s="31">
        <v>13</v>
      </c>
      <c r="F1127" s="31">
        <v>21</v>
      </c>
      <c r="G1127" s="8">
        <v>1</v>
      </c>
      <c r="H1127" s="8">
        <v>42</v>
      </c>
      <c r="I1127" s="9" t="s">
        <v>8</v>
      </c>
      <c r="J1127" s="31">
        <v>21</v>
      </c>
      <c r="K1127" s="31">
        <v>8</v>
      </c>
      <c r="L1127" s="31">
        <v>21</v>
      </c>
      <c r="M1127" s="12">
        <v>0.38095238095238093</v>
      </c>
    </row>
    <row r="1128" spans="1:13">
      <c r="A1128" s="8">
        <v>453</v>
      </c>
      <c r="B1128" s="8">
        <v>6</v>
      </c>
      <c r="C1128" s="9" t="s">
        <v>20</v>
      </c>
      <c r="D1128" s="9" t="s">
        <v>44</v>
      </c>
      <c r="E1128" s="31">
        <v>20</v>
      </c>
      <c r="F1128" s="31">
        <v>34</v>
      </c>
      <c r="G1128" s="8">
        <v>1</v>
      </c>
      <c r="H1128" s="8">
        <v>42</v>
      </c>
      <c r="I1128" s="9" t="s">
        <v>6</v>
      </c>
      <c r="J1128" s="31">
        <v>34</v>
      </c>
      <c r="K1128" s="31">
        <v>14</v>
      </c>
      <c r="L1128" s="31">
        <v>34</v>
      </c>
      <c r="M1128" s="12">
        <v>0.41176470588235292</v>
      </c>
    </row>
    <row r="1129" spans="1:13">
      <c r="A1129" s="8">
        <v>453</v>
      </c>
      <c r="B1129" s="8">
        <v>6</v>
      </c>
      <c r="C1129" s="9" t="s">
        <v>18</v>
      </c>
      <c r="D1129" s="9" t="s">
        <v>42</v>
      </c>
      <c r="E1129" s="31">
        <v>19</v>
      </c>
      <c r="F1129" s="31">
        <v>32</v>
      </c>
      <c r="G1129" s="8">
        <v>3</v>
      </c>
      <c r="H1129" s="8">
        <v>58</v>
      </c>
      <c r="I1129" s="9" t="s">
        <v>6</v>
      </c>
      <c r="J1129" s="31">
        <v>96</v>
      </c>
      <c r="K1129" s="31">
        <v>39</v>
      </c>
      <c r="L1129" s="31">
        <v>96</v>
      </c>
      <c r="M1129" s="12">
        <v>0.40625</v>
      </c>
    </row>
    <row r="1130" spans="1:13">
      <c r="A1130" s="8">
        <v>454</v>
      </c>
      <c r="B1130" s="8">
        <v>1</v>
      </c>
      <c r="C1130" s="9" t="s">
        <v>10</v>
      </c>
      <c r="D1130" s="9" t="s">
        <v>34</v>
      </c>
      <c r="E1130" s="31">
        <v>16</v>
      </c>
      <c r="F1130" s="31">
        <v>27</v>
      </c>
      <c r="G1130" s="8">
        <v>2</v>
      </c>
      <c r="H1130" s="8">
        <v>49</v>
      </c>
      <c r="I1130" s="9" t="s">
        <v>6</v>
      </c>
      <c r="J1130" s="31">
        <v>54</v>
      </c>
      <c r="K1130" s="31">
        <v>22</v>
      </c>
      <c r="L1130" s="31">
        <v>54</v>
      </c>
      <c r="M1130" s="12">
        <v>0.40740740740740738</v>
      </c>
    </row>
    <row r="1131" spans="1:13">
      <c r="A1131" s="8">
        <v>454</v>
      </c>
      <c r="B1131" s="8">
        <v>1</v>
      </c>
      <c r="C1131" s="9" t="s">
        <v>16</v>
      </c>
      <c r="D1131" s="9" t="s">
        <v>40</v>
      </c>
      <c r="E1131" s="31">
        <v>11</v>
      </c>
      <c r="F1131" s="31">
        <v>19</v>
      </c>
      <c r="G1131" s="8">
        <v>3</v>
      </c>
      <c r="H1131" s="8">
        <v>18</v>
      </c>
      <c r="I1131" s="9" t="s">
        <v>8</v>
      </c>
      <c r="J1131" s="31">
        <v>57</v>
      </c>
      <c r="K1131" s="31">
        <v>24</v>
      </c>
      <c r="L1131" s="31">
        <v>57</v>
      </c>
      <c r="M1131" s="12">
        <v>0.42105263157894735</v>
      </c>
    </row>
    <row r="1132" spans="1:13">
      <c r="A1132" s="8">
        <v>454</v>
      </c>
      <c r="B1132" s="8">
        <v>1</v>
      </c>
      <c r="C1132" s="9" t="s">
        <v>12</v>
      </c>
      <c r="D1132" s="9" t="s">
        <v>36</v>
      </c>
      <c r="E1132" s="31">
        <v>22</v>
      </c>
      <c r="F1132" s="31">
        <v>36</v>
      </c>
      <c r="G1132" s="8">
        <v>2</v>
      </c>
      <c r="H1132" s="8">
        <v>42</v>
      </c>
      <c r="I1132" s="9" t="s">
        <v>8</v>
      </c>
      <c r="J1132" s="31">
        <v>72</v>
      </c>
      <c r="K1132" s="31">
        <v>28</v>
      </c>
      <c r="L1132" s="31">
        <v>72</v>
      </c>
      <c r="M1132" s="12">
        <v>0.3888888888888889</v>
      </c>
    </row>
    <row r="1133" spans="1:13">
      <c r="A1133" s="8">
        <v>454</v>
      </c>
      <c r="B1133" s="8">
        <v>1</v>
      </c>
      <c r="C1133" s="9" t="s">
        <v>26</v>
      </c>
      <c r="D1133" s="9" t="s">
        <v>50</v>
      </c>
      <c r="E1133" s="31">
        <v>15</v>
      </c>
      <c r="F1133" s="31">
        <v>25</v>
      </c>
      <c r="G1133" s="8">
        <v>2</v>
      </c>
      <c r="H1133" s="8">
        <v>44</v>
      </c>
      <c r="I1133" s="9" t="s">
        <v>6</v>
      </c>
      <c r="J1133" s="31">
        <v>50</v>
      </c>
      <c r="K1133" s="31">
        <v>20</v>
      </c>
      <c r="L1133" s="31">
        <v>50</v>
      </c>
      <c r="M1133" s="12">
        <v>0.4</v>
      </c>
    </row>
    <row r="1134" spans="1:13">
      <c r="A1134" s="8">
        <v>455</v>
      </c>
      <c r="B1134" s="8">
        <v>12</v>
      </c>
      <c r="C1134" s="9" t="s">
        <v>5</v>
      </c>
      <c r="D1134" s="9" t="s">
        <v>31</v>
      </c>
      <c r="E1134" s="31">
        <v>14</v>
      </c>
      <c r="F1134" s="31">
        <v>24</v>
      </c>
      <c r="G1134" s="8">
        <v>2</v>
      </c>
      <c r="H1134" s="8">
        <v>11</v>
      </c>
      <c r="I1134" s="9" t="s">
        <v>6</v>
      </c>
      <c r="J1134" s="31">
        <v>48</v>
      </c>
      <c r="K1134" s="31">
        <v>20</v>
      </c>
      <c r="L1134" s="31">
        <v>48</v>
      </c>
      <c r="M1134" s="12">
        <v>0.41666666666666669</v>
      </c>
    </row>
    <row r="1135" spans="1:13">
      <c r="A1135" s="8">
        <v>456</v>
      </c>
      <c r="B1135" s="8">
        <v>13</v>
      </c>
      <c r="C1135" s="9" t="s">
        <v>11</v>
      </c>
      <c r="D1135" s="9" t="s">
        <v>35</v>
      </c>
      <c r="E1135" s="31">
        <v>25</v>
      </c>
      <c r="F1135" s="31">
        <v>40</v>
      </c>
      <c r="G1135" s="8">
        <v>2</v>
      </c>
      <c r="H1135" s="8">
        <v>47</v>
      </c>
      <c r="I1135" s="9" t="s">
        <v>8</v>
      </c>
      <c r="J1135" s="31">
        <v>80</v>
      </c>
      <c r="K1135" s="31">
        <v>30</v>
      </c>
      <c r="L1135" s="31">
        <v>80</v>
      </c>
      <c r="M1135" s="12">
        <v>0.375</v>
      </c>
    </row>
    <row r="1136" spans="1:13">
      <c r="A1136" s="8">
        <v>456</v>
      </c>
      <c r="B1136" s="8">
        <v>13</v>
      </c>
      <c r="C1136" s="9" t="s">
        <v>20</v>
      </c>
      <c r="D1136" s="9" t="s">
        <v>44</v>
      </c>
      <c r="E1136" s="31">
        <v>20</v>
      </c>
      <c r="F1136" s="31">
        <v>34</v>
      </c>
      <c r="G1136" s="8">
        <v>2</v>
      </c>
      <c r="H1136" s="8">
        <v>24</v>
      </c>
      <c r="I1136" s="9" t="s">
        <v>6</v>
      </c>
      <c r="J1136" s="31">
        <v>68</v>
      </c>
      <c r="K1136" s="31">
        <v>28</v>
      </c>
      <c r="L1136" s="31">
        <v>68</v>
      </c>
      <c r="M1136" s="12">
        <v>0.41176470588235292</v>
      </c>
    </row>
    <row r="1137" spans="1:13">
      <c r="A1137" s="8">
        <v>457</v>
      </c>
      <c r="B1137" s="8">
        <v>18</v>
      </c>
      <c r="C1137" s="9" t="s">
        <v>14</v>
      </c>
      <c r="D1137" s="9" t="s">
        <v>38</v>
      </c>
      <c r="E1137" s="31">
        <v>20</v>
      </c>
      <c r="F1137" s="31">
        <v>33</v>
      </c>
      <c r="G1137" s="8">
        <v>3</v>
      </c>
      <c r="H1137" s="8">
        <v>43</v>
      </c>
      <c r="I1137" s="9" t="s">
        <v>8</v>
      </c>
      <c r="J1137" s="31">
        <v>99</v>
      </c>
      <c r="K1137" s="31">
        <v>39</v>
      </c>
      <c r="L1137" s="31">
        <v>99</v>
      </c>
      <c r="M1137" s="12">
        <v>0.39393939393939392</v>
      </c>
    </row>
    <row r="1138" spans="1:13">
      <c r="A1138" s="8">
        <v>457</v>
      </c>
      <c r="B1138" s="8">
        <v>18</v>
      </c>
      <c r="C1138" s="9" t="s">
        <v>16</v>
      </c>
      <c r="D1138" s="9" t="s">
        <v>40</v>
      </c>
      <c r="E1138" s="31">
        <v>11</v>
      </c>
      <c r="F1138" s="31">
        <v>19</v>
      </c>
      <c r="G1138" s="8">
        <v>2</v>
      </c>
      <c r="H1138" s="8">
        <v>15</v>
      </c>
      <c r="I1138" s="9" t="s">
        <v>8</v>
      </c>
      <c r="J1138" s="31">
        <v>38</v>
      </c>
      <c r="K1138" s="31">
        <v>16</v>
      </c>
      <c r="L1138" s="31">
        <v>38</v>
      </c>
      <c r="M1138" s="12">
        <v>0.42105263157894735</v>
      </c>
    </row>
    <row r="1139" spans="1:13">
      <c r="A1139" s="8">
        <v>458</v>
      </c>
      <c r="B1139" s="8">
        <v>4</v>
      </c>
      <c r="C1139" s="9" t="s">
        <v>15</v>
      </c>
      <c r="D1139" s="9" t="s">
        <v>39</v>
      </c>
      <c r="E1139" s="31">
        <v>16</v>
      </c>
      <c r="F1139" s="31">
        <v>28</v>
      </c>
      <c r="G1139" s="8">
        <v>2</v>
      </c>
      <c r="H1139" s="8">
        <v>11</v>
      </c>
      <c r="I1139" s="9" t="s">
        <v>8</v>
      </c>
      <c r="J1139" s="31">
        <v>56</v>
      </c>
      <c r="K1139" s="31">
        <v>24</v>
      </c>
      <c r="L1139" s="31">
        <v>56</v>
      </c>
      <c r="M1139" s="12">
        <v>0.42857142857142855</v>
      </c>
    </row>
    <row r="1140" spans="1:13">
      <c r="A1140" s="8">
        <v>458</v>
      </c>
      <c r="B1140" s="8">
        <v>4</v>
      </c>
      <c r="C1140" s="9" t="s">
        <v>20</v>
      </c>
      <c r="D1140" s="9" t="s">
        <v>44</v>
      </c>
      <c r="E1140" s="31">
        <v>20</v>
      </c>
      <c r="F1140" s="31">
        <v>34</v>
      </c>
      <c r="G1140" s="8">
        <v>3</v>
      </c>
      <c r="H1140" s="8">
        <v>28</v>
      </c>
      <c r="I1140" s="9" t="s">
        <v>6</v>
      </c>
      <c r="J1140" s="31">
        <v>102</v>
      </c>
      <c r="K1140" s="31">
        <v>42</v>
      </c>
      <c r="L1140" s="31">
        <v>102</v>
      </c>
      <c r="M1140" s="12">
        <v>0.41176470588235292</v>
      </c>
    </row>
    <row r="1141" spans="1:13">
      <c r="A1141" s="8">
        <v>458</v>
      </c>
      <c r="B1141" s="8">
        <v>4</v>
      </c>
      <c r="C1141" s="9" t="s">
        <v>14</v>
      </c>
      <c r="D1141" s="9" t="s">
        <v>38</v>
      </c>
      <c r="E1141" s="31">
        <v>20</v>
      </c>
      <c r="F1141" s="31">
        <v>33</v>
      </c>
      <c r="G1141" s="8">
        <v>2</v>
      </c>
      <c r="H1141" s="8">
        <v>6</v>
      </c>
      <c r="I1141" s="9" t="s">
        <v>6</v>
      </c>
      <c r="J1141" s="31">
        <v>66</v>
      </c>
      <c r="K1141" s="31">
        <v>26</v>
      </c>
      <c r="L1141" s="31">
        <v>66</v>
      </c>
      <c r="M1141" s="12">
        <v>0.39393939393939392</v>
      </c>
    </row>
    <row r="1142" spans="1:13">
      <c r="A1142" s="8">
        <v>458</v>
      </c>
      <c r="B1142" s="8">
        <v>4</v>
      </c>
      <c r="C1142" s="9" t="s">
        <v>19</v>
      </c>
      <c r="D1142" s="9" t="s">
        <v>43</v>
      </c>
      <c r="E1142" s="31">
        <v>13</v>
      </c>
      <c r="F1142" s="31">
        <v>22</v>
      </c>
      <c r="G1142" s="8">
        <v>2</v>
      </c>
      <c r="H1142" s="8">
        <v>44</v>
      </c>
      <c r="I1142" s="9" t="s">
        <v>6</v>
      </c>
      <c r="J1142" s="31">
        <v>44</v>
      </c>
      <c r="K1142" s="31">
        <v>18</v>
      </c>
      <c r="L1142" s="31">
        <v>44</v>
      </c>
      <c r="M1142" s="12">
        <v>0.40909090909090912</v>
      </c>
    </row>
    <row r="1143" spans="1:13">
      <c r="A1143" s="8">
        <v>459</v>
      </c>
      <c r="B1143" s="8">
        <v>20</v>
      </c>
      <c r="C1143" s="9" t="s">
        <v>15</v>
      </c>
      <c r="D1143" s="9" t="s">
        <v>39</v>
      </c>
      <c r="E1143" s="31">
        <v>16</v>
      </c>
      <c r="F1143" s="31">
        <v>28</v>
      </c>
      <c r="G1143" s="8">
        <v>3</v>
      </c>
      <c r="H1143" s="8">
        <v>30</v>
      </c>
      <c r="I1143" s="9" t="s">
        <v>6</v>
      </c>
      <c r="J1143" s="31">
        <v>84</v>
      </c>
      <c r="K1143" s="31">
        <v>36</v>
      </c>
      <c r="L1143" s="31">
        <v>84</v>
      </c>
      <c r="M1143" s="12">
        <v>0.42857142857142855</v>
      </c>
    </row>
    <row r="1144" spans="1:13">
      <c r="A1144" s="8">
        <v>460</v>
      </c>
      <c r="B1144" s="8">
        <v>19</v>
      </c>
      <c r="C1144" s="9" t="s">
        <v>15</v>
      </c>
      <c r="D1144" s="9" t="s">
        <v>39</v>
      </c>
      <c r="E1144" s="31">
        <v>16</v>
      </c>
      <c r="F1144" s="31">
        <v>28</v>
      </c>
      <c r="G1144" s="8">
        <v>1</v>
      </c>
      <c r="H1144" s="8">
        <v>40</v>
      </c>
      <c r="I1144" s="9" t="s">
        <v>8</v>
      </c>
      <c r="J1144" s="31">
        <v>28</v>
      </c>
      <c r="K1144" s="31">
        <v>12</v>
      </c>
      <c r="L1144" s="31">
        <v>28</v>
      </c>
      <c r="M1144" s="12">
        <v>0.42857142857142855</v>
      </c>
    </row>
    <row r="1145" spans="1:13">
      <c r="A1145" s="8">
        <v>460</v>
      </c>
      <c r="B1145" s="8">
        <v>19</v>
      </c>
      <c r="C1145" s="9" t="s">
        <v>25</v>
      </c>
      <c r="D1145" s="9" t="s">
        <v>49</v>
      </c>
      <c r="E1145" s="31">
        <v>15</v>
      </c>
      <c r="F1145" s="31">
        <v>26</v>
      </c>
      <c r="G1145" s="8">
        <v>1</v>
      </c>
      <c r="H1145" s="8">
        <v>8</v>
      </c>
      <c r="I1145" s="9" t="s">
        <v>8</v>
      </c>
      <c r="J1145" s="31">
        <v>26</v>
      </c>
      <c r="K1145" s="31">
        <v>11</v>
      </c>
      <c r="L1145" s="31">
        <v>26</v>
      </c>
      <c r="M1145" s="12">
        <v>0.42307692307692307</v>
      </c>
    </row>
    <row r="1146" spans="1:13">
      <c r="A1146" s="8">
        <v>460</v>
      </c>
      <c r="B1146" s="8">
        <v>19</v>
      </c>
      <c r="C1146" s="9" t="s">
        <v>26</v>
      </c>
      <c r="D1146" s="9" t="s">
        <v>50</v>
      </c>
      <c r="E1146" s="31">
        <v>15</v>
      </c>
      <c r="F1146" s="31">
        <v>25</v>
      </c>
      <c r="G1146" s="8">
        <v>2</v>
      </c>
      <c r="H1146" s="8">
        <v>43</v>
      </c>
      <c r="I1146" s="9" t="s">
        <v>6</v>
      </c>
      <c r="J1146" s="31">
        <v>50</v>
      </c>
      <c r="K1146" s="31">
        <v>20</v>
      </c>
      <c r="L1146" s="31">
        <v>50</v>
      </c>
      <c r="M1146" s="12">
        <v>0.4</v>
      </c>
    </row>
    <row r="1147" spans="1:13">
      <c r="A1147" s="8">
        <v>460</v>
      </c>
      <c r="B1147" s="8">
        <v>19</v>
      </c>
      <c r="C1147" s="9" t="s">
        <v>5</v>
      </c>
      <c r="D1147" s="9" t="s">
        <v>31</v>
      </c>
      <c r="E1147" s="31">
        <v>14</v>
      </c>
      <c r="F1147" s="31">
        <v>24</v>
      </c>
      <c r="G1147" s="8">
        <v>3</v>
      </c>
      <c r="H1147" s="8">
        <v>33</v>
      </c>
      <c r="I1147" s="9" t="s">
        <v>6</v>
      </c>
      <c r="J1147" s="31">
        <v>72</v>
      </c>
      <c r="K1147" s="31">
        <v>30</v>
      </c>
      <c r="L1147" s="31">
        <v>72</v>
      </c>
      <c r="M1147" s="12">
        <v>0.41666666666666669</v>
      </c>
    </row>
    <row r="1148" spans="1:13">
      <c r="A1148" s="8">
        <v>461</v>
      </c>
      <c r="B1148" s="8">
        <v>4</v>
      </c>
      <c r="C1148" s="9" t="s">
        <v>17</v>
      </c>
      <c r="D1148" s="9" t="s">
        <v>41</v>
      </c>
      <c r="E1148" s="31">
        <v>21</v>
      </c>
      <c r="F1148" s="31">
        <v>35</v>
      </c>
      <c r="G1148" s="8">
        <v>2</v>
      </c>
      <c r="H1148" s="8">
        <v>38</v>
      </c>
      <c r="I1148" s="9" t="s">
        <v>8</v>
      </c>
      <c r="J1148" s="31">
        <v>70</v>
      </c>
      <c r="K1148" s="31">
        <v>28</v>
      </c>
      <c r="L1148" s="31">
        <v>70</v>
      </c>
      <c r="M1148" s="12">
        <v>0.4</v>
      </c>
    </row>
    <row r="1149" spans="1:13">
      <c r="A1149" s="8">
        <v>461</v>
      </c>
      <c r="B1149" s="8">
        <v>4</v>
      </c>
      <c r="C1149" s="9" t="s">
        <v>13</v>
      </c>
      <c r="D1149" s="9" t="s">
        <v>37</v>
      </c>
      <c r="E1149" s="31">
        <v>17</v>
      </c>
      <c r="F1149" s="31">
        <v>29</v>
      </c>
      <c r="G1149" s="8">
        <v>1</v>
      </c>
      <c r="H1149" s="8">
        <v>28</v>
      </c>
      <c r="I1149" s="9" t="s">
        <v>6</v>
      </c>
      <c r="J1149" s="31">
        <v>29</v>
      </c>
      <c r="K1149" s="31">
        <v>12</v>
      </c>
      <c r="L1149" s="31">
        <v>29</v>
      </c>
      <c r="M1149" s="12">
        <v>0.41379310344827586</v>
      </c>
    </row>
    <row r="1150" spans="1:13">
      <c r="A1150" s="8">
        <v>462</v>
      </c>
      <c r="B1150" s="8">
        <v>9</v>
      </c>
      <c r="C1150" s="9" t="s">
        <v>14</v>
      </c>
      <c r="D1150" s="9" t="s">
        <v>38</v>
      </c>
      <c r="E1150" s="31">
        <v>20</v>
      </c>
      <c r="F1150" s="31">
        <v>33</v>
      </c>
      <c r="G1150" s="8">
        <v>3</v>
      </c>
      <c r="H1150" s="8">
        <v>11</v>
      </c>
      <c r="I1150" s="9" t="s">
        <v>6</v>
      </c>
      <c r="J1150" s="31">
        <v>99</v>
      </c>
      <c r="K1150" s="31">
        <v>39</v>
      </c>
      <c r="L1150" s="31">
        <v>99</v>
      </c>
      <c r="M1150" s="12">
        <v>0.39393939393939392</v>
      </c>
    </row>
    <row r="1151" spans="1:13">
      <c r="A1151" s="8">
        <v>463</v>
      </c>
      <c r="B1151" s="8">
        <v>7</v>
      </c>
      <c r="C1151" s="9" t="s">
        <v>9</v>
      </c>
      <c r="D1151" s="9" t="s">
        <v>33</v>
      </c>
      <c r="E1151" s="31">
        <v>19</v>
      </c>
      <c r="F1151" s="31">
        <v>31</v>
      </c>
      <c r="G1151" s="8">
        <v>3</v>
      </c>
      <c r="H1151" s="8">
        <v>14</v>
      </c>
      <c r="I1151" s="9" t="s">
        <v>8</v>
      </c>
      <c r="J1151" s="31">
        <v>93</v>
      </c>
      <c r="K1151" s="31">
        <v>36</v>
      </c>
      <c r="L1151" s="31">
        <v>93</v>
      </c>
      <c r="M1151" s="12">
        <v>0.38709677419354838</v>
      </c>
    </row>
    <row r="1152" spans="1:13">
      <c r="A1152" s="8">
        <v>464</v>
      </c>
      <c r="B1152" s="8">
        <v>16</v>
      </c>
      <c r="C1152" s="9" t="s">
        <v>25</v>
      </c>
      <c r="D1152" s="9" t="s">
        <v>49</v>
      </c>
      <c r="E1152" s="31">
        <v>15</v>
      </c>
      <c r="F1152" s="31">
        <v>26</v>
      </c>
      <c r="G1152" s="8">
        <v>3</v>
      </c>
      <c r="H1152" s="8">
        <v>50</v>
      </c>
      <c r="I1152" s="9" t="s">
        <v>8</v>
      </c>
      <c r="J1152" s="31">
        <v>78</v>
      </c>
      <c r="K1152" s="31">
        <v>33</v>
      </c>
      <c r="L1152" s="31">
        <v>78</v>
      </c>
      <c r="M1152" s="12">
        <v>0.42307692307692307</v>
      </c>
    </row>
    <row r="1153" spans="1:13">
      <c r="A1153" s="8">
        <v>464</v>
      </c>
      <c r="B1153" s="8">
        <v>16</v>
      </c>
      <c r="C1153" s="9" t="s">
        <v>10</v>
      </c>
      <c r="D1153" s="9" t="s">
        <v>34</v>
      </c>
      <c r="E1153" s="31">
        <v>16</v>
      </c>
      <c r="F1153" s="31">
        <v>27</v>
      </c>
      <c r="G1153" s="8">
        <v>2</v>
      </c>
      <c r="H1153" s="8">
        <v>24</v>
      </c>
      <c r="I1153" s="9" t="s">
        <v>6</v>
      </c>
      <c r="J1153" s="31">
        <v>54</v>
      </c>
      <c r="K1153" s="31">
        <v>22</v>
      </c>
      <c r="L1153" s="31">
        <v>54</v>
      </c>
      <c r="M1153" s="12">
        <v>0.40740740740740738</v>
      </c>
    </row>
    <row r="1154" spans="1:13">
      <c r="A1154" s="8">
        <v>464</v>
      </c>
      <c r="B1154" s="8">
        <v>16</v>
      </c>
      <c r="C1154" s="9" t="s">
        <v>19</v>
      </c>
      <c r="D1154" s="9" t="s">
        <v>43</v>
      </c>
      <c r="E1154" s="31">
        <v>13</v>
      </c>
      <c r="F1154" s="31">
        <v>22</v>
      </c>
      <c r="G1154" s="8">
        <v>1</v>
      </c>
      <c r="H1154" s="8">
        <v>10</v>
      </c>
      <c r="I1154" s="9" t="s">
        <v>6</v>
      </c>
      <c r="J1154" s="31">
        <v>22</v>
      </c>
      <c r="K1154" s="31">
        <v>9</v>
      </c>
      <c r="L1154" s="31">
        <v>22</v>
      </c>
      <c r="M1154" s="12">
        <v>0.40909090909090912</v>
      </c>
    </row>
    <row r="1155" spans="1:13">
      <c r="A1155" s="8">
        <v>465</v>
      </c>
      <c r="B1155" s="8">
        <v>4</v>
      </c>
      <c r="C1155" s="9" t="s">
        <v>26</v>
      </c>
      <c r="D1155" s="9" t="s">
        <v>50</v>
      </c>
      <c r="E1155" s="31">
        <v>15</v>
      </c>
      <c r="F1155" s="31">
        <v>25</v>
      </c>
      <c r="G1155" s="8">
        <v>3</v>
      </c>
      <c r="H1155" s="8">
        <v>37</v>
      </c>
      <c r="I1155" s="9" t="s">
        <v>6</v>
      </c>
      <c r="J1155" s="31">
        <v>75</v>
      </c>
      <c r="K1155" s="31">
        <v>30</v>
      </c>
      <c r="L1155" s="31">
        <v>75</v>
      </c>
      <c r="M1155" s="12">
        <v>0.4</v>
      </c>
    </row>
    <row r="1156" spans="1:13">
      <c r="A1156" s="8">
        <v>465</v>
      </c>
      <c r="B1156" s="8">
        <v>4</v>
      </c>
      <c r="C1156" s="9" t="s">
        <v>22</v>
      </c>
      <c r="D1156" s="9" t="s">
        <v>46</v>
      </c>
      <c r="E1156" s="31">
        <v>14</v>
      </c>
      <c r="F1156" s="31">
        <v>23</v>
      </c>
      <c r="G1156" s="8">
        <v>2</v>
      </c>
      <c r="H1156" s="8">
        <v>23</v>
      </c>
      <c r="I1156" s="9" t="s">
        <v>8</v>
      </c>
      <c r="J1156" s="31">
        <v>46</v>
      </c>
      <c r="K1156" s="31">
        <v>18</v>
      </c>
      <c r="L1156" s="31">
        <v>46</v>
      </c>
      <c r="M1156" s="12">
        <v>0.39130434782608697</v>
      </c>
    </row>
    <row r="1157" spans="1:13">
      <c r="A1157" s="8">
        <v>466</v>
      </c>
      <c r="B1157" s="8">
        <v>4</v>
      </c>
      <c r="C1157" s="9" t="s">
        <v>19</v>
      </c>
      <c r="D1157" s="9" t="s">
        <v>43</v>
      </c>
      <c r="E1157" s="31">
        <v>13</v>
      </c>
      <c r="F1157" s="31">
        <v>22</v>
      </c>
      <c r="G1157" s="8">
        <v>1</v>
      </c>
      <c r="H1157" s="8">
        <v>50</v>
      </c>
      <c r="I1157" s="9" t="s">
        <v>8</v>
      </c>
      <c r="J1157" s="31">
        <v>22</v>
      </c>
      <c r="K1157" s="31">
        <v>9</v>
      </c>
      <c r="L1157" s="31">
        <v>22</v>
      </c>
      <c r="M1157" s="12">
        <v>0.40909090909090912</v>
      </c>
    </row>
    <row r="1158" spans="1:13">
      <c r="A1158" s="8">
        <v>466</v>
      </c>
      <c r="B1158" s="8">
        <v>4</v>
      </c>
      <c r="C1158" s="9" t="s">
        <v>7</v>
      </c>
      <c r="D1158" s="9" t="s">
        <v>32</v>
      </c>
      <c r="E1158" s="31">
        <v>18</v>
      </c>
      <c r="F1158" s="31">
        <v>30</v>
      </c>
      <c r="G1158" s="8">
        <v>3</v>
      </c>
      <c r="H1158" s="8">
        <v>52</v>
      </c>
      <c r="I1158" s="9" t="s">
        <v>6</v>
      </c>
      <c r="J1158" s="31">
        <v>90</v>
      </c>
      <c r="K1158" s="31">
        <v>36</v>
      </c>
      <c r="L1158" s="31">
        <v>90</v>
      </c>
      <c r="M1158" s="12">
        <v>0.4</v>
      </c>
    </row>
    <row r="1159" spans="1:13">
      <c r="A1159" s="8">
        <v>466</v>
      </c>
      <c r="B1159" s="8">
        <v>4</v>
      </c>
      <c r="C1159" s="9" t="s">
        <v>15</v>
      </c>
      <c r="D1159" s="9" t="s">
        <v>39</v>
      </c>
      <c r="E1159" s="31">
        <v>16</v>
      </c>
      <c r="F1159" s="31">
        <v>28</v>
      </c>
      <c r="G1159" s="8">
        <v>1</v>
      </c>
      <c r="H1159" s="8">
        <v>43</v>
      </c>
      <c r="I1159" s="9" t="s">
        <v>6</v>
      </c>
      <c r="J1159" s="31">
        <v>28</v>
      </c>
      <c r="K1159" s="31">
        <v>12</v>
      </c>
      <c r="L1159" s="31">
        <v>28</v>
      </c>
      <c r="M1159" s="12">
        <v>0.42857142857142855</v>
      </c>
    </row>
    <row r="1160" spans="1:13">
      <c r="A1160" s="8">
        <v>467</v>
      </c>
      <c r="B1160" s="8">
        <v>15</v>
      </c>
      <c r="C1160" s="9" t="s">
        <v>14</v>
      </c>
      <c r="D1160" s="9" t="s">
        <v>38</v>
      </c>
      <c r="E1160" s="31">
        <v>20</v>
      </c>
      <c r="F1160" s="31">
        <v>33</v>
      </c>
      <c r="G1160" s="8">
        <v>3</v>
      </c>
      <c r="H1160" s="8">
        <v>13</v>
      </c>
      <c r="I1160" s="9" t="s">
        <v>6</v>
      </c>
      <c r="J1160" s="31">
        <v>99</v>
      </c>
      <c r="K1160" s="31">
        <v>39</v>
      </c>
      <c r="L1160" s="31">
        <v>99</v>
      </c>
      <c r="M1160" s="12">
        <v>0.39393939393939392</v>
      </c>
    </row>
    <row r="1161" spans="1:13">
      <c r="A1161" s="8">
        <v>467</v>
      </c>
      <c r="B1161" s="8">
        <v>15</v>
      </c>
      <c r="C1161" s="9" t="s">
        <v>19</v>
      </c>
      <c r="D1161" s="9" t="s">
        <v>43</v>
      </c>
      <c r="E1161" s="31">
        <v>13</v>
      </c>
      <c r="F1161" s="31">
        <v>22</v>
      </c>
      <c r="G1161" s="8">
        <v>2</v>
      </c>
      <c r="H1161" s="8">
        <v>59</v>
      </c>
      <c r="I1161" s="9" t="s">
        <v>6</v>
      </c>
      <c r="J1161" s="31">
        <v>44</v>
      </c>
      <c r="K1161" s="31">
        <v>18</v>
      </c>
      <c r="L1161" s="31">
        <v>44</v>
      </c>
      <c r="M1161" s="12">
        <v>0.40909090909090912</v>
      </c>
    </row>
    <row r="1162" spans="1:13">
      <c r="A1162" s="8">
        <v>468</v>
      </c>
      <c r="B1162" s="8">
        <v>14</v>
      </c>
      <c r="C1162" s="9" t="s">
        <v>16</v>
      </c>
      <c r="D1162" s="9" t="s">
        <v>40</v>
      </c>
      <c r="E1162" s="31">
        <v>11</v>
      </c>
      <c r="F1162" s="31">
        <v>19</v>
      </c>
      <c r="G1162" s="8">
        <v>2</v>
      </c>
      <c r="H1162" s="8">
        <v>38</v>
      </c>
      <c r="I1162" s="9" t="s">
        <v>8</v>
      </c>
      <c r="J1162" s="31">
        <v>38</v>
      </c>
      <c r="K1162" s="31">
        <v>16</v>
      </c>
      <c r="L1162" s="31">
        <v>38</v>
      </c>
      <c r="M1162" s="12">
        <v>0.42105263157894735</v>
      </c>
    </row>
    <row r="1163" spans="1:13">
      <c r="A1163" s="8">
        <v>468</v>
      </c>
      <c r="B1163" s="8">
        <v>14</v>
      </c>
      <c r="C1163" s="9" t="s">
        <v>21</v>
      </c>
      <c r="D1163" s="9" t="s">
        <v>45</v>
      </c>
      <c r="E1163" s="31">
        <v>12</v>
      </c>
      <c r="F1163" s="31">
        <v>20</v>
      </c>
      <c r="G1163" s="8">
        <v>2</v>
      </c>
      <c r="H1163" s="8">
        <v>16</v>
      </c>
      <c r="I1163" s="9" t="s">
        <v>8</v>
      </c>
      <c r="J1163" s="31">
        <v>40</v>
      </c>
      <c r="K1163" s="31">
        <v>16</v>
      </c>
      <c r="L1163" s="31">
        <v>40</v>
      </c>
      <c r="M1163" s="12">
        <v>0.4</v>
      </c>
    </row>
    <row r="1164" spans="1:13">
      <c r="A1164" s="8">
        <v>468</v>
      </c>
      <c r="B1164" s="8">
        <v>14</v>
      </c>
      <c r="C1164" s="9" t="s">
        <v>15</v>
      </c>
      <c r="D1164" s="9" t="s">
        <v>39</v>
      </c>
      <c r="E1164" s="31">
        <v>16</v>
      </c>
      <c r="F1164" s="31">
        <v>28</v>
      </c>
      <c r="G1164" s="8">
        <v>1</v>
      </c>
      <c r="H1164" s="8">
        <v>9</v>
      </c>
      <c r="I1164" s="9" t="s">
        <v>8</v>
      </c>
      <c r="J1164" s="31">
        <v>28</v>
      </c>
      <c r="K1164" s="31">
        <v>12</v>
      </c>
      <c r="L1164" s="31">
        <v>28</v>
      </c>
      <c r="M1164" s="12">
        <v>0.42857142857142855</v>
      </c>
    </row>
    <row r="1165" spans="1:13">
      <c r="A1165" s="8">
        <v>469</v>
      </c>
      <c r="B1165" s="8">
        <v>1</v>
      </c>
      <c r="C1165" s="9" t="s">
        <v>17</v>
      </c>
      <c r="D1165" s="9" t="s">
        <v>41</v>
      </c>
      <c r="E1165" s="31">
        <v>21</v>
      </c>
      <c r="F1165" s="31">
        <v>35</v>
      </c>
      <c r="G1165" s="8">
        <v>3</v>
      </c>
      <c r="H1165" s="8">
        <v>22</v>
      </c>
      <c r="I1165" s="9" t="s">
        <v>8</v>
      </c>
      <c r="J1165" s="31">
        <v>105</v>
      </c>
      <c r="K1165" s="31">
        <v>42</v>
      </c>
      <c r="L1165" s="31">
        <v>105</v>
      </c>
      <c r="M1165" s="12">
        <v>0.4</v>
      </c>
    </row>
    <row r="1166" spans="1:13">
      <c r="A1166" s="8">
        <v>469</v>
      </c>
      <c r="B1166" s="8">
        <v>1</v>
      </c>
      <c r="C1166" s="9" t="s">
        <v>18</v>
      </c>
      <c r="D1166" s="9" t="s">
        <v>42</v>
      </c>
      <c r="E1166" s="31">
        <v>19</v>
      </c>
      <c r="F1166" s="31">
        <v>32</v>
      </c>
      <c r="G1166" s="8">
        <v>1</v>
      </c>
      <c r="H1166" s="8">
        <v>44</v>
      </c>
      <c r="I1166" s="9" t="s">
        <v>6</v>
      </c>
      <c r="J1166" s="31">
        <v>32</v>
      </c>
      <c r="K1166" s="31">
        <v>13</v>
      </c>
      <c r="L1166" s="31">
        <v>32</v>
      </c>
      <c r="M1166" s="12">
        <v>0.40625</v>
      </c>
    </row>
    <row r="1167" spans="1:13">
      <c r="A1167" s="8">
        <v>470</v>
      </c>
      <c r="B1167" s="8">
        <v>17</v>
      </c>
      <c r="C1167" s="9" t="s">
        <v>5</v>
      </c>
      <c r="D1167" s="9" t="s">
        <v>31</v>
      </c>
      <c r="E1167" s="31">
        <v>14</v>
      </c>
      <c r="F1167" s="31">
        <v>24</v>
      </c>
      <c r="G1167" s="8">
        <v>1</v>
      </c>
      <c r="H1167" s="8">
        <v>44</v>
      </c>
      <c r="I1167" s="9" t="s">
        <v>6</v>
      </c>
      <c r="J1167" s="31">
        <v>24</v>
      </c>
      <c r="K1167" s="31">
        <v>10</v>
      </c>
      <c r="L1167" s="31">
        <v>24</v>
      </c>
      <c r="M1167" s="12">
        <v>0.41666666666666669</v>
      </c>
    </row>
    <row r="1168" spans="1:13">
      <c r="A1168" s="8">
        <v>470</v>
      </c>
      <c r="B1168" s="8">
        <v>17</v>
      </c>
      <c r="C1168" s="9" t="s">
        <v>24</v>
      </c>
      <c r="D1168" s="9" t="s">
        <v>48</v>
      </c>
      <c r="E1168" s="31">
        <v>10</v>
      </c>
      <c r="F1168" s="31">
        <v>18</v>
      </c>
      <c r="G1168" s="8">
        <v>3</v>
      </c>
      <c r="H1168" s="8">
        <v>28</v>
      </c>
      <c r="I1168" s="9" t="s">
        <v>6</v>
      </c>
      <c r="J1168" s="31">
        <v>54</v>
      </c>
      <c r="K1168" s="31">
        <v>24</v>
      </c>
      <c r="L1168" s="31">
        <v>54</v>
      </c>
      <c r="M1168" s="12">
        <v>0.44444444444444442</v>
      </c>
    </row>
    <row r="1169" spans="1:13">
      <c r="A1169" s="8">
        <v>471</v>
      </c>
      <c r="B1169" s="8">
        <v>7</v>
      </c>
      <c r="C1169" s="9" t="s">
        <v>17</v>
      </c>
      <c r="D1169" s="9" t="s">
        <v>41</v>
      </c>
      <c r="E1169" s="31">
        <v>21</v>
      </c>
      <c r="F1169" s="31">
        <v>35</v>
      </c>
      <c r="G1169" s="8">
        <v>3</v>
      </c>
      <c r="H1169" s="8">
        <v>57</v>
      </c>
      <c r="I1169" s="9" t="s">
        <v>6</v>
      </c>
      <c r="J1169" s="31">
        <v>105</v>
      </c>
      <c r="K1169" s="31">
        <v>42</v>
      </c>
      <c r="L1169" s="31">
        <v>105</v>
      </c>
      <c r="M1169" s="12">
        <v>0.4</v>
      </c>
    </row>
    <row r="1170" spans="1:13">
      <c r="A1170" s="8">
        <v>472</v>
      </c>
      <c r="B1170" s="8">
        <v>20</v>
      </c>
      <c r="C1170" s="9" t="s">
        <v>17</v>
      </c>
      <c r="D1170" s="9" t="s">
        <v>41</v>
      </c>
      <c r="E1170" s="31">
        <v>21</v>
      </c>
      <c r="F1170" s="31">
        <v>35</v>
      </c>
      <c r="G1170" s="8">
        <v>2</v>
      </c>
      <c r="H1170" s="8">
        <v>42</v>
      </c>
      <c r="I1170" s="9" t="s">
        <v>6</v>
      </c>
      <c r="J1170" s="31">
        <v>70</v>
      </c>
      <c r="K1170" s="31">
        <v>28</v>
      </c>
      <c r="L1170" s="31">
        <v>70</v>
      </c>
      <c r="M1170" s="12">
        <v>0.4</v>
      </c>
    </row>
    <row r="1171" spans="1:13">
      <c r="A1171" s="8">
        <v>472</v>
      </c>
      <c r="B1171" s="8">
        <v>20</v>
      </c>
      <c r="C1171" s="9" t="s">
        <v>19</v>
      </c>
      <c r="D1171" s="9" t="s">
        <v>43</v>
      </c>
      <c r="E1171" s="31">
        <v>13</v>
      </c>
      <c r="F1171" s="31">
        <v>22</v>
      </c>
      <c r="G1171" s="8">
        <v>2</v>
      </c>
      <c r="H1171" s="8">
        <v>31</v>
      </c>
      <c r="I1171" s="9" t="s">
        <v>8</v>
      </c>
      <c r="J1171" s="31">
        <v>44</v>
      </c>
      <c r="K1171" s="31">
        <v>18</v>
      </c>
      <c r="L1171" s="31">
        <v>44</v>
      </c>
      <c r="M1171" s="12">
        <v>0.40909090909090912</v>
      </c>
    </row>
    <row r="1172" spans="1:13">
      <c r="A1172" s="8">
        <v>473</v>
      </c>
      <c r="B1172" s="8">
        <v>13</v>
      </c>
      <c r="C1172" s="9" t="s">
        <v>19</v>
      </c>
      <c r="D1172" s="9" t="s">
        <v>43</v>
      </c>
      <c r="E1172" s="31">
        <v>13</v>
      </c>
      <c r="F1172" s="31">
        <v>22</v>
      </c>
      <c r="G1172" s="8">
        <v>2</v>
      </c>
      <c r="H1172" s="8">
        <v>51</v>
      </c>
      <c r="I1172" s="9" t="s">
        <v>8</v>
      </c>
      <c r="J1172" s="31">
        <v>44</v>
      </c>
      <c r="K1172" s="31">
        <v>18</v>
      </c>
      <c r="L1172" s="31">
        <v>44</v>
      </c>
      <c r="M1172" s="12">
        <v>0.40909090909090912</v>
      </c>
    </row>
    <row r="1173" spans="1:13">
      <c r="A1173" s="8">
        <v>473</v>
      </c>
      <c r="B1173" s="8">
        <v>13</v>
      </c>
      <c r="C1173" s="9" t="s">
        <v>17</v>
      </c>
      <c r="D1173" s="9" t="s">
        <v>41</v>
      </c>
      <c r="E1173" s="31">
        <v>21</v>
      </c>
      <c r="F1173" s="31">
        <v>35</v>
      </c>
      <c r="G1173" s="8">
        <v>1</v>
      </c>
      <c r="H1173" s="8">
        <v>10</v>
      </c>
      <c r="I1173" s="9" t="s">
        <v>6</v>
      </c>
      <c r="J1173" s="31">
        <v>35</v>
      </c>
      <c r="K1173" s="31">
        <v>14</v>
      </c>
      <c r="L1173" s="31">
        <v>35</v>
      </c>
      <c r="M1173" s="12">
        <v>0.4</v>
      </c>
    </row>
    <row r="1174" spans="1:13">
      <c r="A1174" s="8">
        <v>474</v>
      </c>
      <c r="B1174" s="8">
        <v>2</v>
      </c>
      <c r="C1174" s="9" t="s">
        <v>20</v>
      </c>
      <c r="D1174" s="9" t="s">
        <v>44</v>
      </c>
      <c r="E1174" s="31">
        <v>20</v>
      </c>
      <c r="F1174" s="31">
        <v>34</v>
      </c>
      <c r="G1174" s="8">
        <v>1</v>
      </c>
      <c r="H1174" s="8">
        <v>55</v>
      </c>
      <c r="I1174" s="9" t="s">
        <v>8</v>
      </c>
      <c r="J1174" s="31">
        <v>34</v>
      </c>
      <c r="K1174" s="31">
        <v>14</v>
      </c>
      <c r="L1174" s="31">
        <v>34</v>
      </c>
      <c r="M1174" s="12">
        <v>0.41176470588235292</v>
      </c>
    </row>
    <row r="1175" spans="1:13">
      <c r="A1175" s="8">
        <v>474</v>
      </c>
      <c r="B1175" s="8">
        <v>2</v>
      </c>
      <c r="C1175" s="9" t="s">
        <v>13</v>
      </c>
      <c r="D1175" s="9" t="s">
        <v>37</v>
      </c>
      <c r="E1175" s="31">
        <v>17</v>
      </c>
      <c r="F1175" s="31">
        <v>29</v>
      </c>
      <c r="G1175" s="8">
        <v>1</v>
      </c>
      <c r="H1175" s="8">
        <v>37</v>
      </c>
      <c r="I1175" s="9" t="s">
        <v>6</v>
      </c>
      <c r="J1175" s="31">
        <v>29</v>
      </c>
      <c r="K1175" s="31">
        <v>12</v>
      </c>
      <c r="L1175" s="31">
        <v>29</v>
      </c>
      <c r="M1175" s="12">
        <v>0.41379310344827586</v>
      </c>
    </row>
    <row r="1176" spans="1:13">
      <c r="A1176" s="8">
        <v>474</v>
      </c>
      <c r="B1176" s="8">
        <v>2</v>
      </c>
      <c r="C1176" s="9" t="s">
        <v>9</v>
      </c>
      <c r="D1176" s="9" t="s">
        <v>33</v>
      </c>
      <c r="E1176" s="31">
        <v>19</v>
      </c>
      <c r="F1176" s="31">
        <v>31</v>
      </c>
      <c r="G1176" s="8">
        <v>1</v>
      </c>
      <c r="H1176" s="8">
        <v>34</v>
      </c>
      <c r="I1176" s="9" t="s">
        <v>8</v>
      </c>
      <c r="J1176" s="31">
        <v>31</v>
      </c>
      <c r="K1176" s="31">
        <v>12</v>
      </c>
      <c r="L1176" s="31">
        <v>31</v>
      </c>
      <c r="M1176" s="12">
        <v>0.38709677419354838</v>
      </c>
    </row>
    <row r="1177" spans="1:13">
      <c r="A1177" s="8">
        <v>474</v>
      </c>
      <c r="B1177" s="8">
        <v>2</v>
      </c>
      <c r="C1177" s="9" t="s">
        <v>15</v>
      </c>
      <c r="D1177" s="9" t="s">
        <v>39</v>
      </c>
      <c r="E1177" s="31">
        <v>16</v>
      </c>
      <c r="F1177" s="31">
        <v>28</v>
      </c>
      <c r="G1177" s="8">
        <v>3</v>
      </c>
      <c r="H1177" s="8">
        <v>35</v>
      </c>
      <c r="I1177" s="9" t="s">
        <v>6</v>
      </c>
      <c r="J1177" s="31">
        <v>84</v>
      </c>
      <c r="K1177" s="31">
        <v>36</v>
      </c>
      <c r="L1177" s="31">
        <v>84</v>
      </c>
      <c r="M1177" s="12">
        <v>0.42857142857142855</v>
      </c>
    </row>
    <row r="1178" spans="1:13">
      <c r="A1178" s="8">
        <v>475</v>
      </c>
      <c r="B1178" s="8">
        <v>18</v>
      </c>
      <c r="C1178" s="9" t="s">
        <v>5</v>
      </c>
      <c r="D1178" s="9" t="s">
        <v>31</v>
      </c>
      <c r="E1178" s="31">
        <v>14</v>
      </c>
      <c r="F1178" s="31">
        <v>24</v>
      </c>
      <c r="G1178" s="8">
        <v>3</v>
      </c>
      <c r="H1178" s="8">
        <v>21</v>
      </c>
      <c r="I1178" s="9" t="s">
        <v>8</v>
      </c>
      <c r="J1178" s="31">
        <v>72</v>
      </c>
      <c r="K1178" s="31">
        <v>30</v>
      </c>
      <c r="L1178" s="31">
        <v>72</v>
      </c>
      <c r="M1178" s="12">
        <v>0.41666666666666669</v>
      </c>
    </row>
    <row r="1179" spans="1:13">
      <c r="A1179" s="8">
        <v>475</v>
      </c>
      <c r="B1179" s="8">
        <v>18</v>
      </c>
      <c r="C1179" s="9" t="s">
        <v>20</v>
      </c>
      <c r="D1179" s="9" t="s">
        <v>44</v>
      </c>
      <c r="E1179" s="31">
        <v>20</v>
      </c>
      <c r="F1179" s="31">
        <v>34</v>
      </c>
      <c r="G1179" s="8">
        <v>3</v>
      </c>
      <c r="H1179" s="8">
        <v>14</v>
      </c>
      <c r="I1179" s="9" t="s">
        <v>8</v>
      </c>
      <c r="J1179" s="31">
        <v>102</v>
      </c>
      <c r="K1179" s="31">
        <v>42</v>
      </c>
      <c r="L1179" s="31">
        <v>102</v>
      </c>
      <c r="M1179" s="12">
        <v>0.41176470588235292</v>
      </c>
    </row>
    <row r="1180" spans="1:13">
      <c r="A1180" s="8">
        <v>476</v>
      </c>
      <c r="B1180" s="8">
        <v>13</v>
      </c>
      <c r="C1180" s="9" t="s">
        <v>5</v>
      </c>
      <c r="D1180" s="9" t="s">
        <v>31</v>
      </c>
      <c r="E1180" s="31">
        <v>14</v>
      </c>
      <c r="F1180" s="31">
        <v>24</v>
      </c>
      <c r="G1180" s="8">
        <v>2</v>
      </c>
      <c r="H1180" s="8">
        <v>55</v>
      </c>
      <c r="I1180" s="9" t="s">
        <v>8</v>
      </c>
      <c r="J1180" s="31">
        <v>48</v>
      </c>
      <c r="K1180" s="31">
        <v>20</v>
      </c>
      <c r="L1180" s="31">
        <v>48</v>
      </c>
      <c r="M1180" s="12">
        <v>0.41666666666666669</v>
      </c>
    </row>
    <row r="1181" spans="1:13">
      <c r="A1181" s="8">
        <v>476</v>
      </c>
      <c r="B1181" s="8">
        <v>13</v>
      </c>
      <c r="C1181" s="9" t="s">
        <v>20</v>
      </c>
      <c r="D1181" s="9" t="s">
        <v>44</v>
      </c>
      <c r="E1181" s="31">
        <v>20</v>
      </c>
      <c r="F1181" s="31">
        <v>34</v>
      </c>
      <c r="G1181" s="8">
        <v>1</v>
      </c>
      <c r="H1181" s="8">
        <v>34</v>
      </c>
      <c r="I1181" s="9" t="s">
        <v>6</v>
      </c>
      <c r="J1181" s="31">
        <v>34</v>
      </c>
      <c r="K1181" s="31">
        <v>14</v>
      </c>
      <c r="L1181" s="31">
        <v>34</v>
      </c>
      <c r="M1181" s="12">
        <v>0.41176470588235292</v>
      </c>
    </row>
    <row r="1182" spans="1:13">
      <c r="A1182" s="8">
        <v>476</v>
      </c>
      <c r="B1182" s="8">
        <v>13</v>
      </c>
      <c r="C1182" s="9" t="s">
        <v>18</v>
      </c>
      <c r="D1182" s="9" t="s">
        <v>42</v>
      </c>
      <c r="E1182" s="31">
        <v>19</v>
      </c>
      <c r="F1182" s="31">
        <v>32</v>
      </c>
      <c r="G1182" s="8">
        <v>3</v>
      </c>
      <c r="H1182" s="8">
        <v>5</v>
      </c>
      <c r="I1182" s="9" t="s">
        <v>8</v>
      </c>
      <c r="J1182" s="31">
        <v>96</v>
      </c>
      <c r="K1182" s="31">
        <v>39</v>
      </c>
      <c r="L1182" s="31">
        <v>96</v>
      </c>
      <c r="M1182" s="12">
        <v>0.40625</v>
      </c>
    </row>
    <row r="1183" spans="1:13">
      <c r="A1183" s="8">
        <v>476</v>
      </c>
      <c r="B1183" s="8">
        <v>13</v>
      </c>
      <c r="C1183" s="9" t="s">
        <v>11</v>
      </c>
      <c r="D1183" s="9" t="s">
        <v>35</v>
      </c>
      <c r="E1183" s="31">
        <v>25</v>
      </c>
      <c r="F1183" s="31">
        <v>40</v>
      </c>
      <c r="G1183" s="8">
        <v>1</v>
      </c>
      <c r="H1183" s="8">
        <v>21</v>
      </c>
      <c r="I1183" s="9" t="s">
        <v>6</v>
      </c>
      <c r="J1183" s="31">
        <v>40</v>
      </c>
      <c r="K1183" s="31">
        <v>15</v>
      </c>
      <c r="L1183" s="31">
        <v>40</v>
      </c>
      <c r="M1183" s="12">
        <v>0.375</v>
      </c>
    </row>
    <row r="1184" spans="1:13">
      <c r="A1184" s="8">
        <v>477</v>
      </c>
      <c r="B1184" s="8">
        <v>8</v>
      </c>
      <c r="C1184" s="9" t="s">
        <v>20</v>
      </c>
      <c r="D1184" s="9" t="s">
        <v>44</v>
      </c>
      <c r="E1184" s="31">
        <v>20</v>
      </c>
      <c r="F1184" s="31">
        <v>34</v>
      </c>
      <c r="G1184" s="8">
        <v>2</v>
      </c>
      <c r="H1184" s="8">
        <v>34</v>
      </c>
      <c r="I1184" s="9" t="s">
        <v>8</v>
      </c>
      <c r="J1184" s="31">
        <v>68</v>
      </c>
      <c r="K1184" s="31">
        <v>28</v>
      </c>
      <c r="L1184" s="31">
        <v>68</v>
      </c>
      <c r="M1184" s="12">
        <v>0.41176470588235292</v>
      </c>
    </row>
    <row r="1185" spans="1:13">
      <c r="A1185" s="8">
        <v>477</v>
      </c>
      <c r="B1185" s="8">
        <v>8</v>
      </c>
      <c r="C1185" s="9" t="s">
        <v>22</v>
      </c>
      <c r="D1185" s="9" t="s">
        <v>46</v>
      </c>
      <c r="E1185" s="31">
        <v>14</v>
      </c>
      <c r="F1185" s="31">
        <v>23</v>
      </c>
      <c r="G1185" s="8">
        <v>2</v>
      </c>
      <c r="H1185" s="8">
        <v>13</v>
      </c>
      <c r="I1185" s="9" t="s">
        <v>8</v>
      </c>
      <c r="J1185" s="31">
        <v>46</v>
      </c>
      <c r="K1185" s="31">
        <v>18</v>
      </c>
      <c r="L1185" s="31">
        <v>46</v>
      </c>
      <c r="M1185" s="12">
        <v>0.39130434782608697</v>
      </c>
    </row>
    <row r="1186" spans="1:13">
      <c r="A1186" s="8">
        <v>477</v>
      </c>
      <c r="B1186" s="8">
        <v>8</v>
      </c>
      <c r="C1186" s="9" t="s">
        <v>5</v>
      </c>
      <c r="D1186" s="9" t="s">
        <v>31</v>
      </c>
      <c r="E1186" s="31">
        <v>14</v>
      </c>
      <c r="F1186" s="31">
        <v>24</v>
      </c>
      <c r="G1186" s="8">
        <v>2</v>
      </c>
      <c r="H1186" s="8">
        <v>47</v>
      </c>
      <c r="I1186" s="9" t="s">
        <v>8</v>
      </c>
      <c r="J1186" s="31">
        <v>48</v>
      </c>
      <c r="K1186" s="31">
        <v>20</v>
      </c>
      <c r="L1186" s="31">
        <v>48</v>
      </c>
      <c r="M1186" s="12">
        <v>0.41666666666666669</v>
      </c>
    </row>
    <row r="1187" spans="1:13">
      <c r="A1187" s="8">
        <v>477</v>
      </c>
      <c r="B1187" s="8">
        <v>8</v>
      </c>
      <c r="C1187" s="9" t="s">
        <v>23</v>
      </c>
      <c r="D1187" s="9" t="s">
        <v>47</v>
      </c>
      <c r="E1187" s="31">
        <v>13</v>
      </c>
      <c r="F1187" s="31">
        <v>21</v>
      </c>
      <c r="G1187" s="8">
        <v>2</v>
      </c>
      <c r="H1187" s="8">
        <v>21</v>
      </c>
      <c r="I1187" s="9" t="s">
        <v>6</v>
      </c>
      <c r="J1187" s="31">
        <v>42</v>
      </c>
      <c r="K1187" s="31">
        <v>16</v>
      </c>
      <c r="L1187" s="31">
        <v>42</v>
      </c>
      <c r="M1187" s="12">
        <v>0.38095238095238093</v>
      </c>
    </row>
    <row r="1188" spans="1:13">
      <c r="A1188" s="8">
        <v>478</v>
      </c>
      <c r="B1188" s="8">
        <v>7</v>
      </c>
      <c r="C1188" s="9" t="s">
        <v>7</v>
      </c>
      <c r="D1188" s="9" t="s">
        <v>32</v>
      </c>
      <c r="E1188" s="31">
        <v>18</v>
      </c>
      <c r="F1188" s="31">
        <v>30</v>
      </c>
      <c r="G1188" s="8">
        <v>2</v>
      </c>
      <c r="H1188" s="8">
        <v>54</v>
      </c>
      <c r="I1188" s="9" t="s">
        <v>8</v>
      </c>
      <c r="J1188" s="31">
        <v>60</v>
      </c>
      <c r="K1188" s="31">
        <v>24</v>
      </c>
      <c r="L1188" s="31">
        <v>60</v>
      </c>
      <c r="M1188" s="12">
        <v>0.4</v>
      </c>
    </row>
    <row r="1189" spans="1:13">
      <c r="A1189" s="8">
        <v>478</v>
      </c>
      <c r="B1189" s="8">
        <v>7</v>
      </c>
      <c r="C1189" s="9" t="s">
        <v>13</v>
      </c>
      <c r="D1189" s="9" t="s">
        <v>37</v>
      </c>
      <c r="E1189" s="31">
        <v>17</v>
      </c>
      <c r="F1189" s="31">
        <v>29</v>
      </c>
      <c r="G1189" s="8">
        <v>2</v>
      </c>
      <c r="H1189" s="8">
        <v>36</v>
      </c>
      <c r="I1189" s="9" t="s">
        <v>8</v>
      </c>
      <c r="J1189" s="31">
        <v>58</v>
      </c>
      <c r="K1189" s="31">
        <v>24</v>
      </c>
      <c r="L1189" s="31">
        <v>58</v>
      </c>
      <c r="M1189" s="12">
        <v>0.41379310344827586</v>
      </c>
    </row>
    <row r="1190" spans="1:13">
      <c r="A1190" s="8">
        <v>479</v>
      </c>
      <c r="B1190" s="8">
        <v>1</v>
      </c>
      <c r="C1190" s="9" t="s">
        <v>24</v>
      </c>
      <c r="D1190" s="9" t="s">
        <v>48</v>
      </c>
      <c r="E1190" s="31">
        <v>10</v>
      </c>
      <c r="F1190" s="31">
        <v>18</v>
      </c>
      <c r="G1190" s="8">
        <v>1</v>
      </c>
      <c r="H1190" s="8">
        <v>45</v>
      </c>
      <c r="I1190" s="9" t="s">
        <v>6</v>
      </c>
      <c r="J1190" s="31">
        <v>18</v>
      </c>
      <c r="K1190" s="31">
        <v>8</v>
      </c>
      <c r="L1190" s="31">
        <v>18</v>
      </c>
      <c r="M1190" s="12">
        <v>0.44444444444444442</v>
      </c>
    </row>
    <row r="1191" spans="1:13">
      <c r="A1191" s="8">
        <v>479</v>
      </c>
      <c r="B1191" s="8">
        <v>1</v>
      </c>
      <c r="C1191" s="9" t="s">
        <v>20</v>
      </c>
      <c r="D1191" s="9" t="s">
        <v>44</v>
      </c>
      <c r="E1191" s="31">
        <v>20</v>
      </c>
      <c r="F1191" s="31">
        <v>34</v>
      </c>
      <c r="G1191" s="8">
        <v>1</v>
      </c>
      <c r="H1191" s="8">
        <v>38</v>
      </c>
      <c r="I1191" s="9" t="s">
        <v>8</v>
      </c>
      <c r="J1191" s="31">
        <v>34</v>
      </c>
      <c r="K1191" s="31">
        <v>14</v>
      </c>
      <c r="L1191" s="31">
        <v>34</v>
      </c>
      <c r="M1191" s="12">
        <v>0.41176470588235292</v>
      </c>
    </row>
    <row r="1192" spans="1:13">
      <c r="A1192" s="8">
        <v>480</v>
      </c>
      <c r="B1192" s="8">
        <v>1</v>
      </c>
      <c r="C1192" s="9" t="s">
        <v>17</v>
      </c>
      <c r="D1192" s="9" t="s">
        <v>41</v>
      </c>
      <c r="E1192" s="31">
        <v>21</v>
      </c>
      <c r="F1192" s="31">
        <v>35</v>
      </c>
      <c r="G1192" s="8">
        <v>3</v>
      </c>
      <c r="H1192" s="8">
        <v>57</v>
      </c>
      <c r="I1192" s="9" t="s">
        <v>8</v>
      </c>
      <c r="J1192" s="31">
        <v>105</v>
      </c>
      <c r="K1192" s="31">
        <v>42</v>
      </c>
      <c r="L1192" s="31">
        <v>105</v>
      </c>
      <c r="M1192" s="12">
        <v>0.4</v>
      </c>
    </row>
    <row r="1193" spans="1:13">
      <c r="A1193" s="8">
        <v>480</v>
      </c>
      <c r="B1193" s="8">
        <v>1</v>
      </c>
      <c r="C1193" s="9" t="s">
        <v>10</v>
      </c>
      <c r="D1193" s="9" t="s">
        <v>34</v>
      </c>
      <c r="E1193" s="31">
        <v>16</v>
      </c>
      <c r="F1193" s="31">
        <v>27</v>
      </c>
      <c r="G1193" s="8">
        <v>2</v>
      </c>
      <c r="H1193" s="8">
        <v>8</v>
      </c>
      <c r="I1193" s="9" t="s">
        <v>6</v>
      </c>
      <c r="J1193" s="31">
        <v>54</v>
      </c>
      <c r="K1193" s="31">
        <v>22</v>
      </c>
      <c r="L1193" s="31">
        <v>54</v>
      </c>
      <c r="M1193" s="12">
        <v>0.40740740740740738</v>
      </c>
    </row>
    <row r="1194" spans="1:13">
      <c r="A1194" s="8">
        <v>481</v>
      </c>
      <c r="B1194" s="8">
        <v>9</v>
      </c>
      <c r="C1194" s="9" t="s">
        <v>25</v>
      </c>
      <c r="D1194" s="9" t="s">
        <v>49</v>
      </c>
      <c r="E1194" s="31">
        <v>15</v>
      </c>
      <c r="F1194" s="31">
        <v>26</v>
      </c>
      <c r="G1194" s="8">
        <v>2</v>
      </c>
      <c r="H1194" s="8">
        <v>58</v>
      </c>
      <c r="I1194" s="9" t="s">
        <v>8</v>
      </c>
      <c r="J1194" s="31">
        <v>52</v>
      </c>
      <c r="K1194" s="31">
        <v>22</v>
      </c>
      <c r="L1194" s="31">
        <v>52</v>
      </c>
      <c r="M1194" s="12">
        <v>0.42307692307692307</v>
      </c>
    </row>
    <row r="1195" spans="1:13">
      <c r="A1195" s="8">
        <v>482</v>
      </c>
      <c r="B1195" s="8">
        <v>9</v>
      </c>
      <c r="C1195" s="9" t="s">
        <v>23</v>
      </c>
      <c r="D1195" s="9" t="s">
        <v>47</v>
      </c>
      <c r="E1195" s="31">
        <v>13</v>
      </c>
      <c r="F1195" s="31">
        <v>21</v>
      </c>
      <c r="G1195" s="8">
        <v>3</v>
      </c>
      <c r="H1195" s="8">
        <v>21</v>
      </c>
      <c r="I1195" s="9" t="s">
        <v>8</v>
      </c>
      <c r="J1195" s="31">
        <v>63</v>
      </c>
      <c r="K1195" s="31">
        <v>24</v>
      </c>
      <c r="L1195" s="31">
        <v>63</v>
      </c>
      <c r="M1195" s="12">
        <v>0.38095238095238093</v>
      </c>
    </row>
    <row r="1196" spans="1:13">
      <c r="A1196" s="8">
        <v>483</v>
      </c>
      <c r="B1196" s="8">
        <v>2</v>
      </c>
      <c r="C1196" s="9" t="s">
        <v>10</v>
      </c>
      <c r="D1196" s="9" t="s">
        <v>34</v>
      </c>
      <c r="E1196" s="31">
        <v>16</v>
      </c>
      <c r="F1196" s="31">
        <v>27</v>
      </c>
      <c r="G1196" s="8">
        <v>3</v>
      </c>
      <c r="H1196" s="8">
        <v>53</v>
      </c>
      <c r="I1196" s="9" t="s">
        <v>6</v>
      </c>
      <c r="J1196" s="31">
        <v>81</v>
      </c>
      <c r="K1196" s="31">
        <v>33</v>
      </c>
      <c r="L1196" s="31">
        <v>81</v>
      </c>
      <c r="M1196" s="12">
        <v>0.40740740740740738</v>
      </c>
    </row>
    <row r="1197" spans="1:13">
      <c r="A1197" s="8">
        <v>484</v>
      </c>
      <c r="B1197" s="8">
        <v>18</v>
      </c>
      <c r="C1197" s="9" t="s">
        <v>26</v>
      </c>
      <c r="D1197" s="9" t="s">
        <v>50</v>
      </c>
      <c r="E1197" s="31">
        <v>15</v>
      </c>
      <c r="F1197" s="31">
        <v>25</v>
      </c>
      <c r="G1197" s="8">
        <v>3</v>
      </c>
      <c r="H1197" s="8">
        <v>34</v>
      </c>
      <c r="I1197" s="9" t="s">
        <v>8</v>
      </c>
      <c r="J1197" s="31">
        <v>75</v>
      </c>
      <c r="K1197" s="31">
        <v>30</v>
      </c>
      <c r="L1197" s="31">
        <v>75</v>
      </c>
      <c r="M1197" s="12">
        <v>0.4</v>
      </c>
    </row>
    <row r="1198" spans="1:13">
      <c r="A1198" s="8">
        <v>485</v>
      </c>
      <c r="B1198" s="8">
        <v>6</v>
      </c>
      <c r="C1198" s="9" t="s">
        <v>5</v>
      </c>
      <c r="D1198" s="9" t="s">
        <v>31</v>
      </c>
      <c r="E1198" s="31">
        <v>14</v>
      </c>
      <c r="F1198" s="31">
        <v>24</v>
      </c>
      <c r="G1198" s="8">
        <v>3</v>
      </c>
      <c r="H1198" s="8">
        <v>23</v>
      </c>
      <c r="I1198" s="9" t="s">
        <v>6</v>
      </c>
      <c r="J1198" s="31">
        <v>72</v>
      </c>
      <c r="K1198" s="31">
        <v>30</v>
      </c>
      <c r="L1198" s="31">
        <v>72</v>
      </c>
      <c r="M1198" s="12">
        <v>0.41666666666666669</v>
      </c>
    </row>
    <row r="1199" spans="1:13">
      <c r="A1199" s="8">
        <v>485</v>
      </c>
      <c r="B1199" s="8">
        <v>6</v>
      </c>
      <c r="C1199" s="9" t="s">
        <v>12</v>
      </c>
      <c r="D1199" s="9" t="s">
        <v>36</v>
      </c>
      <c r="E1199" s="31">
        <v>22</v>
      </c>
      <c r="F1199" s="31">
        <v>36</v>
      </c>
      <c r="G1199" s="8">
        <v>2</v>
      </c>
      <c r="H1199" s="8">
        <v>56</v>
      </c>
      <c r="I1199" s="9" t="s">
        <v>6</v>
      </c>
      <c r="J1199" s="31">
        <v>72</v>
      </c>
      <c r="K1199" s="31">
        <v>28</v>
      </c>
      <c r="L1199" s="31">
        <v>72</v>
      </c>
      <c r="M1199" s="12">
        <v>0.3888888888888889</v>
      </c>
    </row>
    <row r="1200" spans="1:13">
      <c r="A1200" s="8">
        <v>486</v>
      </c>
      <c r="B1200" s="8">
        <v>15</v>
      </c>
      <c r="C1200" s="9" t="s">
        <v>12</v>
      </c>
      <c r="D1200" s="9" t="s">
        <v>36</v>
      </c>
      <c r="E1200" s="31">
        <v>22</v>
      </c>
      <c r="F1200" s="31">
        <v>36</v>
      </c>
      <c r="G1200" s="8">
        <v>2</v>
      </c>
      <c r="H1200" s="8">
        <v>7</v>
      </c>
      <c r="I1200" s="9" t="s">
        <v>6</v>
      </c>
      <c r="J1200" s="31">
        <v>72</v>
      </c>
      <c r="K1200" s="31">
        <v>28</v>
      </c>
      <c r="L1200" s="31">
        <v>72</v>
      </c>
      <c r="M1200" s="12">
        <v>0.3888888888888889</v>
      </c>
    </row>
    <row r="1201" spans="1:13">
      <c r="A1201" s="8">
        <v>486</v>
      </c>
      <c r="B1201" s="8">
        <v>15</v>
      </c>
      <c r="C1201" s="9" t="s">
        <v>21</v>
      </c>
      <c r="D1201" s="9" t="s">
        <v>45</v>
      </c>
      <c r="E1201" s="31">
        <v>12</v>
      </c>
      <c r="F1201" s="31">
        <v>20</v>
      </c>
      <c r="G1201" s="8">
        <v>1</v>
      </c>
      <c r="H1201" s="8">
        <v>19</v>
      </c>
      <c r="I1201" s="9" t="s">
        <v>6</v>
      </c>
      <c r="J1201" s="31">
        <v>20</v>
      </c>
      <c r="K1201" s="31">
        <v>8</v>
      </c>
      <c r="L1201" s="31">
        <v>20</v>
      </c>
      <c r="M1201" s="12">
        <v>0.4</v>
      </c>
    </row>
    <row r="1202" spans="1:13">
      <c r="A1202" s="8">
        <v>486</v>
      </c>
      <c r="B1202" s="8">
        <v>15</v>
      </c>
      <c r="C1202" s="9" t="s">
        <v>20</v>
      </c>
      <c r="D1202" s="9" t="s">
        <v>44</v>
      </c>
      <c r="E1202" s="31">
        <v>20</v>
      </c>
      <c r="F1202" s="31">
        <v>34</v>
      </c>
      <c r="G1202" s="8">
        <v>1</v>
      </c>
      <c r="H1202" s="8">
        <v>9</v>
      </c>
      <c r="I1202" s="9" t="s">
        <v>6</v>
      </c>
      <c r="J1202" s="31">
        <v>34</v>
      </c>
      <c r="K1202" s="31">
        <v>14</v>
      </c>
      <c r="L1202" s="31">
        <v>34</v>
      </c>
      <c r="M1202" s="12">
        <v>0.41176470588235292</v>
      </c>
    </row>
    <row r="1203" spans="1:13">
      <c r="A1203" s="8">
        <v>486</v>
      </c>
      <c r="B1203" s="8">
        <v>15</v>
      </c>
      <c r="C1203" s="9" t="s">
        <v>5</v>
      </c>
      <c r="D1203" s="9" t="s">
        <v>31</v>
      </c>
      <c r="E1203" s="31">
        <v>14</v>
      </c>
      <c r="F1203" s="31">
        <v>24</v>
      </c>
      <c r="G1203" s="8">
        <v>1</v>
      </c>
      <c r="H1203" s="8">
        <v>24</v>
      </c>
      <c r="I1203" s="9" t="s">
        <v>6</v>
      </c>
      <c r="J1203" s="31">
        <v>24</v>
      </c>
      <c r="K1203" s="31">
        <v>10</v>
      </c>
      <c r="L1203" s="31">
        <v>24</v>
      </c>
      <c r="M1203" s="12">
        <v>0.41666666666666669</v>
      </c>
    </row>
    <row r="1204" spans="1:13">
      <c r="A1204" s="8">
        <v>487</v>
      </c>
      <c r="B1204" s="8">
        <v>17</v>
      </c>
      <c r="C1204" s="9" t="s">
        <v>20</v>
      </c>
      <c r="D1204" s="9" t="s">
        <v>44</v>
      </c>
      <c r="E1204" s="31">
        <v>20</v>
      </c>
      <c r="F1204" s="31">
        <v>34</v>
      </c>
      <c r="G1204" s="8">
        <v>2</v>
      </c>
      <c r="H1204" s="8">
        <v>58</v>
      </c>
      <c r="I1204" s="9" t="s">
        <v>8</v>
      </c>
      <c r="J1204" s="31">
        <v>68</v>
      </c>
      <c r="K1204" s="31">
        <v>28</v>
      </c>
      <c r="L1204" s="31">
        <v>68</v>
      </c>
      <c r="M1204" s="12">
        <v>0.41176470588235292</v>
      </c>
    </row>
    <row r="1205" spans="1:13">
      <c r="A1205" s="8">
        <v>487</v>
      </c>
      <c r="B1205" s="8">
        <v>17</v>
      </c>
      <c r="C1205" s="9" t="s">
        <v>9</v>
      </c>
      <c r="D1205" s="9" t="s">
        <v>33</v>
      </c>
      <c r="E1205" s="31">
        <v>19</v>
      </c>
      <c r="F1205" s="31">
        <v>31</v>
      </c>
      <c r="G1205" s="8">
        <v>2</v>
      </c>
      <c r="H1205" s="8">
        <v>29</v>
      </c>
      <c r="I1205" s="9" t="s">
        <v>8</v>
      </c>
      <c r="J1205" s="31">
        <v>62</v>
      </c>
      <c r="K1205" s="31">
        <v>24</v>
      </c>
      <c r="L1205" s="31">
        <v>62</v>
      </c>
      <c r="M1205" s="12">
        <v>0.38709677419354838</v>
      </c>
    </row>
    <row r="1206" spans="1:13">
      <c r="A1206" s="8">
        <v>487</v>
      </c>
      <c r="B1206" s="8">
        <v>17</v>
      </c>
      <c r="C1206" s="9" t="s">
        <v>19</v>
      </c>
      <c r="D1206" s="9" t="s">
        <v>43</v>
      </c>
      <c r="E1206" s="31">
        <v>13</v>
      </c>
      <c r="F1206" s="31">
        <v>22</v>
      </c>
      <c r="G1206" s="8">
        <v>1</v>
      </c>
      <c r="H1206" s="8">
        <v>5</v>
      </c>
      <c r="I1206" s="9" t="s">
        <v>8</v>
      </c>
      <c r="J1206" s="31">
        <v>22</v>
      </c>
      <c r="K1206" s="31">
        <v>9</v>
      </c>
      <c r="L1206" s="31">
        <v>22</v>
      </c>
      <c r="M1206" s="12">
        <v>0.40909090909090912</v>
      </c>
    </row>
    <row r="1207" spans="1:13">
      <c r="A1207" s="8">
        <v>488</v>
      </c>
      <c r="B1207" s="8">
        <v>10</v>
      </c>
      <c r="C1207" s="9" t="s">
        <v>24</v>
      </c>
      <c r="D1207" s="9" t="s">
        <v>48</v>
      </c>
      <c r="E1207" s="31">
        <v>10</v>
      </c>
      <c r="F1207" s="31">
        <v>18</v>
      </c>
      <c r="G1207" s="8">
        <v>3</v>
      </c>
      <c r="H1207" s="8">
        <v>54</v>
      </c>
      <c r="I1207" s="9" t="s">
        <v>6</v>
      </c>
      <c r="J1207" s="31">
        <v>54</v>
      </c>
      <c r="K1207" s="31">
        <v>24</v>
      </c>
      <c r="L1207" s="31">
        <v>54</v>
      </c>
      <c r="M1207" s="12">
        <v>0.44444444444444442</v>
      </c>
    </row>
    <row r="1208" spans="1:13">
      <c r="A1208" s="8">
        <v>488</v>
      </c>
      <c r="B1208" s="8">
        <v>10</v>
      </c>
      <c r="C1208" s="9" t="s">
        <v>22</v>
      </c>
      <c r="D1208" s="9" t="s">
        <v>46</v>
      </c>
      <c r="E1208" s="31">
        <v>14</v>
      </c>
      <c r="F1208" s="31">
        <v>23</v>
      </c>
      <c r="G1208" s="8">
        <v>3</v>
      </c>
      <c r="H1208" s="8">
        <v>52</v>
      </c>
      <c r="I1208" s="9" t="s">
        <v>6</v>
      </c>
      <c r="J1208" s="31">
        <v>69</v>
      </c>
      <c r="K1208" s="31">
        <v>27</v>
      </c>
      <c r="L1208" s="31">
        <v>69</v>
      </c>
      <c r="M1208" s="12">
        <v>0.39130434782608697</v>
      </c>
    </row>
    <row r="1209" spans="1:13">
      <c r="A1209" s="8">
        <v>488</v>
      </c>
      <c r="B1209" s="8">
        <v>10</v>
      </c>
      <c r="C1209" s="9" t="s">
        <v>9</v>
      </c>
      <c r="D1209" s="9" t="s">
        <v>33</v>
      </c>
      <c r="E1209" s="31">
        <v>19</v>
      </c>
      <c r="F1209" s="31">
        <v>31</v>
      </c>
      <c r="G1209" s="8">
        <v>2</v>
      </c>
      <c r="H1209" s="8">
        <v>18</v>
      </c>
      <c r="I1209" s="9" t="s">
        <v>8</v>
      </c>
      <c r="J1209" s="31">
        <v>62</v>
      </c>
      <c r="K1209" s="31">
        <v>24</v>
      </c>
      <c r="L1209" s="31">
        <v>62</v>
      </c>
      <c r="M1209" s="12">
        <v>0.38709677419354838</v>
      </c>
    </row>
    <row r="1210" spans="1:13">
      <c r="A1210" s="8">
        <v>489</v>
      </c>
      <c r="B1210" s="8">
        <v>3</v>
      </c>
      <c r="C1210" s="9" t="s">
        <v>11</v>
      </c>
      <c r="D1210" s="9" t="s">
        <v>35</v>
      </c>
      <c r="E1210" s="31">
        <v>25</v>
      </c>
      <c r="F1210" s="31">
        <v>40</v>
      </c>
      <c r="G1210" s="8">
        <v>2</v>
      </c>
      <c r="H1210" s="8">
        <v>28</v>
      </c>
      <c r="I1210" s="9" t="s">
        <v>8</v>
      </c>
      <c r="J1210" s="31">
        <v>80</v>
      </c>
      <c r="K1210" s="31">
        <v>30</v>
      </c>
      <c r="L1210" s="31">
        <v>80</v>
      </c>
      <c r="M1210" s="12">
        <v>0.375</v>
      </c>
    </row>
    <row r="1211" spans="1:13">
      <c r="A1211" s="8">
        <v>489</v>
      </c>
      <c r="B1211" s="8">
        <v>3</v>
      </c>
      <c r="C1211" s="9" t="s">
        <v>22</v>
      </c>
      <c r="D1211" s="9" t="s">
        <v>46</v>
      </c>
      <c r="E1211" s="31">
        <v>14</v>
      </c>
      <c r="F1211" s="31">
        <v>23</v>
      </c>
      <c r="G1211" s="8">
        <v>3</v>
      </c>
      <c r="H1211" s="8">
        <v>6</v>
      </c>
      <c r="I1211" s="9" t="s">
        <v>8</v>
      </c>
      <c r="J1211" s="31">
        <v>69</v>
      </c>
      <c r="K1211" s="31">
        <v>27</v>
      </c>
      <c r="L1211" s="31">
        <v>69</v>
      </c>
      <c r="M1211" s="12">
        <v>0.39130434782608697</v>
      </c>
    </row>
    <row r="1212" spans="1:13">
      <c r="A1212" s="8">
        <v>490</v>
      </c>
      <c r="B1212" s="8">
        <v>1</v>
      </c>
      <c r="C1212" s="9" t="s">
        <v>25</v>
      </c>
      <c r="D1212" s="9" t="s">
        <v>49</v>
      </c>
      <c r="E1212" s="31">
        <v>15</v>
      </c>
      <c r="F1212" s="31">
        <v>26</v>
      </c>
      <c r="G1212" s="8">
        <v>3</v>
      </c>
      <c r="H1212" s="8">
        <v>34</v>
      </c>
      <c r="I1212" s="9" t="s">
        <v>6</v>
      </c>
      <c r="J1212" s="31">
        <v>78</v>
      </c>
      <c r="K1212" s="31">
        <v>33</v>
      </c>
      <c r="L1212" s="31">
        <v>78</v>
      </c>
      <c r="M1212" s="12">
        <v>0.42307692307692307</v>
      </c>
    </row>
    <row r="1213" spans="1:13">
      <c r="A1213" s="8">
        <v>490</v>
      </c>
      <c r="B1213" s="8">
        <v>1</v>
      </c>
      <c r="C1213" s="9" t="s">
        <v>18</v>
      </c>
      <c r="D1213" s="9" t="s">
        <v>42</v>
      </c>
      <c r="E1213" s="31">
        <v>19</v>
      </c>
      <c r="F1213" s="31">
        <v>32</v>
      </c>
      <c r="G1213" s="8">
        <v>1</v>
      </c>
      <c r="H1213" s="8">
        <v>55</v>
      </c>
      <c r="I1213" s="9" t="s">
        <v>6</v>
      </c>
      <c r="J1213" s="31">
        <v>32</v>
      </c>
      <c r="K1213" s="31">
        <v>13</v>
      </c>
      <c r="L1213" s="31">
        <v>32</v>
      </c>
      <c r="M1213" s="12">
        <v>0.40625</v>
      </c>
    </row>
    <row r="1214" spans="1:13">
      <c r="A1214" s="8">
        <v>490</v>
      </c>
      <c r="B1214" s="8">
        <v>1</v>
      </c>
      <c r="C1214" s="9" t="s">
        <v>20</v>
      </c>
      <c r="D1214" s="9" t="s">
        <v>44</v>
      </c>
      <c r="E1214" s="31">
        <v>20</v>
      </c>
      <c r="F1214" s="31">
        <v>34</v>
      </c>
      <c r="G1214" s="8">
        <v>3</v>
      </c>
      <c r="H1214" s="8">
        <v>42</v>
      </c>
      <c r="I1214" s="9" t="s">
        <v>6</v>
      </c>
      <c r="J1214" s="31">
        <v>102</v>
      </c>
      <c r="K1214" s="31">
        <v>42</v>
      </c>
      <c r="L1214" s="31">
        <v>102</v>
      </c>
      <c r="M1214" s="12">
        <v>0.41176470588235292</v>
      </c>
    </row>
    <row r="1215" spans="1:13">
      <c r="A1215" s="8">
        <v>491</v>
      </c>
      <c r="B1215" s="8">
        <v>7</v>
      </c>
      <c r="C1215" s="9" t="s">
        <v>13</v>
      </c>
      <c r="D1215" s="9" t="s">
        <v>37</v>
      </c>
      <c r="E1215" s="31">
        <v>17</v>
      </c>
      <c r="F1215" s="31">
        <v>29</v>
      </c>
      <c r="G1215" s="8">
        <v>2</v>
      </c>
      <c r="H1215" s="8">
        <v>30</v>
      </c>
      <c r="I1215" s="9" t="s">
        <v>6</v>
      </c>
      <c r="J1215" s="31">
        <v>58</v>
      </c>
      <c r="K1215" s="31">
        <v>24</v>
      </c>
      <c r="L1215" s="31">
        <v>58</v>
      </c>
      <c r="M1215" s="12">
        <v>0.41379310344827586</v>
      </c>
    </row>
    <row r="1216" spans="1:13">
      <c r="A1216" s="8">
        <v>491</v>
      </c>
      <c r="B1216" s="8">
        <v>7</v>
      </c>
      <c r="C1216" s="9" t="s">
        <v>7</v>
      </c>
      <c r="D1216" s="9" t="s">
        <v>32</v>
      </c>
      <c r="E1216" s="31">
        <v>18</v>
      </c>
      <c r="F1216" s="31">
        <v>30</v>
      </c>
      <c r="G1216" s="8">
        <v>2</v>
      </c>
      <c r="H1216" s="8">
        <v>11</v>
      </c>
      <c r="I1216" s="9" t="s">
        <v>6</v>
      </c>
      <c r="J1216" s="31">
        <v>60</v>
      </c>
      <c r="K1216" s="31">
        <v>24</v>
      </c>
      <c r="L1216" s="31">
        <v>60</v>
      </c>
      <c r="M1216" s="12">
        <v>0.4</v>
      </c>
    </row>
    <row r="1217" spans="1:13">
      <c r="A1217" s="8">
        <v>492</v>
      </c>
      <c r="B1217" s="8">
        <v>4</v>
      </c>
      <c r="C1217" s="9" t="s">
        <v>14</v>
      </c>
      <c r="D1217" s="9" t="s">
        <v>38</v>
      </c>
      <c r="E1217" s="31">
        <v>20</v>
      </c>
      <c r="F1217" s="31">
        <v>33</v>
      </c>
      <c r="G1217" s="8">
        <v>3</v>
      </c>
      <c r="H1217" s="8">
        <v>15</v>
      </c>
      <c r="I1217" s="9" t="s">
        <v>6</v>
      </c>
      <c r="J1217" s="31">
        <v>99</v>
      </c>
      <c r="K1217" s="31">
        <v>39</v>
      </c>
      <c r="L1217" s="31">
        <v>99</v>
      </c>
      <c r="M1217" s="12">
        <v>0.39393939393939392</v>
      </c>
    </row>
    <row r="1218" spans="1:13">
      <c r="A1218" s="8">
        <v>492</v>
      </c>
      <c r="B1218" s="8">
        <v>4</v>
      </c>
      <c r="C1218" s="9" t="s">
        <v>23</v>
      </c>
      <c r="D1218" s="9" t="s">
        <v>47</v>
      </c>
      <c r="E1218" s="31">
        <v>13</v>
      </c>
      <c r="F1218" s="31">
        <v>21</v>
      </c>
      <c r="G1218" s="8">
        <v>3</v>
      </c>
      <c r="H1218" s="8">
        <v>8</v>
      </c>
      <c r="I1218" s="9" t="s">
        <v>6</v>
      </c>
      <c r="J1218" s="31">
        <v>63</v>
      </c>
      <c r="K1218" s="31">
        <v>24</v>
      </c>
      <c r="L1218" s="31">
        <v>63</v>
      </c>
      <c r="M1218" s="12">
        <v>0.38095238095238093</v>
      </c>
    </row>
    <row r="1219" spans="1:13">
      <c r="A1219" s="8">
        <v>492</v>
      </c>
      <c r="B1219" s="8">
        <v>4</v>
      </c>
      <c r="C1219" s="9" t="s">
        <v>5</v>
      </c>
      <c r="D1219" s="9" t="s">
        <v>31</v>
      </c>
      <c r="E1219" s="31">
        <v>14</v>
      </c>
      <c r="F1219" s="31">
        <v>24</v>
      </c>
      <c r="G1219" s="8">
        <v>2</v>
      </c>
      <c r="H1219" s="8">
        <v>26</v>
      </c>
      <c r="I1219" s="9" t="s">
        <v>6</v>
      </c>
      <c r="J1219" s="31">
        <v>48</v>
      </c>
      <c r="K1219" s="31">
        <v>20</v>
      </c>
      <c r="L1219" s="31">
        <v>48</v>
      </c>
      <c r="M1219" s="12">
        <v>0.41666666666666669</v>
      </c>
    </row>
    <row r="1220" spans="1:13">
      <c r="A1220" s="8">
        <v>493</v>
      </c>
      <c r="B1220" s="8">
        <v>2</v>
      </c>
      <c r="C1220" s="9" t="s">
        <v>24</v>
      </c>
      <c r="D1220" s="9" t="s">
        <v>48</v>
      </c>
      <c r="E1220" s="31">
        <v>10</v>
      </c>
      <c r="F1220" s="31">
        <v>18</v>
      </c>
      <c r="G1220" s="8">
        <v>3</v>
      </c>
      <c r="H1220" s="8">
        <v>8</v>
      </c>
      <c r="I1220" s="9" t="s">
        <v>8</v>
      </c>
      <c r="J1220" s="31">
        <v>54</v>
      </c>
      <c r="K1220" s="31">
        <v>24</v>
      </c>
      <c r="L1220" s="31">
        <v>54</v>
      </c>
      <c r="M1220" s="12">
        <v>0.44444444444444442</v>
      </c>
    </row>
    <row r="1221" spans="1:13">
      <c r="A1221" s="8">
        <v>494</v>
      </c>
      <c r="B1221" s="8">
        <v>20</v>
      </c>
      <c r="C1221" s="9" t="s">
        <v>18</v>
      </c>
      <c r="D1221" s="9" t="s">
        <v>42</v>
      </c>
      <c r="E1221" s="31">
        <v>19</v>
      </c>
      <c r="F1221" s="31">
        <v>32</v>
      </c>
      <c r="G1221" s="8">
        <v>2</v>
      </c>
      <c r="H1221" s="8">
        <v>9</v>
      </c>
      <c r="I1221" s="9" t="s">
        <v>6</v>
      </c>
      <c r="J1221" s="31">
        <v>64</v>
      </c>
      <c r="K1221" s="31">
        <v>26</v>
      </c>
      <c r="L1221" s="31">
        <v>64</v>
      </c>
      <c r="M1221" s="12">
        <v>0.40625</v>
      </c>
    </row>
    <row r="1222" spans="1:13">
      <c r="A1222" s="8">
        <v>494</v>
      </c>
      <c r="B1222" s="8">
        <v>20</v>
      </c>
      <c r="C1222" s="9" t="s">
        <v>12</v>
      </c>
      <c r="D1222" s="9" t="s">
        <v>36</v>
      </c>
      <c r="E1222" s="31">
        <v>22</v>
      </c>
      <c r="F1222" s="31">
        <v>36</v>
      </c>
      <c r="G1222" s="8">
        <v>3</v>
      </c>
      <c r="H1222" s="8">
        <v>22</v>
      </c>
      <c r="I1222" s="9" t="s">
        <v>6</v>
      </c>
      <c r="J1222" s="31">
        <v>108</v>
      </c>
      <c r="K1222" s="31">
        <v>42</v>
      </c>
      <c r="L1222" s="31">
        <v>108</v>
      </c>
      <c r="M1222" s="12">
        <v>0.3888888888888889</v>
      </c>
    </row>
    <row r="1223" spans="1:13">
      <c r="A1223" s="8">
        <v>495</v>
      </c>
      <c r="B1223" s="8">
        <v>11</v>
      </c>
      <c r="C1223" s="9" t="s">
        <v>11</v>
      </c>
      <c r="D1223" s="9" t="s">
        <v>35</v>
      </c>
      <c r="E1223" s="31">
        <v>25</v>
      </c>
      <c r="F1223" s="31">
        <v>40</v>
      </c>
      <c r="G1223" s="8">
        <v>3</v>
      </c>
      <c r="H1223" s="8">
        <v>13</v>
      </c>
      <c r="I1223" s="9" t="s">
        <v>8</v>
      </c>
      <c r="J1223" s="31">
        <v>120</v>
      </c>
      <c r="K1223" s="31">
        <v>45</v>
      </c>
      <c r="L1223" s="31">
        <v>120</v>
      </c>
      <c r="M1223" s="12">
        <v>0.375</v>
      </c>
    </row>
    <row r="1224" spans="1:13">
      <c r="A1224" s="8">
        <v>495</v>
      </c>
      <c r="B1224" s="8">
        <v>11</v>
      </c>
      <c r="C1224" s="9" t="s">
        <v>10</v>
      </c>
      <c r="D1224" s="9" t="s">
        <v>34</v>
      </c>
      <c r="E1224" s="31">
        <v>16</v>
      </c>
      <c r="F1224" s="31">
        <v>27</v>
      </c>
      <c r="G1224" s="8">
        <v>2</v>
      </c>
      <c r="H1224" s="8">
        <v>9</v>
      </c>
      <c r="I1224" s="9" t="s">
        <v>8</v>
      </c>
      <c r="J1224" s="31">
        <v>54</v>
      </c>
      <c r="K1224" s="31">
        <v>22</v>
      </c>
      <c r="L1224" s="31">
        <v>54</v>
      </c>
      <c r="M1224" s="12">
        <v>0.40740740740740738</v>
      </c>
    </row>
    <row r="1225" spans="1:13">
      <c r="A1225" s="8">
        <v>495</v>
      </c>
      <c r="B1225" s="8">
        <v>11</v>
      </c>
      <c r="C1225" s="9" t="s">
        <v>15</v>
      </c>
      <c r="D1225" s="9" t="s">
        <v>39</v>
      </c>
      <c r="E1225" s="31">
        <v>16</v>
      </c>
      <c r="F1225" s="31">
        <v>28</v>
      </c>
      <c r="G1225" s="8">
        <v>2</v>
      </c>
      <c r="H1225" s="8">
        <v>44</v>
      </c>
      <c r="I1225" s="9" t="s">
        <v>6</v>
      </c>
      <c r="J1225" s="31">
        <v>56</v>
      </c>
      <c r="K1225" s="31">
        <v>24</v>
      </c>
      <c r="L1225" s="31">
        <v>56</v>
      </c>
      <c r="M1225" s="12">
        <v>0.42857142857142855</v>
      </c>
    </row>
    <row r="1226" spans="1:13">
      <c r="A1226" s="8">
        <v>495</v>
      </c>
      <c r="B1226" s="8">
        <v>11</v>
      </c>
      <c r="C1226" s="9" t="s">
        <v>14</v>
      </c>
      <c r="D1226" s="9" t="s">
        <v>38</v>
      </c>
      <c r="E1226" s="31">
        <v>20</v>
      </c>
      <c r="F1226" s="31">
        <v>33</v>
      </c>
      <c r="G1226" s="8">
        <v>1</v>
      </c>
      <c r="H1226" s="8">
        <v>36</v>
      </c>
      <c r="I1226" s="9" t="s">
        <v>8</v>
      </c>
      <c r="J1226" s="31">
        <v>33</v>
      </c>
      <c r="K1226" s="31">
        <v>13</v>
      </c>
      <c r="L1226" s="31">
        <v>33</v>
      </c>
      <c r="M1226" s="12">
        <v>0.39393939393939392</v>
      </c>
    </row>
    <row r="1227" spans="1:13">
      <c r="A1227" s="8">
        <v>496</v>
      </c>
      <c r="B1227" s="8">
        <v>1</v>
      </c>
      <c r="C1227" s="9" t="s">
        <v>14</v>
      </c>
      <c r="D1227" s="9" t="s">
        <v>38</v>
      </c>
      <c r="E1227" s="31">
        <v>20</v>
      </c>
      <c r="F1227" s="31">
        <v>33</v>
      </c>
      <c r="G1227" s="8">
        <v>1</v>
      </c>
      <c r="H1227" s="8">
        <v>28</v>
      </c>
      <c r="I1227" s="9" t="s">
        <v>6</v>
      </c>
      <c r="J1227" s="31">
        <v>33</v>
      </c>
      <c r="K1227" s="31">
        <v>13</v>
      </c>
      <c r="L1227" s="31">
        <v>33</v>
      </c>
      <c r="M1227" s="12">
        <v>0.39393939393939392</v>
      </c>
    </row>
    <row r="1228" spans="1:13">
      <c r="A1228" s="8">
        <v>496</v>
      </c>
      <c r="B1228" s="8">
        <v>1</v>
      </c>
      <c r="C1228" s="9" t="s">
        <v>20</v>
      </c>
      <c r="D1228" s="9" t="s">
        <v>44</v>
      </c>
      <c r="E1228" s="31">
        <v>20</v>
      </c>
      <c r="F1228" s="31">
        <v>34</v>
      </c>
      <c r="G1228" s="8">
        <v>3</v>
      </c>
      <c r="H1228" s="8">
        <v>23</v>
      </c>
      <c r="I1228" s="9" t="s">
        <v>6</v>
      </c>
      <c r="J1228" s="31">
        <v>102</v>
      </c>
      <c r="K1228" s="31">
        <v>42</v>
      </c>
      <c r="L1228" s="31">
        <v>102</v>
      </c>
      <c r="M1228" s="12">
        <v>0.41176470588235292</v>
      </c>
    </row>
    <row r="1229" spans="1:13">
      <c r="A1229" s="8">
        <v>496</v>
      </c>
      <c r="B1229" s="8">
        <v>1</v>
      </c>
      <c r="C1229" s="9" t="s">
        <v>16</v>
      </c>
      <c r="D1229" s="9" t="s">
        <v>40</v>
      </c>
      <c r="E1229" s="31">
        <v>11</v>
      </c>
      <c r="F1229" s="31">
        <v>19</v>
      </c>
      <c r="G1229" s="8">
        <v>3</v>
      </c>
      <c r="H1229" s="8">
        <v>41</v>
      </c>
      <c r="I1229" s="9" t="s">
        <v>8</v>
      </c>
      <c r="J1229" s="31">
        <v>57</v>
      </c>
      <c r="K1229" s="31">
        <v>24</v>
      </c>
      <c r="L1229" s="31">
        <v>57</v>
      </c>
      <c r="M1229" s="12">
        <v>0.42105263157894735</v>
      </c>
    </row>
    <row r="1230" spans="1:13">
      <c r="A1230" s="8">
        <v>496</v>
      </c>
      <c r="B1230" s="8">
        <v>1</v>
      </c>
      <c r="C1230" s="9" t="s">
        <v>9</v>
      </c>
      <c r="D1230" s="9" t="s">
        <v>33</v>
      </c>
      <c r="E1230" s="31">
        <v>19</v>
      </c>
      <c r="F1230" s="31">
        <v>31</v>
      </c>
      <c r="G1230" s="8">
        <v>1</v>
      </c>
      <c r="H1230" s="8">
        <v>41</v>
      </c>
      <c r="I1230" s="9" t="s">
        <v>8</v>
      </c>
      <c r="J1230" s="31">
        <v>31</v>
      </c>
      <c r="K1230" s="31">
        <v>12</v>
      </c>
      <c r="L1230" s="31">
        <v>31</v>
      </c>
      <c r="M1230" s="12">
        <v>0.38709677419354838</v>
      </c>
    </row>
    <row r="1231" spans="1:13">
      <c r="A1231" s="8">
        <v>497</v>
      </c>
      <c r="B1231" s="8">
        <v>13</v>
      </c>
      <c r="C1231" s="9" t="s">
        <v>7</v>
      </c>
      <c r="D1231" s="9" t="s">
        <v>32</v>
      </c>
      <c r="E1231" s="31">
        <v>18</v>
      </c>
      <c r="F1231" s="31">
        <v>30</v>
      </c>
      <c r="G1231" s="8">
        <v>1</v>
      </c>
      <c r="H1231" s="8">
        <v>6</v>
      </c>
      <c r="I1231" s="9" t="s">
        <v>8</v>
      </c>
      <c r="J1231" s="31">
        <v>30</v>
      </c>
      <c r="K1231" s="31">
        <v>12</v>
      </c>
      <c r="L1231" s="31">
        <v>30</v>
      </c>
      <c r="M1231" s="12">
        <v>0.4</v>
      </c>
    </row>
    <row r="1232" spans="1:13">
      <c r="A1232" s="8">
        <v>497</v>
      </c>
      <c r="B1232" s="8">
        <v>13</v>
      </c>
      <c r="C1232" s="9" t="s">
        <v>11</v>
      </c>
      <c r="D1232" s="9" t="s">
        <v>35</v>
      </c>
      <c r="E1232" s="31">
        <v>25</v>
      </c>
      <c r="F1232" s="31">
        <v>40</v>
      </c>
      <c r="G1232" s="8">
        <v>3</v>
      </c>
      <c r="H1232" s="8">
        <v>32</v>
      </c>
      <c r="I1232" s="9" t="s">
        <v>8</v>
      </c>
      <c r="J1232" s="31">
        <v>120</v>
      </c>
      <c r="K1232" s="31">
        <v>45</v>
      </c>
      <c r="L1232" s="31">
        <v>120</v>
      </c>
      <c r="M1232" s="12">
        <v>0.375</v>
      </c>
    </row>
    <row r="1233" spans="1:13">
      <c r="A1233" s="8">
        <v>498</v>
      </c>
      <c r="B1233" s="8">
        <v>20</v>
      </c>
      <c r="C1233" s="9" t="s">
        <v>16</v>
      </c>
      <c r="D1233" s="9" t="s">
        <v>40</v>
      </c>
      <c r="E1233" s="31">
        <v>11</v>
      </c>
      <c r="F1233" s="31">
        <v>19</v>
      </c>
      <c r="G1233" s="8">
        <v>1</v>
      </c>
      <c r="H1233" s="8">
        <v>32</v>
      </c>
      <c r="I1233" s="9" t="s">
        <v>6</v>
      </c>
      <c r="J1233" s="31">
        <v>19</v>
      </c>
      <c r="K1233" s="31">
        <v>8</v>
      </c>
      <c r="L1233" s="31">
        <v>19</v>
      </c>
      <c r="M1233" s="12">
        <v>0.42105263157894735</v>
      </c>
    </row>
    <row r="1234" spans="1:13">
      <c r="A1234" s="8">
        <v>499</v>
      </c>
      <c r="B1234" s="8">
        <v>5</v>
      </c>
      <c r="C1234" s="9" t="s">
        <v>25</v>
      </c>
      <c r="D1234" s="9" t="s">
        <v>49</v>
      </c>
      <c r="E1234" s="31">
        <v>15</v>
      </c>
      <c r="F1234" s="31">
        <v>26</v>
      </c>
      <c r="G1234" s="8">
        <v>3</v>
      </c>
      <c r="H1234" s="8">
        <v>52</v>
      </c>
      <c r="I1234" s="9" t="s">
        <v>6</v>
      </c>
      <c r="J1234" s="31">
        <v>78</v>
      </c>
      <c r="K1234" s="31">
        <v>33</v>
      </c>
      <c r="L1234" s="31">
        <v>78</v>
      </c>
      <c r="M1234" s="12">
        <v>0.42307692307692307</v>
      </c>
    </row>
    <row r="1235" spans="1:13">
      <c r="A1235" s="8">
        <v>499</v>
      </c>
      <c r="B1235" s="8">
        <v>5</v>
      </c>
      <c r="C1235" s="9" t="s">
        <v>7</v>
      </c>
      <c r="D1235" s="9" t="s">
        <v>32</v>
      </c>
      <c r="E1235" s="31">
        <v>18</v>
      </c>
      <c r="F1235" s="31">
        <v>30</v>
      </c>
      <c r="G1235" s="8">
        <v>1</v>
      </c>
      <c r="H1235" s="8">
        <v>36</v>
      </c>
      <c r="I1235" s="9" t="s">
        <v>8</v>
      </c>
      <c r="J1235" s="31">
        <v>30</v>
      </c>
      <c r="K1235" s="31">
        <v>12</v>
      </c>
      <c r="L1235" s="31">
        <v>30</v>
      </c>
      <c r="M1235" s="12">
        <v>0.4</v>
      </c>
    </row>
    <row r="1236" spans="1:13">
      <c r="A1236" s="8">
        <v>499</v>
      </c>
      <c r="B1236" s="8">
        <v>5</v>
      </c>
      <c r="C1236" s="9" t="s">
        <v>26</v>
      </c>
      <c r="D1236" s="9" t="s">
        <v>50</v>
      </c>
      <c r="E1236" s="31">
        <v>15</v>
      </c>
      <c r="F1236" s="31">
        <v>25</v>
      </c>
      <c r="G1236" s="8">
        <v>2</v>
      </c>
      <c r="H1236" s="8">
        <v>42</v>
      </c>
      <c r="I1236" s="9" t="s">
        <v>8</v>
      </c>
      <c r="J1236" s="31">
        <v>50</v>
      </c>
      <c r="K1236" s="31">
        <v>20</v>
      </c>
      <c r="L1236" s="31">
        <v>50</v>
      </c>
      <c r="M1236" s="12">
        <v>0.4</v>
      </c>
    </row>
    <row r="1237" spans="1:13">
      <c r="A1237" s="8">
        <v>500</v>
      </c>
      <c r="B1237" s="8">
        <v>4</v>
      </c>
      <c r="C1237" s="9" t="s">
        <v>10</v>
      </c>
      <c r="D1237" s="9" t="s">
        <v>34</v>
      </c>
      <c r="E1237" s="31">
        <v>16</v>
      </c>
      <c r="F1237" s="31">
        <v>27</v>
      </c>
      <c r="G1237" s="8">
        <v>1</v>
      </c>
      <c r="H1237" s="8">
        <v>22</v>
      </c>
      <c r="I1237" s="9" t="s">
        <v>8</v>
      </c>
      <c r="J1237" s="31">
        <v>27</v>
      </c>
      <c r="K1237" s="31">
        <v>11</v>
      </c>
      <c r="L1237" s="31">
        <v>27</v>
      </c>
      <c r="M1237" s="12">
        <v>0.40740740740740738</v>
      </c>
    </row>
    <row r="1238" spans="1:13">
      <c r="A1238" s="8">
        <v>500</v>
      </c>
      <c r="B1238" s="8">
        <v>4</v>
      </c>
      <c r="C1238" s="9" t="s">
        <v>19</v>
      </c>
      <c r="D1238" s="9" t="s">
        <v>43</v>
      </c>
      <c r="E1238" s="31">
        <v>13</v>
      </c>
      <c r="F1238" s="31">
        <v>22</v>
      </c>
      <c r="G1238" s="8">
        <v>3</v>
      </c>
      <c r="H1238" s="8">
        <v>20</v>
      </c>
      <c r="I1238" s="9" t="s">
        <v>6</v>
      </c>
      <c r="J1238" s="31">
        <v>66</v>
      </c>
      <c r="K1238" s="31">
        <v>27</v>
      </c>
      <c r="L1238" s="31">
        <v>66</v>
      </c>
      <c r="M1238" s="12">
        <v>0.40909090909090912</v>
      </c>
    </row>
    <row r="1239" spans="1:13">
      <c r="A1239" s="8">
        <v>501</v>
      </c>
      <c r="B1239" s="8">
        <v>7</v>
      </c>
      <c r="C1239" s="9" t="s">
        <v>11</v>
      </c>
      <c r="D1239" s="9" t="s">
        <v>35</v>
      </c>
      <c r="E1239" s="31">
        <v>25</v>
      </c>
      <c r="F1239" s="31">
        <v>40</v>
      </c>
      <c r="G1239" s="8">
        <v>1</v>
      </c>
      <c r="H1239" s="8">
        <v>18</v>
      </c>
      <c r="I1239" s="9" t="s">
        <v>8</v>
      </c>
      <c r="J1239" s="31">
        <v>40</v>
      </c>
      <c r="K1239" s="31">
        <v>15</v>
      </c>
      <c r="L1239" s="31">
        <v>40</v>
      </c>
      <c r="M1239" s="12">
        <v>0.375</v>
      </c>
    </row>
    <row r="1240" spans="1:13">
      <c r="A1240" s="8">
        <v>501</v>
      </c>
      <c r="B1240" s="8">
        <v>7</v>
      </c>
      <c r="C1240" s="9" t="s">
        <v>23</v>
      </c>
      <c r="D1240" s="9" t="s">
        <v>47</v>
      </c>
      <c r="E1240" s="31">
        <v>13</v>
      </c>
      <c r="F1240" s="31">
        <v>21</v>
      </c>
      <c r="G1240" s="8">
        <v>2</v>
      </c>
      <c r="H1240" s="8">
        <v>15</v>
      </c>
      <c r="I1240" s="9" t="s">
        <v>8</v>
      </c>
      <c r="J1240" s="31">
        <v>42</v>
      </c>
      <c r="K1240" s="31">
        <v>16</v>
      </c>
      <c r="L1240" s="31">
        <v>42</v>
      </c>
      <c r="M1240" s="12">
        <v>0.38095238095238093</v>
      </c>
    </row>
    <row r="1241" spans="1:13">
      <c r="A1241" s="8">
        <v>501</v>
      </c>
      <c r="B1241" s="8">
        <v>7</v>
      </c>
      <c r="C1241" s="9" t="s">
        <v>15</v>
      </c>
      <c r="D1241" s="9" t="s">
        <v>39</v>
      </c>
      <c r="E1241" s="31">
        <v>16</v>
      </c>
      <c r="F1241" s="31">
        <v>28</v>
      </c>
      <c r="G1241" s="8">
        <v>2</v>
      </c>
      <c r="H1241" s="8">
        <v>6</v>
      </c>
      <c r="I1241" s="9" t="s">
        <v>6</v>
      </c>
      <c r="J1241" s="31">
        <v>56</v>
      </c>
      <c r="K1241" s="31">
        <v>24</v>
      </c>
      <c r="L1241" s="31">
        <v>56</v>
      </c>
      <c r="M1241" s="12">
        <v>0.42857142857142855</v>
      </c>
    </row>
    <row r="1242" spans="1:13">
      <c r="A1242" s="8">
        <v>502</v>
      </c>
      <c r="B1242" s="8">
        <v>5</v>
      </c>
      <c r="C1242" s="9" t="s">
        <v>19</v>
      </c>
      <c r="D1242" s="9" t="s">
        <v>43</v>
      </c>
      <c r="E1242" s="31">
        <v>13</v>
      </c>
      <c r="F1242" s="31">
        <v>22</v>
      </c>
      <c r="G1242" s="8">
        <v>1</v>
      </c>
      <c r="H1242" s="8">
        <v>33</v>
      </c>
      <c r="I1242" s="9" t="s">
        <v>6</v>
      </c>
      <c r="J1242" s="31">
        <v>22</v>
      </c>
      <c r="K1242" s="31">
        <v>9</v>
      </c>
      <c r="L1242" s="31">
        <v>22</v>
      </c>
      <c r="M1242" s="12">
        <v>0.40909090909090912</v>
      </c>
    </row>
    <row r="1243" spans="1:13">
      <c r="A1243" s="8">
        <v>502</v>
      </c>
      <c r="B1243" s="8">
        <v>5</v>
      </c>
      <c r="C1243" s="9" t="s">
        <v>24</v>
      </c>
      <c r="D1243" s="9" t="s">
        <v>48</v>
      </c>
      <c r="E1243" s="31">
        <v>10</v>
      </c>
      <c r="F1243" s="31">
        <v>18</v>
      </c>
      <c r="G1243" s="8">
        <v>1</v>
      </c>
      <c r="H1243" s="8">
        <v>5</v>
      </c>
      <c r="I1243" s="9" t="s">
        <v>6</v>
      </c>
      <c r="J1243" s="31">
        <v>18</v>
      </c>
      <c r="K1243" s="31">
        <v>8</v>
      </c>
      <c r="L1243" s="31">
        <v>18</v>
      </c>
      <c r="M1243" s="12">
        <v>0.44444444444444442</v>
      </c>
    </row>
    <row r="1244" spans="1:13">
      <c r="A1244" s="8">
        <v>502</v>
      </c>
      <c r="B1244" s="8">
        <v>5</v>
      </c>
      <c r="C1244" s="9" t="s">
        <v>14</v>
      </c>
      <c r="D1244" s="9" t="s">
        <v>38</v>
      </c>
      <c r="E1244" s="31">
        <v>20</v>
      </c>
      <c r="F1244" s="31">
        <v>33</v>
      </c>
      <c r="G1244" s="8">
        <v>3</v>
      </c>
      <c r="H1244" s="8">
        <v>35</v>
      </c>
      <c r="I1244" s="9" t="s">
        <v>8</v>
      </c>
      <c r="J1244" s="31">
        <v>99</v>
      </c>
      <c r="K1244" s="31">
        <v>39</v>
      </c>
      <c r="L1244" s="31">
        <v>99</v>
      </c>
      <c r="M1244" s="12">
        <v>0.39393939393939392</v>
      </c>
    </row>
    <row r="1245" spans="1:13">
      <c r="A1245" s="8">
        <v>503</v>
      </c>
      <c r="B1245" s="8">
        <v>3</v>
      </c>
      <c r="C1245" s="9" t="s">
        <v>11</v>
      </c>
      <c r="D1245" s="9" t="s">
        <v>35</v>
      </c>
      <c r="E1245" s="31">
        <v>25</v>
      </c>
      <c r="F1245" s="31">
        <v>40</v>
      </c>
      <c r="G1245" s="8">
        <v>2</v>
      </c>
      <c r="H1245" s="8">
        <v>52</v>
      </c>
      <c r="I1245" s="9" t="s">
        <v>6</v>
      </c>
      <c r="J1245" s="31">
        <v>80</v>
      </c>
      <c r="K1245" s="31">
        <v>30</v>
      </c>
      <c r="L1245" s="31">
        <v>80</v>
      </c>
      <c r="M1245" s="12">
        <v>0.375</v>
      </c>
    </row>
    <row r="1246" spans="1:13">
      <c r="A1246" s="8">
        <v>503</v>
      </c>
      <c r="B1246" s="8">
        <v>3</v>
      </c>
      <c r="C1246" s="9" t="s">
        <v>16</v>
      </c>
      <c r="D1246" s="9" t="s">
        <v>40</v>
      </c>
      <c r="E1246" s="31">
        <v>11</v>
      </c>
      <c r="F1246" s="31">
        <v>19</v>
      </c>
      <c r="G1246" s="8">
        <v>3</v>
      </c>
      <c r="H1246" s="8">
        <v>33</v>
      </c>
      <c r="I1246" s="9" t="s">
        <v>8</v>
      </c>
      <c r="J1246" s="31">
        <v>57</v>
      </c>
      <c r="K1246" s="31">
        <v>24</v>
      </c>
      <c r="L1246" s="31">
        <v>57</v>
      </c>
      <c r="M1246" s="12">
        <v>0.42105263157894735</v>
      </c>
    </row>
    <row r="1247" spans="1:13">
      <c r="A1247" s="8">
        <v>504</v>
      </c>
      <c r="B1247" s="8">
        <v>2</v>
      </c>
      <c r="C1247" s="9" t="s">
        <v>10</v>
      </c>
      <c r="D1247" s="9" t="s">
        <v>34</v>
      </c>
      <c r="E1247" s="31">
        <v>16</v>
      </c>
      <c r="F1247" s="31">
        <v>27</v>
      </c>
      <c r="G1247" s="8">
        <v>2</v>
      </c>
      <c r="H1247" s="8">
        <v>19</v>
      </c>
      <c r="I1247" s="9" t="s">
        <v>6</v>
      </c>
      <c r="J1247" s="31">
        <v>54</v>
      </c>
      <c r="K1247" s="31">
        <v>22</v>
      </c>
      <c r="L1247" s="31">
        <v>54</v>
      </c>
      <c r="M1247" s="12">
        <v>0.40740740740740738</v>
      </c>
    </row>
    <row r="1248" spans="1:13">
      <c r="A1248" s="8">
        <v>505</v>
      </c>
      <c r="B1248" s="8">
        <v>5</v>
      </c>
      <c r="C1248" s="9" t="s">
        <v>11</v>
      </c>
      <c r="D1248" s="9" t="s">
        <v>35</v>
      </c>
      <c r="E1248" s="31">
        <v>25</v>
      </c>
      <c r="F1248" s="31">
        <v>40</v>
      </c>
      <c r="G1248" s="8">
        <v>2</v>
      </c>
      <c r="H1248" s="8">
        <v>56</v>
      </c>
      <c r="I1248" s="9" t="s">
        <v>6</v>
      </c>
      <c r="J1248" s="31">
        <v>80</v>
      </c>
      <c r="K1248" s="31">
        <v>30</v>
      </c>
      <c r="L1248" s="31">
        <v>80</v>
      </c>
      <c r="M1248" s="12">
        <v>0.375</v>
      </c>
    </row>
    <row r="1249" spans="1:13">
      <c r="A1249" s="8">
        <v>505</v>
      </c>
      <c r="B1249" s="8">
        <v>5</v>
      </c>
      <c r="C1249" s="9" t="s">
        <v>26</v>
      </c>
      <c r="D1249" s="9" t="s">
        <v>50</v>
      </c>
      <c r="E1249" s="31">
        <v>15</v>
      </c>
      <c r="F1249" s="31">
        <v>25</v>
      </c>
      <c r="G1249" s="8">
        <v>3</v>
      </c>
      <c r="H1249" s="8">
        <v>59</v>
      </c>
      <c r="I1249" s="9" t="s">
        <v>6</v>
      </c>
      <c r="J1249" s="31">
        <v>75</v>
      </c>
      <c r="K1249" s="31">
        <v>30</v>
      </c>
      <c r="L1249" s="31">
        <v>75</v>
      </c>
      <c r="M1249" s="12">
        <v>0.4</v>
      </c>
    </row>
    <row r="1250" spans="1:13">
      <c r="A1250" s="8">
        <v>506</v>
      </c>
      <c r="B1250" s="8">
        <v>18</v>
      </c>
      <c r="C1250" s="9" t="s">
        <v>17</v>
      </c>
      <c r="D1250" s="9" t="s">
        <v>41</v>
      </c>
      <c r="E1250" s="31">
        <v>21</v>
      </c>
      <c r="F1250" s="31">
        <v>35</v>
      </c>
      <c r="G1250" s="8">
        <v>2</v>
      </c>
      <c r="H1250" s="8">
        <v>5</v>
      </c>
      <c r="I1250" s="9" t="s">
        <v>8</v>
      </c>
      <c r="J1250" s="31">
        <v>70</v>
      </c>
      <c r="K1250" s="31">
        <v>28</v>
      </c>
      <c r="L1250" s="31">
        <v>70</v>
      </c>
      <c r="M1250" s="12">
        <v>0.4</v>
      </c>
    </row>
    <row r="1251" spans="1:13">
      <c r="A1251" s="8">
        <v>507</v>
      </c>
      <c r="B1251" s="8">
        <v>18</v>
      </c>
      <c r="C1251" s="9" t="s">
        <v>20</v>
      </c>
      <c r="D1251" s="9" t="s">
        <v>44</v>
      </c>
      <c r="E1251" s="31">
        <v>20</v>
      </c>
      <c r="F1251" s="31">
        <v>34</v>
      </c>
      <c r="G1251" s="8">
        <v>3</v>
      </c>
      <c r="H1251" s="8">
        <v>53</v>
      </c>
      <c r="I1251" s="9" t="s">
        <v>6</v>
      </c>
      <c r="J1251" s="31">
        <v>102</v>
      </c>
      <c r="K1251" s="31">
        <v>42</v>
      </c>
      <c r="L1251" s="31">
        <v>102</v>
      </c>
      <c r="M1251" s="12">
        <v>0.41176470588235292</v>
      </c>
    </row>
    <row r="1252" spans="1:13">
      <c r="A1252" s="8">
        <v>507</v>
      </c>
      <c r="B1252" s="8">
        <v>18</v>
      </c>
      <c r="C1252" s="9" t="s">
        <v>12</v>
      </c>
      <c r="D1252" s="9" t="s">
        <v>36</v>
      </c>
      <c r="E1252" s="31">
        <v>22</v>
      </c>
      <c r="F1252" s="31">
        <v>36</v>
      </c>
      <c r="G1252" s="8">
        <v>3</v>
      </c>
      <c r="H1252" s="8">
        <v>16</v>
      </c>
      <c r="I1252" s="9" t="s">
        <v>8</v>
      </c>
      <c r="J1252" s="31">
        <v>108</v>
      </c>
      <c r="K1252" s="31">
        <v>42</v>
      </c>
      <c r="L1252" s="31">
        <v>108</v>
      </c>
      <c r="M1252" s="12">
        <v>0.3888888888888889</v>
      </c>
    </row>
    <row r="1253" spans="1:13">
      <c r="A1253" s="8">
        <v>508</v>
      </c>
      <c r="B1253" s="8">
        <v>6</v>
      </c>
      <c r="C1253" s="9" t="s">
        <v>18</v>
      </c>
      <c r="D1253" s="9" t="s">
        <v>42</v>
      </c>
      <c r="E1253" s="31">
        <v>19</v>
      </c>
      <c r="F1253" s="31">
        <v>32</v>
      </c>
      <c r="G1253" s="8">
        <v>1</v>
      </c>
      <c r="H1253" s="8">
        <v>34</v>
      </c>
      <c r="I1253" s="9" t="s">
        <v>8</v>
      </c>
      <c r="J1253" s="31">
        <v>32</v>
      </c>
      <c r="K1253" s="31">
        <v>13</v>
      </c>
      <c r="L1253" s="31">
        <v>32</v>
      </c>
      <c r="M1253" s="12">
        <v>0.40625</v>
      </c>
    </row>
    <row r="1254" spans="1:13">
      <c r="A1254" s="8">
        <v>509</v>
      </c>
      <c r="B1254" s="8">
        <v>5</v>
      </c>
      <c r="C1254" s="9" t="s">
        <v>11</v>
      </c>
      <c r="D1254" s="9" t="s">
        <v>35</v>
      </c>
      <c r="E1254" s="31">
        <v>25</v>
      </c>
      <c r="F1254" s="31">
        <v>40</v>
      </c>
      <c r="G1254" s="8">
        <v>2</v>
      </c>
      <c r="H1254" s="8">
        <v>47</v>
      </c>
      <c r="I1254" s="9" t="s">
        <v>6</v>
      </c>
      <c r="J1254" s="31">
        <v>80</v>
      </c>
      <c r="K1254" s="31">
        <v>30</v>
      </c>
      <c r="L1254" s="31">
        <v>80</v>
      </c>
      <c r="M1254" s="12">
        <v>0.375</v>
      </c>
    </row>
    <row r="1255" spans="1:13">
      <c r="A1255" s="8">
        <v>510</v>
      </c>
      <c r="B1255" s="8">
        <v>6</v>
      </c>
      <c r="C1255" s="9" t="s">
        <v>12</v>
      </c>
      <c r="D1255" s="9" t="s">
        <v>36</v>
      </c>
      <c r="E1255" s="31">
        <v>22</v>
      </c>
      <c r="F1255" s="31">
        <v>36</v>
      </c>
      <c r="G1255" s="8">
        <v>1</v>
      </c>
      <c r="H1255" s="8">
        <v>48</v>
      </c>
      <c r="I1255" s="9" t="s">
        <v>6</v>
      </c>
      <c r="J1255" s="31">
        <v>36</v>
      </c>
      <c r="K1255" s="31">
        <v>14</v>
      </c>
      <c r="L1255" s="31">
        <v>36</v>
      </c>
      <c r="M1255" s="12">
        <v>0.3888888888888889</v>
      </c>
    </row>
    <row r="1256" spans="1:13">
      <c r="A1256" s="8">
        <v>511</v>
      </c>
      <c r="B1256" s="8">
        <v>2</v>
      </c>
      <c r="C1256" s="9" t="s">
        <v>22</v>
      </c>
      <c r="D1256" s="9" t="s">
        <v>46</v>
      </c>
      <c r="E1256" s="31">
        <v>14</v>
      </c>
      <c r="F1256" s="31">
        <v>23</v>
      </c>
      <c r="G1256" s="8">
        <v>3</v>
      </c>
      <c r="H1256" s="8">
        <v>14</v>
      </c>
      <c r="I1256" s="9" t="s">
        <v>6</v>
      </c>
      <c r="J1256" s="31">
        <v>69</v>
      </c>
      <c r="K1256" s="31">
        <v>27</v>
      </c>
      <c r="L1256" s="31">
        <v>69</v>
      </c>
      <c r="M1256" s="12">
        <v>0.39130434782608697</v>
      </c>
    </row>
    <row r="1257" spans="1:13">
      <c r="A1257" s="8">
        <v>511</v>
      </c>
      <c r="B1257" s="8">
        <v>2</v>
      </c>
      <c r="C1257" s="9" t="s">
        <v>20</v>
      </c>
      <c r="D1257" s="9" t="s">
        <v>44</v>
      </c>
      <c r="E1257" s="31">
        <v>20</v>
      </c>
      <c r="F1257" s="31">
        <v>34</v>
      </c>
      <c r="G1257" s="8">
        <v>2</v>
      </c>
      <c r="H1257" s="8">
        <v>24</v>
      </c>
      <c r="I1257" s="9" t="s">
        <v>6</v>
      </c>
      <c r="J1257" s="31">
        <v>68</v>
      </c>
      <c r="K1257" s="31">
        <v>28</v>
      </c>
      <c r="L1257" s="31">
        <v>68</v>
      </c>
      <c r="M1257" s="12">
        <v>0.41176470588235292</v>
      </c>
    </row>
    <row r="1258" spans="1:13">
      <c r="A1258" s="8">
        <v>512</v>
      </c>
      <c r="B1258" s="8">
        <v>2</v>
      </c>
      <c r="C1258" s="9" t="s">
        <v>21</v>
      </c>
      <c r="D1258" s="9" t="s">
        <v>45</v>
      </c>
      <c r="E1258" s="31">
        <v>12</v>
      </c>
      <c r="F1258" s="31">
        <v>20</v>
      </c>
      <c r="G1258" s="8">
        <v>1</v>
      </c>
      <c r="H1258" s="8">
        <v>6</v>
      </c>
      <c r="I1258" s="9" t="s">
        <v>8</v>
      </c>
      <c r="J1258" s="31">
        <v>20</v>
      </c>
      <c r="K1258" s="31">
        <v>8</v>
      </c>
      <c r="L1258" s="31">
        <v>20</v>
      </c>
      <c r="M1258" s="12">
        <v>0.4</v>
      </c>
    </row>
    <row r="1259" spans="1:13">
      <c r="A1259" s="8">
        <v>512</v>
      </c>
      <c r="B1259" s="8">
        <v>2</v>
      </c>
      <c r="C1259" s="9" t="s">
        <v>12</v>
      </c>
      <c r="D1259" s="9" t="s">
        <v>36</v>
      </c>
      <c r="E1259" s="31">
        <v>22</v>
      </c>
      <c r="F1259" s="31">
        <v>36</v>
      </c>
      <c r="G1259" s="8">
        <v>3</v>
      </c>
      <c r="H1259" s="8">
        <v>53</v>
      </c>
      <c r="I1259" s="9" t="s">
        <v>8</v>
      </c>
      <c r="J1259" s="31">
        <v>108</v>
      </c>
      <c r="K1259" s="31">
        <v>42</v>
      </c>
      <c r="L1259" s="31">
        <v>108</v>
      </c>
      <c r="M1259" s="12">
        <v>0.3888888888888889</v>
      </c>
    </row>
    <row r="1260" spans="1:13">
      <c r="A1260" s="8">
        <v>513</v>
      </c>
      <c r="B1260" s="8">
        <v>8</v>
      </c>
      <c r="C1260" s="9" t="s">
        <v>24</v>
      </c>
      <c r="D1260" s="9" t="s">
        <v>48</v>
      </c>
      <c r="E1260" s="31">
        <v>10</v>
      </c>
      <c r="F1260" s="31">
        <v>18</v>
      </c>
      <c r="G1260" s="8">
        <v>3</v>
      </c>
      <c r="H1260" s="8">
        <v>56</v>
      </c>
      <c r="I1260" s="9" t="s">
        <v>8</v>
      </c>
      <c r="J1260" s="31">
        <v>54</v>
      </c>
      <c r="K1260" s="31">
        <v>24</v>
      </c>
      <c r="L1260" s="31">
        <v>54</v>
      </c>
      <c r="M1260" s="12">
        <v>0.44444444444444442</v>
      </c>
    </row>
    <row r="1261" spans="1:13">
      <c r="A1261" s="8">
        <v>514</v>
      </c>
      <c r="B1261" s="8">
        <v>18</v>
      </c>
      <c r="C1261" s="9" t="s">
        <v>25</v>
      </c>
      <c r="D1261" s="9" t="s">
        <v>49</v>
      </c>
      <c r="E1261" s="31">
        <v>15</v>
      </c>
      <c r="F1261" s="31">
        <v>26</v>
      </c>
      <c r="G1261" s="8">
        <v>2</v>
      </c>
      <c r="H1261" s="8">
        <v>21</v>
      </c>
      <c r="I1261" s="9" t="s">
        <v>6</v>
      </c>
      <c r="J1261" s="31">
        <v>52</v>
      </c>
      <c r="K1261" s="31">
        <v>22</v>
      </c>
      <c r="L1261" s="31">
        <v>52</v>
      </c>
      <c r="M1261" s="12">
        <v>0.42307692307692307</v>
      </c>
    </row>
    <row r="1262" spans="1:13">
      <c r="A1262" s="8">
        <v>514</v>
      </c>
      <c r="B1262" s="8">
        <v>18</v>
      </c>
      <c r="C1262" s="9" t="s">
        <v>16</v>
      </c>
      <c r="D1262" s="9" t="s">
        <v>40</v>
      </c>
      <c r="E1262" s="31">
        <v>11</v>
      </c>
      <c r="F1262" s="31">
        <v>19</v>
      </c>
      <c r="G1262" s="8">
        <v>2</v>
      </c>
      <c r="H1262" s="8">
        <v>56</v>
      </c>
      <c r="I1262" s="9" t="s">
        <v>8</v>
      </c>
      <c r="J1262" s="31">
        <v>38</v>
      </c>
      <c r="K1262" s="31">
        <v>16</v>
      </c>
      <c r="L1262" s="31">
        <v>38</v>
      </c>
      <c r="M1262" s="12">
        <v>0.42105263157894735</v>
      </c>
    </row>
    <row r="1263" spans="1:13">
      <c r="A1263" s="8">
        <v>514</v>
      </c>
      <c r="B1263" s="8">
        <v>18</v>
      </c>
      <c r="C1263" s="9" t="s">
        <v>21</v>
      </c>
      <c r="D1263" s="9" t="s">
        <v>45</v>
      </c>
      <c r="E1263" s="31">
        <v>12</v>
      </c>
      <c r="F1263" s="31">
        <v>20</v>
      </c>
      <c r="G1263" s="8">
        <v>1</v>
      </c>
      <c r="H1263" s="8">
        <v>25</v>
      </c>
      <c r="I1263" s="9" t="s">
        <v>8</v>
      </c>
      <c r="J1263" s="31">
        <v>20</v>
      </c>
      <c r="K1263" s="31">
        <v>8</v>
      </c>
      <c r="L1263" s="31">
        <v>20</v>
      </c>
      <c r="M1263" s="12">
        <v>0.4</v>
      </c>
    </row>
    <row r="1264" spans="1:13">
      <c r="A1264" s="8">
        <v>514</v>
      </c>
      <c r="B1264" s="8">
        <v>18</v>
      </c>
      <c r="C1264" s="9" t="s">
        <v>18</v>
      </c>
      <c r="D1264" s="9" t="s">
        <v>42</v>
      </c>
      <c r="E1264" s="31">
        <v>19</v>
      </c>
      <c r="F1264" s="31">
        <v>32</v>
      </c>
      <c r="G1264" s="8">
        <v>2</v>
      </c>
      <c r="H1264" s="8">
        <v>10</v>
      </c>
      <c r="I1264" s="9" t="s">
        <v>6</v>
      </c>
      <c r="J1264" s="31">
        <v>64</v>
      </c>
      <c r="K1264" s="31">
        <v>26</v>
      </c>
      <c r="L1264" s="31">
        <v>64</v>
      </c>
      <c r="M1264" s="12">
        <v>0.40625</v>
      </c>
    </row>
    <row r="1265" spans="1:13">
      <c r="A1265" s="8">
        <v>515</v>
      </c>
      <c r="B1265" s="8">
        <v>19</v>
      </c>
      <c r="C1265" s="9" t="s">
        <v>24</v>
      </c>
      <c r="D1265" s="9" t="s">
        <v>48</v>
      </c>
      <c r="E1265" s="31">
        <v>10</v>
      </c>
      <c r="F1265" s="31">
        <v>18</v>
      </c>
      <c r="G1265" s="8">
        <v>1</v>
      </c>
      <c r="H1265" s="8">
        <v>13</v>
      </c>
      <c r="I1265" s="9" t="s">
        <v>8</v>
      </c>
      <c r="J1265" s="31">
        <v>18</v>
      </c>
      <c r="K1265" s="31">
        <v>8</v>
      </c>
      <c r="L1265" s="31">
        <v>18</v>
      </c>
      <c r="M1265" s="12">
        <v>0.44444444444444442</v>
      </c>
    </row>
    <row r="1266" spans="1:13">
      <c r="A1266" s="8">
        <v>516</v>
      </c>
      <c r="B1266" s="8">
        <v>7</v>
      </c>
      <c r="C1266" s="9" t="s">
        <v>16</v>
      </c>
      <c r="D1266" s="9" t="s">
        <v>40</v>
      </c>
      <c r="E1266" s="31">
        <v>11</v>
      </c>
      <c r="F1266" s="31">
        <v>19</v>
      </c>
      <c r="G1266" s="8">
        <v>3</v>
      </c>
      <c r="H1266" s="8">
        <v>43</v>
      </c>
      <c r="I1266" s="9" t="s">
        <v>6</v>
      </c>
      <c r="J1266" s="31">
        <v>57</v>
      </c>
      <c r="K1266" s="31">
        <v>24</v>
      </c>
      <c r="L1266" s="31">
        <v>57</v>
      </c>
      <c r="M1266" s="12">
        <v>0.42105263157894735</v>
      </c>
    </row>
    <row r="1267" spans="1:13">
      <c r="A1267" s="8">
        <v>516</v>
      </c>
      <c r="B1267" s="8">
        <v>7</v>
      </c>
      <c r="C1267" s="9" t="s">
        <v>22</v>
      </c>
      <c r="D1267" s="9" t="s">
        <v>46</v>
      </c>
      <c r="E1267" s="31">
        <v>14</v>
      </c>
      <c r="F1267" s="31">
        <v>23</v>
      </c>
      <c r="G1267" s="8">
        <v>3</v>
      </c>
      <c r="H1267" s="8">
        <v>40</v>
      </c>
      <c r="I1267" s="9" t="s">
        <v>6</v>
      </c>
      <c r="J1267" s="31">
        <v>69</v>
      </c>
      <c r="K1267" s="31">
        <v>27</v>
      </c>
      <c r="L1267" s="31">
        <v>69</v>
      </c>
      <c r="M1267" s="12">
        <v>0.39130434782608697</v>
      </c>
    </row>
    <row r="1268" spans="1:13">
      <c r="A1268" s="8">
        <v>516</v>
      </c>
      <c r="B1268" s="8">
        <v>7</v>
      </c>
      <c r="C1268" s="9" t="s">
        <v>21</v>
      </c>
      <c r="D1268" s="9" t="s">
        <v>45</v>
      </c>
      <c r="E1268" s="31">
        <v>12</v>
      </c>
      <c r="F1268" s="31">
        <v>20</v>
      </c>
      <c r="G1268" s="8">
        <v>1</v>
      </c>
      <c r="H1268" s="8">
        <v>14</v>
      </c>
      <c r="I1268" s="9" t="s">
        <v>6</v>
      </c>
      <c r="J1268" s="31">
        <v>20</v>
      </c>
      <c r="K1268" s="31">
        <v>8</v>
      </c>
      <c r="L1268" s="31">
        <v>20</v>
      </c>
      <c r="M1268" s="12">
        <v>0.4</v>
      </c>
    </row>
    <row r="1269" spans="1:13">
      <c r="A1269" s="8">
        <v>517</v>
      </c>
      <c r="B1269" s="8">
        <v>4</v>
      </c>
      <c r="C1269" s="9" t="s">
        <v>5</v>
      </c>
      <c r="D1269" s="9" t="s">
        <v>31</v>
      </c>
      <c r="E1269" s="31">
        <v>14</v>
      </c>
      <c r="F1269" s="31">
        <v>24</v>
      </c>
      <c r="G1269" s="8">
        <v>1</v>
      </c>
      <c r="H1269" s="8">
        <v>6</v>
      </c>
      <c r="I1269" s="9" t="s">
        <v>6</v>
      </c>
      <c r="J1269" s="31">
        <v>24</v>
      </c>
      <c r="K1269" s="31">
        <v>10</v>
      </c>
      <c r="L1269" s="31">
        <v>24</v>
      </c>
      <c r="M1269" s="12">
        <v>0.41666666666666669</v>
      </c>
    </row>
    <row r="1270" spans="1:13">
      <c r="A1270" s="8">
        <v>517</v>
      </c>
      <c r="B1270" s="8">
        <v>4</v>
      </c>
      <c r="C1270" s="9" t="s">
        <v>16</v>
      </c>
      <c r="D1270" s="9" t="s">
        <v>40</v>
      </c>
      <c r="E1270" s="31">
        <v>11</v>
      </c>
      <c r="F1270" s="31">
        <v>19</v>
      </c>
      <c r="G1270" s="8">
        <v>3</v>
      </c>
      <c r="H1270" s="8">
        <v>44</v>
      </c>
      <c r="I1270" s="9" t="s">
        <v>6</v>
      </c>
      <c r="J1270" s="31">
        <v>57</v>
      </c>
      <c r="K1270" s="31">
        <v>24</v>
      </c>
      <c r="L1270" s="31">
        <v>57</v>
      </c>
      <c r="M1270" s="12">
        <v>0.42105263157894735</v>
      </c>
    </row>
    <row r="1271" spans="1:13">
      <c r="A1271" s="8">
        <v>517</v>
      </c>
      <c r="B1271" s="8">
        <v>4</v>
      </c>
      <c r="C1271" s="9" t="s">
        <v>19</v>
      </c>
      <c r="D1271" s="9" t="s">
        <v>43</v>
      </c>
      <c r="E1271" s="31">
        <v>13</v>
      </c>
      <c r="F1271" s="31">
        <v>22</v>
      </c>
      <c r="G1271" s="8">
        <v>1</v>
      </c>
      <c r="H1271" s="8">
        <v>15</v>
      </c>
      <c r="I1271" s="9" t="s">
        <v>8</v>
      </c>
      <c r="J1271" s="31">
        <v>22</v>
      </c>
      <c r="K1271" s="31">
        <v>9</v>
      </c>
      <c r="L1271" s="31">
        <v>22</v>
      </c>
      <c r="M1271" s="12">
        <v>0.40909090909090912</v>
      </c>
    </row>
    <row r="1272" spans="1:13">
      <c r="A1272" s="8">
        <v>518</v>
      </c>
      <c r="B1272" s="8">
        <v>5</v>
      </c>
      <c r="C1272" s="9" t="s">
        <v>14</v>
      </c>
      <c r="D1272" s="9" t="s">
        <v>38</v>
      </c>
      <c r="E1272" s="31">
        <v>20</v>
      </c>
      <c r="F1272" s="31">
        <v>33</v>
      </c>
      <c r="G1272" s="8">
        <v>1</v>
      </c>
      <c r="H1272" s="8">
        <v>48</v>
      </c>
      <c r="I1272" s="9" t="s">
        <v>6</v>
      </c>
      <c r="J1272" s="31">
        <v>33</v>
      </c>
      <c r="K1272" s="31">
        <v>13</v>
      </c>
      <c r="L1272" s="31">
        <v>33</v>
      </c>
      <c r="M1272" s="12">
        <v>0.39393939393939392</v>
      </c>
    </row>
    <row r="1273" spans="1:13">
      <c r="A1273" s="8">
        <v>518</v>
      </c>
      <c r="B1273" s="8">
        <v>5</v>
      </c>
      <c r="C1273" s="9" t="s">
        <v>19</v>
      </c>
      <c r="D1273" s="9" t="s">
        <v>43</v>
      </c>
      <c r="E1273" s="31">
        <v>13</v>
      </c>
      <c r="F1273" s="31">
        <v>22</v>
      </c>
      <c r="G1273" s="8">
        <v>2</v>
      </c>
      <c r="H1273" s="8">
        <v>5</v>
      </c>
      <c r="I1273" s="9" t="s">
        <v>8</v>
      </c>
      <c r="J1273" s="31">
        <v>44</v>
      </c>
      <c r="K1273" s="31">
        <v>18</v>
      </c>
      <c r="L1273" s="31">
        <v>44</v>
      </c>
      <c r="M1273" s="12">
        <v>0.40909090909090912</v>
      </c>
    </row>
    <row r="1274" spans="1:13">
      <c r="A1274" s="8">
        <v>519</v>
      </c>
      <c r="B1274" s="8">
        <v>6</v>
      </c>
      <c r="C1274" s="9" t="s">
        <v>10</v>
      </c>
      <c r="D1274" s="9" t="s">
        <v>34</v>
      </c>
      <c r="E1274" s="31">
        <v>16</v>
      </c>
      <c r="F1274" s="31">
        <v>27</v>
      </c>
      <c r="G1274" s="8">
        <v>3</v>
      </c>
      <c r="H1274" s="8">
        <v>49</v>
      </c>
      <c r="I1274" s="9" t="s">
        <v>6</v>
      </c>
      <c r="J1274" s="31">
        <v>81</v>
      </c>
      <c r="K1274" s="31">
        <v>33</v>
      </c>
      <c r="L1274" s="31">
        <v>81</v>
      </c>
      <c r="M1274" s="12">
        <v>0.40740740740740738</v>
      </c>
    </row>
    <row r="1275" spans="1:13">
      <c r="A1275" s="8">
        <v>519</v>
      </c>
      <c r="B1275" s="8">
        <v>6</v>
      </c>
      <c r="C1275" s="9" t="s">
        <v>11</v>
      </c>
      <c r="D1275" s="9" t="s">
        <v>35</v>
      </c>
      <c r="E1275" s="31">
        <v>25</v>
      </c>
      <c r="F1275" s="31">
        <v>40</v>
      </c>
      <c r="G1275" s="8">
        <v>3</v>
      </c>
      <c r="H1275" s="8">
        <v>51</v>
      </c>
      <c r="I1275" s="9" t="s">
        <v>8</v>
      </c>
      <c r="J1275" s="31">
        <v>120</v>
      </c>
      <c r="K1275" s="31">
        <v>45</v>
      </c>
      <c r="L1275" s="31">
        <v>120</v>
      </c>
      <c r="M1275" s="12">
        <v>0.375</v>
      </c>
    </row>
    <row r="1276" spans="1:13">
      <c r="A1276" s="8">
        <v>519</v>
      </c>
      <c r="B1276" s="8">
        <v>6</v>
      </c>
      <c r="C1276" s="9" t="s">
        <v>19</v>
      </c>
      <c r="D1276" s="9" t="s">
        <v>43</v>
      </c>
      <c r="E1276" s="31">
        <v>13</v>
      </c>
      <c r="F1276" s="31">
        <v>22</v>
      </c>
      <c r="G1276" s="8">
        <v>2</v>
      </c>
      <c r="H1276" s="8">
        <v>56</v>
      </c>
      <c r="I1276" s="9" t="s">
        <v>6</v>
      </c>
      <c r="J1276" s="31">
        <v>44</v>
      </c>
      <c r="K1276" s="31">
        <v>18</v>
      </c>
      <c r="L1276" s="31">
        <v>44</v>
      </c>
      <c r="M1276" s="12">
        <v>0.40909090909090912</v>
      </c>
    </row>
    <row r="1277" spans="1:13">
      <c r="A1277" s="8">
        <v>520</v>
      </c>
      <c r="B1277" s="8">
        <v>4</v>
      </c>
      <c r="C1277" s="9" t="s">
        <v>13</v>
      </c>
      <c r="D1277" s="9" t="s">
        <v>37</v>
      </c>
      <c r="E1277" s="31">
        <v>17</v>
      </c>
      <c r="F1277" s="31">
        <v>29</v>
      </c>
      <c r="G1277" s="8">
        <v>1</v>
      </c>
      <c r="H1277" s="8">
        <v>46</v>
      </c>
      <c r="I1277" s="9" t="s">
        <v>6</v>
      </c>
      <c r="J1277" s="31">
        <v>29</v>
      </c>
      <c r="K1277" s="31">
        <v>12</v>
      </c>
      <c r="L1277" s="31">
        <v>29</v>
      </c>
      <c r="M1277" s="12">
        <v>0.41379310344827586</v>
      </c>
    </row>
    <row r="1278" spans="1:13">
      <c r="A1278" s="8">
        <v>520</v>
      </c>
      <c r="B1278" s="8">
        <v>4</v>
      </c>
      <c r="C1278" s="9" t="s">
        <v>20</v>
      </c>
      <c r="D1278" s="9" t="s">
        <v>44</v>
      </c>
      <c r="E1278" s="31">
        <v>20</v>
      </c>
      <c r="F1278" s="31">
        <v>34</v>
      </c>
      <c r="G1278" s="8">
        <v>2</v>
      </c>
      <c r="H1278" s="8">
        <v>21</v>
      </c>
      <c r="I1278" s="9" t="s">
        <v>6</v>
      </c>
      <c r="J1278" s="31">
        <v>68</v>
      </c>
      <c r="K1278" s="31">
        <v>28</v>
      </c>
      <c r="L1278" s="31">
        <v>68</v>
      </c>
      <c r="M1278" s="12">
        <v>0.41176470588235292</v>
      </c>
    </row>
    <row r="1279" spans="1:13">
      <c r="A1279" s="8">
        <v>520</v>
      </c>
      <c r="B1279" s="8">
        <v>4</v>
      </c>
      <c r="C1279" s="9" t="s">
        <v>9</v>
      </c>
      <c r="D1279" s="9" t="s">
        <v>33</v>
      </c>
      <c r="E1279" s="31">
        <v>19</v>
      </c>
      <c r="F1279" s="31">
        <v>31</v>
      </c>
      <c r="G1279" s="8">
        <v>3</v>
      </c>
      <c r="H1279" s="8">
        <v>22</v>
      </c>
      <c r="I1279" s="9" t="s">
        <v>8</v>
      </c>
      <c r="J1279" s="31">
        <v>93</v>
      </c>
      <c r="K1279" s="31">
        <v>36</v>
      </c>
      <c r="L1279" s="31">
        <v>93</v>
      </c>
      <c r="M1279" s="12">
        <v>0.38709677419354838</v>
      </c>
    </row>
    <row r="1280" spans="1:13">
      <c r="A1280" s="8">
        <v>520</v>
      </c>
      <c r="B1280" s="8">
        <v>4</v>
      </c>
      <c r="C1280" s="9" t="s">
        <v>7</v>
      </c>
      <c r="D1280" s="9" t="s">
        <v>32</v>
      </c>
      <c r="E1280" s="31">
        <v>18</v>
      </c>
      <c r="F1280" s="31">
        <v>30</v>
      </c>
      <c r="G1280" s="8">
        <v>3</v>
      </c>
      <c r="H1280" s="8">
        <v>32</v>
      </c>
      <c r="I1280" s="9" t="s">
        <v>6</v>
      </c>
      <c r="J1280" s="31">
        <v>90</v>
      </c>
      <c r="K1280" s="31">
        <v>36</v>
      </c>
      <c r="L1280" s="31">
        <v>90</v>
      </c>
      <c r="M1280" s="12">
        <v>0.4</v>
      </c>
    </row>
    <row r="1281" spans="1:13">
      <c r="A1281" s="8">
        <v>521</v>
      </c>
      <c r="B1281" s="8">
        <v>18</v>
      </c>
      <c r="C1281" s="9" t="s">
        <v>26</v>
      </c>
      <c r="D1281" s="9" t="s">
        <v>50</v>
      </c>
      <c r="E1281" s="31">
        <v>15</v>
      </c>
      <c r="F1281" s="31">
        <v>25</v>
      </c>
      <c r="G1281" s="8">
        <v>2</v>
      </c>
      <c r="H1281" s="8">
        <v>52</v>
      </c>
      <c r="I1281" s="9" t="s">
        <v>8</v>
      </c>
      <c r="J1281" s="31">
        <v>50</v>
      </c>
      <c r="K1281" s="31">
        <v>20</v>
      </c>
      <c r="L1281" s="31">
        <v>50</v>
      </c>
      <c r="M1281" s="12">
        <v>0.4</v>
      </c>
    </row>
    <row r="1282" spans="1:13">
      <c r="A1282" s="8">
        <v>521</v>
      </c>
      <c r="B1282" s="8">
        <v>18</v>
      </c>
      <c r="C1282" s="9" t="s">
        <v>13</v>
      </c>
      <c r="D1282" s="9" t="s">
        <v>37</v>
      </c>
      <c r="E1282" s="31">
        <v>17</v>
      </c>
      <c r="F1282" s="31">
        <v>29</v>
      </c>
      <c r="G1282" s="8">
        <v>2</v>
      </c>
      <c r="H1282" s="8">
        <v>18</v>
      </c>
      <c r="I1282" s="9" t="s">
        <v>6</v>
      </c>
      <c r="J1282" s="31">
        <v>58</v>
      </c>
      <c r="K1282" s="31">
        <v>24</v>
      </c>
      <c r="L1282" s="31">
        <v>58</v>
      </c>
      <c r="M1282" s="12">
        <v>0.41379310344827586</v>
      </c>
    </row>
    <row r="1283" spans="1:13">
      <c r="A1283" s="8">
        <v>521</v>
      </c>
      <c r="B1283" s="8">
        <v>18</v>
      </c>
      <c r="C1283" s="9" t="s">
        <v>20</v>
      </c>
      <c r="D1283" s="9" t="s">
        <v>44</v>
      </c>
      <c r="E1283" s="31">
        <v>20</v>
      </c>
      <c r="F1283" s="31">
        <v>34</v>
      </c>
      <c r="G1283" s="8">
        <v>3</v>
      </c>
      <c r="H1283" s="8">
        <v>21</v>
      </c>
      <c r="I1283" s="9" t="s">
        <v>8</v>
      </c>
      <c r="J1283" s="31">
        <v>102</v>
      </c>
      <c r="K1283" s="31">
        <v>42</v>
      </c>
      <c r="L1283" s="31">
        <v>102</v>
      </c>
      <c r="M1283" s="12">
        <v>0.41176470588235292</v>
      </c>
    </row>
    <row r="1284" spans="1:13">
      <c r="A1284" s="8">
        <v>522</v>
      </c>
      <c r="B1284" s="8">
        <v>2</v>
      </c>
      <c r="C1284" s="9" t="s">
        <v>15</v>
      </c>
      <c r="D1284" s="9" t="s">
        <v>39</v>
      </c>
      <c r="E1284" s="31">
        <v>16</v>
      </c>
      <c r="F1284" s="31">
        <v>28</v>
      </c>
      <c r="G1284" s="8">
        <v>3</v>
      </c>
      <c r="H1284" s="8">
        <v>47</v>
      </c>
      <c r="I1284" s="9" t="s">
        <v>8</v>
      </c>
      <c r="J1284" s="31">
        <v>84</v>
      </c>
      <c r="K1284" s="31">
        <v>36</v>
      </c>
      <c r="L1284" s="31">
        <v>84</v>
      </c>
      <c r="M1284" s="12">
        <v>0.42857142857142855</v>
      </c>
    </row>
    <row r="1285" spans="1:13">
      <c r="A1285" s="8">
        <v>523</v>
      </c>
      <c r="B1285" s="8">
        <v>4</v>
      </c>
      <c r="C1285" s="9" t="s">
        <v>10</v>
      </c>
      <c r="D1285" s="9" t="s">
        <v>34</v>
      </c>
      <c r="E1285" s="31">
        <v>16</v>
      </c>
      <c r="F1285" s="31">
        <v>27</v>
      </c>
      <c r="G1285" s="8">
        <v>3</v>
      </c>
      <c r="H1285" s="8">
        <v>51</v>
      </c>
      <c r="I1285" s="9" t="s">
        <v>6</v>
      </c>
      <c r="J1285" s="31">
        <v>81</v>
      </c>
      <c r="K1285" s="31">
        <v>33</v>
      </c>
      <c r="L1285" s="31">
        <v>81</v>
      </c>
      <c r="M1285" s="12">
        <v>0.40740740740740738</v>
      </c>
    </row>
    <row r="1286" spans="1:13">
      <c r="A1286" s="8">
        <v>524</v>
      </c>
      <c r="B1286" s="8">
        <v>16</v>
      </c>
      <c r="C1286" s="9" t="s">
        <v>19</v>
      </c>
      <c r="D1286" s="9" t="s">
        <v>43</v>
      </c>
      <c r="E1286" s="31">
        <v>13</v>
      </c>
      <c r="F1286" s="31">
        <v>22</v>
      </c>
      <c r="G1286" s="8">
        <v>1</v>
      </c>
      <c r="H1286" s="8">
        <v>46</v>
      </c>
      <c r="I1286" s="9" t="s">
        <v>8</v>
      </c>
      <c r="J1286" s="31">
        <v>22</v>
      </c>
      <c r="K1286" s="31">
        <v>9</v>
      </c>
      <c r="L1286" s="31">
        <v>22</v>
      </c>
      <c r="M1286" s="12">
        <v>0.40909090909090912</v>
      </c>
    </row>
    <row r="1287" spans="1:13">
      <c r="A1287" s="8">
        <v>524</v>
      </c>
      <c r="B1287" s="8">
        <v>16</v>
      </c>
      <c r="C1287" s="9" t="s">
        <v>10</v>
      </c>
      <c r="D1287" s="9" t="s">
        <v>34</v>
      </c>
      <c r="E1287" s="31">
        <v>16</v>
      </c>
      <c r="F1287" s="31">
        <v>27</v>
      </c>
      <c r="G1287" s="8">
        <v>2</v>
      </c>
      <c r="H1287" s="8">
        <v>15</v>
      </c>
      <c r="I1287" s="9" t="s">
        <v>6</v>
      </c>
      <c r="J1287" s="31">
        <v>54</v>
      </c>
      <c r="K1287" s="31">
        <v>22</v>
      </c>
      <c r="L1287" s="31">
        <v>54</v>
      </c>
      <c r="M1287" s="12">
        <v>0.40740740740740738</v>
      </c>
    </row>
    <row r="1288" spans="1:13">
      <c r="A1288" s="8">
        <v>525</v>
      </c>
      <c r="B1288" s="8">
        <v>16</v>
      </c>
      <c r="C1288" s="9" t="s">
        <v>22</v>
      </c>
      <c r="D1288" s="9" t="s">
        <v>46</v>
      </c>
      <c r="E1288" s="31">
        <v>14</v>
      </c>
      <c r="F1288" s="31">
        <v>23</v>
      </c>
      <c r="G1288" s="8">
        <v>3</v>
      </c>
      <c r="H1288" s="8">
        <v>23</v>
      </c>
      <c r="I1288" s="9" t="s">
        <v>8</v>
      </c>
      <c r="J1288" s="31">
        <v>69</v>
      </c>
      <c r="K1288" s="31">
        <v>27</v>
      </c>
      <c r="L1288" s="31">
        <v>69</v>
      </c>
      <c r="M1288" s="12">
        <v>0.39130434782608697</v>
      </c>
    </row>
    <row r="1289" spans="1:13">
      <c r="A1289" s="8">
        <v>525</v>
      </c>
      <c r="B1289" s="8">
        <v>16</v>
      </c>
      <c r="C1289" s="9" t="s">
        <v>17</v>
      </c>
      <c r="D1289" s="9" t="s">
        <v>41</v>
      </c>
      <c r="E1289" s="31">
        <v>21</v>
      </c>
      <c r="F1289" s="31">
        <v>35</v>
      </c>
      <c r="G1289" s="8">
        <v>1</v>
      </c>
      <c r="H1289" s="8">
        <v>14</v>
      </c>
      <c r="I1289" s="9" t="s">
        <v>6</v>
      </c>
      <c r="J1289" s="31">
        <v>35</v>
      </c>
      <c r="K1289" s="31">
        <v>14</v>
      </c>
      <c r="L1289" s="31">
        <v>35</v>
      </c>
      <c r="M1289" s="12">
        <v>0.4</v>
      </c>
    </row>
    <row r="1290" spans="1:13">
      <c r="A1290" s="8">
        <v>525</v>
      </c>
      <c r="B1290" s="8">
        <v>16</v>
      </c>
      <c r="C1290" s="9" t="s">
        <v>9</v>
      </c>
      <c r="D1290" s="9" t="s">
        <v>33</v>
      </c>
      <c r="E1290" s="31">
        <v>19</v>
      </c>
      <c r="F1290" s="31">
        <v>31</v>
      </c>
      <c r="G1290" s="8">
        <v>3</v>
      </c>
      <c r="H1290" s="8">
        <v>40</v>
      </c>
      <c r="I1290" s="9" t="s">
        <v>8</v>
      </c>
      <c r="J1290" s="31">
        <v>93</v>
      </c>
      <c r="K1290" s="31">
        <v>36</v>
      </c>
      <c r="L1290" s="31">
        <v>93</v>
      </c>
      <c r="M1290" s="12">
        <v>0.38709677419354838</v>
      </c>
    </row>
    <row r="1291" spans="1:13">
      <c r="A1291" s="8">
        <v>526</v>
      </c>
      <c r="B1291" s="8">
        <v>4</v>
      </c>
      <c r="C1291" s="9" t="s">
        <v>14</v>
      </c>
      <c r="D1291" s="9" t="s">
        <v>38</v>
      </c>
      <c r="E1291" s="31">
        <v>20</v>
      </c>
      <c r="F1291" s="31">
        <v>33</v>
      </c>
      <c r="G1291" s="8">
        <v>1</v>
      </c>
      <c r="H1291" s="8">
        <v>22</v>
      </c>
      <c r="I1291" s="9" t="s">
        <v>6</v>
      </c>
      <c r="J1291" s="31">
        <v>33</v>
      </c>
      <c r="K1291" s="31">
        <v>13</v>
      </c>
      <c r="L1291" s="31">
        <v>33</v>
      </c>
      <c r="M1291" s="12">
        <v>0.39393939393939392</v>
      </c>
    </row>
    <row r="1292" spans="1:13">
      <c r="A1292" s="8">
        <v>527</v>
      </c>
      <c r="B1292" s="8">
        <v>19</v>
      </c>
      <c r="C1292" s="9" t="s">
        <v>10</v>
      </c>
      <c r="D1292" s="9" t="s">
        <v>34</v>
      </c>
      <c r="E1292" s="31">
        <v>16</v>
      </c>
      <c r="F1292" s="31">
        <v>27</v>
      </c>
      <c r="G1292" s="8">
        <v>2</v>
      </c>
      <c r="H1292" s="8">
        <v>31</v>
      </c>
      <c r="I1292" s="9" t="s">
        <v>6</v>
      </c>
      <c r="J1292" s="31">
        <v>54</v>
      </c>
      <c r="K1292" s="31">
        <v>22</v>
      </c>
      <c r="L1292" s="31">
        <v>54</v>
      </c>
      <c r="M1292" s="12">
        <v>0.40740740740740738</v>
      </c>
    </row>
    <row r="1293" spans="1:13">
      <c r="A1293" s="8">
        <v>528</v>
      </c>
      <c r="B1293" s="8">
        <v>14</v>
      </c>
      <c r="C1293" s="9" t="s">
        <v>21</v>
      </c>
      <c r="D1293" s="9" t="s">
        <v>45</v>
      </c>
      <c r="E1293" s="31">
        <v>12</v>
      </c>
      <c r="F1293" s="31">
        <v>20</v>
      </c>
      <c r="G1293" s="8">
        <v>1</v>
      </c>
      <c r="H1293" s="8">
        <v>29</v>
      </c>
      <c r="I1293" s="9" t="s">
        <v>6</v>
      </c>
      <c r="J1293" s="31">
        <v>20</v>
      </c>
      <c r="K1293" s="31">
        <v>8</v>
      </c>
      <c r="L1293" s="31">
        <v>20</v>
      </c>
      <c r="M1293" s="12">
        <v>0.4</v>
      </c>
    </row>
    <row r="1294" spans="1:13">
      <c r="A1294" s="8">
        <v>528</v>
      </c>
      <c r="B1294" s="8">
        <v>14</v>
      </c>
      <c r="C1294" s="9" t="s">
        <v>11</v>
      </c>
      <c r="D1294" s="9" t="s">
        <v>35</v>
      </c>
      <c r="E1294" s="31">
        <v>25</v>
      </c>
      <c r="F1294" s="31">
        <v>40</v>
      </c>
      <c r="G1294" s="8">
        <v>1</v>
      </c>
      <c r="H1294" s="8">
        <v>47</v>
      </c>
      <c r="I1294" s="9" t="s">
        <v>6</v>
      </c>
      <c r="J1294" s="31">
        <v>40</v>
      </c>
      <c r="K1294" s="31">
        <v>15</v>
      </c>
      <c r="L1294" s="31">
        <v>40</v>
      </c>
      <c r="M1294" s="12">
        <v>0.375</v>
      </c>
    </row>
    <row r="1295" spans="1:13">
      <c r="A1295" s="8">
        <v>528</v>
      </c>
      <c r="B1295" s="8">
        <v>14</v>
      </c>
      <c r="C1295" s="9" t="s">
        <v>24</v>
      </c>
      <c r="D1295" s="9" t="s">
        <v>48</v>
      </c>
      <c r="E1295" s="31">
        <v>10</v>
      </c>
      <c r="F1295" s="31">
        <v>18</v>
      </c>
      <c r="G1295" s="8">
        <v>1</v>
      </c>
      <c r="H1295" s="8">
        <v>45</v>
      </c>
      <c r="I1295" s="9" t="s">
        <v>8</v>
      </c>
      <c r="J1295" s="31">
        <v>18</v>
      </c>
      <c r="K1295" s="31">
        <v>8</v>
      </c>
      <c r="L1295" s="31">
        <v>18</v>
      </c>
      <c r="M1295" s="12">
        <v>0.44444444444444442</v>
      </c>
    </row>
    <row r="1296" spans="1:13">
      <c r="A1296" s="8">
        <v>529</v>
      </c>
      <c r="B1296" s="8">
        <v>1</v>
      </c>
      <c r="C1296" s="9" t="s">
        <v>20</v>
      </c>
      <c r="D1296" s="9" t="s">
        <v>44</v>
      </c>
      <c r="E1296" s="31">
        <v>20</v>
      </c>
      <c r="F1296" s="31">
        <v>34</v>
      </c>
      <c r="G1296" s="8">
        <v>1</v>
      </c>
      <c r="H1296" s="8">
        <v>24</v>
      </c>
      <c r="I1296" s="9" t="s">
        <v>8</v>
      </c>
      <c r="J1296" s="31">
        <v>34</v>
      </c>
      <c r="K1296" s="31">
        <v>14</v>
      </c>
      <c r="L1296" s="31">
        <v>34</v>
      </c>
      <c r="M1296" s="12">
        <v>0.41176470588235292</v>
      </c>
    </row>
    <row r="1297" spans="1:13">
      <c r="A1297" s="8">
        <v>529</v>
      </c>
      <c r="B1297" s="8">
        <v>1</v>
      </c>
      <c r="C1297" s="9" t="s">
        <v>12</v>
      </c>
      <c r="D1297" s="9" t="s">
        <v>36</v>
      </c>
      <c r="E1297" s="31">
        <v>22</v>
      </c>
      <c r="F1297" s="31">
        <v>36</v>
      </c>
      <c r="G1297" s="8">
        <v>2</v>
      </c>
      <c r="H1297" s="8">
        <v>51</v>
      </c>
      <c r="I1297" s="9" t="s">
        <v>6</v>
      </c>
      <c r="J1297" s="31">
        <v>72</v>
      </c>
      <c r="K1297" s="31">
        <v>28</v>
      </c>
      <c r="L1297" s="31">
        <v>72</v>
      </c>
      <c r="M1297" s="12">
        <v>0.3888888888888889</v>
      </c>
    </row>
    <row r="1298" spans="1:13">
      <c r="A1298" s="8">
        <v>529</v>
      </c>
      <c r="B1298" s="8">
        <v>1</v>
      </c>
      <c r="C1298" s="9" t="s">
        <v>22</v>
      </c>
      <c r="D1298" s="9" t="s">
        <v>46</v>
      </c>
      <c r="E1298" s="31">
        <v>14</v>
      </c>
      <c r="F1298" s="31">
        <v>23</v>
      </c>
      <c r="G1298" s="8">
        <v>2</v>
      </c>
      <c r="H1298" s="8">
        <v>27</v>
      </c>
      <c r="I1298" s="9" t="s">
        <v>8</v>
      </c>
      <c r="J1298" s="31">
        <v>46</v>
      </c>
      <c r="K1298" s="31">
        <v>18</v>
      </c>
      <c r="L1298" s="31">
        <v>46</v>
      </c>
      <c r="M1298" s="12">
        <v>0.39130434782608697</v>
      </c>
    </row>
    <row r="1299" spans="1:13">
      <c r="A1299" s="8">
        <v>529</v>
      </c>
      <c r="B1299" s="8">
        <v>1</v>
      </c>
      <c r="C1299" s="9" t="s">
        <v>15</v>
      </c>
      <c r="D1299" s="9" t="s">
        <v>39</v>
      </c>
      <c r="E1299" s="31">
        <v>16</v>
      </c>
      <c r="F1299" s="31">
        <v>28</v>
      </c>
      <c r="G1299" s="8">
        <v>2</v>
      </c>
      <c r="H1299" s="8">
        <v>55</v>
      </c>
      <c r="I1299" s="9" t="s">
        <v>6</v>
      </c>
      <c r="J1299" s="31">
        <v>56</v>
      </c>
      <c r="K1299" s="31">
        <v>24</v>
      </c>
      <c r="L1299" s="31">
        <v>56</v>
      </c>
      <c r="M1299" s="12">
        <v>0.42857142857142855</v>
      </c>
    </row>
    <row r="1300" spans="1:13">
      <c r="A1300" s="8">
        <v>530</v>
      </c>
      <c r="B1300" s="8">
        <v>7</v>
      </c>
      <c r="C1300" s="9" t="s">
        <v>24</v>
      </c>
      <c r="D1300" s="9" t="s">
        <v>48</v>
      </c>
      <c r="E1300" s="31">
        <v>10</v>
      </c>
      <c r="F1300" s="31">
        <v>18</v>
      </c>
      <c r="G1300" s="8">
        <v>3</v>
      </c>
      <c r="H1300" s="8">
        <v>37</v>
      </c>
      <c r="I1300" s="9" t="s">
        <v>8</v>
      </c>
      <c r="J1300" s="31">
        <v>54</v>
      </c>
      <c r="K1300" s="31">
        <v>24</v>
      </c>
      <c r="L1300" s="31">
        <v>54</v>
      </c>
      <c r="M1300" s="12">
        <v>0.44444444444444442</v>
      </c>
    </row>
    <row r="1301" spans="1:13">
      <c r="A1301" s="8">
        <v>530</v>
      </c>
      <c r="B1301" s="8">
        <v>7</v>
      </c>
      <c r="C1301" s="9" t="s">
        <v>15</v>
      </c>
      <c r="D1301" s="9" t="s">
        <v>39</v>
      </c>
      <c r="E1301" s="31">
        <v>16</v>
      </c>
      <c r="F1301" s="31">
        <v>28</v>
      </c>
      <c r="G1301" s="8">
        <v>2</v>
      </c>
      <c r="H1301" s="8">
        <v>50</v>
      </c>
      <c r="I1301" s="9" t="s">
        <v>8</v>
      </c>
      <c r="J1301" s="31">
        <v>56</v>
      </c>
      <c r="K1301" s="31">
        <v>24</v>
      </c>
      <c r="L1301" s="31">
        <v>56</v>
      </c>
      <c r="M1301" s="12">
        <v>0.42857142857142855</v>
      </c>
    </row>
    <row r="1302" spans="1:13">
      <c r="A1302" s="8">
        <v>530</v>
      </c>
      <c r="B1302" s="8">
        <v>7</v>
      </c>
      <c r="C1302" s="9" t="s">
        <v>26</v>
      </c>
      <c r="D1302" s="9" t="s">
        <v>50</v>
      </c>
      <c r="E1302" s="31">
        <v>15</v>
      </c>
      <c r="F1302" s="31">
        <v>25</v>
      </c>
      <c r="G1302" s="8">
        <v>2</v>
      </c>
      <c r="H1302" s="8">
        <v>19</v>
      </c>
      <c r="I1302" s="9" t="s">
        <v>6</v>
      </c>
      <c r="J1302" s="31">
        <v>50</v>
      </c>
      <c r="K1302" s="31">
        <v>20</v>
      </c>
      <c r="L1302" s="31">
        <v>50</v>
      </c>
      <c r="M1302" s="12">
        <v>0.4</v>
      </c>
    </row>
    <row r="1303" spans="1:13">
      <c r="A1303" s="8">
        <v>531</v>
      </c>
      <c r="B1303" s="8">
        <v>9</v>
      </c>
      <c r="C1303" s="9" t="s">
        <v>23</v>
      </c>
      <c r="D1303" s="9" t="s">
        <v>47</v>
      </c>
      <c r="E1303" s="31">
        <v>13</v>
      </c>
      <c r="F1303" s="31">
        <v>21</v>
      </c>
      <c r="G1303" s="8">
        <v>3</v>
      </c>
      <c r="H1303" s="8">
        <v>41</v>
      </c>
      <c r="I1303" s="9" t="s">
        <v>6</v>
      </c>
      <c r="J1303" s="31">
        <v>63</v>
      </c>
      <c r="K1303" s="31">
        <v>24</v>
      </c>
      <c r="L1303" s="31">
        <v>63</v>
      </c>
      <c r="M1303" s="12">
        <v>0.38095238095238093</v>
      </c>
    </row>
    <row r="1304" spans="1:13">
      <c r="A1304" s="8">
        <v>531</v>
      </c>
      <c r="B1304" s="8">
        <v>9</v>
      </c>
      <c r="C1304" s="9" t="s">
        <v>11</v>
      </c>
      <c r="D1304" s="9" t="s">
        <v>35</v>
      </c>
      <c r="E1304" s="31">
        <v>25</v>
      </c>
      <c r="F1304" s="31">
        <v>40</v>
      </c>
      <c r="G1304" s="8">
        <v>1</v>
      </c>
      <c r="H1304" s="8">
        <v>43</v>
      </c>
      <c r="I1304" s="9" t="s">
        <v>6</v>
      </c>
      <c r="J1304" s="31">
        <v>40</v>
      </c>
      <c r="K1304" s="31">
        <v>15</v>
      </c>
      <c r="L1304" s="31">
        <v>40</v>
      </c>
      <c r="M1304" s="12">
        <v>0.375</v>
      </c>
    </row>
    <row r="1305" spans="1:13">
      <c r="A1305" s="8">
        <v>531</v>
      </c>
      <c r="B1305" s="8">
        <v>9</v>
      </c>
      <c r="C1305" s="9" t="s">
        <v>24</v>
      </c>
      <c r="D1305" s="9" t="s">
        <v>48</v>
      </c>
      <c r="E1305" s="31">
        <v>10</v>
      </c>
      <c r="F1305" s="31">
        <v>18</v>
      </c>
      <c r="G1305" s="8">
        <v>3</v>
      </c>
      <c r="H1305" s="8">
        <v>56</v>
      </c>
      <c r="I1305" s="9" t="s">
        <v>8</v>
      </c>
      <c r="J1305" s="31">
        <v>54</v>
      </c>
      <c r="K1305" s="31">
        <v>24</v>
      </c>
      <c r="L1305" s="31">
        <v>54</v>
      </c>
      <c r="M1305" s="12">
        <v>0.44444444444444442</v>
      </c>
    </row>
    <row r="1306" spans="1:13">
      <c r="A1306" s="8">
        <v>531</v>
      </c>
      <c r="B1306" s="8">
        <v>9</v>
      </c>
      <c r="C1306" s="9" t="s">
        <v>13</v>
      </c>
      <c r="D1306" s="9" t="s">
        <v>37</v>
      </c>
      <c r="E1306" s="31">
        <v>17</v>
      </c>
      <c r="F1306" s="31">
        <v>29</v>
      </c>
      <c r="G1306" s="8">
        <v>3</v>
      </c>
      <c r="H1306" s="8">
        <v>59</v>
      </c>
      <c r="I1306" s="9" t="s">
        <v>8</v>
      </c>
      <c r="J1306" s="31">
        <v>87</v>
      </c>
      <c r="K1306" s="31">
        <v>36</v>
      </c>
      <c r="L1306" s="31">
        <v>87</v>
      </c>
      <c r="M1306" s="12">
        <v>0.41379310344827586</v>
      </c>
    </row>
    <row r="1307" spans="1:13">
      <c r="A1307" s="8">
        <v>532</v>
      </c>
      <c r="B1307" s="8">
        <v>13</v>
      </c>
      <c r="C1307" s="9" t="s">
        <v>23</v>
      </c>
      <c r="D1307" s="9" t="s">
        <v>47</v>
      </c>
      <c r="E1307" s="31">
        <v>13</v>
      </c>
      <c r="F1307" s="31">
        <v>21</v>
      </c>
      <c r="G1307" s="8">
        <v>1</v>
      </c>
      <c r="H1307" s="8">
        <v>24</v>
      </c>
      <c r="I1307" s="9" t="s">
        <v>8</v>
      </c>
      <c r="J1307" s="31">
        <v>21</v>
      </c>
      <c r="K1307" s="31">
        <v>8</v>
      </c>
      <c r="L1307" s="31">
        <v>21</v>
      </c>
      <c r="M1307" s="12">
        <v>0.38095238095238093</v>
      </c>
    </row>
    <row r="1308" spans="1:13">
      <c r="A1308" s="8">
        <v>532</v>
      </c>
      <c r="B1308" s="8">
        <v>13</v>
      </c>
      <c r="C1308" s="9" t="s">
        <v>25</v>
      </c>
      <c r="D1308" s="9" t="s">
        <v>49</v>
      </c>
      <c r="E1308" s="31">
        <v>15</v>
      </c>
      <c r="F1308" s="31">
        <v>26</v>
      </c>
      <c r="G1308" s="8">
        <v>2</v>
      </c>
      <c r="H1308" s="8">
        <v>28</v>
      </c>
      <c r="I1308" s="9" t="s">
        <v>6</v>
      </c>
      <c r="J1308" s="31">
        <v>52</v>
      </c>
      <c r="K1308" s="31">
        <v>22</v>
      </c>
      <c r="L1308" s="31">
        <v>52</v>
      </c>
      <c r="M1308" s="12">
        <v>0.42307692307692307</v>
      </c>
    </row>
    <row r="1309" spans="1:13">
      <c r="A1309" s="8">
        <v>532</v>
      </c>
      <c r="B1309" s="8">
        <v>13</v>
      </c>
      <c r="C1309" s="9" t="s">
        <v>18</v>
      </c>
      <c r="D1309" s="9" t="s">
        <v>42</v>
      </c>
      <c r="E1309" s="31">
        <v>19</v>
      </c>
      <c r="F1309" s="31">
        <v>32</v>
      </c>
      <c r="G1309" s="8">
        <v>2</v>
      </c>
      <c r="H1309" s="8">
        <v>7</v>
      </c>
      <c r="I1309" s="9" t="s">
        <v>8</v>
      </c>
      <c r="J1309" s="31">
        <v>64</v>
      </c>
      <c r="K1309" s="31">
        <v>26</v>
      </c>
      <c r="L1309" s="31">
        <v>64</v>
      </c>
      <c r="M1309" s="12">
        <v>0.40625</v>
      </c>
    </row>
    <row r="1310" spans="1:13">
      <c r="A1310" s="8">
        <v>533</v>
      </c>
      <c r="B1310" s="8">
        <v>1</v>
      </c>
      <c r="C1310" s="9" t="s">
        <v>21</v>
      </c>
      <c r="D1310" s="9" t="s">
        <v>45</v>
      </c>
      <c r="E1310" s="31">
        <v>12</v>
      </c>
      <c r="F1310" s="31">
        <v>20</v>
      </c>
      <c r="G1310" s="8">
        <v>1</v>
      </c>
      <c r="H1310" s="8">
        <v>34</v>
      </c>
      <c r="I1310" s="9" t="s">
        <v>6</v>
      </c>
      <c r="J1310" s="31">
        <v>20</v>
      </c>
      <c r="K1310" s="31">
        <v>8</v>
      </c>
      <c r="L1310" s="31">
        <v>20</v>
      </c>
      <c r="M1310" s="12">
        <v>0.4</v>
      </c>
    </row>
    <row r="1311" spans="1:13">
      <c r="A1311" s="8">
        <v>533</v>
      </c>
      <c r="B1311" s="8">
        <v>1</v>
      </c>
      <c r="C1311" s="9" t="s">
        <v>23</v>
      </c>
      <c r="D1311" s="9" t="s">
        <v>47</v>
      </c>
      <c r="E1311" s="31">
        <v>13</v>
      </c>
      <c r="F1311" s="31">
        <v>21</v>
      </c>
      <c r="G1311" s="8">
        <v>1</v>
      </c>
      <c r="H1311" s="8">
        <v>14</v>
      </c>
      <c r="I1311" s="9" t="s">
        <v>8</v>
      </c>
      <c r="J1311" s="31">
        <v>21</v>
      </c>
      <c r="K1311" s="31">
        <v>8</v>
      </c>
      <c r="L1311" s="31">
        <v>21</v>
      </c>
      <c r="M1311" s="12">
        <v>0.38095238095238093</v>
      </c>
    </row>
    <row r="1312" spans="1:13">
      <c r="A1312" s="8">
        <v>534</v>
      </c>
      <c r="B1312" s="8">
        <v>1</v>
      </c>
      <c r="C1312" s="9" t="s">
        <v>5</v>
      </c>
      <c r="D1312" s="9" t="s">
        <v>31</v>
      </c>
      <c r="E1312" s="31">
        <v>14</v>
      </c>
      <c r="F1312" s="31">
        <v>24</v>
      </c>
      <c r="G1312" s="8">
        <v>2</v>
      </c>
      <c r="H1312" s="8">
        <v>56</v>
      </c>
      <c r="I1312" s="9" t="s">
        <v>8</v>
      </c>
      <c r="J1312" s="31">
        <v>48</v>
      </c>
      <c r="K1312" s="31">
        <v>20</v>
      </c>
      <c r="L1312" s="31">
        <v>48</v>
      </c>
      <c r="M1312" s="12">
        <v>0.41666666666666669</v>
      </c>
    </row>
    <row r="1313" spans="1:13">
      <c r="A1313" s="8">
        <v>534</v>
      </c>
      <c r="B1313" s="8">
        <v>1</v>
      </c>
      <c r="C1313" s="9" t="s">
        <v>13</v>
      </c>
      <c r="D1313" s="9" t="s">
        <v>37</v>
      </c>
      <c r="E1313" s="31">
        <v>17</v>
      </c>
      <c r="F1313" s="31">
        <v>29</v>
      </c>
      <c r="G1313" s="8">
        <v>1</v>
      </c>
      <c r="H1313" s="8">
        <v>10</v>
      </c>
      <c r="I1313" s="9" t="s">
        <v>8</v>
      </c>
      <c r="J1313" s="31">
        <v>29</v>
      </c>
      <c r="K1313" s="31">
        <v>12</v>
      </c>
      <c r="L1313" s="31">
        <v>29</v>
      </c>
      <c r="M1313" s="12">
        <v>0.41379310344827586</v>
      </c>
    </row>
    <row r="1314" spans="1:13">
      <c r="A1314" s="8">
        <v>534</v>
      </c>
      <c r="B1314" s="8">
        <v>1</v>
      </c>
      <c r="C1314" s="9" t="s">
        <v>17</v>
      </c>
      <c r="D1314" s="9" t="s">
        <v>41</v>
      </c>
      <c r="E1314" s="31">
        <v>21</v>
      </c>
      <c r="F1314" s="31">
        <v>35</v>
      </c>
      <c r="G1314" s="8">
        <v>2</v>
      </c>
      <c r="H1314" s="8">
        <v>10</v>
      </c>
      <c r="I1314" s="9" t="s">
        <v>6</v>
      </c>
      <c r="J1314" s="31">
        <v>70</v>
      </c>
      <c r="K1314" s="31">
        <v>28</v>
      </c>
      <c r="L1314" s="31">
        <v>70</v>
      </c>
      <c r="M1314" s="12">
        <v>0.4</v>
      </c>
    </row>
    <row r="1315" spans="1:13">
      <c r="A1315" s="8">
        <v>535</v>
      </c>
      <c r="B1315" s="8">
        <v>15</v>
      </c>
      <c r="C1315" s="9" t="s">
        <v>11</v>
      </c>
      <c r="D1315" s="9" t="s">
        <v>35</v>
      </c>
      <c r="E1315" s="31">
        <v>25</v>
      </c>
      <c r="F1315" s="31">
        <v>40</v>
      </c>
      <c r="G1315" s="8">
        <v>3</v>
      </c>
      <c r="H1315" s="8">
        <v>48</v>
      </c>
      <c r="I1315" s="9" t="s">
        <v>8</v>
      </c>
      <c r="J1315" s="31">
        <v>120</v>
      </c>
      <c r="K1315" s="31">
        <v>45</v>
      </c>
      <c r="L1315" s="31">
        <v>120</v>
      </c>
      <c r="M1315" s="12">
        <v>0.375</v>
      </c>
    </row>
    <row r="1316" spans="1:13">
      <c r="A1316" s="8">
        <v>535</v>
      </c>
      <c r="B1316" s="8">
        <v>15</v>
      </c>
      <c r="C1316" s="9" t="s">
        <v>13</v>
      </c>
      <c r="D1316" s="9" t="s">
        <v>37</v>
      </c>
      <c r="E1316" s="31">
        <v>17</v>
      </c>
      <c r="F1316" s="31">
        <v>29</v>
      </c>
      <c r="G1316" s="8">
        <v>3</v>
      </c>
      <c r="H1316" s="8">
        <v>9</v>
      </c>
      <c r="I1316" s="9" t="s">
        <v>6</v>
      </c>
      <c r="J1316" s="31">
        <v>87</v>
      </c>
      <c r="K1316" s="31">
        <v>36</v>
      </c>
      <c r="L1316" s="31">
        <v>87</v>
      </c>
      <c r="M1316" s="12">
        <v>0.41379310344827586</v>
      </c>
    </row>
    <row r="1317" spans="1:13">
      <c r="A1317" s="8">
        <v>535</v>
      </c>
      <c r="B1317" s="8">
        <v>15</v>
      </c>
      <c r="C1317" s="9" t="s">
        <v>5</v>
      </c>
      <c r="D1317" s="9" t="s">
        <v>31</v>
      </c>
      <c r="E1317" s="31">
        <v>14</v>
      </c>
      <c r="F1317" s="31">
        <v>24</v>
      </c>
      <c r="G1317" s="8">
        <v>2</v>
      </c>
      <c r="H1317" s="8">
        <v>42</v>
      </c>
      <c r="I1317" s="9" t="s">
        <v>6</v>
      </c>
      <c r="J1317" s="31">
        <v>48</v>
      </c>
      <c r="K1317" s="31">
        <v>20</v>
      </c>
      <c r="L1317" s="31">
        <v>48</v>
      </c>
      <c r="M1317" s="12">
        <v>0.41666666666666669</v>
      </c>
    </row>
    <row r="1318" spans="1:13">
      <c r="A1318" s="8">
        <v>535</v>
      </c>
      <c r="B1318" s="8">
        <v>15</v>
      </c>
      <c r="C1318" s="9" t="s">
        <v>23</v>
      </c>
      <c r="D1318" s="9" t="s">
        <v>47</v>
      </c>
      <c r="E1318" s="31">
        <v>13</v>
      </c>
      <c r="F1318" s="31">
        <v>21</v>
      </c>
      <c r="G1318" s="8">
        <v>1</v>
      </c>
      <c r="H1318" s="8">
        <v>14</v>
      </c>
      <c r="I1318" s="9" t="s">
        <v>6</v>
      </c>
      <c r="J1318" s="31">
        <v>21</v>
      </c>
      <c r="K1318" s="31">
        <v>8</v>
      </c>
      <c r="L1318" s="31">
        <v>21</v>
      </c>
      <c r="M1318" s="12">
        <v>0.38095238095238093</v>
      </c>
    </row>
    <row r="1319" spans="1:13">
      <c r="A1319" s="8">
        <v>536</v>
      </c>
      <c r="B1319" s="8">
        <v>9</v>
      </c>
      <c r="C1319" s="9" t="s">
        <v>24</v>
      </c>
      <c r="D1319" s="9" t="s">
        <v>48</v>
      </c>
      <c r="E1319" s="31">
        <v>10</v>
      </c>
      <c r="F1319" s="31">
        <v>18</v>
      </c>
      <c r="G1319" s="8">
        <v>1</v>
      </c>
      <c r="H1319" s="8">
        <v>29</v>
      </c>
      <c r="I1319" s="9" t="s">
        <v>8</v>
      </c>
      <c r="J1319" s="31">
        <v>18</v>
      </c>
      <c r="K1319" s="31">
        <v>8</v>
      </c>
      <c r="L1319" s="31">
        <v>18</v>
      </c>
      <c r="M1319" s="12">
        <v>0.44444444444444442</v>
      </c>
    </row>
    <row r="1320" spans="1:13">
      <c r="A1320" s="8">
        <v>536</v>
      </c>
      <c r="B1320" s="8">
        <v>9</v>
      </c>
      <c r="C1320" s="9" t="s">
        <v>13</v>
      </c>
      <c r="D1320" s="9" t="s">
        <v>37</v>
      </c>
      <c r="E1320" s="31">
        <v>17</v>
      </c>
      <c r="F1320" s="31">
        <v>29</v>
      </c>
      <c r="G1320" s="8">
        <v>2</v>
      </c>
      <c r="H1320" s="8">
        <v>52</v>
      </c>
      <c r="I1320" s="9" t="s">
        <v>6</v>
      </c>
      <c r="J1320" s="31">
        <v>58</v>
      </c>
      <c r="K1320" s="31">
        <v>24</v>
      </c>
      <c r="L1320" s="31">
        <v>58</v>
      </c>
      <c r="M1320" s="12">
        <v>0.41379310344827586</v>
      </c>
    </row>
    <row r="1321" spans="1:13">
      <c r="A1321" s="8">
        <v>536</v>
      </c>
      <c r="B1321" s="8">
        <v>9</v>
      </c>
      <c r="C1321" s="9" t="s">
        <v>22</v>
      </c>
      <c r="D1321" s="9" t="s">
        <v>46</v>
      </c>
      <c r="E1321" s="31">
        <v>14</v>
      </c>
      <c r="F1321" s="31">
        <v>23</v>
      </c>
      <c r="G1321" s="8">
        <v>2</v>
      </c>
      <c r="H1321" s="8">
        <v>38</v>
      </c>
      <c r="I1321" s="9" t="s">
        <v>6</v>
      </c>
      <c r="J1321" s="31">
        <v>46</v>
      </c>
      <c r="K1321" s="31">
        <v>18</v>
      </c>
      <c r="L1321" s="31">
        <v>46</v>
      </c>
      <c r="M1321" s="12">
        <v>0.39130434782608697</v>
      </c>
    </row>
    <row r="1322" spans="1:13">
      <c r="A1322" s="8">
        <v>536</v>
      </c>
      <c r="B1322" s="8">
        <v>9</v>
      </c>
      <c r="C1322" s="9" t="s">
        <v>7</v>
      </c>
      <c r="D1322" s="9" t="s">
        <v>32</v>
      </c>
      <c r="E1322" s="31">
        <v>18</v>
      </c>
      <c r="F1322" s="31">
        <v>30</v>
      </c>
      <c r="G1322" s="8">
        <v>3</v>
      </c>
      <c r="H1322" s="8">
        <v>33</v>
      </c>
      <c r="I1322" s="9" t="s">
        <v>6</v>
      </c>
      <c r="J1322" s="31">
        <v>90</v>
      </c>
      <c r="K1322" s="31">
        <v>36</v>
      </c>
      <c r="L1322" s="31">
        <v>90</v>
      </c>
      <c r="M1322" s="12">
        <v>0.4</v>
      </c>
    </row>
    <row r="1323" spans="1:13">
      <c r="A1323" s="8">
        <v>537</v>
      </c>
      <c r="B1323" s="8">
        <v>18</v>
      </c>
      <c r="C1323" s="9" t="s">
        <v>23</v>
      </c>
      <c r="D1323" s="9" t="s">
        <v>47</v>
      </c>
      <c r="E1323" s="31">
        <v>13</v>
      </c>
      <c r="F1323" s="31">
        <v>21</v>
      </c>
      <c r="G1323" s="8">
        <v>3</v>
      </c>
      <c r="H1323" s="8">
        <v>21</v>
      </c>
      <c r="I1323" s="9" t="s">
        <v>8</v>
      </c>
      <c r="J1323" s="31">
        <v>63</v>
      </c>
      <c r="K1323" s="31">
        <v>24</v>
      </c>
      <c r="L1323" s="31">
        <v>63</v>
      </c>
      <c r="M1323" s="12">
        <v>0.38095238095238093</v>
      </c>
    </row>
    <row r="1324" spans="1:13">
      <c r="A1324" s="8">
        <v>538</v>
      </c>
      <c r="B1324" s="8">
        <v>14</v>
      </c>
      <c r="C1324" s="9" t="s">
        <v>7</v>
      </c>
      <c r="D1324" s="9" t="s">
        <v>32</v>
      </c>
      <c r="E1324" s="31">
        <v>18</v>
      </c>
      <c r="F1324" s="31">
        <v>30</v>
      </c>
      <c r="G1324" s="8">
        <v>1</v>
      </c>
      <c r="H1324" s="8">
        <v>55</v>
      </c>
      <c r="I1324" s="9" t="s">
        <v>8</v>
      </c>
      <c r="J1324" s="31">
        <v>30</v>
      </c>
      <c r="K1324" s="31">
        <v>12</v>
      </c>
      <c r="L1324" s="31">
        <v>30</v>
      </c>
      <c r="M1324" s="12">
        <v>0.4</v>
      </c>
    </row>
    <row r="1325" spans="1:13">
      <c r="A1325" s="8">
        <v>538</v>
      </c>
      <c r="B1325" s="8">
        <v>14</v>
      </c>
      <c r="C1325" s="9" t="s">
        <v>22</v>
      </c>
      <c r="D1325" s="9" t="s">
        <v>46</v>
      </c>
      <c r="E1325" s="31">
        <v>14</v>
      </c>
      <c r="F1325" s="31">
        <v>23</v>
      </c>
      <c r="G1325" s="8">
        <v>1</v>
      </c>
      <c r="H1325" s="8">
        <v>39</v>
      </c>
      <c r="I1325" s="9" t="s">
        <v>6</v>
      </c>
      <c r="J1325" s="31">
        <v>23</v>
      </c>
      <c r="K1325" s="31">
        <v>9</v>
      </c>
      <c r="L1325" s="31">
        <v>23</v>
      </c>
      <c r="M1325" s="12">
        <v>0.39130434782608697</v>
      </c>
    </row>
    <row r="1326" spans="1:13">
      <c r="A1326" s="8">
        <v>538</v>
      </c>
      <c r="B1326" s="8">
        <v>14</v>
      </c>
      <c r="C1326" s="9" t="s">
        <v>14</v>
      </c>
      <c r="D1326" s="9" t="s">
        <v>38</v>
      </c>
      <c r="E1326" s="31">
        <v>20</v>
      </c>
      <c r="F1326" s="31">
        <v>33</v>
      </c>
      <c r="G1326" s="8">
        <v>1</v>
      </c>
      <c r="H1326" s="8">
        <v>58</v>
      </c>
      <c r="I1326" s="9" t="s">
        <v>8</v>
      </c>
      <c r="J1326" s="31">
        <v>33</v>
      </c>
      <c r="K1326" s="31">
        <v>13</v>
      </c>
      <c r="L1326" s="31">
        <v>33</v>
      </c>
      <c r="M1326" s="12">
        <v>0.39393939393939392</v>
      </c>
    </row>
    <row r="1327" spans="1:13">
      <c r="A1327" s="8">
        <v>538</v>
      </c>
      <c r="B1327" s="8">
        <v>14</v>
      </c>
      <c r="C1327" s="9" t="s">
        <v>15</v>
      </c>
      <c r="D1327" s="9" t="s">
        <v>39</v>
      </c>
      <c r="E1327" s="31">
        <v>16</v>
      </c>
      <c r="F1327" s="31">
        <v>28</v>
      </c>
      <c r="G1327" s="8">
        <v>2</v>
      </c>
      <c r="H1327" s="8">
        <v>46</v>
      </c>
      <c r="I1327" s="9" t="s">
        <v>6</v>
      </c>
      <c r="J1327" s="31">
        <v>56</v>
      </c>
      <c r="K1327" s="31">
        <v>24</v>
      </c>
      <c r="L1327" s="31">
        <v>56</v>
      </c>
      <c r="M1327" s="12">
        <v>0.42857142857142855</v>
      </c>
    </row>
    <row r="1328" spans="1:13">
      <c r="A1328" s="8">
        <v>539</v>
      </c>
      <c r="B1328" s="8">
        <v>18</v>
      </c>
      <c r="C1328" s="9" t="s">
        <v>7</v>
      </c>
      <c r="D1328" s="9" t="s">
        <v>32</v>
      </c>
      <c r="E1328" s="31">
        <v>18</v>
      </c>
      <c r="F1328" s="31">
        <v>30</v>
      </c>
      <c r="G1328" s="8">
        <v>3</v>
      </c>
      <c r="H1328" s="8">
        <v>43</v>
      </c>
      <c r="I1328" s="9" t="s">
        <v>8</v>
      </c>
      <c r="J1328" s="31">
        <v>90</v>
      </c>
      <c r="K1328" s="31">
        <v>36</v>
      </c>
      <c r="L1328" s="31">
        <v>90</v>
      </c>
      <c r="M1328" s="12">
        <v>0.4</v>
      </c>
    </row>
    <row r="1329" spans="1:13">
      <c r="A1329" s="8">
        <v>539</v>
      </c>
      <c r="B1329" s="8">
        <v>18</v>
      </c>
      <c r="C1329" s="9" t="s">
        <v>10</v>
      </c>
      <c r="D1329" s="9" t="s">
        <v>34</v>
      </c>
      <c r="E1329" s="31">
        <v>16</v>
      </c>
      <c r="F1329" s="31">
        <v>27</v>
      </c>
      <c r="G1329" s="8">
        <v>1</v>
      </c>
      <c r="H1329" s="8">
        <v>40</v>
      </c>
      <c r="I1329" s="9" t="s">
        <v>8</v>
      </c>
      <c r="J1329" s="31">
        <v>27</v>
      </c>
      <c r="K1329" s="31">
        <v>11</v>
      </c>
      <c r="L1329" s="31">
        <v>27</v>
      </c>
      <c r="M1329" s="12">
        <v>0.40740740740740738</v>
      </c>
    </row>
    <row r="1330" spans="1:13">
      <c r="A1330" s="8">
        <v>539</v>
      </c>
      <c r="B1330" s="8">
        <v>18</v>
      </c>
      <c r="C1330" s="9" t="s">
        <v>13</v>
      </c>
      <c r="D1330" s="9" t="s">
        <v>37</v>
      </c>
      <c r="E1330" s="31">
        <v>17</v>
      </c>
      <c r="F1330" s="31">
        <v>29</v>
      </c>
      <c r="G1330" s="8">
        <v>3</v>
      </c>
      <c r="H1330" s="8">
        <v>18</v>
      </c>
      <c r="I1330" s="9" t="s">
        <v>6</v>
      </c>
      <c r="J1330" s="31">
        <v>87</v>
      </c>
      <c r="K1330" s="31">
        <v>36</v>
      </c>
      <c r="L1330" s="31">
        <v>87</v>
      </c>
      <c r="M1330" s="12">
        <v>0.41379310344827586</v>
      </c>
    </row>
    <row r="1331" spans="1:13">
      <c r="A1331" s="8">
        <v>539</v>
      </c>
      <c r="B1331" s="8">
        <v>18</v>
      </c>
      <c r="C1331" s="9" t="s">
        <v>24</v>
      </c>
      <c r="D1331" s="9" t="s">
        <v>48</v>
      </c>
      <c r="E1331" s="31">
        <v>10</v>
      </c>
      <c r="F1331" s="31">
        <v>18</v>
      </c>
      <c r="G1331" s="8">
        <v>2</v>
      </c>
      <c r="H1331" s="8">
        <v>28</v>
      </c>
      <c r="I1331" s="9" t="s">
        <v>6</v>
      </c>
      <c r="J1331" s="31">
        <v>36</v>
      </c>
      <c r="K1331" s="31">
        <v>16</v>
      </c>
      <c r="L1331" s="31">
        <v>36</v>
      </c>
      <c r="M1331" s="12">
        <v>0.44444444444444442</v>
      </c>
    </row>
    <row r="1332" spans="1:13">
      <c r="A1332" s="8">
        <v>540</v>
      </c>
      <c r="B1332" s="8">
        <v>6</v>
      </c>
      <c r="C1332" s="9" t="s">
        <v>24</v>
      </c>
      <c r="D1332" s="9" t="s">
        <v>48</v>
      </c>
      <c r="E1332" s="31">
        <v>10</v>
      </c>
      <c r="F1332" s="31">
        <v>18</v>
      </c>
      <c r="G1332" s="8">
        <v>3</v>
      </c>
      <c r="H1332" s="8">
        <v>47</v>
      </c>
      <c r="I1332" s="9" t="s">
        <v>6</v>
      </c>
      <c r="J1332" s="31">
        <v>54</v>
      </c>
      <c r="K1332" s="31">
        <v>24</v>
      </c>
      <c r="L1332" s="31">
        <v>54</v>
      </c>
      <c r="M1332" s="12">
        <v>0.44444444444444442</v>
      </c>
    </row>
    <row r="1333" spans="1:13">
      <c r="A1333" s="8">
        <v>540</v>
      </c>
      <c r="B1333" s="8">
        <v>6</v>
      </c>
      <c r="C1333" s="9" t="s">
        <v>17</v>
      </c>
      <c r="D1333" s="9" t="s">
        <v>41</v>
      </c>
      <c r="E1333" s="31">
        <v>21</v>
      </c>
      <c r="F1333" s="31">
        <v>35</v>
      </c>
      <c r="G1333" s="8">
        <v>2</v>
      </c>
      <c r="H1333" s="8">
        <v>35</v>
      </c>
      <c r="I1333" s="9" t="s">
        <v>6</v>
      </c>
      <c r="J1333" s="31">
        <v>70</v>
      </c>
      <c r="K1333" s="31">
        <v>28</v>
      </c>
      <c r="L1333" s="31">
        <v>70</v>
      </c>
      <c r="M1333" s="12">
        <v>0.4</v>
      </c>
    </row>
    <row r="1334" spans="1:13">
      <c r="A1334" s="8">
        <v>541</v>
      </c>
      <c r="B1334" s="8">
        <v>19</v>
      </c>
      <c r="C1334" s="9" t="s">
        <v>16</v>
      </c>
      <c r="D1334" s="9" t="s">
        <v>40</v>
      </c>
      <c r="E1334" s="31">
        <v>11</v>
      </c>
      <c r="F1334" s="31">
        <v>19</v>
      </c>
      <c r="G1334" s="8">
        <v>2</v>
      </c>
      <c r="H1334" s="8">
        <v>31</v>
      </c>
      <c r="I1334" s="9" t="s">
        <v>6</v>
      </c>
      <c r="J1334" s="31">
        <v>38</v>
      </c>
      <c r="K1334" s="31">
        <v>16</v>
      </c>
      <c r="L1334" s="31">
        <v>38</v>
      </c>
      <c r="M1334" s="12">
        <v>0.42105263157894735</v>
      </c>
    </row>
    <row r="1335" spans="1:13">
      <c r="A1335" s="8">
        <v>541</v>
      </c>
      <c r="B1335" s="8">
        <v>19</v>
      </c>
      <c r="C1335" s="9" t="s">
        <v>14</v>
      </c>
      <c r="D1335" s="9" t="s">
        <v>38</v>
      </c>
      <c r="E1335" s="31">
        <v>20</v>
      </c>
      <c r="F1335" s="31">
        <v>33</v>
      </c>
      <c r="G1335" s="8">
        <v>2</v>
      </c>
      <c r="H1335" s="8">
        <v>21</v>
      </c>
      <c r="I1335" s="9" t="s">
        <v>6</v>
      </c>
      <c r="J1335" s="31">
        <v>66</v>
      </c>
      <c r="K1335" s="31">
        <v>26</v>
      </c>
      <c r="L1335" s="31">
        <v>66</v>
      </c>
      <c r="M1335" s="12">
        <v>0.39393939393939392</v>
      </c>
    </row>
    <row r="1336" spans="1:13">
      <c r="A1336" s="8">
        <v>541</v>
      </c>
      <c r="B1336" s="8">
        <v>19</v>
      </c>
      <c r="C1336" s="9" t="s">
        <v>13</v>
      </c>
      <c r="D1336" s="9" t="s">
        <v>37</v>
      </c>
      <c r="E1336" s="31">
        <v>17</v>
      </c>
      <c r="F1336" s="31">
        <v>29</v>
      </c>
      <c r="G1336" s="8">
        <v>1</v>
      </c>
      <c r="H1336" s="8">
        <v>35</v>
      </c>
      <c r="I1336" s="9" t="s">
        <v>6</v>
      </c>
      <c r="J1336" s="31">
        <v>29</v>
      </c>
      <c r="K1336" s="31">
        <v>12</v>
      </c>
      <c r="L1336" s="31">
        <v>29</v>
      </c>
      <c r="M1336" s="12">
        <v>0.41379310344827586</v>
      </c>
    </row>
    <row r="1337" spans="1:13">
      <c r="A1337" s="8">
        <v>541</v>
      </c>
      <c r="B1337" s="8">
        <v>19</v>
      </c>
      <c r="C1337" s="9" t="s">
        <v>22</v>
      </c>
      <c r="D1337" s="9" t="s">
        <v>46</v>
      </c>
      <c r="E1337" s="31">
        <v>14</v>
      </c>
      <c r="F1337" s="31">
        <v>23</v>
      </c>
      <c r="G1337" s="8">
        <v>3</v>
      </c>
      <c r="H1337" s="8">
        <v>37</v>
      </c>
      <c r="I1337" s="9" t="s">
        <v>6</v>
      </c>
      <c r="J1337" s="31">
        <v>69</v>
      </c>
      <c r="K1337" s="31">
        <v>27</v>
      </c>
      <c r="L1337" s="31">
        <v>69</v>
      </c>
      <c r="M1337" s="12">
        <v>0.39130434782608697</v>
      </c>
    </row>
    <row r="1338" spans="1:13">
      <c r="A1338" s="8">
        <v>542</v>
      </c>
      <c r="B1338" s="8">
        <v>9</v>
      </c>
      <c r="C1338" s="9" t="s">
        <v>20</v>
      </c>
      <c r="D1338" s="9" t="s">
        <v>44</v>
      </c>
      <c r="E1338" s="31">
        <v>20</v>
      </c>
      <c r="F1338" s="31">
        <v>34</v>
      </c>
      <c r="G1338" s="8">
        <v>2</v>
      </c>
      <c r="H1338" s="8">
        <v>17</v>
      </c>
      <c r="I1338" s="9" t="s">
        <v>8</v>
      </c>
      <c r="J1338" s="31">
        <v>68</v>
      </c>
      <c r="K1338" s="31">
        <v>28</v>
      </c>
      <c r="L1338" s="31">
        <v>68</v>
      </c>
      <c r="M1338" s="12">
        <v>0.41176470588235292</v>
      </c>
    </row>
    <row r="1339" spans="1:13">
      <c r="A1339" s="8">
        <v>542</v>
      </c>
      <c r="B1339" s="8">
        <v>9</v>
      </c>
      <c r="C1339" s="9" t="s">
        <v>25</v>
      </c>
      <c r="D1339" s="9" t="s">
        <v>49</v>
      </c>
      <c r="E1339" s="31">
        <v>15</v>
      </c>
      <c r="F1339" s="31">
        <v>26</v>
      </c>
      <c r="G1339" s="8">
        <v>1</v>
      </c>
      <c r="H1339" s="8">
        <v>46</v>
      </c>
      <c r="I1339" s="9" t="s">
        <v>6</v>
      </c>
      <c r="J1339" s="31">
        <v>26</v>
      </c>
      <c r="K1339" s="31">
        <v>11</v>
      </c>
      <c r="L1339" s="31">
        <v>26</v>
      </c>
      <c r="M1339" s="12">
        <v>0.42307692307692307</v>
      </c>
    </row>
    <row r="1340" spans="1:13">
      <c r="A1340" s="8">
        <v>542</v>
      </c>
      <c r="B1340" s="8">
        <v>9</v>
      </c>
      <c r="C1340" s="9" t="s">
        <v>10</v>
      </c>
      <c r="D1340" s="9" t="s">
        <v>34</v>
      </c>
      <c r="E1340" s="31">
        <v>16</v>
      </c>
      <c r="F1340" s="31">
        <v>27</v>
      </c>
      <c r="G1340" s="8">
        <v>2</v>
      </c>
      <c r="H1340" s="8">
        <v>52</v>
      </c>
      <c r="I1340" s="9" t="s">
        <v>8</v>
      </c>
      <c r="J1340" s="31">
        <v>54</v>
      </c>
      <c r="K1340" s="31">
        <v>22</v>
      </c>
      <c r="L1340" s="31">
        <v>54</v>
      </c>
      <c r="M1340" s="12">
        <v>0.40740740740740738</v>
      </c>
    </row>
    <row r="1341" spans="1:13">
      <c r="A1341" s="8">
        <v>543</v>
      </c>
      <c r="B1341" s="8">
        <v>19</v>
      </c>
      <c r="C1341" s="9" t="s">
        <v>15</v>
      </c>
      <c r="D1341" s="9" t="s">
        <v>39</v>
      </c>
      <c r="E1341" s="31">
        <v>16</v>
      </c>
      <c r="F1341" s="31">
        <v>28</v>
      </c>
      <c r="G1341" s="8">
        <v>2</v>
      </c>
      <c r="H1341" s="8">
        <v>27</v>
      </c>
      <c r="I1341" s="9" t="s">
        <v>8</v>
      </c>
      <c r="J1341" s="31">
        <v>56</v>
      </c>
      <c r="K1341" s="31">
        <v>24</v>
      </c>
      <c r="L1341" s="31">
        <v>56</v>
      </c>
      <c r="M1341" s="12">
        <v>0.42857142857142855</v>
      </c>
    </row>
    <row r="1342" spans="1:13">
      <c r="A1342" s="8">
        <v>543</v>
      </c>
      <c r="B1342" s="8">
        <v>19</v>
      </c>
      <c r="C1342" s="9" t="s">
        <v>10</v>
      </c>
      <c r="D1342" s="9" t="s">
        <v>34</v>
      </c>
      <c r="E1342" s="31">
        <v>16</v>
      </c>
      <c r="F1342" s="31">
        <v>27</v>
      </c>
      <c r="G1342" s="8">
        <v>2</v>
      </c>
      <c r="H1342" s="8">
        <v>5</v>
      </c>
      <c r="I1342" s="9" t="s">
        <v>6</v>
      </c>
      <c r="J1342" s="31">
        <v>54</v>
      </c>
      <c r="K1342" s="31">
        <v>22</v>
      </c>
      <c r="L1342" s="31">
        <v>54</v>
      </c>
      <c r="M1342" s="12">
        <v>0.40740740740740738</v>
      </c>
    </row>
    <row r="1343" spans="1:13">
      <c r="A1343" s="8">
        <v>543</v>
      </c>
      <c r="B1343" s="8">
        <v>19</v>
      </c>
      <c r="C1343" s="9" t="s">
        <v>18</v>
      </c>
      <c r="D1343" s="9" t="s">
        <v>42</v>
      </c>
      <c r="E1343" s="31">
        <v>19</v>
      </c>
      <c r="F1343" s="31">
        <v>32</v>
      </c>
      <c r="G1343" s="8">
        <v>3</v>
      </c>
      <c r="H1343" s="8">
        <v>42</v>
      </c>
      <c r="I1343" s="9" t="s">
        <v>8</v>
      </c>
      <c r="J1343" s="31">
        <v>96</v>
      </c>
      <c r="K1343" s="31">
        <v>39</v>
      </c>
      <c r="L1343" s="31">
        <v>96</v>
      </c>
      <c r="M1343" s="12">
        <v>0.40625</v>
      </c>
    </row>
    <row r="1344" spans="1:13">
      <c r="A1344" s="8">
        <v>544</v>
      </c>
      <c r="B1344" s="8">
        <v>7</v>
      </c>
      <c r="C1344" s="9" t="s">
        <v>17</v>
      </c>
      <c r="D1344" s="9" t="s">
        <v>41</v>
      </c>
      <c r="E1344" s="31">
        <v>21</v>
      </c>
      <c r="F1344" s="31">
        <v>35</v>
      </c>
      <c r="G1344" s="8">
        <v>2</v>
      </c>
      <c r="H1344" s="8">
        <v>48</v>
      </c>
      <c r="I1344" s="9" t="s">
        <v>6</v>
      </c>
      <c r="J1344" s="31">
        <v>70</v>
      </c>
      <c r="K1344" s="31">
        <v>28</v>
      </c>
      <c r="L1344" s="31">
        <v>70</v>
      </c>
      <c r="M1344" s="12">
        <v>0.4</v>
      </c>
    </row>
    <row r="1345" spans="1:13">
      <c r="A1345" s="8">
        <v>545</v>
      </c>
      <c r="B1345" s="8">
        <v>20</v>
      </c>
      <c r="C1345" s="9" t="s">
        <v>14</v>
      </c>
      <c r="D1345" s="9" t="s">
        <v>38</v>
      </c>
      <c r="E1345" s="31">
        <v>20</v>
      </c>
      <c r="F1345" s="31">
        <v>33</v>
      </c>
      <c r="G1345" s="8">
        <v>3</v>
      </c>
      <c r="H1345" s="8">
        <v>57</v>
      </c>
      <c r="I1345" s="9" t="s">
        <v>8</v>
      </c>
      <c r="J1345" s="31">
        <v>99</v>
      </c>
      <c r="K1345" s="31">
        <v>39</v>
      </c>
      <c r="L1345" s="31">
        <v>99</v>
      </c>
      <c r="M1345" s="12">
        <v>0.39393939393939392</v>
      </c>
    </row>
    <row r="1346" spans="1:13">
      <c r="A1346" s="8">
        <v>545</v>
      </c>
      <c r="B1346" s="8">
        <v>20</v>
      </c>
      <c r="C1346" s="9" t="s">
        <v>9</v>
      </c>
      <c r="D1346" s="9" t="s">
        <v>33</v>
      </c>
      <c r="E1346" s="31">
        <v>19</v>
      </c>
      <c r="F1346" s="31">
        <v>31</v>
      </c>
      <c r="G1346" s="8">
        <v>1</v>
      </c>
      <c r="H1346" s="8">
        <v>42</v>
      </c>
      <c r="I1346" s="9" t="s">
        <v>8</v>
      </c>
      <c r="J1346" s="31">
        <v>31</v>
      </c>
      <c r="K1346" s="31">
        <v>12</v>
      </c>
      <c r="L1346" s="31">
        <v>31</v>
      </c>
      <c r="M1346" s="12">
        <v>0.38709677419354838</v>
      </c>
    </row>
    <row r="1347" spans="1:13">
      <c r="A1347" s="8">
        <v>546</v>
      </c>
      <c r="B1347" s="8">
        <v>5</v>
      </c>
      <c r="C1347" s="9" t="s">
        <v>18</v>
      </c>
      <c r="D1347" s="9" t="s">
        <v>42</v>
      </c>
      <c r="E1347" s="31">
        <v>19</v>
      </c>
      <c r="F1347" s="31">
        <v>32</v>
      </c>
      <c r="G1347" s="8">
        <v>2</v>
      </c>
      <c r="H1347" s="8">
        <v>33</v>
      </c>
      <c r="I1347" s="9" t="s">
        <v>8</v>
      </c>
      <c r="J1347" s="31">
        <v>64</v>
      </c>
      <c r="K1347" s="31">
        <v>26</v>
      </c>
      <c r="L1347" s="31">
        <v>64</v>
      </c>
      <c r="M1347" s="12">
        <v>0.40625</v>
      </c>
    </row>
    <row r="1348" spans="1:13">
      <c r="A1348" s="8">
        <v>546</v>
      </c>
      <c r="B1348" s="8">
        <v>5</v>
      </c>
      <c r="C1348" s="9" t="s">
        <v>15</v>
      </c>
      <c r="D1348" s="9" t="s">
        <v>39</v>
      </c>
      <c r="E1348" s="31">
        <v>16</v>
      </c>
      <c r="F1348" s="31">
        <v>28</v>
      </c>
      <c r="G1348" s="8">
        <v>1</v>
      </c>
      <c r="H1348" s="8">
        <v>58</v>
      </c>
      <c r="I1348" s="9" t="s">
        <v>8</v>
      </c>
      <c r="J1348" s="31">
        <v>28</v>
      </c>
      <c r="K1348" s="31">
        <v>12</v>
      </c>
      <c r="L1348" s="31">
        <v>28</v>
      </c>
      <c r="M1348" s="12">
        <v>0.42857142857142855</v>
      </c>
    </row>
    <row r="1349" spans="1:13">
      <c r="A1349" s="8">
        <v>547</v>
      </c>
      <c r="B1349" s="8">
        <v>9</v>
      </c>
      <c r="C1349" s="9" t="s">
        <v>9</v>
      </c>
      <c r="D1349" s="9" t="s">
        <v>33</v>
      </c>
      <c r="E1349" s="31">
        <v>19</v>
      </c>
      <c r="F1349" s="31">
        <v>31</v>
      </c>
      <c r="G1349" s="8">
        <v>3</v>
      </c>
      <c r="H1349" s="8">
        <v>13</v>
      </c>
      <c r="I1349" s="9" t="s">
        <v>6</v>
      </c>
      <c r="J1349" s="31">
        <v>93</v>
      </c>
      <c r="K1349" s="31">
        <v>36</v>
      </c>
      <c r="L1349" s="31">
        <v>93</v>
      </c>
      <c r="M1349" s="12">
        <v>0.38709677419354838</v>
      </c>
    </row>
    <row r="1350" spans="1:13">
      <c r="A1350" s="8">
        <v>547</v>
      </c>
      <c r="B1350" s="8">
        <v>9</v>
      </c>
      <c r="C1350" s="9" t="s">
        <v>14</v>
      </c>
      <c r="D1350" s="9" t="s">
        <v>38</v>
      </c>
      <c r="E1350" s="31">
        <v>20</v>
      </c>
      <c r="F1350" s="31">
        <v>33</v>
      </c>
      <c r="G1350" s="8">
        <v>3</v>
      </c>
      <c r="H1350" s="8">
        <v>54</v>
      </c>
      <c r="I1350" s="9" t="s">
        <v>8</v>
      </c>
      <c r="J1350" s="31">
        <v>99</v>
      </c>
      <c r="K1350" s="31">
        <v>39</v>
      </c>
      <c r="L1350" s="31">
        <v>99</v>
      </c>
      <c r="M1350" s="12">
        <v>0.39393939393939392</v>
      </c>
    </row>
    <row r="1351" spans="1:13">
      <c r="A1351" s="8">
        <v>547</v>
      </c>
      <c r="B1351" s="8">
        <v>9</v>
      </c>
      <c r="C1351" s="9" t="s">
        <v>17</v>
      </c>
      <c r="D1351" s="9" t="s">
        <v>41</v>
      </c>
      <c r="E1351" s="31">
        <v>21</v>
      </c>
      <c r="F1351" s="31">
        <v>35</v>
      </c>
      <c r="G1351" s="8">
        <v>1</v>
      </c>
      <c r="H1351" s="8">
        <v>30</v>
      </c>
      <c r="I1351" s="9" t="s">
        <v>8</v>
      </c>
      <c r="J1351" s="31">
        <v>35</v>
      </c>
      <c r="K1351" s="31">
        <v>14</v>
      </c>
      <c r="L1351" s="31">
        <v>35</v>
      </c>
      <c r="M1351" s="12">
        <v>0.4</v>
      </c>
    </row>
    <row r="1352" spans="1:13">
      <c r="A1352" s="8">
        <v>548</v>
      </c>
      <c r="B1352" s="8">
        <v>4</v>
      </c>
      <c r="C1352" s="9" t="s">
        <v>20</v>
      </c>
      <c r="D1352" s="9" t="s">
        <v>44</v>
      </c>
      <c r="E1352" s="31">
        <v>20</v>
      </c>
      <c r="F1352" s="31">
        <v>34</v>
      </c>
      <c r="G1352" s="8">
        <v>1</v>
      </c>
      <c r="H1352" s="8">
        <v>58</v>
      </c>
      <c r="I1352" s="9" t="s">
        <v>8</v>
      </c>
      <c r="J1352" s="31">
        <v>34</v>
      </c>
      <c r="K1352" s="31">
        <v>14</v>
      </c>
      <c r="L1352" s="31">
        <v>34</v>
      </c>
      <c r="M1352" s="12">
        <v>0.41176470588235292</v>
      </c>
    </row>
    <row r="1353" spans="1:13">
      <c r="A1353" s="8">
        <v>548</v>
      </c>
      <c r="B1353" s="8">
        <v>4</v>
      </c>
      <c r="C1353" s="9" t="s">
        <v>9</v>
      </c>
      <c r="D1353" s="9" t="s">
        <v>33</v>
      </c>
      <c r="E1353" s="31">
        <v>19</v>
      </c>
      <c r="F1353" s="31">
        <v>31</v>
      </c>
      <c r="G1353" s="8">
        <v>2</v>
      </c>
      <c r="H1353" s="8">
        <v>48</v>
      </c>
      <c r="I1353" s="9" t="s">
        <v>8</v>
      </c>
      <c r="J1353" s="31">
        <v>62</v>
      </c>
      <c r="K1353" s="31">
        <v>24</v>
      </c>
      <c r="L1353" s="31">
        <v>62</v>
      </c>
      <c r="M1353" s="12">
        <v>0.38709677419354838</v>
      </c>
    </row>
    <row r="1354" spans="1:13">
      <c r="A1354" s="8">
        <v>549</v>
      </c>
      <c r="B1354" s="8">
        <v>12</v>
      </c>
      <c r="C1354" s="9" t="s">
        <v>26</v>
      </c>
      <c r="D1354" s="9" t="s">
        <v>50</v>
      </c>
      <c r="E1354" s="31">
        <v>15</v>
      </c>
      <c r="F1354" s="31">
        <v>25</v>
      </c>
      <c r="G1354" s="8">
        <v>1</v>
      </c>
      <c r="H1354" s="8">
        <v>19</v>
      </c>
      <c r="I1354" s="9" t="s">
        <v>6</v>
      </c>
      <c r="J1354" s="31">
        <v>25</v>
      </c>
      <c r="K1354" s="31">
        <v>10</v>
      </c>
      <c r="L1354" s="31">
        <v>25</v>
      </c>
      <c r="M1354" s="12">
        <v>0.4</v>
      </c>
    </row>
    <row r="1355" spans="1:13">
      <c r="A1355" s="8">
        <v>549</v>
      </c>
      <c r="B1355" s="8">
        <v>12</v>
      </c>
      <c r="C1355" s="9" t="s">
        <v>17</v>
      </c>
      <c r="D1355" s="9" t="s">
        <v>41</v>
      </c>
      <c r="E1355" s="31">
        <v>21</v>
      </c>
      <c r="F1355" s="31">
        <v>35</v>
      </c>
      <c r="G1355" s="8">
        <v>1</v>
      </c>
      <c r="H1355" s="8">
        <v>20</v>
      </c>
      <c r="I1355" s="9" t="s">
        <v>8</v>
      </c>
      <c r="J1355" s="31">
        <v>35</v>
      </c>
      <c r="K1355" s="31">
        <v>14</v>
      </c>
      <c r="L1355" s="31">
        <v>35</v>
      </c>
      <c r="M1355" s="12">
        <v>0.4</v>
      </c>
    </row>
    <row r="1356" spans="1:13">
      <c r="A1356" s="8">
        <v>549</v>
      </c>
      <c r="B1356" s="8">
        <v>12</v>
      </c>
      <c r="C1356" s="9" t="s">
        <v>20</v>
      </c>
      <c r="D1356" s="9" t="s">
        <v>44</v>
      </c>
      <c r="E1356" s="31">
        <v>20</v>
      </c>
      <c r="F1356" s="31">
        <v>34</v>
      </c>
      <c r="G1356" s="8">
        <v>3</v>
      </c>
      <c r="H1356" s="8">
        <v>59</v>
      </c>
      <c r="I1356" s="9" t="s">
        <v>6</v>
      </c>
      <c r="J1356" s="31">
        <v>102</v>
      </c>
      <c r="K1356" s="31">
        <v>42</v>
      </c>
      <c r="L1356" s="31">
        <v>102</v>
      </c>
      <c r="M1356" s="12">
        <v>0.41176470588235292</v>
      </c>
    </row>
    <row r="1357" spans="1:13">
      <c r="A1357" s="8">
        <v>550</v>
      </c>
      <c r="B1357" s="8">
        <v>1</v>
      </c>
      <c r="C1357" s="9" t="s">
        <v>7</v>
      </c>
      <c r="D1357" s="9" t="s">
        <v>32</v>
      </c>
      <c r="E1357" s="31">
        <v>18</v>
      </c>
      <c r="F1357" s="31">
        <v>30</v>
      </c>
      <c r="G1357" s="8">
        <v>2</v>
      </c>
      <c r="H1357" s="8">
        <v>28</v>
      </c>
      <c r="I1357" s="9" t="s">
        <v>8</v>
      </c>
      <c r="J1357" s="31">
        <v>60</v>
      </c>
      <c r="K1357" s="31">
        <v>24</v>
      </c>
      <c r="L1357" s="31">
        <v>60</v>
      </c>
      <c r="M1357" s="12">
        <v>0.4</v>
      </c>
    </row>
    <row r="1358" spans="1:13">
      <c r="A1358" s="8">
        <v>550</v>
      </c>
      <c r="B1358" s="8">
        <v>1</v>
      </c>
      <c r="C1358" s="9" t="s">
        <v>5</v>
      </c>
      <c r="D1358" s="9" t="s">
        <v>31</v>
      </c>
      <c r="E1358" s="31">
        <v>14</v>
      </c>
      <c r="F1358" s="31">
        <v>24</v>
      </c>
      <c r="G1358" s="8">
        <v>1</v>
      </c>
      <c r="H1358" s="8">
        <v>5</v>
      </c>
      <c r="I1358" s="9" t="s">
        <v>6</v>
      </c>
      <c r="J1358" s="31">
        <v>24</v>
      </c>
      <c r="K1358" s="31">
        <v>10</v>
      </c>
      <c r="L1358" s="31">
        <v>24</v>
      </c>
      <c r="M1358" s="12">
        <v>0.41666666666666669</v>
      </c>
    </row>
    <row r="1359" spans="1:13">
      <c r="A1359" s="8">
        <v>550</v>
      </c>
      <c r="B1359" s="8">
        <v>1</v>
      </c>
      <c r="C1359" s="9" t="s">
        <v>21</v>
      </c>
      <c r="D1359" s="9" t="s">
        <v>45</v>
      </c>
      <c r="E1359" s="31">
        <v>12</v>
      </c>
      <c r="F1359" s="31">
        <v>20</v>
      </c>
      <c r="G1359" s="8">
        <v>2</v>
      </c>
      <c r="H1359" s="8">
        <v>24</v>
      </c>
      <c r="I1359" s="9" t="s">
        <v>6</v>
      </c>
      <c r="J1359" s="31">
        <v>40</v>
      </c>
      <c r="K1359" s="31">
        <v>16</v>
      </c>
      <c r="L1359" s="31">
        <v>40</v>
      </c>
      <c r="M1359" s="12">
        <v>0.4</v>
      </c>
    </row>
    <row r="1360" spans="1:13">
      <c r="A1360" s="8">
        <v>551</v>
      </c>
      <c r="B1360" s="8">
        <v>4</v>
      </c>
      <c r="C1360" s="9" t="s">
        <v>7</v>
      </c>
      <c r="D1360" s="9" t="s">
        <v>32</v>
      </c>
      <c r="E1360" s="31">
        <v>18</v>
      </c>
      <c r="F1360" s="31">
        <v>30</v>
      </c>
      <c r="G1360" s="8">
        <v>1</v>
      </c>
      <c r="H1360" s="8">
        <v>32</v>
      </c>
      <c r="I1360" s="9" t="s">
        <v>8</v>
      </c>
      <c r="J1360" s="31">
        <v>30</v>
      </c>
      <c r="K1360" s="31">
        <v>12</v>
      </c>
      <c r="L1360" s="31">
        <v>30</v>
      </c>
      <c r="M1360" s="12">
        <v>0.4</v>
      </c>
    </row>
    <row r="1361" spans="1:13">
      <c r="A1361" s="8">
        <v>551</v>
      </c>
      <c r="B1361" s="8">
        <v>4</v>
      </c>
      <c r="C1361" s="9" t="s">
        <v>21</v>
      </c>
      <c r="D1361" s="9" t="s">
        <v>45</v>
      </c>
      <c r="E1361" s="31">
        <v>12</v>
      </c>
      <c r="F1361" s="31">
        <v>20</v>
      </c>
      <c r="G1361" s="8">
        <v>3</v>
      </c>
      <c r="H1361" s="8">
        <v>11</v>
      </c>
      <c r="I1361" s="9" t="s">
        <v>6</v>
      </c>
      <c r="J1361" s="31">
        <v>60</v>
      </c>
      <c r="K1361" s="31">
        <v>24</v>
      </c>
      <c r="L1361" s="31">
        <v>60</v>
      </c>
      <c r="M1361" s="12">
        <v>0.4</v>
      </c>
    </row>
    <row r="1362" spans="1:13">
      <c r="A1362" s="8">
        <v>551</v>
      </c>
      <c r="B1362" s="8">
        <v>4</v>
      </c>
      <c r="C1362" s="9" t="s">
        <v>24</v>
      </c>
      <c r="D1362" s="9" t="s">
        <v>48</v>
      </c>
      <c r="E1362" s="31">
        <v>10</v>
      </c>
      <c r="F1362" s="31">
        <v>18</v>
      </c>
      <c r="G1362" s="8">
        <v>1</v>
      </c>
      <c r="H1362" s="8">
        <v>29</v>
      </c>
      <c r="I1362" s="9" t="s">
        <v>6</v>
      </c>
      <c r="J1362" s="31">
        <v>18</v>
      </c>
      <c r="K1362" s="31">
        <v>8</v>
      </c>
      <c r="L1362" s="31">
        <v>18</v>
      </c>
      <c r="M1362" s="12">
        <v>0.44444444444444442</v>
      </c>
    </row>
    <row r="1363" spans="1:13">
      <c r="A1363" s="8">
        <v>551</v>
      </c>
      <c r="B1363" s="8">
        <v>4</v>
      </c>
      <c r="C1363" s="9" t="s">
        <v>23</v>
      </c>
      <c r="D1363" s="9" t="s">
        <v>47</v>
      </c>
      <c r="E1363" s="31">
        <v>13</v>
      </c>
      <c r="F1363" s="31">
        <v>21</v>
      </c>
      <c r="G1363" s="8">
        <v>3</v>
      </c>
      <c r="H1363" s="8">
        <v>51</v>
      </c>
      <c r="I1363" s="9" t="s">
        <v>8</v>
      </c>
      <c r="J1363" s="31">
        <v>63</v>
      </c>
      <c r="K1363" s="31">
        <v>24</v>
      </c>
      <c r="L1363" s="31">
        <v>63</v>
      </c>
      <c r="M1363" s="12">
        <v>0.38095238095238093</v>
      </c>
    </row>
    <row r="1364" spans="1:13">
      <c r="A1364" s="8">
        <v>552</v>
      </c>
      <c r="B1364" s="8">
        <v>11</v>
      </c>
      <c r="C1364" s="9" t="s">
        <v>11</v>
      </c>
      <c r="D1364" s="9" t="s">
        <v>35</v>
      </c>
      <c r="E1364" s="31">
        <v>25</v>
      </c>
      <c r="F1364" s="31">
        <v>40</v>
      </c>
      <c r="G1364" s="8">
        <v>3</v>
      </c>
      <c r="H1364" s="8">
        <v>26</v>
      </c>
      <c r="I1364" s="9" t="s">
        <v>8</v>
      </c>
      <c r="J1364" s="31">
        <v>120</v>
      </c>
      <c r="K1364" s="31">
        <v>45</v>
      </c>
      <c r="L1364" s="31">
        <v>120</v>
      </c>
      <c r="M1364" s="12">
        <v>0.375</v>
      </c>
    </row>
    <row r="1365" spans="1:13">
      <c r="A1365" s="8">
        <v>552</v>
      </c>
      <c r="B1365" s="8">
        <v>11</v>
      </c>
      <c r="C1365" s="9" t="s">
        <v>23</v>
      </c>
      <c r="D1365" s="9" t="s">
        <v>47</v>
      </c>
      <c r="E1365" s="31">
        <v>13</v>
      </c>
      <c r="F1365" s="31">
        <v>21</v>
      </c>
      <c r="G1365" s="8">
        <v>3</v>
      </c>
      <c r="H1365" s="8">
        <v>57</v>
      </c>
      <c r="I1365" s="9" t="s">
        <v>8</v>
      </c>
      <c r="J1365" s="31">
        <v>63</v>
      </c>
      <c r="K1365" s="31">
        <v>24</v>
      </c>
      <c r="L1365" s="31">
        <v>63</v>
      </c>
      <c r="M1365" s="12">
        <v>0.38095238095238093</v>
      </c>
    </row>
    <row r="1366" spans="1:13">
      <c r="A1366" s="8">
        <v>552</v>
      </c>
      <c r="B1366" s="8">
        <v>11</v>
      </c>
      <c r="C1366" s="9" t="s">
        <v>21</v>
      </c>
      <c r="D1366" s="9" t="s">
        <v>45</v>
      </c>
      <c r="E1366" s="31">
        <v>12</v>
      </c>
      <c r="F1366" s="31">
        <v>20</v>
      </c>
      <c r="G1366" s="8">
        <v>3</v>
      </c>
      <c r="H1366" s="8">
        <v>32</v>
      </c>
      <c r="I1366" s="9" t="s">
        <v>8</v>
      </c>
      <c r="J1366" s="31">
        <v>60</v>
      </c>
      <c r="K1366" s="31">
        <v>24</v>
      </c>
      <c r="L1366" s="31">
        <v>60</v>
      </c>
      <c r="M1366" s="12">
        <v>0.4</v>
      </c>
    </row>
    <row r="1367" spans="1:13">
      <c r="A1367" s="8">
        <v>553</v>
      </c>
      <c r="B1367" s="8">
        <v>14</v>
      </c>
      <c r="C1367" s="9" t="s">
        <v>7</v>
      </c>
      <c r="D1367" s="9" t="s">
        <v>32</v>
      </c>
      <c r="E1367" s="31">
        <v>18</v>
      </c>
      <c r="F1367" s="31">
        <v>30</v>
      </c>
      <c r="G1367" s="8">
        <v>3</v>
      </c>
      <c r="H1367" s="8">
        <v>26</v>
      </c>
      <c r="I1367" s="9" t="s">
        <v>8</v>
      </c>
      <c r="J1367" s="31">
        <v>90</v>
      </c>
      <c r="K1367" s="31">
        <v>36</v>
      </c>
      <c r="L1367" s="31">
        <v>90</v>
      </c>
      <c r="M1367" s="12">
        <v>0.4</v>
      </c>
    </row>
    <row r="1368" spans="1:13">
      <c r="A1368" s="8">
        <v>553</v>
      </c>
      <c r="B1368" s="8">
        <v>14</v>
      </c>
      <c r="C1368" s="9" t="s">
        <v>26</v>
      </c>
      <c r="D1368" s="9" t="s">
        <v>50</v>
      </c>
      <c r="E1368" s="31">
        <v>15</v>
      </c>
      <c r="F1368" s="31">
        <v>25</v>
      </c>
      <c r="G1368" s="8">
        <v>2</v>
      </c>
      <c r="H1368" s="8">
        <v>56</v>
      </c>
      <c r="I1368" s="9" t="s">
        <v>6</v>
      </c>
      <c r="J1368" s="31">
        <v>50</v>
      </c>
      <c r="K1368" s="31">
        <v>20</v>
      </c>
      <c r="L1368" s="31">
        <v>50</v>
      </c>
      <c r="M1368" s="12">
        <v>0.4</v>
      </c>
    </row>
    <row r="1369" spans="1:13">
      <c r="A1369" s="8">
        <v>553</v>
      </c>
      <c r="B1369" s="8">
        <v>14</v>
      </c>
      <c r="C1369" s="9" t="s">
        <v>19</v>
      </c>
      <c r="D1369" s="9" t="s">
        <v>43</v>
      </c>
      <c r="E1369" s="31">
        <v>13</v>
      </c>
      <c r="F1369" s="31">
        <v>22</v>
      </c>
      <c r="G1369" s="8">
        <v>2</v>
      </c>
      <c r="H1369" s="8">
        <v>54</v>
      </c>
      <c r="I1369" s="9" t="s">
        <v>6</v>
      </c>
      <c r="J1369" s="31">
        <v>44</v>
      </c>
      <c r="K1369" s="31">
        <v>18</v>
      </c>
      <c r="L1369" s="31">
        <v>44</v>
      </c>
      <c r="M1369" s="12">
        <v>0.40909090909090912</v>
      </c>
    </row>
    <row r="1370" spans="1:13">
      <c r="A1370" s="8">
        <v>553</v>
      </c>
      <c r="B1370" s="8">
        <v>14</v>
      </c>
      <c r="C1370" s="9" t="s">
        <v>16</v>
      </c>
      <c r="D1370" s="9" t="s">
        <v>40</v>
      </c>
      <c r="E1370" s="31">
        <v>11</v>
      </c>
      <c r="F1370" s="31">
        <v>19</v>
      </c>
      <c r="G1370" s="8">
        <v>1</v>
      </c>
      <c r="H1370" s="8">
        <v>42</v>
      </c>
      <c r="I1370" s="9" t="s">
        <v>8</v>
      </c>
      <c r="J1370" s="31">
        <v>19</v>
      </c>
      <c r="K1370" s="31">
        <v>8</v>
      </c>
      <c r="L1370" s="31">
        <v>19</v>
      </c>
      <c r="M1370" s="12">
        <v>0.42105263157894735</v>
      </c>
    </row>
    <row r="1371" spans="1:13">
      <c r="A1371" s="8">
        <v>554</v>
      </c>
      <c r="B1371" s="8">
        <v>10</v>
      </c>
      <c r="C1371" s="9" t="s">
        <v>22</v>
      </c>
      <c r="D1371" s="9" t="s">
        <v>46</v>
      </c>
      <c r="E1371" s="31">
        <v>14</v>
      </c>
      <c r="F1371" s="31">
        <v>23</v>
      </c>
      <c r="G1371" s="8">
        <v>2</v>
      </c>
      <c r="H1371" s="8">
        <v>55</v>
      </c>
      <c r="I1371" s="9" t="s">
        <v>8</v>
      </c>
      <c r="J1371" s="31">
        <v>46</v>
      </c>
      <c r="K1371" s="31">
        <v>18</v>
      </c>
      <c r="L1371" s="31">
        <v>46</v>
      </c>
      <c r="M1371" s="12">
        <v>0.39130434782608697</v>
      </c>
    </row>
    <row r="1372" spans="1:13">
      <c r="A1372" s="8">
        <v>554</v>
      </c>
      <c r="B1372" s="8">
        <v>10</v>
      </c>
      <c r="C1372" s="9" t="s">
        <v>11</v>
      </c>
      <c r="D1372" s="9" t="s">
        <v>35</v>
      </c>
      <c r="E1372" s="31">
        <v>25</v>
      </c>
      <c r="F1372" s="31">
        <v>40</v>
      </c>
      <c r="G1372" s="8">
        <v>3</v>
      </c>
      <c r="H1372" s="8">
        <v>16</v>
      </c>
      <c r="I1372" s="9" t="s">
        <v>6</v>
      </c>
      <c r="J1372" s="31">
        <v>120</v>
      </c>
      <c r="K1372" s="31">
        <v>45</v>
      </c>
      <c r="L1372" s="31">
        <v>120</v>
      </c>
      <c r="M1372" s="12">
        <v>0.375</v>
      </c>
    </row>
    <row r="1373" spans="1:13">
      <c r="A1373" s="8">
        <v>555</v>
      </c>
      <c r="B1373" s="8">
        <v>20</v>
      </c>
      <c r="C1373" s="9" t="s">
        <v>7</v>
      </c>
      <c r="D1373" s="9" t="s">
        <v>32</v>
      </c>
      <c r="E1373" s="31">
        <v>18</v>
      </c>
      <c r="F1373" s="31">
        <v>30</v>
      </c>
      <c r="G1373" s="8">
        <v>1</v>
      </c>
      <c r="H1373" s="8">
        <v>46</v>
      </c>
      <c r="I1373" s="9" t="s">
        <v>6</v>
      </c>
      <c r="J1373" s="31">
        <v>30</v>
      </c>
      <c r="K1373" s="31">
        <v>12</v>
      </c>
      <c r="L1373" s="31">
        <v>30</v>
      </c>
      <c r="M1373" s="12">
        <v>0.4</v>
      </c>
    </row>
    <row r="1374" spans="1:13">
      <c r="A1374" s="8">
        <v>556</v>
      </c>
      <c r="B1374" s="8">
        <v>9</v>
      </c>
      <c r="C1374" s="9" t="s">
        <v>19</v>
      </c>
      <c r="D1374" s="9" t="s">
        <v>43</v>
      </c>
      <c r="E1374" s="31">
        <v>13</v>
      </c>
      <c r="F1374" s="31">
        <v>22</v>
      </c>
      <c r="G1374" s="8">
        <v>1</v>
      </c>
      <c r="H1374" s="8">
        <v>36</v>
      </c>
      <c r="I1374" s="9" t="s">
        <v>6</v>
      </c>
      <c r="J1374" s="31">
        <v>22</v>
      </c>
      <c r="K1374" s="31">
        <v>9</v>
      </c>
      <c r="L1374" s="31">
        <v>22</v>
      </c>
      <c r="M1374" s="12">
        <v>0.40909090909090912</v>
      </c>
    </row>
    <row r="1375" spans="1:13">
      <c r="A1375" s="8">
        <v>556</v>
      </c>
      <c r="B1375" s="8">
        <v>9</v>
      </c>
      <c r="C1375" s="9" t="s">
        <v>24</v>
      </c>
      <c r="D1375" s="9" t="s">
        <v>48</v>
      </c>
      <c r="E1375" s="31">
        <v>10</v>
      </c>
      <c r="F1375" s="31">
        <v>18</v>
      </c>
      <c r="G1375" s="8">
        <v>3</v>
      </c>
      <c r="H1375" s="8">
        <v>30</v>
      </c>
      <c r="I1375" s="9" t="s">
        <v>8</v>
      </c>
      <c r="J1375" s="31">
        <v>54</v>
      </c>
      <c r="K1375" s="31">
        <v>24</v>
      </c>
      <c r="L1375" s="31">
        <v>54</v>
      </c>
      <c r="M1375" s="12">
        <v>0.44444444444444442</v>
      </c>
    </row>
    <row r="1376" spans="1:13">
      <c r="A1376" s="8">
        <v>557</v>
      </c>
      <c r="B1376" s="8">
        <v>7</v>
      </c>
      <c r="C1376" s="9" t="s">
        <v>18</v>
      </c>
      <c r="D1376" s="9" t="s">
        <v>42</v>
      </c>
      <c r="E1376" s="31">
        <v>19</v>
      </c>
      <c r="F1376" s="31">
        <v>32</v>
      </c>
      <c r="G1376" s="8">
        <v>2</v>
      </c>
      <c r="H1376" s="8">
        <v>47</v>
      </c>
      <c r="I1376" s="9" t="s">
        <v>8</v>
      </c>
      <c r="J1376" s="31">
        <v>64</v>
      </c>
      <c r="K1376" s="31">
        <v>26</v>
      </c>
      <c r="L1376" s="31">
        <v>64</v>
      </c>
      <c r="M1376" s="12">
        <v>0.40625</v>
      </c>
    </row>
    <row r="1377" spans="1:13">
      <c r="A1377" s="8">
        <v>557</v>
      </c>
      <c r="B1377" s="8">
        <v>7</v>
      </c>
      <c r="C1377" s="9" t="s">
        <v>23</v>
      </c>
      <c r="D1377" s="9" t="s">
        <v>47</v>
      </c>
      <c r="E1377" s="31">
        <v>13</v>
      </c>
      <c r="F1377" s="31">
        <v>21</v>
      </c>
      <c r="G1377" s="8">
        <v>3</v>
      </c>
      <c r="H1377" s="8">
        <v>22</v>
      </c>
      <c r="I1377" s="9" t="s">
        <v>8</v>
      </c>
      <c r="J1377" s="31">
        <v>63</v>
      </c>
      <c r="K1377" s="31">
        <v>24</v>
      </c>
      <c r="L1377" s="31">
        <v>63</v>
      </c>
      <c r="M1377" s="12">
        <v>0.38095238095238093</v>
      </c>
    </row>
    <row r="1378" spans="1:13">
      <c r="A1378" s="8">
        <v>557</v>
      </c>
      <c r="B1378" s="8">
        <v>7</v>
      </c>
      <c r="C1378" s="9" t="s">
        <v>26</v>
      </c>
      <c r="D1378" s="9" t="s">
        <v>50</v>
      </c>
      <c r="E1378" s="31">
        <v>15</v>
      </c>
      <c r="F1378" s="31">
        <v>25</v>
      </c>
      <c r="G1378" s="8">
        <v>2</v>
      </c>
      <c r="H1378" s="8">
        <v>38</v>
      </c>
      <c r="I1378" s="9" t="s">
        <v>6</v>
      </c>
      <c r="J1378" s="31">
        <v>50</v>
      </c>
      <c r="K1378" s="31">
        <v>20</v>
      </c>
      <c r="L1378" s="31">
        <v>50</v>
      </c>
      <c r="M1378" s="12">
        <v>0.4</v>
      </c>
    </row>
    <row r="1379" spans="1:13">
      <c r="A1379" s="8">
        <v>558</v>
      </c>
      <c r="B1379" s="8">
        <v>6</v>
      </c>
      <c r="C1379" s="9" t="s">
        <v>18</v>
      </c>
      <c r="D1379" s="9" t="s">
        <v>42</v>
      </c>
      <c r="E1379" s="31">
        <v>19</v>
      </c>
      <c r="F1379" s="31">
        <v>32</v>
      </c>
      <c r="G1379" s="8">
        <v>3</v>
      </c>
      <c r="H1379" s="8">
        <v>56</v>
      </c>
      <c r="I1379" s="9" t="s">
        <v>6</v>
      </c>
      <c r="J1379" s="31">
        <v>96</v>
      </c>
      <c r="K1379" s="31">
        <v>39</v>
      </c>
      <c r="L1379" s="31">
        <v>96</v>
      </c>
      <c r="M1379" s="12">
        <v>0.40625</v>
      </c>
    </row>
    <row r="1380" spans="1:13">
      <c r="A1380" s="8">
        <v>558</v>
      </c>
      <c r="B1380" s="8">
        <v>6</v>
      </c>
      <c r="C1380" s="9" t="s">
        <v>26</v>
      </c>
      <c r="D1380" s="9" t="s">
        <v>50</v>
      </c>
      <c r="E1380" s="31">
        <v>15</v>
      </c>
      <c r="F1380" s="31">
        <v>25</v>
      </c>
      <c r="G1380" s="8">
        <v>2</v>
      </c>
      <c r="H1380" s="8">
        <v>54</v>
      </c>
      <c r="I1380" s="9" t="s">
        <v>8</v>
      </c>
      <c r="J1380" s="31">
        <v>50</v>
      </c>
      <c r="K1380" s="31">
        <v>20</v>
      </c>
      <c r="L1380" s="31">
        <v>50</v>
      </c>
      <c r="M1380" s="12">
        <v>0.4</v>
      </c>
    </row>
    <row r="1381" spans="1:13">
      <c r="A1381" s="8">
        <v>558</v>
      </c>
      <c r="B1381" s="8">
        <v>6</v>
      </c>
      <c r="C1381" s="9" t="s">
        <v>14</v>
      </c>
      <c r="D1381" s="9" t="s">
        <v>38</v>
      </c>
      <c r="E1381" s="31">
        <v>20</v>
      </c>
      <c r="F1381" s="31">
        <v>33</v>
      </c>
      <c r="G1381" s="8">
        <v>1</v>
      </c>
      <c r="H1381" s="8">
        <v>57</v>
      </c>
      <c r="I1381" s="9" t="s">
        <v>6</v>
      </c>
      <c r="J1381" s="31">
        <v>33</v>
      </c>
      <c r="K1381" s="31">
        <v>13</v>
      </c>
      <c r="L1381" s="31">
        <v>33</v>
      </c>
      <c r="M1381" s="12">
        <v>0.39393939393939392</v>
      </c>
    </row>
    <row r="1382" spans="1:13">
      <c r="A1382" s="8">
        <v>559</v>
      </c>
      <c r="B1382" s="8">
        <v>11</v>
      </c>
      <c r="C1382" s="9" t="s">
        <v>14</v>
      </c>
      <c r="D1382" s="9" t="s">
        <v>38</v>
      </c>
      <c r="E1382" s="31">
        <v>20</v>
      </c>
      <c r="F1382" s="31">
        <v>33</v>
      </c>
      <c r="G1382" s="8">
        <v>3</v>
      </c>
      <c r="H1382" s="8">
        <v>41</v>
      </c>
      <c r="I1382" s="9" t="s">
        <v>8</v>
      </c>
      <c r="J1382" s="31">
        <v>99</v>
      </c>
      <c r="K1382" s="31">
        <v>39</v>
      </c>
      <c r="L1382" s="31">
        <v>99</v>
      </c>
      <c r="M1382" s="12">
        <v>0.39393939393939392</v>
      </c>
    </row>
    <row r="1383" spans="1:13">
      <c r="A1383" s="8">
        <v>560</v>
      </c>
      <c r="B1383" s="8">
        <v>6</v>
      </c>
      <c r="C1383" s="9" t="s">
        <v>24</v>
      </c>
      <c r="D1383" s="9" t="s">
        <v>48</v>
      </c>
      <c r="E1383" s="31">
        <v>10</v>
      </c>
      <c r="F1383" s="31">
        <v>18</v>
      </c>
      <c r="G1383" s="8">
        <v>2</v>
      </c>
      <c r="H1383" s="8">
        <v>36</v>
      </c>
      <c r="I1383" s="9" t="s">
        <v>8</v>
      </c>
      <c r="J1383" s="31">
        <v>36</v>
      </c>
      <c r="K1383" s="31">
        <v>16</v>
      </c>
      <c r="L1383" s="31">
        <v>36</v>
      </c>
      <c r="M1383" s="12">
        <v>0.44444444444444442</v>
      </c>
    </row>
    <row r="1384" spans="1:13">
      <c r="A1384" s="8">
        <v>560</v>
      </c>
      <c r="B1384" s="8">
        <v>6</v>
      </c>
      <c r="C1384" s="9" t="s">
        <v>26</v>
      </c>
      <c r="D1384" s="9" t="s">
        <v>50</v>
      </c>
      <c r="E1384" s="31">
        <v>15</v>
      </c>
      <c r="F1384" s="31">
        <v>25</v>
      </c>
      <c r="G1384" s="8">
        <v>3</v>
      </c>
      <c r="H1384" s="8">
        <v>12</v>
      </c>
      <c r="I1384" s="9" t="s">
        <v>8</v>
      </c>
      <c r="J1384" s="31">
        <v>75</v>
      </c>
      <c r="K1384" s="31">
        <v>30</v>
      </c>
      <c r="L1384" s="31">
        <v>75</v>
      </c>
      <c r="M1384" s="12">
        <v>0.4</v>
      </c>
    </row>
    <row r="1385" spans="1:13">
      <c r="A1385" s="8">
        <v>561</v>
      </c>
      <c r="B1385" s="8">
        <v>4</v>
      </c>
      <c r="C1385" s="9" t="s">
        <v>24</v>
      </c>
      <c r="D1385" s="9" t="s">
        <v>48</v>
      </c>
      <c r="E1385" s="31">
        <v>10</v>
      </c>
      <c r="F1385" s="31">
        <v>18</v>
      </c>
      <c r="G1385" s="8">
        <v>1</v>
      </c>
      <c r="H1385" s="8">
        <v>56</v>
      </c>
      <c r="I1385" s="9" t="s">
        <v>8</v>
      </c>
      <c r="J1385" s="31">
        <v>18</v>
      </c>
      <c r="K1385" s="31">
        <v>8</v>
      </c>
      <c r="L1385" s="31">
        <v>18</v>
      </c>
      <c r="M1385" s="12">
        <v>0.44444444444444442</v>
      </c>
    </row>
    <row r="1386" spans="1:13">
      <c r="A1386" s="8">
        <v>561</v>
      </c>
      <c r="B1386" s="8">
        <v>4</v>
      </c>
      <c r="C1386" s="9" t="s">
        <v>22</v>
      </c>
      <c r="D1386" s="9" t="s">
        <v>46</v>
      </c>
      <c r="E1386" s="31">
        <v>14</v>
      </c>
      <c r="F1386" s="31">
        <v>23</v>
      </c>
      <c r="G1386" s="8">
        <v>2</v>
      </c>
      <c r="H1386" s="8">
        <v>8</v>
      </c>
      <c r="I1386" s="9" t="s">
        <v>8</v>
      </c>
      <c r="J1386" s="31">
        <v>46</v>
      </c>
      <c r="K1386" s="31">
        <v>18</v>
      </c>
      <c r="L1386" s="31">
        <v>46</v>
      </c>
      <c r="M1386" s="12">
        <v>0.39130434782608697</v>
      </c>
    </row>
    <row r="1387" spans="1:13">
      <c r="A1387" s="8">
        <v>562</v>
      </c>
      <c r="B1387" s="8">
        <v>20</v>
      </c>
      <c r="C1387" s="9" t="s">
        <v>11</v>
      </c>
      <c r="D1387" s="9" t="s">
        <v>35</v>
      </c>
      <c r="E1387" s="31">
        <v>25</v>
      </c>
      <c r="F1387" s="31">
        <v>40</v>
      </c>
      <c r="G1387" s="8">
        <v>3</v>
      </c>
      <c r="H1387" s="8">
        <v>41</v>
      </c>
      <c r="I1387" s="9" t="s">
        <v>6</v>
      </c>
      <c r="J1387" s="31">
        <v>120</v>
      </c>
      <c r="K1387" s="31">
        <v>45</v>
      </c>
      <c r="L1387" s="31">
        <v>120</v>
      </c>
      <c r="M1387" s="12">
        <v>0.375</v>
      </c>
    </row>
    <row r="1388" spans="1:13">
      <c r="A1388" s="8">
        <v>562</v>
      </c>
      <c r="B1388" s="8">
        <v>20</v>
      </c>
      <c r="C1388" s="9" t="s">
        <v>13</v>
      </c>
      <c r="D1388" s="9" t="s">
        <v>37</v>
      </c>
      <c r="E1388" s="31">
        <v>17</v>
      </c>
      <c r="F1388" s="31">
        <v>29</v>
      </c>
      <c r="G1388" s="8">
        <v>2</v>
      </c>
      <c r="H1388" s="8">
        <v>7</v>
      </c>
      <c r="I1388" s="9" t="s">
        <v>6</v>
      </c>
      <c r="J1388" s="31">
        <v>58</v>
      </c>
      <c r="K1388" s="31">
        <v>24</v>
      </c>
      <c r="L1388" s="31">
        <v>58</v>
      </c>
      <c r="M1388" s="12">
        <v>0.41379310344827586</v>
      </c>
    </row>
    <row r="1389" spans="1:13">
      <c r="A1389" s="8">
        <v>562</v>
      </c>
      <c r="B1389" s="8">
        <v>20</v>
      </c>
      <c r="C1389" s="9" t="s">
        <v>5</v>
      </c>
      <c r="D1389" s="9" t="s">
        <v>31</v>
      </c>
      <c r="E1389" s="31">
        <v>14</v>
      </c>
      <c r="F1389" s="31">
        <v>24</v>
      </c>
      <c r="G1389" s="8">
        <v>2</v>
      </c>
      <c r="H1389" s="8">
        <v>22</v>
      </c>
      <c r="I1389" s="9" t="s">
        <v>6</v>
      </c>
      <c r="J1389" s="31">
        <v>48</v>
      </c>
      <c r="K1389" s="31">
        <v>20</v>
      </c>
      <c r="L1389" s="31">
        <v>48</v>
      </c>
      <c r="M1389" s="12">
        <v>0.41666666666666669</v>
      </c>
    </row>
    <row r="1390" spans="1:13">
      <c r="A1390" s="8">
        <v>562</v>
      </c>
      <c r="B1390" s="8">
        <v>20</v>
      </c>
      <c r="C1390" s="9" t="s">
        <v>9</v>
      </c>
      <c r="D1390" s="9" t="s">
        <v>33</v>
      </c>
      <c r="E1390" s="31">
        <v>19</v>
      </c>
      <c r="F1390" s="31">
        <v>31</v>
      </c>
      <c r="G1390" s="8">
        <v>2</v>
      </c>
      <c r="H1390" s="8">
        <v>42</v>
      </c>
      <c r="I1390" s="9" t="s">
        <v>8</v>
      </c>
      <c r="J1390" s="31">
        <v>62</v>
      </c>
      <c r="K1390" s="31">
        <v>24</v>
      </c>
      <c r="L1390" s="31">
        <v>62</v>
      </c>
      <c r="M1390" s="12">
        <v>0.38709677419354838</v>
      </c>
    </row>
    <row r="1391" spans="1:13">
      <c r="A1391" s="8">
        <v>563</v>
      </c>
      <c r="B1391" s="8">
        <v>12</v>
      </c>
      <c r="C1391" s="9" t="s">
        <v>10</v>
      </c>
      <c r="D1391" s="9" t="s">
        <v>34</v>
      </c>
      <c r="E1391" s="31">
        <v>16</v>
      </c>
      <c r="F1391" s="31">
        <v>27</v>
      </c>
      <c r="G1391" s="8">
        <v>2</v>
      </c>
      <c r="H1391" s="8">
        <v>37</v>
      </c>
      <c r="I1391" s="9" t="s">
        <v>8</v>
      </c>
      <c r="J1391" s="31">
        <v>54</v>
      </c>
      <c r="K1391" s="31">
        <v>22</v>
      </c>
      <c r="L1391" s="31">
        <v>54</v>
      </c>
      <c r="M1391" s="12">
        <v>0.40740740740740738</v>
      </c>
    </row>
    <row r="1392" spans="1:13">
      <c r="A1392" s="8">
        <v>564</v>
      </c>
      <c r="B1392" s="8">
        <v>9</v>
      </c>
      <c r="C1392" s="9" t="s">
        <v>12</v>
      </c>
      <c r="D1392" s="9" t="s">
        <v>36</v>
      </c>
      <c r="E1392" s="31">
        <v>22</v>
      </c>
      <c r="F1392" s="31">
        <v>36</v>
      </c>
      <c r="G1392" s="8">
        <v>1</v>
      </c>
      <c r="H1392" s="8">
        <v>7</v>
      </c>
      <c r="I1392" s="9" t="s">
        <v>8</v>
      </c>
      <c r="J1392" s="31">
        <v>36</v>
      </c>
      <c r="K1392" s="31">
        <v>14</v>
      </c>
      <c r="L1392" s="31">
        <v>36</v>
      </c>
      <c r="M1392" s="12">
        <v>0.3888888888888889</v>
      </c>
    </row>
    <row r="1393" spans="1:13">
      <c r="A1393" s="8">
        <v>564</v>
      </c>
      <c r="B1393" s="8">
        <v>9</v>
      </c>
      <c r="C1393" s="9" t="s">
        <v>11</v>
      </c>
      <c r="D1393" s="9" t="s">
        <v>35</v>
      </c>
      <c r="E1393" s="31">
        <v>25</v>
      </c>
      <c r="F1393" s="31">
        <v>40</v>
      </c>
      <c r="G1393" s="8">
        <v>2</v>
      </c>
      <c r="H1393" s="8">
        <v>36</v>
      </c>
      <c r="I1393" s="9" t="s">
        <v>8</v>
      </c>
      <c r="J1393" s="31">
        <v>80</v>
      </c>
      <c r="K1393" s="31">
        <v>30</v>
      </c>
      <c r="L1393" s="31">
        <v>80</v>
      </c>
      <c r="M1393" s="12">
        <v>0.375</v>
      </c>
    </row>
    <row r="1394" spans="1:13">
      <c r="A1394" s="8">
        <v>564</v>
      </c>
      <c r="B1394" s="8">
        <v>9</v>
      </c>
      <c r="C1394" s="9" t="s">
        <v>21</v>
      </c>
      <c r="D1394" s="9" t="s">
        <v>45</v>
      </c>
      <c r="E1394" s="31">
        <v>12</v>
      </c>
      <c r="F1394" s="31">
        <v>20</v>
      </c>
      <c r="G1394" s="8">
        <v>2</v>
      </c>
      <c r="H1394" s="8">
        <v>11</v>
      </c>
      <c r="I1394" s="9" t="s">
        <v>8</v>
      </c>
      <c r="J1394" s="31">
        <v>40</v>
      </c>
      <c r="K1394" s="31">
        <v>16</v>
      </c>
      <c r="L1394" s="31">
        <v>40</v>
      </c>
      <c r="M1394" s="12">
        <v>0.4</v>
      </c>
    </row>
    <row r="1395" spans="1:13">
      <c r="A1395" s="8">
        <v>565</v>
      </c>
      <c r="B1395" s="8">
        <v>3</v>
      </c>
      <c r="C1395" s="9" t="s">
        <v>18</v>
      </c>
      <c r="D1395" s="9" t="s">
        <v>42</v>
      </c>
      <c r="E1395" s="31">
        <v>19</v>
      </c>
      <c r="F1395" s="31">
        <v>32</v>
      </c>
      <c r="G1395" s="8">
        <v>3</v>
      </c>
      <c r="H1395" s="8">
        <v>19</v>
      </c>
      <c r="I1395" s="9" t="s">
        <v>6</v>
      </c>
      <c r="J1395" s="31">
        <v>96</v>
      </c>
      <c r="K1395" s="31">
        <v>39</v>
      </c>
      <c r="L1395" s="31">
        <v>96</v>
      </c>
      <c r="M1395" s="12">
        <v>0.40625</v>
      </c>
    </row>
    <row r="1396" spans="1:13">
      <c r="A1396" s="8">
        <v>565</v>
      </c>
      <c r="B1396" s="8">
        <v>3</v>
      </c>
      <c r="C1396" s="9" t="s">
        <v>24</v>
      </c>
      <c r="D1396" s="9" t="s">
        <v>48</v>
      </c>
      <c r="E1396" s="31">
        <v>10</v>
      </c>
      <c r="F1396" s="31">
        <v>18</v>
      </c>
      <c r="G1396" s="8">
        <v>3</v>
      </c>
      <c r="H1396" s="8">
        <v>53</v>
      </c>
      <c r="I1396" s="9" t="s">
        <v>8</v>
      </c>
      <c r="J1396" s="31">
        <v>54</v>
      </c>
      <c r="K1396" s="31">
        <v>24</v>
      </c>
      <c r="L1396" s="31">
        <v>54</v>
      </c>
      <c r="M1396" s="12">
        <v>0.44444444444444442</v>
      </c>
    </row>
    <row r="1397" spans="1:13">
      <c r="A1397" s="8">
        <v>565</v>
      </c>
      <c r="B1397" s="8">
        <v>3</v>
      </c>
      <c r="C1397" s="9" t="s">
        <v>14</v>
      </c>
      <c r="D1397" s="9" t="s">
        <v>38</v>
      </c>
      <c r="E1397" s="31">
        <v>20</v>
      </c>
      <c r="F1397" s="31">
        <v>33</v>
      </c>
      <c r="G1397" s="8">
        <v>2</v>
      </c>
      <c r="H1397" s="8">
        <v>21</v>
      </c>
      <c r="I1397" s="9" t="s">
        <v>8</v>
      </c>
      <c r="J1397" s="31">
        <v>66</v>
      </c>
      <c r="K1397" s="31">
        <v>26</v>
      </c>
      <c r="L1397" s="31">
        <v>66</v>
      </c>
      <c r="M1397" s="12">
        <v>0.39393939393939392</v>
      </c>
    </row>
    <row r="1398" spans="1:13">
      <c r="A1398" s="8">
        <v>565</v>
      </c>
      <c r="B1398" s="8">
        <v>3</v>
      </c>
      <c r="C1398" s="9" t="s">
        <v>17</v>
      </c>
      <c r="D1398" s="9" t="s">
        <v>41</v>
      </c>
      <c r="E1398" s="31">
        <v>21</v>
      </c>
      <c r="F1398" s="31">
        <v>35</v>
      </c>
      <c r="G1398" s="8">
        <v>1</v>
      </c>
      <c r="H1398" s="8">
        <v>5</v>
      </c>
      <c r="I1398" s="9" t="s">
        <v>8</v>
      </c>
      <c r="J1398" s="31">
        <v>35</v>
      </c>
      <c r="K1398" s="31">
        <v>14</v>
      </c>
      <c r="L1398" s="31">
        <v>35</v>
      </c>
      <c r="M1398" s="12">
        <v>0.4</v>
      </c>
    </row>
    <row r="1399" spans="1:13">
      <c r="A1399" s="8">
        <v>566</v>
      </c>
      <c r="B1399" s="8">
        <v>4</v>
      </c>
      <c r="C1399" s="9" t="s">
        <v>25</v>
      </c>
      <c r="D1399" s="9" t="s">
        <v>49</v>
      </c>
      <c r="E1399" s="31">
        <v>15</v>
      </c>
      <c r="F1399" s="31">
        <v>26</v>
      </c>
      <c r="G1399" s="8">
        <v>3</v>
      </c>
      <c r="H1399" s="8">
        <v>56</v>
      </c>
      <c r="I1399" s="9" t="s">
        <v>6</v>
      </c>
      <c r="J1399" s="31">
        <v>78</v>
      </c>
      <c r="K1399" s="31">
        <v>33</v>
      </c>
      <c r="L1399" s="31">
        <v>78</v>
      </c>
      <c r="M1399" s="12">
        <v>0.42307692307692307</v>
      </c>
    </row>
    <row r="1400" spans="1:13">
      <c r="A1400" s="8">
        <v>567</v>
      </c>
      <c r="B1400" s="8">
        <v>15</v>
      </c>
      <c r="C1400" s="9" t="s">
        <v>15</v>
      </c>
      <c r="D1400" s="9" t="s">
        <v>39</v>
      </c>
      <c r="E1400" s="31">
        <v>16</v>
      </c>
      <c r="F1400" s="31">
        <v>28</v>
      </c>
      <c r="G1400" s="8">
        <v>2</v>
      </c>
      <c r="H1400" s="8">
        <v>9</v>
      </c>
      <c r="I1400" s="9" t="s">
        <v>6</v>
      </c>
      <c r="J1400" s="31">
        <v>56</v>
      </c>
      <c r="K1400" s="31">
        <v>24</v>
      </c>
      <c r="L1400" s="31">
        <v>56</v>
      </c>
      <c r="M1400" s="12">
        <v>0.42857142857142855</v>
      </c>
    </row>
    <row r="1401" spans="1:13">
      <c r="A1401" s="8">
        <v>567</v>
      </c>
      <c r="B1401" s="8">
        <v>15</v>
      </c>
      <c r="C1401" s="9" t="s">
        <v>14</v>
      </c>
      <c r="D1401" s="9" t="s">
        <v>38</v>
      </c>
      <c r="E1401" s="31">
        <v>20</v>
      </c>
      <c r="F1401" s="31">
        <v>33</v>
      </c>
      <c r="G1401" s="8">
        <v>2</v>
      </c>
      <c r="H1401" s="8">
        <v>34</v>
      </c>
      <c r="I1401" s="9" t="s">
        <v>8</v>
      </c>
      <c r="J1401" s="31">
        <v>66</v>
      </c>
      <c r="K1401" s="31">
        <v>26</v>
      </c>
      <c r="L1401" s="31">
        <v>66</v>
      </c>
      <c r="M1401" s="12">
        <v>0.39393939393939392</v>
      </c>
    </row>
    <row r="1402" spans="1:13">
      <c r="A1402" s="8">
        <v>567</v>
      </c>
      <c r="B1402" s="8">
        <v>15</v>
      </c>
      <c r="C1402" s="9" t="s">
        <v>20</v>
      </c>
      <c r="D1402" s="9" t="s">
        <v>44</v>
      </c>
      <c r="E1402" s="31">
        <v>20</v>
      </c>
      <c r="F1402" s="31">
        <v>34</v>
      </c>
      <c r="G1402" s="8">
        <v>2</v>
      </c>
      <c r="H1402" s="8">
        <v>18</v>
      </c>
      <c r="I1402" s="9" t="s">
        <v>6</v>
      </c>
      <c r="J1402" s="31">
        <v>68</v>
      </c>
      <c r="K1402" s="31">
        <v>28</v>
      </c>
      <c r="L1402" s="31">
        <v>68</v>
      </c>
      <c r="M1402" s="12">
        <v>0.41176470588235292</v>
      </c>
    </row>
    <row r="1403" spans="1:13">
      <c r="A1403" s="8">
        <v>567</v>
      </c>
      <c r="B1403" s="8">
        <v>15</v>
      </c>
      <c r="C1403" s="9" t="s">
        <v>23</v>
      </c>
      <c r="D1403" s="9" t="s">
        <v>47</v>
      </c>
      <c r="E1403" s="31">
        <v>13</v>
      </c>
      <c r="F1403" s="31">
        <v>21</v>
      </c>
      <c r="G1403" s="8">
        <v>3</v>
      </c>
      <c r="H1403" s="8">
        <v>41</v>
      </c>
      <c r="I1403" s="9" t="s">
        <v>8</v>
      </c>
      <c r="J1403" s="31">
        <v>63</v>
      </c>
      <c r="K1403" s="31">
        <v>24</v>
      </c>
      <c r="L1403" s="31">
        <v>63</v>
      </c>
      <c r="M1403" s="12">
        <v>0.38095238095238093</v>
      </c>
    </row>
    <row r="1404" spans="1:13">
      <c r="A1404" s="8">
        <v>568</v>
      </c>
      <c r="B1404" s="8">
        <v>5</v>
      </c>
      <c r="C1404" s="9" t="s">
        <v>20</v>
      </c>
      <c r="D1404" s="9" t="s">
        <v>44</v>
      </c>
      <c r="E1404" s="31">
        <v>20</v>
      </c>
      <c r="F1404" s="31">
        <v>34</v>
      </c>
      <c r="G1404" s="8">
        <v>3</v>
      </c>
      <c r="H1404" s="8">
        <v>40</v>
      </c>
      <c r="I1404" s="9" t="s">
        <v>6</v>
      </c>
      <c r="J1404" s="31">
        <v>102</v>
      </c>
      <c r="K1404" s="31">
        <v>42</v>
      </c>
      <c r="L1404" s="31">
        <v>102</v>
      </c>
      <c r="M1404" s="12">
        <v>0.41176470588235292</v>
      </c>
    </row>
    <row r="1405" spans="1:13">
      <c r="A1405" s="8">
        <v>568</v>
      </c>
      <c r="B1405" s="8">
        <v>5</v>
      </c>
      <c r="C1405" s="9" t="s">
        <v>11</v>
      </c>
      <c r="D1405" s="9" t="s">
        <v>35</v>
      </c>
      <c r="E1405" s="31">
        <v>25</v>
      </c>
      <c r="F1405" s="31">
        <v>40</v>
      </c>
      <c r="G1405" s="8">
        <v>2</v>
      </c>
      <c r="H1405" s="8">
        <v>44</v>
      </c>
      <c r="I1405" s="9" t="s">
        <v>8</v>
      </c>
      <c r="J1405" s="31">
        <v>80</v>
      </c>
      <c r="K1405" s="31">
        <v>30</v>
      </c>
      <c r="L1405" s="31">
        <v>80</v>
      </c>
      <c r="M1405" s="12">
        <v>0.375</v>
      </c>
    </row>
    <row r="1406" spans="1:13">
      <c r="A1406" s="8">
        <v>569</v>
      </c>
      <c r="B1406" s="8">
        <v>12</v>
      </c>
      <c r="C1406" s="9" t="s">
        <v>20</v>
      </c>
      <c r="D1406" s="9" t="s">
        <v>44</v>
      </c>
      <c r="E1406" s="31">
        <v>20</v>
      </c>
      <c r="F1406" s="31">
        <v>34</v>
      </c>
      <c r="G1406" s="8">
        <v>2</v>
      </c>
      <c r="H1406" s="8">
        <v>26</v>
      </c>
      <c r="I1406" s="9" t="s">
        <v>6</v>
      </c>
      <c r="J1406" s="31">
        <v>68</v>
      </c>
      <c r="K1406" s="31">
        <v>28</v>
      </c>
      <c r="L1406" s="31">
        <v>68</v>
      </c>
      <c r="M1406" s="12">
        <v>0.41176470588235292</v>
      </c>
    </row>
    <row r="1407" spans="1:13">
      <c r="A1407" s="8">
        <v>569</v>
      </c>
      <c r="B1407" s="8">
        <v>12</v>
      </c>
      <c r="C1407" s="9" t="s">
        <v>23</v>
      </c>
      <c r="D1407" s="9" t="s">
        <v>47</v>
      </c>
      <c r="E1407" s="31">
        <v>13</v>
      </c>
      <c r="F1407" s="31">
        <v>21</v>
      </c>
      <c r="G1407" s="8">
        <v>3</v>
      </c>
      <c r="H1407" s="8">
        <v>32</v>
      </c>
      <c r="I1407" s="9" t="s">
        <v>8</v>
      </c>
      <c r="J1407" s="31">
        <v>63</v>
      </c>
      <c r="K1407" s="31">
        <v>24</v>
      </c>
      <c r="L1407" s="31">
        <v>63</v>
      </c>
      <c r="M1407" s="12">
        <v>0.38095238095238093</v>
      </c>
    </row>
    <row r="1408" spans="1:13">
      <c r="A1408" s="8">
        <v>570</v>
      </c>
      <c r="B1408" s="8">
        <v>1</v>
      </c>
      <c r="C1408" s="9" t="s">
        <v>14</v>
      </c>
      <c r="D1408" s="9" t="s">
        <v>38</v>
      </c>
      <c r="E1408" s="31">
        <v>20</v>
      </c>
      <c r="F1408" s="31">
        <v>33</v>
      </c>
      <c r="G1408" s="8">
        <v>1</v>
      </c>
      <c r="H1408" s="8">
        <v>38</v>
      </c>
      <c r="I1408" s="9" t="s">
        <v>6</v>
      </c>
      <c r="J1408" s="31">
        <v>33</v>
      </c>
      <c r="K1408" s="31">
        <v>13</v>
      </c>
      <c r="L1408" s="31">
        <v>33</v>
      </c>
      <c r="M1408" s="12">
        <v>0.39393939393939392</v>
      </c>
    </row>
    <row r="1409" spans="1:13">
      <c r="A1409" s="8">
        <v>570</v>
      </c>
      <c r="B1409" s="8">
        <v>1</v>
      </c>
      <c r="C1409" s="9" t="s">
        <v>25</v>
      </c>
      <c r="D1409" s="9" t="s">
        <v>49</v>
      </c>
      <c r="E1409" s="31">
        <v>15</v>
      </c>
      <c r="F1409" s="31">
        <v>26</v>
      </c>
      <c r="G1409" s="8">
        <v>2</v>
      </c>
      <c r="H1409" s="8">
        <v>8</v>
      </c>
      <c r="I1409" s="9" t="s">
        <v>8</v>
      </c>
      <c r="J1409" s="31">
        <v>52</v>
      </c>
      <c r="K1409" s="31">
        <v>22</v>
      </c>
      <c r="L1409" s="31">
        <v>52</v>
      </c>
      <c r="M1409" s="12">
        <v>0.42307692307692307</v>
      </c>
    </row>
    <row r="1410" spans="1:13">
      <c r="A1410" s="8">
        <v>571</v>
      </c>
      <c r="B1410" s="8">
        <v>15</v>
      </c>
      <c r="C1410" s="9" t="s">
        <v>10</v>
      </c>
      <c r="D1410" s="9" t="s">
        <v>34</v>
      </c>
      <c r="E1410" s="31">
        <v>16</v>
      </c>
      <c r="F1410" s="31">
        <v>27</v>
      </c>
      <c r="G1410" s="8">
        <v>2</v>
      </c>
      <c r="H1410" s="8">
        <v>26</v>
      </c>
      <c r="I1410" s="9" t="s">
        <v>6</v>
      </c>
      <c r="J1410" s="31">
        <v>54</v>
      </c>
      <c r="K1410" s="31">
        <v>22</v>
      </c>
      <c r="L1410" s="31">
        <v>54</v>
      </c>
      <c r="M1410" s="12">
        <v>0.40740740740740738</v>
      </c>
    </row>
    <row r="1411" spans="1:13">
      <c r="A1411" s="8">
        <v>572</v>
      </c>
      <c r="B1411" s="8">
        <v>19</v>
      </c>
      <c r="C1411" s="9" t="s">
        <v>7</v>
      </c>
      <c r="D1411" s="9" t="s">
        <v>32</v>
      </c>
      <c r="E1411" s="31">
        <v>18</v>
      </c>
      <c r="F1411" s="31">
        <v>30</v>
      </c>
      <c r="G1411" s="8">
        <v>1</v>
      </c>
      <c r="H1411" s="8">
        <v>34</v>
      </c>
      <c r="I1411" s="9" t="s">
        <v>8</v>
      </c>
      <c r="J1411" s="31">
        <v>30</v>
      </c>
      <c r="K1411" s="31">
        <v>12</v>
      </c>
      <c r="L1411" s="31">
        <v>30</v>
      </c>
      <c r="M1411" s="12">
        <v>0.4</v>
      </c>
    </row>
    <row r="1412" spans="1:13">
      <c r="A1412" s="8">
        <v>572</v>
      </c>
      <c r="B1412" s="8">
        <v>19</v>
      </c>
      <c r="C1412" s="9" t="s">
        <v>19</v>
      </c>
      <c r="D1412" s="9" t="s">
        <v>43</v>
      </c>
      <c r="E1412" s="31">
        <v>13</v>
      </c>
      <c r="F1412" s="31">
        <v>22</v>
      </c>
      <c r="G1412" s="8">
        <v>2</v>
      </c>
      <c r="H1412" s="8">
        <v>10</v>
      </c>
      <c r="I1412" s="9" t="s">
        <v>8</v>
      </c>
      <c r="J1412" s="31">
        <v>44</v>
      </c>
      <c r="K1412" s="31">
        <v>18</v>
      </c>
      <c r="L1412" s="31">
        <v>44</v>
      </c>
      <c r="M1412" s="12">
        <v>0.40909090909090912</v>
      </c>
    </row>
    <row r="1413" spans="1:13">
      <c r="A1413" s="8">
        <v>573</v>
      </c>
      <c r="B1413" s="8">
        <v>7</v>
      </c>
      <c r="C1413" s="9" t="s">
        <v>23</v>
      </c>
      <c r="D1413" s="9" t="s">
        <v>47</v>
      </c>
      <c r="E1413" s="31">
        <v>13</v>
      </c>
      <c r="F1413" s="31">
        <v>21</v>
      </c>
      <c r="G1413" s="8">
        <v>3</v>
      </c>
      <c r="H1413" s="8">
        <v>41</v>
      </c>
      <c r="I1413" s="9" t="s">
        <v>6</v>
      </c>
      <c r="J1413" s="31">
        <v>63</v>
      </c>
      <c r="K1413" s="31">
        <v>24</v>
      </c>
      <c r="L1413" s="31">
        <v>63</v>
      </c>
      <c r="M1413" s="12">
        <v>0.38095238095238093</v>
      </c>
    </row>
    <row r="1414" spans="1:13">
      <c r="A1414" s="8">
        <v>573</v>
      </c>
      <c r="B1414" s="8">
        <v>7</v>
      </c>
      <c r="C1414" s="9" t="s">
        <v>20</v>
      </c>
      <c r="D1414" s="9" t="s">
        <v>44</v>
      </c>
      <c r="E1414" s="31">
        <v>20</v>
      </c>
      <c r="F1414" s="31">
        <v>34</v>
      </c>
      <c r="G1414" s="8">
        <v>3</v>
      </c>
      <c r="H1414" s="8">
        <v>28</v>
      </c>
      <c r="I1414" s="9" t="s">
        <v>8</v>
      </c>
      <c r="J1414" s="31">
        <v>102</v>
      </c>
      <c r="K1414" s="31">
        <v>42</v>
      </c>
      <c r="L1414" s="31">
        <v>102</v>
      </c>
      <c r="M1414" s="12">
        <v>0.41176470588235292</v>
      </c>
    </row>
    <row r="1415" spans="1:13">
      <c r="A1415" s="8">
        <v>574</v>
      </c>
      <c r="B1415" s="8">
        <v>20</v>
      </c>
      <c r="C1415" s="9" t="s">
        <v>25</v>
      </c>
      <c r="D1415" s="9" t="s">
        <v>49</v>
      </c>
      <c r="E1415" s="31">
        <v>15</v>
      </c>
      <c r="F1415" s="31">
        <v>26</v>
      </c>
      <c r="G1415" s="8">
        <v>3</v>
      </c>
      <c r="H1415" s="8">
        <v>50</v>
      </c>
      <c r="I1415" s="9" t="s">
        <v>8</v>
      </c>
      <c r="J1415" s="31">
        <v>78</v>
      </c>
      <c r="K1415" s="31">
        <v>33</v>
      </c>
      <c r="L1415" s="31">
        <v>78</v>
      </c>
      <c r="M1415" s="12">
        <v>0.42307692307692307</v>
      </c>
    </row>
    <row r="1416" spans="1:13">
      <c r="A1416" s="8">
        <v>574</v>
      </c>
      <c r="B1416" s="8">
        <v>20</v>
      </c>
      <c r="C1416" s="9" t="s">
        <v>12</v>
      </c>
      <c r="D1416" s="9" t="s">
        <v>36</v>
      </c>
      <c r="E1416" s="31">
        <v>22</v>
      </c>
      <c r="F1416" s="31">
        <v>36</v>
      </c>
      <c r="G1416" s="8">
        <v>2</v>
      </c>
      <c r="H1416" s="8">
        <v>40</v>
      </c>
      <c r="I1416" s="9" t="s">
        <v>6</v>
      </c>
      <c r="J1416" s="31">
        <v>72</v>
      </c>
      <c r="K1416" s="31">
        <v>28</v>
      </c>
      <c r="L1416" s="31">
        <v>72</v>
      </c>
      <c r="M1416" s="12">
        <v>0.3888888888888889</v>
      </c>
    </row>
    <row r="1417" spans="1:13">
      <c r="A1417" s="8">
        <v>574</v>
      </c>
      <c r="B1417" s="8">
        <v>20</v>
      </c>
      <c r="C1417" s="9" t="s">
        <v>24</v>
      </c>
      <c r="D1417" s="9" t="s">
        <v>48</v>
      </c>
      <c r="E1417" s="31">
        <v>10</v>
      </c>
      <c r="F1417" s="31">
        <v>18</v>
      </c>
      <c r="G1417" s="8">
        <v>2</v>
      </c>
      <c r="H1417" s="8">
        <v>37</v>
      </c>
      <c r="I1417" s="9" t="s">
        <v>8</v>
      </c>
      <c r="J1417" s="31">
        <v>36</v>
      </c>
      <c r="K1417" s="31">
        <v>16</v>
      </c>
      <c r="L1417" s="31">
        <v>36</v>
      </c>
      <c r="M1417" s="12">
        <v>0.44444444444444442</v>
      </c>
    </row>
    <row r="1418" spans="1:13">
      <c r="A1418" s="8">
        <v>574</v>
      </c>
      <c r="B1418" s="8">
        <v>20</v>
      </c>
      <c r="C1418" s="9" t="s">
        <v>23</v>
      </c>
      <c r="D1418" s="9" t="s">
        <v>47</v>
      </c>
      <c r="E1418" s="31">
        <v>13</v>
      </c>
      <c r="F1418" s="31">
        <v>21</v>
      </c>
      <c r="G1418" s="8">
        <v>1</v>
      </c>
      <c r="H1418" s="8">
        <v>41</v>
      </c>
      <c r="I1418" s="9" t="s">
        <v>8</v>
      </c>
      <c r="J1418" s="31">
        <v>21</v>
      </c>
      <c r="K1418" s="31">
        <v>8</v>
      </c>
      <c r="L1418" s="31">
        <v>21</v>
      </c>
      <c r="M1418" s="12">
        <v>0.38095238095238093</v>
      </c>
    </row>
    <row r="1419" spans="1:13">
      <c r="A1419" s="8">
        <v>575</v>
      </c>
      <c r="B1419" s="8">
        <v>15</v>
      </c>
      <c r="C1419" s="9" t="s">
        <v>24</v>
      </c>
      <c r="D1419" s="9" t="s">
        <v>48</v>
      </c>
      <c r="E1419" s="31">
        <v>10</v>
      </c>
      <c r="F1419" s="31">
        <v>18</v>
      </c>
      <c r="G1419" s="8">
        <v>1</v>
      </c>
      <c r="H1419" s="8">
        <v>44</v>
      </c>
      <c r="I1419" s="9" t="s">
        <v>6</v>
      </c>
      <c r="J1419" s="31">
        <v>18</v>
      </c>
      <c r="K1419" s="31">
        <v>8</v>
      </c>
      <c r="L1419" s="31">
        <v>18</v>
      </c>
      <c r="M1419" s="12">
        <v>0.44444444444444442</v>
      </c>
    </row>
    <row r="1420" spans="1:13">
      <c r="A1420" s="8">
        <v>576</v>
      </c>
      <c r="B1420" s="8">
        <v>9</v>
      </c>
      <c r="C1420" s="9" t="s">
        <v>14</v>
      </c>
      <c r="D1420" s="9" t="s">
        <v>38</v>
      </c>
      <c r="E1420" s="31">
        <v>20</v>
      </c>
      <c r="F1420" s="31">
        <v>33</v>
      </c>
      <c r="G1420" s="8">
        <v>1</v>
      </c>
      <c r="H1420" s="8">
        <v>46</v>
      </c>
      <c r="I1420" s="9" t="s">
        <v>6</v>
      </c>
      <c r="J1420" s="31">
        <v>33</v>
      </c>
      <c r="K1420" s="31">
        <v>13</v>
      </c>
      <c r="L1420" s="31">
        <v>33</v>
      </c>
      <c r="M1420" s="12">
        <v>0.39393939393939392</v>
      </c>
    </row>
    <row r="1421" spans="1:13">
      <c r="A1421" s="8">
        <v>576</v>
      </c>
      <c r="B1421" s="8">
        <v>9</v>
      </c>
      <c r="C1421" s="9" t="s">
        <v>9</v>
      </c>
      <c r="D1421" s="9" t="s">
        <v>33</v>
      </c>
      <c r="E1421" s="31">
        <v>19</v>
      </c>
      <c r="F1421" s="31">
        <v>31</v>
      </c>
      <c r="G1421" s="8">
        <v>3</v>
      </c>
      <c r="H1421" s="8">
        <v>32</v>
      </c>
      <c r="I1421" s="9" t="s">
        <v>6</v>
      </c>
      <c r="J1421" s="31">
        <v>93</v>
      </c>
      <c r="K1421" s="31">
        <v>36</v>
      </c>
      <c r="L1421" s="31">
        <v>93</v>
      </c>
      <c r="M1421" s="12">
        <v>0.38709677419354838</v>
      </c>
    </row>
    <row r="1422" spans="1:13">
      <c r="A1422" s="8">
        <v>576</v>
      </c>
      <c r="B1422" s="8">
        <v>9</v>
      </c>
      <c r="C1422" s="9" t="s">
        <v>12</v>
      </c>
      <c r="D1422" s="9" t="s">
        <v>36</v>
      </c>
      <c r="E1422" s="31">
        <v>22</v>
      </c>
      <c r="F1422" s="31">
        <v>36</v>
      </c>
      <c r="G1422" s="8">
        <v>3</v>
      </c>
      <c r="H1422" s="8">
        <v>37</v>
      </c>
      <c r="I1422" s="9" t="s">
        <v>8</v>
      </c>
      <c r="J1422" s="31">
        <v>108</v>
      </c>
      <c r="K1422" s="31">
        <v>42</v>
      </c>
      <c r="L1422" s="31">
        <v>108</v>
      </c>
      <c r="M1422" s="12">
        <v>0.3888888888888889</v>
      </c>
    </row>
    <row r="1423" spans="1:13">
      <c r="A1423" s="8">
        <v>577</v>
      </c>
      <c r="B1423" s="8">
        <v>5</v>
      </c>
      <c r="C1423" s="9" t="s">
        <v>24</v>
      </c>
      <c r="D1423" s="9" t="s">
        <v>48</v>
      </c>
      <c r="E1423" s="31">
        <v>10</v>
      </c>
      <c r="F1423" s="31">
        <v>18</v>
      </c>
      <c r="G1423" s="8">
        <v>1</v>
      </c>
      <c r="H1423" s="8">
        <v>10</v>
      </c>
      <c r="I1423" s="9" t="s">
        <v>8</v>
      </c>
      <c r="J1423" s="31">
        <v>18</v>
      </c>
      <c r="K1423" s="31">
        <v>8</v>
      </c>
      <c r="L1423" s="31">
        <v>18</v>
      </c>
      <c r="M1423" s="12">
        <v>0.44444444444444442</v>
      </c>
    </row>
    <row r="1424" spans="1:13">
      <c r="A1424" s="8">
        <v>577</v>
      </c>
      <c r="B1424" s="8">
        <v>5</v>
      </c>
      <c r="C1424" s="9" t="s">
        <v>19</v>
      </c>
      <c r="D1424" s="9" t="s">
        <v>43</v>
      </c>
      <c r="E1424" s="31">
        <v>13</v>
      </c>
      <c r="F1424" s="31">
        <v>22</v>
      </c>
      <c r="G1424" s="8">
        <v>1</v>
      </c>
      <c r="H1424" s="8">
        <v>15</v>
      </c>
      <c r="I1424" s="9" t="s">
        <v>6</v>
      </c>
      <c r="J1424" s="31">
        <v>22</v>
      </c>
      <c r="K1424" s="31">
        <v>9</v>
      </c>
      <c r="L1424" s="31">
        <v>22</v>
      </c>
      <c r="M1424" s="12">
        <v>0.40909090909090912</v>
      </c>
    </row>
    <row r="1425" spans="1:13">
      <c r="A1425" s="8">
        <v>578</v>
      </c>
      <c r="B1425" s="8">
        <v>11</v>
      </c>
      <c r="C1425" s="9" t="s">
        <v>7</v>
      </c>
      <c r="D1425" s="9" t="s">
        <v>32</v>
      </c>
      <c r="E1425" s="31">
        <v>18</v>
      </c>
      <c r="F1425" s="31">
        <v>30</v>
      </c>
      <c r="G1425" s="8">
        <v>3</v>
      </c>
      <c r="H1425" s="8">
        <v>44</v>
      </c>
      <c r="I1425" s="9" t="s">
        <v>6</v>
      </c>
      <c r="J1425" s="31">
        <v>90</v>
      </c>
      <c r="K1425" s="31">
        <v>36</v>
      </c>
      <c r="L1425" s="31">
        <v>90</v>
      </c>
      <c r="M1425" s="12">
        <v>0.4</v>
      </c>
    </row>
    <row r="1426" spans="1:13">
      <c r="A1426" s="8">
        <v>579</v>
      </c>
      <c r="B1426" s="8">
        <v>9</v>
      </c>
      <c r="C1426" s="9" t="s">
        <v>26</v>
      </c>
      <c r="D1426" s="9" t="s">
        <v>50</v>
      </c>
      <c r="E1426" s="31">
        <v>15</v>
      </c>
      <c r="F1426" s="31">
        <v>25</v>
      </c>
      <c r="G1426" s="8">
        <v>2</v>
      </c>
      <c r="H1426" s="8">
        <v>48</v>
      </c>
      <c r="I1426" s="9" t="s">
        <v>6</v>
      </c>
      <c r="J1426" s="31">
        <v>50</v>
      </c>
      <c r="K1426" s="31">
        <v>20</v>
      </c>
      <c r="L1426" s="31">
        <v>50</v>
      </c>
      <c r="M1426" s="12">
        <v>0.4</v>
      </c>
    </row>
    <row r="1427" spans="1:13">
      <c r="A1427" s="8">
        <v>580</v>
      </c>
      <c r="B1427" s="8">
        <v>10</v>
      </c>
      <c r="C1427" s="9" t="s">
        <v>14</v>
      </c>
      <c r="D1427" s="9" t="s">
        <v>38</v>
      </c>
      <c r="E1427" s="31">
        <v>20</v>
      </c>
      <c r="F1427" s="31">
        <v>33</v>
      </c>
      <c r="G1427" s="8">
        <v>1</v>
      </c>
      <c r="H1427" s="8">
        <v>30</v>
      </c>
      <c r="I1427" s="9" t="s">
        <v>6</v>
      </c>
      <c r="J1427" s="31">
        <v>33</v>
      </c>
      <c r="K1427" s="31">
        <v>13</v>
      </c>
      <c r="L1427" s="31">
        <v>33</v>
      </c>
      <c r="M1427" s="12">
        <v>0.39393939393939392</v>
      </c>
    </row>
    <row r="1428" spans="1:13">
      <c r="A1428" s="8">
        <v>581</v>
      </c>
      <c r="B1428" s="8">
        <v>18</v>
      </c>
      <c r="C1428" s="9" t="s">
        <v>14</v>
      </c>
      <c r="D1428" s="9" t="s">
        <v>38</v>
      </c>
      <c r="E1428" s="31">
        <v>20</v>
      </c>
      <c r="F1428" s="31">
        <v>33</v>
      </c>
      <c r="G1428" s="8">
        <v>1</v>
      </c>
      <c r="H1428" s="8">
        <v>15</v>
      </c>
      <c r="I1428" s="9" t="s">
        <v>6</v>
      </c>
      <c r="J1428" s="31">
        <v>33</v>
      </c>
      <c r="K1428" s="31">
        <v>13</v>
      </c>
      <c r="L1428" s="31">
        <v>33</v>
      </c>
      <c r="M1428" s="12">
        <v>0.39393939393939392</v>
      </c>
    </row>
    <row r="1429" spans="1:13">
      <c r="A1429" s="8">
        <v>581</v>
      </c>
      <c r="B1429" s="8">
        <v>18</v>
      </c>
      <c r="C1429" s="9" t="s">
        <v>7</v>
      </c>
      <c r="D1429" s="9" t="s">
        <v>32</v>
      </c>
      <c r="E1429" s="31">
        <v>18</v>
      </c>
      <c r="F1429" s="31">
        <v>30</v>
      </c>
      <c r="G1429" s="8">
        <v>3</v>
      </c>
      <c r="H1429" s="8">
        <v>40</v>
      </c>
      <c r="I1429" s="9" t="s">
        <v>6</v>
      </c>
      <c r="J1429" s="31">
        <v>90</v>
      </c>
      <c r="K1429" s="31">
        <v>36</v>
      </c>
      <c r="L1429" s="31">
        <v>90</v>
      </c>
      <c r="M1429" s="12">
        <v>0.4</v>
      </c>
    </row>
    <row r="1430" spans="1:13">
      <c r="A1430" s="8">
        <v>582</v>
      </c>
      <c r="B1430" s="8">
        <v>3</v>
      </c>
      <c r="C1430" s="9" t="s">
        <v>10</v>
      </c>
      <c r="D1430" s="9" t="s">
        <v>34</v>
      </c>
      <c r="E1430" s="31">
        <v>16</v>
      </c>
      <c r="F1430" s="31">
        <v>27</v>
      </c>
      <c r="G1430" s="8">
        <v>2</v>
      </c>
      <c r="H1430" s="8">
        <v>42</v>
      </c>
      <c r="I1430" s="9" t="s">
        <v>8</v>
      </c>
      <c r="J1430" s="31">
        <v>54</v>
      </c>
      <c r="K1430" s="31">
        <v>22</v>
      </c>
      <c r="L1430" s="31">
        <v>54</v>
      </c>
      <c r="M1430" s="12">
        <v>0.40740740740740738</v>
      </c>
    </row>
    <row r="1431" spans="1:13">
      <c r="A1431" s="8">
        <v>583</v>
      </c>
      <c r="B1431" s="8">
        <v>9</v>
      </c>
      <c r="C1431" s="9" t="s">
        <v>16</v>
      </c>
      <c r="D1431" s="9" t="s">
        <v>40</v>
      </c>
      <c r="E1431" s="31">
        <v>11</v>
      </c>
      <c r="F1431" s="31">
        <v>19</v>
      </c>
      <c r="G1431" s="8">
        <v>3</v>
      </c>
      <c r="H1431" s="8">
        <v>15</v>
      </c>
      <c r="I1431" s="9" t="s">
        <v>6</v>
      </c>
      <c r="J1431" s="31">
        <v>57</v>
      </c>
      <c r="K1431" s="31">
        <v>24</v>
      </c>
      <c r="L1431" s="31">
        <v>57</v>
      </c>
      <c r="M1431" s="12">
        <v>0.42105263157894735</v>
      </c>
    </row>
    <row r="1432" spans="1:13">
      <c r="A1432" s="8">
        <v>583</v>
      </c>
      <c r="B1432" s="8">
        <v>9</v>
      </c>
      <c r="C1432" s="9" t="s">
        <v>24</v>
      </c>
      <c r="D1432" s="9" t="s">
        <v>48</v>
      </c>
      <c r="E1432" s="31">
        <v>10</v>
      </c>
      <c r="F1432" s="31">
        <v>18</v>
      </c>
      <c r="G1432" s="8">
        <v>1</v>
      </c>
      <c r="H1432" s="8">
        <v>11</v>
      </c>
      <c r="I1432" s="9" t="s">
        <v>6</v>
      </c>
      <c r="J1432" s="31">
        <v>18</v>
      </c>
      <c r="K1432" s="31">
        <v>8</v>
      </c>
      <c r="L1432" s="31">
        <v>18</v>
      </c>
      <c r="M1432" s="12">
        <v>0.44444444444444442</v>
      </c>
    </row>
    <row r="1433" spans="1:13">
      <c r="A1433" s="8">
        <v>583</v>
      </c>
      <c r="B1433" s="8">
        <v>9</v>
      </c>
      <c r="C1433" s="9" t="s">
        <v>5</v>
      </c>
      <c r="D1433" s="9" t="s">
        <v>31</v>
      </c>
      <c r="E1433" s="31">
        <v>14</v>
      </c>
      <c r="F1433" s="31">
        <v>24</v>
      </c>
      <c r="G1433" s="8">
        <v>2</v>
      </c>
      <c r="H1433" s="8">
        <v>29</v>
      </c>
      <c r="I1433" s="9" t="s">
        <v>8</v>
      </c>
      <c r="J1433" s="31">
        <v>48</v>
      </c>
      <c r="K1433" s="31">
        <v>20</v>
      </c>
      <c r="L1433" s="31">
        <v>48</v>
      </c>
      <c r="M1433" s="12">
        <v>0.41666666666666669</v>
      </c>
    </row>
    <row r="1434" spans="1:13">
      <c r="A1434" s="8">
        <v>583</v>
      </c>
      <c r="B1434" s="8">
        <v>9</v>
      </c>
      <c r="C1434" s="9" t="s">
        <v>11</v>
      </c>
      <c r="D1434" s="9" t="s">
        <v>35</v>
      </c>
      <c r="E1434" s="31">
        <v>25</v>
      </c>
      <c r="F1434" s="31">
        <v>40</v>
      </c>
      <c r="G1434" s="8">
        <v>3</v>
      </c>
      <c r="H1434" s="8">
        <v>50</v>
      </c>
      <c r="I1434" s="9" t="s">
        <v>8</v>
      </c>
      <c r="J1434" s="31">
        <v>120</v>
      </c>
      <c r="K1434" s="31">
        <v>45</v>
      </c>
      <c r="L1434" s="31">
        <v>120</v>
      </c>
      <c r="M1434" s="12">
        <v>0.375</v>
      </c>
    </row>
    <row r="1435" spans="1:13">
      <c r="A1435" s="8">
        <v>584</v>
      </c>
      <c r="B1435" s="8">
        <v>9</v>
      </c>
      <c r="C1435" s="9" t="s">
        <v>23</v>
      </c>
      <c r="D1435" s="9" t="s">
        <v>47</v>
      </c>
      <c r="E1435" s="31">
        <v>13</v>
      </c>
      <c r="F1435" s="31">
        <v>21</v>
      </c>
      <c r="G1435" s="8">
        <v>1</v>
      </c>
      <c r="H1435" s="8">
        <v>57</v>
      </c>
      <c r="I1435" s="9" t="s">
        <v>8</v>
      </c>
      <c r="J1435" s="31">
        <v>21</v>
      </c>
      <c r="K1435" s="31">
        <v>8</v>
      </c>
      <c r="L1435" s="31">
        <v>21</v>
      </c>
      <c r="M1435" s="12">
        <v>0.38095238095238093</v>
      </c>
    </row>
    <row r="1436" spans="1:13">
      <c r="A1436" s="8">
        <v>584</v>
      </c>
      <c r="B1436" s="8">
        <v>9</v>
      </c>
      <c r="C1436" s="9" t="s">
        <v>9</v>
      </c>
      <c r="D1436" s="9" t="s">
        <v>33</v>
      </c>
      <c r="E1436" s="31">
        <v>19</v>
      </c>
      <c r="F1436" s="31">
        <v>31</v>
      </c>
      <c r="G1436" s="8">
        <v>2</v>
      </c>
      <c r="H1436" s="8">
        <v>34</v>
      </c>
      <c r="I1436" s="9" t="s">
        <v>6</v>
      </c>
      <c r="J1436" s="31">
        <v>62</v>
      </c>
      <c r="K1436" s="31">
        <v>24</v>
      </c>
      <c r="L1436" s="31">
        <v>62</v>
      </c>
      <c r="M1436" s="12">
        <v>0.38709677419354838</v>
      </c>
    </row>
    <row r="1437" spans="1:13">
      <c r="A1437" s="8">
        <v>584</v>
      </c>
      <c r="B1437" s="8">
        <v>9</v>
      </c>
      <c r="C1437" s="9" t="s">
        <v>15</v>
      </c>
      <c r="D1437" s="9" t="s">
        <v>39</v>
      </c>
      <c r="E1437" s="31">
        <v>16</v>
      </c>
      <c r="F1437" s="31">
        <v>28</v>
      </c>
      <c r="G1437" s="8">
        <v>2</v>
      </c>
      <c r="H1437" s="8">
        <v>23</v>
      </c>
      <c r="I1437" s="9" t="s">
        <v>6</v>
      </c>
      <c r="J1437" s="31">
        <v>56</v>
      </c>
      <c r="K1437" s="31">
        <v>24</v>
      </c>
      <c r="L1437" s="31">
        <v>56</v>
      </c>
      <c r="M1437" s="12">
        <v>0.42857142857142855</v>
      </c>
    </row>
    <row r="1438" spans="1:13">
      <c r="A1438" s="8">
        <v>585</v>
      </c>
      <c r="B1438" s="8">
        <v>3</v>
      </c>
      <c r="C1438" s="9" t="s">
        <v>18</v>
      </c>
      <c r="D1438" s="9" t="s">
        <v>42</v>
      </c>
      <c r="E1438" s="31">
        <v>19</v>
      </c>
      <c r="F1438" s="31">
        <v>32</v>
      </c>
      <c r="G1438" s="8">
        <v>1</v>
      </c>
      <c r="H1438" s="8">
        <v>35</v>
      </c>
      <c r="I1438" s="9" t="s">
        <v>8</v>
      </c>
      <c r="J1438" s="31">
        <v>32</v>
      </c>
      <c r="K1438" s="31">
        <v>13</v>
      </c>
      <c r="L1438" s="31">
        <v>32</v>
      </c>
      <c r="M1438" s="12">
        <v>0.40625</v>
      </c>
    </row>
    <row r="1439" spans="1:13">
      <c r="A1439" s="8">
        <v>585</v>
      </c>
      <c r="B1439" s="8">
        <v>3</v>
      </c>
      <c r="C1439" s="9" t="s">
        <v>17</v>
      </c>
      <c r="D1439" s="9" t="s">
        <v>41</v>
      </c>
      <c r="E1439" s="31">
        <v>21</v>
      </c>
      <c r="F1439" s="31">
        <v>35</v>
      </c>
      <c r="G1439" s="8">
        <v>1</v>
      </c>
      <c r="H1439" s="8">
        <v>8</v>
      </c>
      <c r="I1439" s="9" t="s">
        <v>8</v>
      </c>
      <c r="J1439" s="31">
        <v>35</v>
      </c>
      <c r="K1439" s="31">
        <v>14</v>
      </c>
      <c r="L1439" s="31">
        <v>35</v>
      </c>
      <c r="M1439" s="12">
        <v>0.4</v>
      </c>
    </row>
    <row r="1440" spans="1:13">
      <c r="A1440" s="8">
        <v>585</v>
      </c>
      <c r="B1440" s="8">
        <v>3</v>
      </c>
      <c r="C1440" s="9" t="s">
        <v>24</v>
      </c>
      <c r="D1440" s="9" t="s">
        <v>48</v>
      </c>
      <c r="E1440" s="31">
        <v>10</v>
      </c>
      <c r="F1440" s="31">
        <v>18</v>
      </c>
      <c r="G1440" s="8">
        <v>2</v>
      </c>
      <c r="H1440" s="8">
        <v>22</v>
      </c>
      <c r="I1440" s="9" t="s">
        <v>6</v>
      </c>
      <c r="J1440" s="31">
        <v>36</v>
      </c>
      <c r="K1440" s="31">
        <v>16</v>
      </c>
      <c r="L1440" s="31">
        <v>36</v>
      </c>
      <c r="M1440" s="12">
        <v>0.44444444444444442</v>
      </c>
    </row>
    <row r="1441" spans="1:13">
      <c r="A1441" s="8">
        <v>585</v>
      </c>
      <c r="B1441" s="8">
        <v>3</v>
      </c>
      <c r="C1441" s="9" t="s">
        <v>26</v>
      </c>
      <c r="D1441" s="9" t="s">
        <v>50</v>
      </c>
      <c r="E1441" s="31">
        <v>15</v>
      </c>
      <c r="F1441" s="31">
        <v>25</v>
      </c>
      <c r="G1441" s="8">
        <v>1</v>
      </c>
      <c r="H1441" s="8">
        <v>30</v>
      </c>
      <c r="I1441" s="9" t="s">
        <v>8</v>
      </c>
      <c r="J1441" s="31">
        <v>25</v>
      </c>
      <c r="K1441" s="31">
        <v>10</v>
      </c>
      <c r="L1441" s="31">
        <v>25</v>
      </c>
      <c r="M1441" s="12">
        <v>0.4</v>
      </c>
    </row>
    <row r="1442" spans="1:13">
      <c r="A1442" s="8">
        <v>586</v>
      </c>
      <c r="B1442" s="8">
        <v>17</v>
      </c>
      <c r="C1442" s="9" t="s">
        <v>14</v>
      </c>
      <c r="D1442" s="9" t="s">
        <v>38</v>
      </c>
      <c r="E1442" s="31">
        <v>20</v>
      </c>
      <c r="F1442" s="31">
        <v>33</v>
      </c>
      <c r="G1442" s="8">
        <v>3</v>
      </c>
      <c r="H1442" s="8">
        <v>47</v>
      </c>
      <c r="I1442" s="9" t="s">
        <v>8</v>
      </c>
      <c r="J1442" s="31">
        <v>99</v>
      </c>
      <c r="K1442" s="31">
        <v>39</v>
      </c>
      <c r="L1442" s="31">
        <v>99</v>
      </c>
      <c r="M1442" s="12">
        <v>0.39393939393939392</v>
      </c>
    </row>
    <row r="1443" spans="1:13">
      <c r="A1443" s="8">
        <v>586</v>
      </c>
      <c r="B1443" s="8">
        <v>17</v>
      </c>
      <c r="C1443" s="9" t="s">
        <v>5</v>
      </c>
      <c r="D1443" s="9" t="s">
        <v>31</v>
      </c>
      <c r="E1443" s="31">
        <v>14</v>
      </c>
      <c r="F1443" s="31">
        <v>24</v>
      </c>
      <c r="G1443" s="8">
        <v>3</v>
      </c>
      <c r="H1443" s="8">
        <v>45</v>
      </c>
      <c r="I1443" s="9" t="s">
        <v>6</v>
      </c>
      <c r="J1443" s="31">
        <v>72</v>
      </c>
      <c r="K1443" s="31">
        <v>30</v>
      </c>
      <c r="L1443" s="31">
        <v>72</v>
      </c>
      <c r="M1443" s="12">
        <v>0.41666666666666669</v>
      </c>
    </row>
    <row r="1444" spans="1:13">
      <c r="A1444" s="8">
        <v>587</v>
      </c>
      <c r="B1444" s="8">
        <v>7</v>
      </c>
      <c r="C1444" s="9" t="s">
        <v>5</v>
      </c>
      <c r="D1444" s="9" t="s">
        <v>31</v>
      </c>
      <c r="E1444" s="31">
        <v>14</v>
      </c>
      <c r="F1444" s="31">
        <v>24</v>
      </c>
      <c r="G1444" s="8">
        <v>2</v>
      </c>
      <c r="H1444" s="8">
        <v>43</v>
      </c>
      <c r="I1444" s="9" t="s">
        <v>8</v>
      </c>
      <c r="J1444" s="31">
        <v>48</v>
      </c>
      <c r="K1444" s="31">
        <v>20</v>
      </c>
      <c r="L1444" s="31">
        <v>48</v>
      </c>
      <c r="M1444" s="12">
        <v>0.41666666666666669</v>
      </c>
    </row>
    <row r="1445" spans="1:13">
      <c r="A1445" s="8">
        <v>588</v>
      </c>
      <c r="B1445" s="8">
        <v>15</v>
      </c>
      <c r="C1445" s="9" t="s">
        <v>25</v>
      </c>
      <c r="D1445" s="9" t="s">
        <v>49</v>
      </c>
      <c r="E1445" s="31">
        <v>15</v>
      </c>
      <c r="F1445" s="31">
        <v>26</v>
      </c>
      <c r="G1445" s="8">
        <v>1</v>
      </c>
      <c r="H1445" s="8">
        <v>25</v>
      </c>
      <c r="I1445" s="9" t="s">
        <v>8</v>
      </c>
      <c r="J1445" s="31">
        <v>26</v>
      </c>
      <c r="K1445" s="31">
        <v>11</v>
      </c>
      <c r="L1445" s="31">
        <v>26</v>
      </c>
      <c r="M1445" s="12">
        <v>0.42307692307692307</v>
      </c>
    </row>
    <row r="1446" spans="1:13">
      <c r="A1446" s="8">
        <v>588</v>
      </c>
      <c r="B1446" s="8">
        <v>15</v>
      </c>
      <c r="C1446" s="9" t="s">
        <v>26</v>
      </c>
      <c r="D1446" s="9" t="s">
        <v>50</v>
      </c>
      <c r="E1446" s="31">
        <v>15</v>
      </c>
      <c r="F1446" s="31">
        <v>25</v>
      </c>
      <c r="G1446" s="8">
        <v>3</v>
      </c>
      <c r="H1446" s="8">
        <v>12</v>
      </c>
      <c r="I1446" s="9" t="s">
        <v>8</v>
      </c>
      <c r="J1446" s="31">
        <v>75</v>
      </c>
      <c r="K1446" s="31">
        <v>30</v>
      </c>
      <c r="L1446" s="31">
        <v>75</v>
      </c>
      <c r="M1446" s="12">
        <v>0.4</v>
      </c>
    </row>
    <row r="1447" spans="1:13">
      <c r="A1447" s="8">
        <v>589</v>
      </c>
      <c r="B1447" s="8">
        <v>10</v>
      </c>
      <c r="C1447" s="9" t="s">
        <v>22</v>
      </c>
      <c r="D1447" s="9" t="s">
        <v>46</v>
      </c>
      <c r="E1447" s="31">
        <v>14</v>
      </c>
      <c r="F1447" s="31">
        <v>23</v>
      </c>
      <c r="G1447" s="8">
        <v>1</v>
      </c>
      <c r="H1447" s="8">
        <v>45</v>
      </c>
      <c r="I1447" s="9" t="s">
        <v>6</v>
      </c>
      <c r="J1447" s="31">
        <v>23</v>
      </c>
      <c r="K1447" s="31">
        <v>9</v>
      </c>
      <c r="L1447" s="31">
        <v>23</v>
      </c>
      <c r="M1447" s="12">
        <v>0.39130434782608697</v>
      </c>
    </row>
    <row r="1448" spans="1:13">
      <c r="A1448" s="8">
        <v>589</v>
      </c>
      <c r="B1448" s="8">
        <v>10</v>
      </c>
      <c r="C1448" s="9" t="s">
        <v>20</v>
      </c>
      <c r="D1448" s="9" t="s">
        <v>44</v>
      </c>
      <c r="E1448" s="31">
        <v>20</v>
      </c>
      <c r="F1448" s="31">
        <v>34</v>
      </c>
      <c r="G1448" s="8">
        <v>3</v>
      </c>
      <c r="H1448" s="8">
        <v>59</v>
      </c>
      <c r="I1448" s="9" t="s">
        <v>6</v>
      </c>
      <c r="J1448" s="31">
        <v>102</v>
      </c>
      <c r="K1448" s="31">
        <v>42</v>
      </c>
      <c r="L1448" s="31">
        <v>102</v>
      </c>
      <c r="M1448" s="12">
        <v>0.41176470588235292</v>
      </c>
    </row>
    <row r="1449" spans="1:13">
      <c r="A1449" s="8">
        <v>589</v>
      </c>
      <c r="B1449" s="8">
        <v>10</v>
      </c>
      <c r="C1449" s="9" t="s">
        <v>23</v>
      </c>
      <c r="D1449" s="9" t="s">
        <v>47</v>
      </c>
      <c r="E1449" s="31">
        <v>13</v>
      </c>
      <c r="F1449" s="31">
        <v>21</v>
      </c>
      <c r="G1449" s="8">
        <v>3</v>
      </c>
      <c r="H1449" s="8">
        <v>7</v>
      </c>
      <c r="I1449" s="9" t="s">
        <v>6</v>
      </c>
      <c r="J1449" s="31">
        <v>63</v>
      </c>
      <c r="K1449" s="31">
        <v>24</v>
      </c>
      <c r="L1449" s="31">
        <v>63</v>
      </c>
      <c r="M1449" s="12">
        <v>0.38095238095238093</v>
      </c>
    </row>
    <row r="1450" spans="1:13">
      <c r="A1450" s="8">
        <v>589</v>
      </c>
      <c r="B1450" s="8">
        <v>10</v>
      </c>
      <c r="C1450" s="9" t="s">
        <v>18</v>
      </c>
      <c r="D1450" s="9" t="s">
        <v>42</v>
      </c>
      <c r="E1450" s="31">
        <v>19</v>
      </c>
      <c r="F1450" s="31">
        <v>32</v>
      </c>
      <c r="G1450" s="8">
        <v>3</v>
      </c>
      <c r="H1450" s="8">
        <v>9</v>
      </c>
      <c r="I1450" s="9" t="s">
        <v>6</v>
      </c>
      <c r="J1450" s="31">
        <v>96</v>
      </c>
      <c r="K1450" s="31">
        <v>39</v>
      </c>
      <c r="L1450" s="31">
        <v>96</v>
      </c>
      <c r="M1450" s="12">
        <v>0.40625</v>
      </c>
    </row>
    <row r="1451" spans="1:13">
      <c r="A1451" s="8">
        <v>590</v>
      </c>
      <c r="B1451" s="8">
        <v>3</v>
      </c>
      <c r="C1451" s="9" t="s">
        <v>20</v>
      </c>
      <c r="D1451" s="9" t="s">
        <v>44</v>
      </c>
      <c r="E1451" s="31">
        <v>20</v>
      </c>
      <c r="F1451" s="31">
        <v>34</v>
      </c>
      <c r="G1451" s="8">
        <v>3</v>
      </c>
      <c r="H1451" s="8">
        <v>43</v>
      </c>
      <c r="I1451" s="9" t="s">
        <v>8</v>
      </c>
      <c r="J1451" s="31">
        <v>102</v>
      </c>
      <c r="K1451" s="31">
        <v>42</v>
      </c>
      <c r="L1451" s="31">
        <v>102</v>
      </c>
      <c r="M1451" s="12">
        <v>0.41176470588235292</v>
      </c>
    </row>
    <row r="1452" spans="1:13">
      <c r="A1452" s="8">
        <v>590</v>
      </c>
      <c r="B1452" s="8">
        <v>3</v>
      </c>
      <c r="C1452" s="9" t="s">
        <v>21</v>
      </c>
      <c r="D1452" s="9" t="s">
        <v>45</v>
      </c>
      <c r="E1452" s="31">
        <v>12</v>
      </c>
      <c r="F1452" s="31">
        <v>20</v>
      </c>
      <c r="G1452" s="8">
        <v>1</v>
      </c>
      <c r="H1452" s="8">
        <v>21</v>
      </c>
      <c r="I1452" s="9" t="s">
        <v>8</v>
      </c>
      <c r="J1452" s="31">
        <v>20</v>
      </c>
      <c r="K1452" s="31">
        <v>8</v>
      </c>
      <c r="L1452" s="31">
        <v>20</v>
      </c>
      <c r="M1452" s="12">
        <v>0.4</v>
      </c>
    </row>
    <row r="1453" spans="1:13">
      <c r="A1453" s="8">
        <v>591</v>
      </c>
      <c r="B1453" s="8">
        <v>11</v>
      </c>
      <c r="C1453" s="9" t="s">
        <v>11</v>
      </c>
      <c r="D1453" s="9" t="s">
        <v>35</v>
      </c>
      <c r="E1453" s="31">
        <v>25</v>
      </c>
      <c r="F1453" s="31">
        <v>40</v>
      </c>
      <c r="G1453" s="8">
        <v>3</v>
      </c>
      <c r="H1453" s="8">
        <v>51</v>
      </c>
      <c r="I1453" s="9" t="s">
        <v>6</v>
      </c>
      <c r="J1453" s="31">
        <v>120</v>
      </c>
      <c r="K1453" s="31">
        <v>45</v>
      </c>
      <c r="L1453" s="31">
        <v>120</v>
      </c>
      <c r="M1453" s="12">
        <v>0.375</v>
      </c>
    </row>
    <row r="1454" spans="1:13">
      <c r="A1454" s="8">
        <v>592</v>
      </c>
      <c r="B1454" s="8">
        <v>5</v>
      </c>
      <c r="C1454" s="9" t="s">
        <v>19</v>
      </c>
      <c r="D1454" s="9" t="s">
        <v>43</v>
      </c>
      <c r="E1454" s="31">
        <v>13</v>
      </c>
      <c r="F1454" s="31">
        <v>22</v>
      </c>
      <c r="G1454" s="8">
        <v>2</v>
      </c>
      <c r="H1454" s="8">
        <v>59</v>
      </c>
      <c r="I1454" s="9" t="s">
        <v>6</v>
      </c>
      <c r="J1454" s="31">
        <v>44</v>
      </c>
      <c r="K1454" s="31">
        <v>18</v>
      </c>
      <c r="L1454" s="31">
        <v>44</v>
      </c>
      <c r="M1454" s="12">
        <v>0.40909090909090912</v>
      </c>
    </row>
    <row r="1455" spans="1:13">
      <c r="A1455" s="8">
        <v>592</v>
      </c>
      <c r="B1455" s="8">
        <v>5</v>
      </c>
      <c r="C1455" s="9" t="s">
        <v>26</v>
      </c>
      <c r="D1455" s="9" t="s">
        <v>50</v>
      </c>
      <c r="E1455" s="31">
        <v>15</v>
      </c>
      <c r="F1455" s="31">
        <v>25</v>
      </c>
      <c r="G1455" s="8">
        <v>2</v>
      </c>
      <c r="H1455" s="8">
        <v>42</v>
      </c>
      <c r="I1455" s="9" t="s">
        <v>6</v>
      </c>
      <c r="J1455" s="31">
        <v>50</v>
      </c>
      <c r="K1455" s="31">
        <v>20</v>
      </c>
      <c r="L1455" s="31">
        <v>50</v>
      </c>
      <c r="M1455" s="12">
        <v>0.4</v>
      </c>
    </row>
    <row r="1456" spans="1:13">
      <c r="A1456" s="8">
        <v>593</v>
      </c>
      <c r="B1456" s="8">
        <v>17</v>
      </c>
      <c r="C1456" s="9" t="s">
        <v>11</v>
      </c>
      <c r="D1456" s="9" t="s">
        <v>35</v>
      </c>
      <c r="E1456" s="31">
        <v>25</v>
      </c>
      <c r="F1456" s="31">
        <v>40</v>
      </c>
      <c r="G1456" s="8">
        <v>1</v>
      </c>
      <c r="H1456" s="8">
        <v>30</v>
      </c>
      <c r="I1456" s="9" t="s">
        <v>6</v>
      </c>
      <c r="J1456" s="31">
        <v>40</v>
      </c>
      <c r="K1456" s="31">
        <v>15</v>
      </c>
      <c r="L1456" s="31">
        <v>40</v>
      </c>
      <c r="M1456" s="12">
        <v>0.375</v>
      </c>
    </row>
    <row r="1457" spans="1:13">
      <c r="A1457" s="8">
        <v>593</v>
      </c>
      <c r="B1457" s="8">
        <v>17</v>
      </c>
      <c r="C1457" s="9" t="s">
        <v>9</v>
      </c>
      <c r="D1457" s="9" t="s">
        <v>33</v>
      </c>
      <c r="E1457" s="31">
        <v>19</v>
      </c>
      <c r="F1457" s="31">
        <v>31</v>
      </c>
      <c r="G1457" s="8">
        <v>1</v>
      </c>
      <c r="H1457" s="8">
        <v>8</v>
      </c>
      <c r="I1457" s="9" t="s">
        <v>6</v>
      </c>
      <c r="J1457" s="31">
        <v>31</v>
      </c>
      <c r="K1457" s="31">
        <v>12</v>
      </c>
      <c r="L1457" s="31">
        <v>31</v>
      </c>
      <c r="M1457" s="12">
        <v>0.38709677419354838</v>
      </c>
    </row>
    <row r="1458" spans="1:13">
      <c r="A1458" s="8">
        <v>593</v>
      </c>
      <c r="B1458" s="8">
        <v>17</v>
      </c>
      <c r="C1458" s="9" t="s">
        <v>14</v>
      </c>
      <c r="D1458" s="9" t="s">
        <v>38</v>
      </c>
      <c r="E1458" s="31">
        <v>20</v>
      </c>
      <c r="F1458" s="31">
        <v>33</v>
      </c>
      <c r="G1458" s="8">
        <v>2</v>
      </c>
      <c r="H1458" s="8">
        <v>5</v>
      </c>
      <c r="I1458" s="9" t="s">
        <v>8</v>
      </c>
      <c r="J1458" s="31">
        <v>66</v>
      </c>
      <c r="K1458" s="31">
        <v>26</v>
      </c>
      <c r="L1458" s="31">
        <v>66</v>
      </c>
      <c r="M1458" s="12">
        <v>0.39393939393939392</v>
      </c>
    </row>
    <row r="1459" spans="1:13">
      <c r="A1459" s="8">
        <v>593</v>
      </c>
      <c r="B1459" s="8">
        <v>17</v>
      </c>
      <c r="C1459" s="9" t="s">
        <v>12</v>
      </c>
      <c r="D1459" s="9" t="s">
        <v>36</v>
      </c>
      <c r="E1459" s="31">
        <v>22</v>
      </c>
      <c r="F1459" s="31">
        <v>36</v>
      </c>
      <c r="G1459" s="8">
        <v>2</v>
      </c>
      <c r="H1459" s="8">
        <v>5</v>
      </c>
      <c r="I1459" s="9" t="s">
        <v>6</v>
      </c>
      <c r="J1459" s="31">
        <v>72</v>
      </c>
      <c r="K1459" s="31">
        <v>28</v>
      </c>
      <c r="L1459" s="31">
        <v>72</v>
      </c>
      <c r="M1459" s="12">
        <v>0.3888888888888889</v>
      </c>
    </row>
    <row r="1460" spans="1:13">
      <c r="A1460" s="8">
        <v>594</v>
      </c>
      <c r="B1460" s="8">
        <v>17</v>
      </c>
      <c r="C1460" s="9" t="s">
        <v>14</v>
      </c>
      <c r="D1460" s="9" t="s">
        <v>38</v>
      </c>
      <c r="E1460" s="31">
        <v>20</v>
      </c>
      <c r="F1460" s="31">
        <v>33</v>
      </c>
      <c r="G1460" s="8">
        <v>1</v>
      </c>
      <c r="H1460" s="8">
        <v>5</v>
      </c>
      <c r="I1460" s="9" t="s">
        <v>6</v>
      </c>
      <c r="J1460" s="31">
        <v>33</v>
      </c>
      <c r="K1460" s="31">
        <v>13</v>
      </c>
      <c r="L1460" s="31">
        <v>33</v>
      </c>
      <c r="M1460" s="12">
        <v>0.39393939393939392</v>
      </c>
    </row>
    <row r="1461" spans="1:13">
      <c r="A1461" s="8">
        <v>594</v>
      </c>
      <c r="B1461" s="8">
        <v>17</v>
      </c>
      <c r="C1461" s="9" t="s">
        <v>19</v>
      </c>
      <c r="D1461" s="9" t="s">
        <v>43</v>
      </c>
      <c r="E1461" s="31">
        <v>13</v>
      </c>
      <c r="F1461" s="31">
        <v>22</v>
      </c>
      <c r="G1461" s="8">
        <v>3</v>
      </c>
      <c r="H1461" s="8">
        <v>44</v>
      </c>
      <c r="I1461" s="9" t="s">
        <v>6</v>
      </c>
      <c r="J1461" s="31">
        <v>66</v>
      </c>
      <c r="K1461" s="31">
        <v>27</v>
      </c>
      <c r="L1461" s="31">
        <v>66</v>
      </c>
      <c r="M1461" s="12">
        <v>0.40909090909090912</v>
      </c>
    </row>
    <row r="1462" spans="1:13">
      <c r="A1462" s="8">
        <v>594</v>
      </c>
      <c r="B1462" s="8">
        <v>17</v>
      </c>
      <c r="C1462" s="9" t="s">
        <v>21</v>
      </c>
      <c r="D1462" s="9" t="s">
        <v>45</v>
      </c>
      <c r="E1462" s="31">
        <v>12</v>
      </c>
      <c r="F1462" s="31">
        <v>20</v>
      </c>
      <c r="G1462" s="8">
        <v>2</v>
      </c>
      <c r="H1462" s="8">
        <v>49</v>
      </c>
      <c r="I1462" s="9" t="s">
        <v>6</v>
      </c>
      <c r="J1462" s="31">
        <v>40</v>
      </c>
      <c r="K1462" s="31">
        <v>16</v>
      </c>
      <c r="L1462" s="31">
        <v>40</v>
      </c>
      <c r="M1462" s="12">
        <v>0.4</v>
      </c>
    </row>
    <row r="1463" spans="1:13">
      <c r="A1463" s="8">
        <v>595</v>
      </c>
      <c r="B1463" s="8">
        <v>9</v>
      </c>
      <c r="C1463" s="9" t="s">
        <v>23</v>
      </c>
      <c r="D1463" s="9" t="s">
        <v>47</v>
      </c>
      <c r="E1463" s="31">
        <v>13</v>
      </c>
      <c r="F1463" s="31">
        <v>21</v>
      </c>
      <c r="G1463" s="8">
        <v>2</v>
      </c>
      <c r="H1463" s="8">
        <v>5</v>
      </c>
      <c r="I1463" s="9" t="s">
        <v>6</v>
      </c>
      <c r="J1463" s="31">
        <v>42</v>
      </c>
      <c r="K1463" s="31">
        <v>16</v>
      </c>
      <c r="L1463" s="31">
        <v>42</v>
      </c>
      <c r="M1463" s="12">
        <v>0.38095238095238093</v>
      </c>
    </row>
    <row r="1464" spans="1:13">
      <c r="A1464" s="8">
        <v>595</v>
      </c>
      <c r="B1464" s="8">
        <v>9</v>
      </c>
      <c r="C1464" s="9" t="s">
        <v>7</v>
      </c>
      <c r="D1464" s="9" t="s">
        <v>32</v>
      </c>
      <c r="E1464" s="31">
        <v>18</v>
      </c>
      <c r="F1464" s="31">
        <v>30</v>
      </c>
      <c r="G1464" s="8">
        <v>1</v>
      </c>
      <c r="H1464" s="8">
        <v>44</v>
      </c>
      <c r="I1464" s="9" t="s">
        <v>8</v>
      </c>
      <c r="J1464" s="31">
        <v>30</v>
      </c>
      <c r="K1464" s="31">
        <v>12</v>
      </c>
      <c r="L1464" s="31">
        <v>30</v>
      </c>
      <c r="M1464" s="12">
        <v>0.4</v>
      </c>
    </row>
    <row r="1465" spans="1:13">
      <c r="A1465" s="8">
        <v>596</v>
      </c>
      <c r="B1465" s="8">
        <v>18</v>
      </c>
      <c r="C1465" s="9" t="s">
        <v>22</v>
      </c>
      <c r="D1465" s="9" t="s">
        <v>46</v>
      </c>
      <c r="E1465" s="31">
        <v>14</v>
      </c>
      <c r="F1465" s="31">
        <v>23</v>
      </c>
      <c r="G1465" s="8">
        <v>2</v>
      </c>
      <c r="H1465" s="8">
        <v>47</v>
      </c>
      <c r="I1465" s="9" t="s">
        <v>8</v>
      </c>
      <c r="J1465" s="31">
        <v>46</v>
      </c>
      <c r="K1465" s="31">
        <v>18</v>
      </c>
      <c r="L1465" s="31">
        <v>46</v>
      </c>
      <c r="M1465" s="12">
        <v>0.39130434782608697</v>
      </c>
    </row>
    <row r="1466" spans="1:13">
      <c r="A1466" s="8">
        <v>596</v>
      </c>
      <c r="B1466" s="8">
        <v>18</v>
      </c>
      <c r="C1466" s="9" t="s">
        <v>5</v>
      </c>
      <c r="D1466" s="9" t="s">
        <v>31</v>
      </c>
      <c r="E1466" s="31">
        <v>14</v>
      </c>
      <c r="F1466" s="31">
        <v>24</v>
      </c>
      <c r="G1466" s="8">
        <v>2</v>
      </c>
      <c r="H1466" s="8">
        <v>50</v>
      </c>
      <c r="I1466" s="9" t="s">
        <v>8</v>
      </c>
      <c r="J1466" s="31">
        <v>48</v>
      </c>
      <c r="K1466" s="31">
        <v>20</v>
      </c>
      <c r="L1466" s="31">
        <v>48</v>
      </c>
      <c r="M1466" s="12">
        <v>0.41666666666666669</v>
      </c>
    </row>
    <row r="1467" spans="1:13">
      <c r="A1467" s="8">
        <v>596</v>
      </c>
      <c r="B1467" s="8">
        <v>18</v>
      </c>
      <c r="C1467" s="9" t="s">
        <v>18</v>
      </c>
      <c r="D1467" s="9" t="s">
        <v>42</v>
      </c>
      <c r="E1467" s="31">
        <v>19</v>
      </c>
      <c r="F1467" s="31">
        <v>32</v>
      </c>
      <c r="G1467" s="8">
        <v>3</v>
      </c>
      <c r="H1467" s="8">
        <v>42</v>
      </c>
      <c r="I1467" s="9" t="s">
        <v>8</v>
      </c>
      <c r="J1467" s="31">
        <v>96</v>
      </c>
      <c r="K1467" s="31">
        <v>39</v>
      </c>
      <c r="L1467" s="31">
        <v>96</v>
      </c>
      <c r="M1467" s="12">
        <v>0.40625</v>
      </c>
    </row>
    <row r="1468" spans="1:13">
      <c r="A1468" s="8">
        <v>596</v>
      </c>
      <c r="B1468" s="8">
        <v>18</v>
      </c>
      <c r="C1468" s="9" t="s">
        <v>26</v>
      </c>
      <c r="D1468" s="9" t="s">
        <v>50</v>
      </c>
      <c r="E1468" s="31">
        <v>15</v>
      </c>
      <c r="F1468" s="31">
        <v>25</v>
      </c>
      <c r="G1468" s="8">
        <v>2</v>
      </c>
      <c r="H1468" s="8">
        <v>19</v>
      </c>
      <c r="I1468" s="9" t="s">
        <v>6</v>
      </c>
      <c r="J1468" s="31">
        <v>50</v>
      </c>
      <c r="K1468" s="31">
        <v>20</v>
      </c>
      <c r="L1468" s="31">
        <v>50</v>
      </c>
      <c r="M1468" s="12">
        <v>0.4</v>
      </c>
    </row>
    <row r="1469" spans="1:13">
      <c r="A1469" s="8">
        <v>597</v>
      </c>
      <c r="B1469" s="8">
        <v>16</v>
      </c>
      <c r="C1469" s="9" t="s">
        <v>15</v>
      </c>
      <c r="D1469" s="9" t="s">
        <v>39</v>
      </c>
      <c r="E1469" s="31">
        <v>16</v>
      </c>
      <c r="F1469" s="31">
        <v>28</v>
      </c>
      <c r="G1469" s="8">
        <v>1</v>
      </c>
      <c r="H1469" s="8">
        <v>39</v>
      </c>
      <c r="I1469" s="9" t="s">
        <v>8</v>
      </c>
      <c r="J1469" s="31">
        <v>28</v>
      </c>
      <c r="K1469" s="31">
        <v>12</v>
      </c>
      <c r="L1469" s="31">
        <v>28</v>
      </c>
      <c r="M1469" s="12">
        <v>0.42857142857142855</v>
      </c>
    </row>
    <row r="1470" spans="1:13">
      <c r="A1470" s="8">
        <v>597</v>
      </c>
      <c r="B1470" s="8">
        <v>16</v>
      </c>
      <c r="C1470" s="9" t="s">
        <v>24</v>
      </c>
      <c r="D1470" s="9" t="s">
        <v>48</v>
      </c>
      <c r="E1470" s="31">
        <v>10</v>
      </c>
      <c r="F1470" s="31">
        <v>18</v>
      </c>
      <c r="G1470" s="8">
        <v>1</v>
      </c>
      <c r="H1470" s="8">
        <v>55</v>
      </c>
      <c r="I1470" s="9" t="s">
        <v>8</v>
      </c>
      <c r="J1470" s="31">
        <v>18</v>
      </c>
      <c r="K1470" s="31">
        <v>8</v>
      </c>
      <c r="L1470" s="31">
        <v>18</v>
      </c>
      <c r="M1470" s="12">
        <v>0.44444444444444442</v>
      </c>
    </row>
    <row r="1471" spans="1:13">
      <c r="A1471" s="8">
        <v>597</v>
      </c>
      <c r="B1471" s="8">
        <v>16</v>
      </c>
      <c r="C1471" s="9" t="s">
        <v>11</v>
      </c>
      <c r="D1471" s="9" t="s">
        <v>35</v>
      </c>
      <c r="E1471" s="31">
        <v>25</v>
      </c>
      <c r="F1471" s="31">
        <v>40</v>
      </c>
      <c r="G1471" s="8">
        <v>2</v>
      </c>
      <c r="H1471" s="8">
        <v>39</v>
      </c>
      <c r="I1471" s="9" t="s">
        <v>8</v>
      </c>
      <c r="J1471" s="31">
        <v>80</v>
      </c>
      <c r="K1471" s="31">
        <v>30</v>
      </c>
      <c r="L1471" s="31">
        <v>80</v>
      </c>
      <c r="M1471" s="12">
        <v>0.375</v>
      </c>
    </row>
    <row r="1472" spans="1:13">
      <c r="A1472" s="8">
        <v>597</v>
      </c>
      <c r="B1472" s="8">
        <v>16</v>
      </c>
      <c r="C1472" s="9" t="s">
        <v>5</v>
      </c>
      <c r="D1472" s="9" t="s">
        <v>31</v>
      </c>
      <c r="E1472" s="31">
        <v>14</v>
      </c>
      <c r="F1472" s="31">
        <v>24</v>
      </c>
      <c r="G1472" s="8">
        <v>1</v>
      </c>
      <c r="H1472" s="8">
        <v>8</v>
      </c>
      <c r="I1472" s="9" t="s">
        <v>8</v>
      </c>
      <c r="J1472" s="31">
        <v>24</v>
      </c>
      <c r="K1472" s="31">
        <v>10</v>
      </c>
      <c r="L1472" s="31">
        <v>24</v>
      </c>
      <c r="M1472" s="12">
        <v>0.41666666666666669</v>
      </c>
    </row>
    <row r="1473" spans="1:13">
      <c r="A1473" s="8">
        <v>598</v>
      </c>
      <c r="B1473" s="8">
        <v>9</v>
      </c>
      <c r="C1473" s="9" t="s">
        <v>25</v>
      </c>
      <c r="D1473" s="9" t="s">
        <v>49</v>
      </c>
      <c r="E1473" s="31">
        <v>15</v>
      </c>
      <c r="F1473" s="31">
        <v>26</v>
      </c>
      <c r="G1473" s="8">
        <v>2</v>
      </c>
      <c r="H1473" s="8">
        <v>44</v>
      </c>
      <c r="I1473" s="9" t="s">
        <v>6</v>
      </c>
      <c r="J1473" s="31">
        <v>52</v>
      </c>
      <c r="K1473" s="31">
        <v>22</v>
      </c>
      <c r="L1473" s="31">
        <v>52</v>
      </c>
      <c r="M1473" s="12">
        <v>0.42307692307692307</v>
      </c>
    </row>
    <row r="1474" spans="1:13">
      <c r="A1474" s="8">
        <v>598</v>
      </c>
      <c r="B1474" s="8">
        <v>9</v>
      </c>
      <c r="C1474" s="9" t="s">
        <v>18</v>
      </c>
      <c r="D1474" s="9" t="s">
        <v>42</v>
      </c>
      <c r="E1474" s="31">
        <v>19</v>
      </c>
      <c r="F1474" s="31">
        <v>32</v>
      </c>
      <c r="G1474" s="8">
        <v>2</v>
      </c>
      <c r="H1474" s="8">
        <v>22</v>
      </c>
      <c r="I1474" s="9" t="s">
        <v>6</v>
      </c>
      <c r="J1474" s="31">
        <v>64</v>
      </c>
      <c r="K1474" s="31">
        <v>26</v>
      </c>
      <c r="L1474" s="31">
        <v>64</v>
      </c>
      <c r="M1474" s="12">
        <v>0.40625</v>
      </c>
    </row>
    <row r="1475" spans="1:13">
      <c r="A1475" s="8">
        <v>598</v>
      </c>
      <c r="B1475" s="8">
        <v>9</v>
      </c>
      <c r="C1475" s="9" t="s">
        <v>9</v>
      </c>
      <c r="D1475" s="9" t="s">
        <v>33</v>
      </c>
      <c r="E1475" s="31">
        <v>19</v>
      </c>
      <c r="F1475" s="31">
        <v>31</v>
      </c>
      <c r="G1475" s="8">
        <v>3</v>
      </c>
      <c r="H1475" s="8">
        <v>15</v>
      </c>
      <c r="I1475" s="9" t="s">
        <v>6</v>
      </c>
      <c r="J1475" s="31">
        <v>93</v>
      </c>
      <c r="K1475" s="31">
        <v>36</v>
      </c>
      <c r="L1475" s="31">
        <v>93</v>
      </c>
      <c r="M1475" s="12">
        <v>0.38709677419354838</v>
      </c>
    </row>
    <row r="1476" spans="1:13">
      <c r="A1476" s="8">
        <v>599</v>
      </c>
      <c r="B1476" s="8">
        <v>11</v>
      </c>
      <c r="C1476" s="9" t="s">
        <v>20</v>
      </c>
      <c r="D1476" s="9" t="s">
        <v>44</v>
      </c>
      <c r="E1476" s="31">
        <v>20</v>
      </c>
      <c r="F1476" s="31">
        <v>34</v>
      </c>
      <c r="G1476" s="8">
        <v>2</v>
      </c>
      <c r="H1476" s="8">
        <v>5</v>
      </c>
      <c r="I1476" s="9" t="s">
        <v>6</v>
      </c>
      <c r="J1476" s="31">
        <v>68</v>
      </c>
      <c r="K1476" s="31">
        <v>28</v>
      </c>
      <c r="L1476" s="31">
        <v>68</v>
      </c>
      <c r="M1476" s="12">
        <v>0.41176470588235292</v>
      </c>
    </row>
    <row r="1477" spans="1:13">
      <c r="A1477" s="8">
        <v>599</v>
      </c>
      <c r="B1477" s="8">
        <v>11</v>
      </c>
      <c r="C1477" s="9" t="s">
        <v>9</v>
      </c>
      <c r="D1477" s="9" t="s">
        <v>33</v>
      </c>
      <c r="E1477" s="31">
        <v>19</v>
      </c>
      <c r="F1477" s="31">
        <v>31</v>
      </c>
      <c r="G1477" s="8">
        <v>1</v>
      </c>
      <c r="H1477" s="8">
        <v>49</v>
      </c>
      <c r="I1477" s="9" t="s">
        <v>6</v>
      </c>
      <c r="J1477" s="31">
        <v>31</v>
      </c>
      <c r="K1477" s="31">
        <v>12</v>
      </c>
      <c r="L1477" s="31">
        <v>31</v>
      </c>
      <c r="M1477" s="12">
        <v>0.38709677419354838</v>
      </c>
    </row>
    <row r="1478" spans="1:13">
      <c r="A1478" s="8">
        <v>599</v>
      </c>
      <c r="B1478" s="8">
        <v>11</v>
      </c>
      <c r="C1478" s="9" t="s">
        <v>17</v>
      </c>
      <c r="D1478" s="9" t="s">
        <v>41</v>
      </c>
      <c r="E1478" s="31">
        <v>21</v>
      </c>
      <c r="F1478" s="31">
        <v>35</v>
      </c>
      <c r="G1478" s="8">
        <v>2</v>
      </c>
      <c r="H1478" s="8">
        <v>54</v>
      </c>
      <c r="I1478" s="9" t="s">
        <v>6</v>
      </c>
      <c r="J1478" s="31">
        <v>70</v>
      </c>
      <c r="K1478" s="31">
        <v>28</v>
      </c>
      <c r="L1478" s="31">
        <v>70</v>
      </c>
      <c r="M1478" s="12">
        <v>0.4</v>
      </c>
    </row>
    <row r="1479" spans="1:13">
      <c r="A1479" s="8">
        <v>600</v>
      </c>
      <c r="B1479" s="8">
        <v>14</v>
      </c>
      <c r="C1479" s="9" t="s">
        <v>15</v>
      </c>
      <c r="D1479" s="9" t="s">
        <v>39</v>
      </c>
      <c r="E1479" s="31">
        <v>16</v>
      </c>
      <c r="F1479" s="31">
        <v>28</v>
      </c>
      <c r="G1479" s="8">
        <v>3</v>
      </c>
      <c r="H1479" s="8">
        <v>22</v>
      </c>
      <c r="I1479" s="9" t="s">
        <v>8</v>
      </c>
      <c r="J1479" s="31">
        <v>84</v>
      </c>
      <c r="K1479" s="31">
        <v>36</v>
      </c>
      <c r="L1479" s="31">
        <v>84</v>
      </c>
      <c r="M1479" s="12">
        <v>0.42857142857142855</v>
      </c>
    </row>
    <row r="1480" spans="1:13">
      <c r="A1480" s="8">
        <v>600</v>
      </c>
      <c r="B1480" s="8">
        <v>14</v>
      </c>
      <c r="C1480" s="9" t="s">
        <v>7</v>
      </c>
      <c r="D1480" s="9" t="s">
        <v>32</v>
      </c>
      <c r="E1480" s="31">
        <v>18</v>
      </c>
      <c r="F1480" s="31">
        <v>30</v>
      </c>
      <c r="G1480" s="8">
        <v>2</v>
      </c>
      <c r="H1480" s="8">
        <v>43</v>
      </c>
      <c r="I1480" s="9" t="s">
        <v>6</v>
      </c>
      <c r="J1480" s="31">
        <v>60</v>
      </c>
      <c r="K1480" s="31">
        <v>24</v>
      </c>
      <c r="L1480" s="31">
        <v>60</v>
      </c>
      <c r="M1480" s="12">
        <v>0.4</v>
      </c>
    </row>
    <row r="1481" spans="1:13">
      <c r="A1481" s="8">
        <v>601</v>
      </c>
      <c r="B1481" s="8">
        <v>13</v>
      </c>
      <c r="C1481" s="9" t="s">
        <v>11</v>
      </c>
      <c r="D1481" s="9" t="s">
        <v>35</v>
      </c>
      <c r="E1481" s="31">
        <v>25</v>
      </c>
      <c r="F1481" s="31">
        <v>40</v>
      </c>
      <c r="G1481" s="8">
        <v>2</v>
      </c>
      <c r="H1481" s="8">
        <v>11</v>
      </c>
      <c r="I1481" s="9" t="s">
        <v>8</v>
      </c>
      <c r="J1481" s="31">
        <v>80</v>
      </c>
      <c r="K1481" s="31">
        <v>30</v>
      </c>
      <c r="L1481" s="31">
        <v>80</v>
      </c>
      <c r="M1481" s="12">
        <v>0.375</v>
      </c>
    </row>
    <row r="1482" spans="1:13">
      <c r="A1482" s="8">
        <v>601</v>
      </c>
      <c r="B1482" s="8">
        <v>13</v>
      </c>
      <c r="C1482" s="9" t="s">
        <v>15</v>
      </c>
      <c r="D1482" s="9" t="s">
        <v>39</v>
      </c>
      <c r="E1482" s="31">
        <v>16</v>
      </c>
      <c r="F1482" s="31">
        <v>28</v>
      </c>
      <c r="G1482" s="8">
        <v>3</v>
      </c>
      <c r="H1482" s="8">
        <v>28</v>
      </c>
      <c r="I1482" s="9" t="s">
        <v>6</v>
      </c>
      <c r="J1482" s="31">
        <v>84</v>
      </c>
      <c r="K1482" s="31">
        <v>36</v>
      </c>
      <c r="L1482" s="31">
        <v>84</v>
      </c>
      <c r="M1482" s="12">
        <v>0.42857142857142855</v>
      </c>
    </row>
    <row r="1483" spans="1:13">
      <c r="A1483" s="8">
        <v>601</v>
      </c>
      <c r="B1483" s="8">
        <v>13</v>
      </c>
      <c r="C1483" s="9" t="s">
        <v>22</v>
      </c>
      <c r="D1483" s="9" t="s">
        <v>46</v>
      </c>
      <c r="E1483" s="31">
        <v>14</v>
      </c>
      <c r="F1483" s="31">
        <v>23</v>
      </c>
      <c r="G1483" s="8">
        <v>1</v>
      </c>
      <c r="H1483" s="8">
        <v>44</v>
      </c>
      <c r="I1483" s="9" t="s">
        <v>8</v>
      </c>
      <c r="J1483" s="31">
        <v>23</v>
      </c>
      <c r="K1483" s="31">
        <v>9</v>
      </c>
      <c r="L1483" s="31">
        <v>23</v>
      </c>
      <c r="M1483" s="12">
        <v>0.39130434782608697</v>
      </c>
    </row>
    <row r="1484" spans="1:13">
      <c r="A1484" s="8">
        <v>601</v>
      </c>
      <c r="B1484" s="8">
        <v>13</v>
      </c>
      <c r="C1484" s="9" t="s">
        <v>17</v>
      </c>
      <c r="D1484" s="9" t="s">
        <v>41</v>
      </c>
      <c r="E1484" s="31">
        <v>21</v>
      </c>
      <c r="F1484" s="31">
        <v>35</v>
      </c>
      <c r="G1484" s="8">
        <v>3</v>
      </c>
      <c r="H1484" s="8">
        <v>32</v>
      </c>
      <c r="I1484" s="9" t="s">
        <v>6</v>
      </c>
      <c r="J1484" s="31">
        <v>105</v>
      </c>
      <c r="K1484" s="31">
        <v>42</v>
      </c>
      <c r="L1484" s="31">
        <v>105</v>
      </c>
      <c r="M1484" s="12">
        <v>0.4</v>
      </c>
    </row>
    <row r="1485" spans="1:13">
      <c r="A1485" s="8">
        <v>602</v>
      </c>
      <c r="B1485" s="8">
        <v>12</v>
      </c>
      <c r="C1485" s="9" t="s">
        <v>17</v>
      </c>
      <c r="D1485" s="9" t="s">
        <v>41</v>
      </c>
      <c r="E1485" s="31">
        <v>21</v>
      </c>
      <c r="F1485" s="31">
        <v>35</v>
      </c>
      <c r="G1485" s="8">
        <v>2</v>
      </c>
      <c r="H1485" s="8">
        <v>56</v>
      </c>
      <c r="I1485" s="9" t="s">
        <v>6</v>
      </c>
      <c r="J1485" s="31">
        <v>70</v>
      </c>
      <c r="K1485" s="31">
        <v>28</v>
      </c>
      <c r="L1485" s="31">
        <v>70</v>
      </c>
      <c r="M1485" s="12">
        <v>0.4</v>
      </c>
    </row>
    <row r="1486" spans="1:13">
      <c r="A1486" s="8">
        <v>602</v>
      </c>
      <c r="B1486" s="8">
        <v>12</v>
      </c>
      <c r="C1486" s="9" t="s">
        <v>19</v>
      </c>
      <c r="D1486" s="9" t="s">
        <v>43</v>
      </c>
      <c r="E1486" s="31">
        <v>13</v>
      </c>
      <c r="F1486" s="31">
        <v>22</v>
      </c>
      <c r="G1486" s="8">
        <v>3</v>
      </c>
      <c r="H1486" s="8">
        <v>58</v>
      </c>
      <c r="I1486" s="9" t="s">
        <v>6</v>
      </c>
      <c r="J1486" s="31">
        <v>66</v>
      </c>
      <c r="K1486" s="31">
        <v>27</v>
      </c>
      <c r="L1486" s="31">
        <v>66</v>
      </c>
      <c r="M1486" s="12">
        <v>0.40909090909090912</v>
      </c>
    </row>
    <row r="1487" spans="1:13">
      <c r="A1487" s="8">
        <v>602</v>
      </c>
      <c r="B1487" s="8">
        <v>12</v>
      </c>
      <c r="C1487" s="9" t="s">
        <v>7</v>
      </c>
      <c r="D1487" s="9" t="s">
        <v>32</v>
      </c>
      <c r="E1487" s="31">
        <v>18</v>
      </c>
      <c r="F1487" s="31">
        <v>30</v>
      </c>
      <c r="G1487" s="8">
        <v>3</v>
      </c>
      <c r="H1487" s="8">
        <v>12</v>
      </c>
      <c r="I1487" s="9" t="s">
        <v>6</v>
      </c>
      <c r="J1487" s="31">
        <v>90</v>
      </c>
      <c r="K1487" s="31">
        <v>36</v>
      </c>
      <c r="L1487" s="31">
        <v>90</v>
      </c>
      <c r="M1487" s="12">
        <v>0.4</v>
      </c>
    </row>
    <row r="1488" spans="1:13">
      <c r="A1488" s="8">
        <v>602</v>
      </c>
      <c r="B1488" s="8">
        <v>12</v>
      </c>
      <c r="C1488" s="9" t="s">
        <v>11</v>
      </c>
      <c r="D1488" s="9" t="s">
        <v>35</v>
      </c>
      <c r="E1488" s="31">
        <v>25</v>
      </c>
      <c r="F1488" s="31">
        <v>40</v>
      </c>
      <c r="G1488" s="8">
        <v>1</v>
      </c>
      <c r="H1488" s="8">
        <v>36</v>
      </c>
      <c r="I1488" s="9" t="s">
        <v>8</v>
      </c>
      <c r="J1488" s="31">
        <v>40</v>
      </c>
      <c r="K1488" s="31">
        <v>15</v>
      </c>
      <c r="L1488" s="31">
        <v>40</v>
      </c>
      <c r="M1488" s="12">
        <v>0.375</v>
      </c>
    </row>
    <row r="1489" spans="1:13">
      <c r="A1489" s="8">
        <v>603</v>
      </c>
      <c r="B1489" s="8">
        <v>19</v>
      </c>
      <c r="C1489" s="9" t="s">
        <v>9</v>
      </c>
      <c r="D1489" s="9" t="s">
        <v>33</v>
      </c>
      <c r="E1489" s="31">
        <v>19</v>
      </c>
      <c r="F1489" s="31">
        <v>31</v>
      </c>
      <c r="G1489" s="8">
        <v>2</v>
      </c>
      <c r="H1489" s="8">
        <v>17</v>
      </c>
      <c r="I1489" s="9" t="s">
        <v>6</v>
      </c>
      <c r="J1489" s="31">
        <v>62</v>
      </c>
      <c r="K1489" s="31">
        <v>24</v>
      </c>
      <c r="L1489" s="31">
        <v>62</v>
      </c>
      <c r="M1489" s="12">
        <v>0.38709677419354838</v>
      </c>
    </row>
    <row r="1490" spans="1:13">
      <c r="A1490" s="8">
        <v>604</v>
      </c>
      <c r="B1490" s="8">
        <v>14</v>
      </c>
      <c r="C1490" s="9" t="s">
        <v>17</v>
      </c>
      <c r="D1490" s="9" t="s">
        <v>41</v>
      </c>
      <c r="E1490" s="31">
        <v>21</v>
      </c>
      <c r="F1490" s="31">
        <v>35</v>
      </c>
      <c r="G1490" s="8">
        <v>3</v>
      </c>
      <c r="H1490" s="8">
        <v>42</v>
      </c>
      <c r="I1490" s="9" t="s">
        <v>6</v>
      </c>
      <c r="J1490" s="31">
        <v>105</v>
      </c>
      <c r="K1490" s="31">
        <v>42</v>
      </c>
      <c r="L1490" s="31">
        <v>105</v>
      </c>
      <c r="M1490" s="12">
        <v>0.4</v>
      </c>
    </row>
    <row r="1491" spans="1:13">
      <c r="A1491" s="8">
        <v>605</v>
      </c>
      <c r="B1491" s="8">
        <v>19</v>
      </c>
      <c r="C1491" s="9" t="s">
        <v>21</v>
      </c>
      <c r="D1491" s="9" t="s">
        <v>45</v>
      </c>
      <c r="E1491" s="31">
        <v>12</v>
      </c>
      <c r="F1491" s="31">
        <v>20</v>
      </c>
      <c r="G1491" s="8">
        <v>1</v>
      </c>
      <c r="H1491" s="8">
        <v>47</v>
      </c>
      <c r="I1491" s="9" t="s">
        <v>6</v>
      </c>
      <c r="J1491" s="31">
        <v>20</v>
      </c>
      <c r="K1491" s="31">
        <v>8</v>
      </c>
      <c r="L1491" s="31">
        <v>20</v>
      </c>
      <c r="M1491" s="12">
        <v>0.4</v>
      </c>
    </row>
    <row r="1492" spans="1:13">
      <c r="A1492" s="8">
        <v>605</v>
      </c>
      <c r="B1492" s="8">
        <v>19</v>
      </c>
      <c r="C1492" s="9" t="s">
        <v>11</v>
      </c>
      <c r="D1492" s="9" t="s">
        <v>35</v>
      </c>
      <c r="E1492" s="31">
        <v>25</v>
      </c>
      <c r="F1492" s="31">
        <v>40</v>
      </c>
      <c r="G1492" s="8">
        <v>1</v>
      </c>
      <c r="H1492" s="8">
        <v>24</v>
      </c>
      <c r="I1492" s="9" t="s">
        <v>8</v>
      </c>
      <c r="J1492" s="31">
        <v>40</v>
      </c>
      <c r="K1492" s="31">
        <v>15</v>
      </c>
      <c r="L1492" s="31">
        <v>40</v>
      </c>
      <c r="M1492" s="12">
        <v>0.375</v>
      </c>
    </row>
    <row r="1493" spans="1:13">
      <c r="A1493" s="8">
        <v>605</v>
      </c>
      <c r="B1493" s="8">
        <v>19</v>
      </c>
      <c r="C1493" s="9" t="s">
        <v>17</v>
      </c>
      <c r="D1493" s="9" t="s">
        <v>41</v>
      </c>
      <c r="E1493" s="31">
        <v>21</v>
      </c>
      <c r="F1493" s="31">
        <v>35</v>
      </c>
      <c r="G1493" s="8">
        <v>2</v>
      </c>
      <c r="H1493" s="8">
        <v>55</v>
      </c>
      <c r="I1493" s="9" t="s">
        <v>8</v>
      </c>
      <c r="J1493" s="31">
        <v>70</v>
      </c>
      <c r="K1493" s="31">
        <v>28</v>
      </c>
      <c r="L1493" s="31">
        <v>70</v>
      </c>
      <c r="M1493" s="12">
        <v>0.4</v>
      </c>
    </row>
    <row r="1494" spans="1:13">
      <c r="A1494" s="8">
        <v>605</v>
      </c>
      <c r="B1494" s="8">
        <v>19</v>
      </c>
      <c r="C1494" s="9" t="s">
        <v>7</v>
      </c>
      <c r="D1494" s="9" t="s">
        <v>32</v>
      </c>
      <c r="E1494" s="31">
        <v>18</v>
      </c>
      <c r="F1494" s="31">
        <v>30</v>
      </c>
      <c r="G1494" s="8">
        <v>3</v>
      </c>
      <c r="H1494" s="8">
        <v>50</v>
      </c>
      <c r="I1494" s="9" t="s">
        <v>8</v>
      </c>
      <c r="J1494" s="31">
        <v>90</v>
      </c>
      <c r="K1494" s="31">
        <v>36</v>
      </c>
      <c r="L1494" s="31">
        <v>90</v>
      </c>
      <c r="M1494" s="12">
        <v>0.4</v>
      </c>
    </row>
    <row r="1495" spans="1:13">
      <c r="A1495" s="8">
        <v>606</v>
      </c>
      <c r="B1495" s="8">
        <v>1</v>
      </c>
      <c r="C1495" s="9" t="s">
        <v>26</v>
      </c>
      <c r="D1495" s="9" t="s">
        <v>50</v>
      </c>
      <c r="E1495" s="31">
        <v>15</v>
      </c>
      <c r="F1495" s="31">
        <v>25</v>
      </c>
      <c r="G1495" s="8">
        <v>2</v>
      </c>
      <c r="H1495" s="8">
        <v>47</v>
      </c>
      <c r="I1495" s="9" t="s">
        <v>6</v>
      </c>
      <c r="J1495" s="31">
        <v>50</v>
      </c>
      <c r="K1495" s="31">
        <v>20</v>
      </c>
      <c r="L1495" s="31">
        <v>50</v>
      </c>
      <c r="M1495" s="12">
        <v>0.4</v>
      </c>
    </row>
    <row r="1496" spans="1:13">
      <c r="A1496" s="8">
        <v>606</v>
      </c>
      <c r="B1496" s="8">
        <v>1</v>
      </c>
      <c r="C1496" s="9" t="s">
        <v>10</v>
      </c>
      <c r="D1496" s="9" t="s">
        <v>34</v>
      </c>
      <c r="E1496" s="31">
        <v>16</v>
      </c>
      <c r="F1496" s="31">
        <v>27</v>
      </c>
      <c r="G1496" s="8">
        <v>3</v>
      </c>
      <c r="H1496" s="8">
        <v>48</v>
      </c>
      <c r="I1496" s="9" t="s">
        <v>8</v>
      </c>
      <c r="J1496" s="31">
        <v>81</v>
      </c>
      <c r="K1496" s="31">
        <v>33</v>
      </c>
      <c r="L1496" s="31">
        <v>81</v>
      </c>
      <c r="M1496" s="12">
        <v>0.40740740740740738</v>
      </c>
    </row>
    <row r="1497" spans="1:13">
      <c r="A1497" s="8">
        <v>606</v>
      </c>
      <c r="B1497" s="8">
        <v>1</v>
      </c>
      <c r="C1497" s="9" t="s">
        <v>25</v>
      </c>
      <c r="D1497" s="9" t="s">
        <v>49</v>
      </c>
      <c r="E1497" s="31">
        <v>15</v>
      </c>
      <c r="F1497" s="31">
        <v>26</v>
      </c>
      <c r="G1497" s="8">
        <v>2</v>
      </c>
      <c r="H1497" s="8">
        <v>50</v>
      </c>
      <c r="I1497" s="9" t="s">
        <v>8</v>
      </c>
      <c r="J1497" s="31">
        <v>52</v>
      </c>
      <c r="K1497" s="31">
        <v>22</v>
      </c>
      <c r="L1497" s="31">
        <v>52</v>
      </c>
      <c r="M1497" s="12">
        <v>0.42307692307692307</v>
      </c>
    </row>
    <row r="1498" spans="1:13">
      <c r="A1498" s="8">
        <v>607</v>
      </c>
      <c r="B1498" s="8">
        <v>10</v>
      </c>
      <c r="C1498" s="9" t="s">
        <v>11</v>
      </c>
      <c r="D1498" s="9" t="s">
        <v>35</v>
      </c>
      <c r="E1498" s="31">
        <v>25</v>
      </c>
      <c r="F1498" s="31">
        <v>40</v>
      </c>
      <c r="G1498" s="8">
        <v>1</v>
      </c>
      <c r="H1498" s="8">
        <v>25</v>
      </c>
      <c r="I1498" s="9" t="s">
        <v>6</v>
      </c>
      <c r="J1498" s="31">
        <v>40</v>
      </c>
      <c r="K1498" s="31">
        <v>15</v>
      </c>
      <c r="L1498" s="31">
        <v>40</v>
      </c>
      <c r="M1498" s="12">
        <v>0.375</v>
      </c>
    </row>
    <row r="1499" spans="1:13">
      <c r="A1499" s="8">
        <v>607</v>
      </c>
      <c r="B1499" s="8">
        <v>10</v>
      </c>
      <c r="C1499" s="9" t="s">
        <v>15</v>
      </c>
      <c r="D1499" s="9" t="s">
        <v>39</v>
      </c>
      <c r="E1499" s="31">
        <v>16</v>
      </c>
      <c r="F1499" s="31">
        <v>28</v>
      </c>
      <c r="G1499" s="8">
        <v>1</v>
      </c>
      <c r="H1499" s="8">
        <v>44</v>
      </c>
      <c r="I1499" s="9" t="s">
        <v>6</v>
      </c>
      <c r="J1499" s="31">
        <v>28</v>
      </c>
      <c r="K1499" s="31">
        <v>12</v>
      </c>
      <c r="L1499" s="31">
        <v>28</v>
      </c>
      <c r="M1499" s="12">
        <v>0.42857142857142855</v>
      </c>
    </row>
    <row r="1500" spans="1:13">
      <c r="A1500" s="8">
        <v>608</v>
      </c>
      <c r="B1500" s="8">
        <v>7</v>
      </c>
      <c r="C1500" s="9" t="s">
        <v>13</v>
      </c>
      <c r="D1500" s="9" t="s">
        <v>37</v>
      </c>
      <c r="E1500" s="31">
        <v>17</v>
      </c>
      <c r="F1500" s="31">
        <v>29</v>
      </c>
      <c r="G1500" s="8">
        <v>1</v>
      </c>
      <c r="H1500" s="8">
        <v>45</v>
      </c>
      <c r="I1500" s="9" t="s">
        <v>6</v>
      </c>
      <c r="J1500" s="31">
        <v>29</v>
      </c>
      <c r="K1500" s="31">
        <v>12</v>
      </c>
      <c r="L1500" s="31">
        <v>29</v>
      </c>
      <c r="M1500" s="12">
        <v>0.41379310344827586</v>
      </c>
    </row>
    <row r="1501" spans="1:13">
      <c r="A1501" s="8">
        <v>609</v>
      </c>
      <c r="B1501" s="8">
        <v>1</v>
      </c>
      <c r="C1501" s="9" t="s">
        <v>18</v>
      </c>
      <c r="D1501" s="9" t="s">
        <v>42</v>
      </c>
      <c r="E1501" s="31">
        <v>19</v>
      </c>
      <c r="F1501" s="31">
        <v>32</v>
      </c>
      <c r="G1501" s="8">
        <v>1</v>
      </c>
      <c r="H1501" s="8">
        <v>27</v>
      </c>
      <c r="I1501" s="9" t="s">
        <v>8</v>
      </c>
      <c r="J1501" s="31">
        <v>32</v>
      </c>
      <c r="K1501" s="31">
        <v>13</v>
      </c>
      <c r="L1501" s="31">
        <v>32</v>
      </c>
      <c r="M1501" s="12">
        <v>0.40625</v>
      </c>
    </row>
    <row r="1502" spans="1:13">
      <c r="A1502" s="8">
        <v>610</v>
      </c>
      <c r="B1502" s="8">
        <v>19</v>
      </c>
      <c r="C1502" s="9" t="s">
        <v>25</v>
      </c>
      <c r="D1502" s="9" t="s">
        <v>49</v>
      </c>
      <c r="E1502" s="31">
        <v>15</v>
      </c>
      <c r="F1502" s="31">
        <v>26</v>
      </c>
      <c r="G1502" s="8">
        <v>1</v>
      </c>
      <c r="H1502" s="8">
        <v>39</v>
      </c>
      <c r="I1502" s="9" t="s">
        <v>8</v>
      </c>
      <c r="J1502" s="31">
        <v>26</v>
      </c>
      <c r="K1502" s="31">
        <v>11</v>
      </c>
      <c r="L1502" s="31">
        <v>26</v>
      </c>
      <c r="M1502" s="12">
        <v>0.42307692307692307</v>
      </c>
    </row>
    <row r="1503" spans="1:13">
      <c r="A1503" s="8">
        <v>610</v>
      </c>
      <c r="B1503" s="8">
        <v>19</v>
      </c>
      <c r="C1503" s="9" t="s">
        <v>24</v>
      </c>
      <c r="D1503" s="9" t="s">
        <v>48</v>
      </c>
      <c r="E1503" s="31">
        <v>10</v>
      </c>
      <c r="F1503" s="31">
        <v>18</v>
      </c>
      <c r="G1503" s="8">
        <v>1</v>
      </c>
      <c r="H1503" s="8">
        <v>8</v>
      </c>
      <c r="I1503" s="9" t="s">
        <v>6</v>
      </c>
      <c r="J1503" s="31">
        <v>18</v>
      </c>
      <c r="K1503" s="31">
        <v>8</v>
      </c>
      <c r="L1503" s="31">
        <v>18</v>
      </c>
      <c r="M1503" s="12">
        <v>0.44444444444444442</v>
      </c>
    </row>
    <row r="1504" spans="1:13">
      <c r="A1504" s="8">
        <v>611</v>
      </c>
      <c r="B1504" s="8">
        <v>13</v>
      </c>
      <c r="C1504" s="9" t="s">
        <v>23</v>
      </c>
      <c r="D1504" s="9" t="s">
        <v>47</v>
      </c>
      <c r="E1504" s="31">
        <v>13</v>
      </c>
      <c r="F1504" s="31">
        <v>21</v>
      </c>
      <c r="G1504" s="8">
        <v>2</v>
      </c>
      <c r="H1504" s="8">
        <v>53</v>
      </c>
      <c r="I1504" s="9" t="s">
        <v>8</v>
      </c>
      <c r="J1504" s="31">
        <v>42</v>
      </c>
      <c r="K1504" s="31">
        <v>16</v>
      </c>
      <c r="L1504" s="31">
        <v>42</v>
      </c>
      <c r="M1504" s="12">
        <v>0.38095238095238093</v>
      </c>
    </row>
    <row r="1505" spans="1:13">
      <c r="A1505" s="8">
        <v>611</v>
      </c>
      <c r="B1505" s="8">
        <v>13</v>
      </c>
      <c r="C1505" s="9" t="s">
        <v>12</v>
      </c>
      <c r="D1505" s="9" t="s">
        <v>36</v>
      </c>
      <c r="E1505" s="31">
        <v>22</v>
      </c>
      <c r="F1505" s="31">
        <v>36</v>
      </c>
      <c r="G1505" s="8">
        <v>1</v>
      </c>
      <c r="H1505" s="8">
        <v>30</v>
      </c>
      <c r="I1505" s="9" t="s">
        <v>8</v>
      </c>
      <c r="J1505" s="31">
        <v>36</v>
      </c>
      <c r="K1505" s="31">
        <v>14</v>
      </c>
      <c r="L1505" s="31">
        <v>36</v>
      </c>
      <c r="M1505" s="12">
        <v>0.3888888888888889</v>
      </c>
    </row>
    <row r="1506" spans="1:13">
      <c r="A1506" s="8">
        <v>612</v>
      </c>
      <c r="B1506" s="8">
        <v>11</v>
      </c>
      <c r="C1506" s="9" t="s">
        <v>10</v>
      </c>
      <c r="D1506" s="9" t="s">
        <v>34</v>
      </c>
      <c r="E1506" s="31">
        <v>16</v>
      </c>
      <c r="F1506" s="31">
        <v>27</v>
      </c>
      <c r="G1506" s="8">
        <v>1</v>
      </c>
      <c r="H1506" s="8">
        <v>26</v>
      </c>
      <c r="I1506" s="9" t="s">
        <v>6</v>
      </c>
      <c r="J1506" s="31">
        <v>27</v>
      </c>
      <c r="K1506" s="31">
        <v>11</v>
      </c>
      <c r="L1506" s="31">
        <v>27</v>
      </c>
      <c r="M1506" s="12">
        <v>0.40740740740740738</v>
      </c>
    </row>
    <row r="1507" spans="1:13">
      <c r="A1507" s="8">
        <v>612</v>
      </c>
      <c r="B1507" s="8">
        <v>11</v>
      </c>
      <c r="C1507" s="9" t="s">
        <v>12</v>
      </c>
      <c r="D1507" s="9" t="s">
        <v>36</v>
      </c>
      <c r="E1507" s="31">
        <v>22</v>
      </c>
      <c r="F1507" s="31">
        <v>36</v>
      </c>
      <c r="G1507" s="8">
        <v>3</v>
      </c>
      <c r="H1507" s="8">
        <v>37</v>
      </c>
      <c r="I1507" s="9" t="s">
        <v>6</v>
      </c>
      <c r="J1507" s="31">
        <v>108</v>
      </c>
      <c r="K1507" s="31">
        <v>42</v>
      </c>
      <c r="L1507" s="31">
        <v>108</v>
      </c>
      <c r="M1507" s="12">
        <v>0.3888888888888889</v>
      </c>
    </row>
    <row r="1508" spans="1:13">
      <c r="A1508" s="8">
        <v>612</v>
      </c>
      <c r="B1508" s="8">
        <v>11</v>
      </c>
      <c r="C1508" s="9" t="s">
        <v>15</v>
      </c>
      <c r="D1508" s="9" t="s">
        <v>39</v>
      </c>
      <c r="E1508" s="31">
        <v>16</v>
      </c>
      <c r="F1508" s="31">
        <v>28</v>
      </c>
      <c r="G1508" s="8">
        <v>2</v>
      </c>
      <c r="H1508" s="8">
        <v>15</v>
      </c>
      <c r="I1508" s="9" t="s">
        <v>6</v>
      </c>
      <c r="J1508" s="31">
        <v>56</v>
      </c>
      <c r="K1508" s="31">
        <v>24</v>
      </c>
      <c r="L1508" s="31">
        <v>56</v>
      </c>
      <c r="M1508" s="12">
        <v>0.42857142857142855</v>
      </c>
    </row>
    <row r="1509" spans="1:13">
      <c r="A1509" s="8">
        <v>612</v>
      </c>
      <c r="B1509" s="8">
        <v>11</v>
      </c>
      <c r="C1509" s="9" t="s">
        <v>21</v>
      </c>
      <c r="D1509" s="9" t="s">
        <v>45</v>
      </c>
      <c r="E1509" s="31">
        <v>12</v>
      </c>
      <c r="F1509" s="31">
        <v>20</v>
      </c>
      <c r="G1509" s="8">
        <v>2</v>
      </c>
      <c r="H1509" s="8">
        <v>51</v>
      </c>
      <c r="I1509" s="9" t="s">
        <v>6</v>
      </c>
      <c r="J1509" s="31">
        <v>40</v>
      </c>
      <c r="K1509" s="31">
        <v>16</v>
      </c>
      <c r="L1509" s="31">
        <v>40</v>
      </c>
      <c r="M1509" s="12">
        <v>0.4</v>
      </c>
    </row>
    <row r="1510" spans="1:13">
      <c r="A1510" s="8">
        <v>613</v>
      </c>
      <c r="B1510" s="8">
        <v>1</v>
      </c>
      <c r="C1510" s="9" t="s">
        <v>16</v>
      </c>
      <c r="D1510" s="9" t="s">
        <v>40</v>
      </c>
      <c r="E1510" s="31">
        <v>11</v>
      </c>
      <c r="F1510" s="31">
        <v>19</v>
      </c>
      <c r="G1510" s="8">
        <v>3</v>
      </c>
      <c r="H1510" s="8">
        <v>41</v>
      </c>
      <c r="I1510" s="9" t="s">
        <v>8</v>
      </c>
      <c r="J1510" s="31">
        <v>57</v>
      </c>
      <c r="K1510" s="31">
        <v>24</v>
      </c>
      <c r="L1510" s="31">
        <v>57</v>
      </c>
      <c r="M1510" s="12">
        <v>0.42105263157894735</v>
      </c>
    </row>
    <row r="1511" spans="1:13">
      <c r="A1511" s="8">
        <v>613</v>
      </c>
      <c r="B1511" s="8">
        <v>1</v>
      </c>
      <c r="C1511" s="9" t="s">
        <v>22</v>
      </c>
      <c r="D1511" s="9" t="s">
        <v>46</v>
      </c>
      <c r="E1511" s="31">
        <v>14</v>
      </c>
      <c r="F1511" s="31">
        <v>23</v>
      </c>
      <c r="G1511" s="8">
        <v>3</v>
      </c>
      <c r="H1511" s="8">
        <v>23</v>
      </c>
      <c r="I1511" s="9" t="s">
        <v>8</v>
      </c>
      <c r="J1511" s="31">
        <v>69</v>
      </c>
      <c r="K1511" s="31">
        <v>27</v>
      </c>
      <c r="L1511" s="31">
        <v>69</v>
      </c>
      <c r="M1511" s="12">
        <v>0.39130434782608697</v>
      </c>
    </row>
    <row r="1512" spans="1:13">
      <c r="A1512" s="8">
        <v>613</v>
      </c>
      <c r="B1512" s="8">
        <v>1</v>
      </c>
      <c r="C1512" s="9" t="s">
        <v>24</v>
      </c>
      <c r="D1512" s="9" t="s">
        <v>48</v>
      </c>
      <c r="E1512" s="31">
        <v>10</v>
      </c>
      <c r="F1512" s="31">
        <v>18</v>
      </c>
      <c r="G1512" s="8">
        <v>3</v>
      </c>
      <c r="H1512" s="8">
        <v>31</v>
      </c>
      <c r="I1512" s="9" t="s">
        <v>8</v>
      </c>
      <c r="J1512" s="31">
        <v>54</v>
      </c>
      <c r="K1512" s="31">
        <v>24</v>
      </c>
      <c r="L1512" s="31">
        <v>54</v>
      </c>
      <c r="M1512" s="12">
        <v>0.44444444444444442</v>
      </c>
    </row>
    <row r="1513" spans="1:13">
      <c r="A1513" s="8">
        <v>613</v>
      </c>
      <c r="B1513" s="8">
        <v>1</v>
      </c>
      <c r="C1513" s="9" t="s">
        <v>17</v>
      </c>
      <c r="D1513" s="9" t="s">
        <v>41</v>
      </c>
      <c r="E1513" s="31">
        <v>21</v>
      </c>
      <c r="F1513" s="31">
        <v>35</v>
      </c>
      <c r="G1513" s="8">
        <v>3</v>
      </c>
      <c r="H1513" s="8">
        <v>57</v>
      </c>
      <c r="I1513" s="9" t="s">
        <v>8</v>
      </c>
      <c r="J1513" s="31">
        <v>105</v>
      </c>
      <c r="K1513" s="31">
        <v>42</v>
      </c>
      <c r="L1513" s="31">
        <v>105</v>
      </c>
      <c r="M1513" s="12">
        <v>0.4</v>
      </c>
    </row>
    <row r="1514" spans="1:13">
      <c r="A1514" s="8">
        <v>614</v>
      </c>
      <c r="B1514" s="8">
        <v>19</v>
      </c>
      <c r="C1514" s="9" t="s">
        <v>5</v>
      </c>
      <c r="D1514" s="9" t="s">
        <v>31</v>
      </c>
      <c r="E1514" s="31">
        <v>14</v>
      </c>
      <c r="F1514" s="31">
        <v>24</v>
      </c>
      <c r="G1514" s="8">
        <v>3</v>
      </c>
      <c r="H1514" s="8">
        <v>50</v>
      </c>
      <c r="I1514" s="9" t="s">
        <v>6</v>
      </c>
      <c r="J1514" s="31">
        <v>72</v>
      </c>
      <c r="K1514" s="31">
        <v>30</v>
      </c>
      <c r="L1514" s="31">
        <v>72</v>
      </c>
      <c r="M1514" s="12">
        <v>0.41666666666666669</v>
      </c>
    </row>
    <row r="1515" spans="1:13">
      <c r="A1515" s="8">
        <v>615</v>
      </c>
      <c r="B1515" s="8">
        <v>7</v>
      </c>
      <c r="C1515" s="9" t="s">
        <v>9</v>
      </c>
      <c r="D1515" s="9" t="s">
        <v>33</v>
      </c>
      <c r="E1515" s="31">
        <v>19</v>
      </c>
      <c r="F1515" s="31">
        <v>31</v>
      </c>
      <c r="G1515" s="8">
        <v>3</v>
      </c>
      <c r="H1515" s="8">
        <v>50</v>
      </c>
      <c r="I1515" s="9" t="s">
        <v>6</v>
      </c>
      <c r="J1515" s="31">
        <v>93</v>
      </c>
      <c r="K1515" s="31">
        <v>36</v>
      </c>
      <c r="L1515" s="31">
        <v>93</v>
      </c>
      <c r="M1515" s="12">
        <v>0.38709677419354838</v>
      </c>
    </row>
    <row r="1516" spans="1:13">
      <c r="A1516" s="8">
        <v>615</v>
      </c>
      <c r="B1516" s="8">
        <v>7</v>
      </c>
      <c r="C1516" s="9" t="s">
        <v>22</v>
      </c>
      <c r="D1516" s="9" t="s">
        <v>46</v>
      </c>
      <c r="E1516" s="31">
        <v>14</v>
      </c>
      <c r="F1516" s="31">
        <v>23</v>
      </c>
      <c r="G1516" s="8">
        <v>3</v>
      </c>
      <c r="H1516" s="8">
        <v>43</v>
      </c>
      <c r="I1516" s="9" t="s">
        <v>6</v>
      </c>
      <c r="J1516" s="31">
        <v>69</v>
      </c>
      <c r="K1516" s="31">
        <v>27</v>
      </c>
      <c r="L1516" s="31">
        <v>69</v>
      </c>
      <c r="M1516" s="12">
        <v>0.39130434782608697</v>
      </c>
    </row>
    <row r="1517" spans="1:13">
      <c r="A1517" s="8">
        <v>615</v>
      </c>
      <c r="B1517" s="8">
        <v>7</v>
      </c>
      <c r="C1517" s="9" t="s">
        <v>26</v>
      </c>
      <c r="D1517" s="9" t="s">
        <v>50</v>
      </c>
      <c r="E1517" s="31">
        <v>15</v>
      </c>
      <c r="F1517" s="31">
        <v>25</v>
      </c>
      <c r="G1517" s="8">
        <v>3</v>
      </c>
      <c r="H1517" s="8">
        <v>41</v>
      </c>
      <c r="I1517" s="9" t="s">
        <v>6</v>
      </c>
      <c r="J1517" s="31">
        <v>75</v>
      </c>
      <c r="K1517" s="31">
        <v>30</v>
      </c>
      <c r="L1517" s="31">
        <v>75</v>
      </c>
      <c r="M1517" s="12">
        <v>0.4</v>
      </c>
    </row>
    <row r="1518" spans="1:13">
      <c r="A1518" s="8">
        <v>615</v>
      </c>
      <c r="B1518" s="8">
        <v>7</v>
      </c>
      <c r="C1518" s="9" t="s">
        <v>18</v>
      </c>
      <c r="D1518" s="9" t="s">
        <v>42</v>
      </c>
      <c r="E1518" s="31">
        <v>19</v>
      </c>
      <c r="F1518" s="31">
        <v>32</v>
      </c>
      <c r="G1518" s="8">
        <v>3</v>
      </c>
      <c r="H1518" s="8">
        <v>22</v>
      </c>
      <c r="I1518" s="9" t="s">
        <v>8</v>
      </c>
      <c r="J1518" s="31">
        <v>96</v>
      </c>
      <c r="K1518" s="31">
        <v>39</v>
      </c>
      <c r="L1518" s="31">
        <v>96</v>
      </c>
      <c r="M1518" s="12">
        <v>0.40625</v>
      </c>
    </row>
    <row r="1519" spans="1:13">
      <c r="A1519" s="8">
        <v>616</v>
      </c>
      <c r="B1519" s="8">
        <v>4</v>
      </c>
      <c r="C1519" s="9" t="s">
        <v>5</v>
      </c>
      <c r="D1519" s="9" t="s">
        <v>31</v>
      </c>
      <c r="E1519" s="31">
        <v>14</v>
      </c>
      <c r="F1519" s="31">
        <v>24</v>
      </c>
      <c r="G1519" s="8">
        <v>3</v>
      </c>
      <c r="H1519" s="8">
        <v>33</v>
      </c>
      <c r="I1519" s="9" t="s">
        <v>6</v>
      </c>
      <c r="J1519" s="31">
        <v>72</v>
      </c>
      <c r="K1519" s="31">
        <v>30</v>
      </c>
      <c r="L1519" s="31">
        <v>72</v>
      </c>
      <c r="M1519" s="12">
        <v>0.41666666666666669</v>
      </c>
    </row>
    <row r="1520" spans="1:13">
      <c r="A1520" s="8">
        <v>616</v>
      </c>
      <c r="B1520" s="8">
        <v>4</v>
      </c>
      <c r="C1520" s="9" t="s">
        <v>7</v>
      </c>
      <c r="D1520" s="9" t="s">
        <v>32</v>
      </c>
      <c r="E1520" s="31">
        <v>18</v>
      </c>
      <c r="F1520" s="31">
        <v>30</v>
      </c>
      <c r="G1520" s="8">
        <v>2</v>
      </c>
      <c r="H1520" s="8">
        <v>14</v>
      </c>
      <c r="I1520" s="9" t="s">
        <v>8</v>
      </c>
      <c r="J1520" s="31">
        <v>60</v>
      </c>
      <c r="K1520" s="31">
        <v>24</v>
      </c>
      <c r="L1520" s="31">
        <v>60</v>
      </c>
      <c r="M1520" s="12">
        <v>0.4</v>
      </c>
    </row>
    <row r="1521" spans="1:13">
      <c r="A1521" s="8">
        <v>617</v>
      </c>
      <c r="B1521" s="8">
        <v>13</v>
      </c>
      <c r="C1521" s="9" t="s">
        <v>25</v>
      </c>
      <c r="D1521" s="9" t="s">
        <v>49</v>
      </c>
      <c r="E1521" s="31">
        <v>15</v>
      </c>
      <c r="F1521" s="31">
        <v>26</v>
      </c>
      <c r="G1521" s="8">
        <v>2</v>
      </c>
      <c r="H1521" s="8">
        <v>18</v>
      </c>
      <c r="I1521" s="9" t="s">
        <v>8</v>
      </c>
      <c r="J1521" s="31">
        <v>52</v>
      </c>
      <c r="K1521" s="31">
        <v>22</v>
      </c>
      <c r="L1521" s="31">
        <v>52</v>
      </c>
      <c r="M1521" s="12">
        <v>0.42307692307692307</v>
      </c>
    </row>
    <row r="1522" spans="1:13">
      <c r="A1522" s="8">
        <v>617</v>
      </c>
      <c r="B1522" s="8">
        <v>13</v>
      </c>
      <c r="C1522" s="9" t="s">
        <v>7</v>
      </c>
      <c r="D1522" s="9" t="s">
        <v>32</v>
      </c>
      <c r="E1522" s="31">
        <v>18</v>
      </c>
      <c r="F1522" s="31">
        <v>30</v>
      </c>
      <c r="G1522" s="8">
        <v>3</v>
      </c>
      <c r="H1522" s="8">
        <v>33</v>
      </c>
      <c r="I1522" s="9" t="s">
        <v>8</v>
      </c>
      <c r="J1522" s="31">
        <v>90</v>
      </c>
      <c r="K1522" s="31">
        <v>36</v>
      </c>
      <c r="L1522" s="31">
        <v>90</v>
      </c>
      <c r="M1522" s="12">
        <v>0.4</v>
      </c>
    </row>
    <row r="1523" spans="1:13">
      <c r="A1523" s="8">
        <v>618</v>
      </c>
      <c r="B1523" s="8">
        <v>3</v>
      </c>
      <c r="C1523" s="9" t="s">
        <v>18</v>
      </c>
      <c r="D1523" s="9" t="s">
        <v>42</v>
      </c>
      <c r="E1523" s="31">
        <v>19</v>
      </c>
      <c r="F1523" s="31">
        <v>32</v>
      </c>
      <c r="G1523" s="8">
        <v>2</v>
      </c>
      <c r="H1523" s="8">
        <v>6</v>
      </c>
      <c r="I1523" s="9" t="s">
        <v>8</v>
      </c>
      <c r="J1523" s="31">
        <v>64</v>
      </c>
      <c r="K1523" s="31">
        <v>26</v>
      </c>
      <c r="L1523" s="31">
        <v>64</v>
      </c>
      <c r="M1523" s="12">
        <v>0.40625</v>
      </c>
    </row>
    <row r="1524" spans="1:13">
      <c r="A1524" s="8">
        <v>618</v>
      </c>
      <c r="B1524" s="8">
        <v>3</v>
      </c>
      <c r="C1524" s="9" t="s">
        <v>9</v>
      </c>
      <c r="D1524" s="9" t="s">
        <v>33</v>
      </c>
      <c r="E1524" s="31">
        <v>19</v>
      </c>
      <c r="F1524" s="31">
        <v>31</v>
      </c>
      <c r="G1524" s="8">
        <v>3</v>
      </c>
      <c r="H1524" s="8">
        <v>35</v>
      </c>
      <c r="I1524" s="9" t="s">
        <v>6</v>
      </c>
      <c r="J1524" s="31">
        <v>93</v>
      </c>
      <c r="K1524" s="31">
        <v>36</v>
      </c>
      <c r="L1524" s="31">
        <v>93</v>
      </c>
      <c r="M1524" s="12">
        <v>0.38709677419354838</v>
      </c>
    </row>
    <row r="1525" spans="1:13">
      <c r="A1525" s="8">
        <v>618</v>
      </c>
      <c r="B1525" s="8">
        <v>3</v>
      </c>
      <c r="C1525" s="9" t="s">
        <v>24</v>
      </c>
      <c r="D1525" s="9" t="s">
        <v>48</v>
      </c>
      <c r="E1525" s="31">
        <v>10</v>
      </c>
      <c r="F1525" s="31">
        <v>18</v>
      </c>
      <c r="G1525" s="8">
        <v>3</v>
      </c>
      <c r="H1525" s="8">
        <v>24</v>
      </c>
      <c r="I1525" s="9" t="s">
        <v>6</v>
      </c>
      <c r="J1525" s="31">
        <v>54</v>
      </c>
      <c r="K1525" s="31">
        <v>24</v>
      </c>
      <c r="L1525" s="31">
        <v>54</v>
      </c>
      <c r="M1525" s="12">
        <v>0.44444444444444442</v>
      </c>
    </row>
    <row r="1526" spans="1:13">
      <c r="A1526" s="8">
        <v>618</v>
      </c>
      <c r="B1526" s="8">
        <v>3</v>
      </c>
      <c r="C1526" s="9" t="s">
        <v>12</v>
      </c>
      <c r="D1526" s="9" t="s">
        <v>36</v>
      </c>
      <c r="E1526" s="31">
        <v>22</v>
      </c>
      <c r="F1526" s="31">
        <v>36</v>
      </c>
      <c r="G1526" s="8">
        <v>3</v>
      </c>
      <c r="H1526" s="8">
        <v>53</v>
      </c>
      <c r="I1526" s="9" t="s">
        <v>6</v>
      </c>
      <c r="J1526" s="31">
        <v>108</v>
      </c>
      <c r="K1526" s="31">
        <v>42</v>
      </c>
      <c r="L1526" s="31">
        <v>108</v>
      </c>
      <c r="M1526" s="12">
        <v>0.3888888888888889</v>
      </c>
    </row>
    <row r="1527" spans="1:13">
      <c r="A1527" s="8">
        <v>619</v>
      </c>
      <c r="B1527" s="8">
        <v>6</v>
      </c>
      <c r="C1527" s="9" t="s">
        <v>10</v>
      </c>
      <c r="D1527" s="9" t="s">
        <v>34</v>
      </c>
      <c r="E1527" s="31">
        <v>16</v>
      </c>
      <c r="F1527" s="31">
        <v>27</v>
      </c>
      <c r="G1527" s="8">
        <v>2</v>
      </c>
      <c r="H1527" s="8">
        <v>40</v>
      </c>
      <c r="I1527" s="9" t="s">
        <v>6</v>
      </c>
      <c r="J1527" s="31">
        <v>54</v>
      </c>
      <c r="K1527" s="31">
        <v>22</v>
      </c>
      <c r="L1527" s="31">
        <v>54</v>
      </c>
      <c r="M1527" s="12">
        <v>0.40740740740740738</v>
      </c>
    </row>
    <row r="1528" spans="1:13">
      <c r="A1528" s="8">
        <v>619</v>
      </c>
      <c r="B1528" s="8">
        <v>6</v>
      </c>
      <c r="C1528" s="9" t="s">
        <v>25</v>
      </c>
      <c r="D1528" s="9" t="s">
        <v>49</v>
      </c>
      <c r="E1528" s="31">
        <v>15</v>
      </c>
      <c r="F1528" s="31">
        <v>26</v>
      </c>
      <c r="G1528" s="8">
        <v>3</v>
      </c>
      <c r="H1528" s="8">
        <v>56</v>
      </c>
      <c r="I1528" s="9" t="s">
        <v>8</v>
      </c>
      <c r="J1528" s="31">
        <v>78</v>
      </c>
      <c r="K1528" s="31">
        <v>33</v>
      </c>
      <c r="L1528" s="31">
        <v>78</v>
      </c>
      <c r="M1528" s="12">
        <v>0.42307692307692307</v>
      </c>
    </row>
    <row r="1529" spans="1:13">
      <c r="A1529" s="8">
        <v>620</v>
      </c>
      <c r="B1529" s="8">
        <v>16</v>
      </c>
      <c r="C1529" s="9" t="s">
        <v>16</v>
      </c>
      <c r="D1529" s="9" t="s">
        <v>40</v>
      </c>
      <c r="E1529" s="31">
        <v>11</v>
      </c>
      <c r="F1529" s="31">
        <v>19</v>
      </c>
      <c r="G1529" s="8">
        <v>3</v>
      </c>
      <c r="H1529" s="8">
        <v>40</v>
      </c>
      <c r="I1529" s="9" t="s">
        <v>8</v>
      </c>
      <c r="J1529" s="31">
        <v>57</v>
      </c>
      <c r="K1529" s="31">
        <v>24</v>
      </c>
      <c r="L1529" s="31">
        <v>57</v>
      </c>
      <c r="M1529" s="12">
        <v>0.42105263157894735</v>
      </c>
    </row>
    <row r="1530" spans="1:13">
      <c r="A1530" s="8">
        <v>621</v>
      </c>
      <c r="B1530" s="8">
        <v>5</v>
      </c>
      <c r="C1530" s="9" t="s">
        <v>17</v>
      </c>
      <c r="D1530" s="9" t="s">
        <v>41</v>
      </c>
      <c r="E1530" s="31">
        <v>21</v>
      </c>
      <c r="F1530" s="31">
        <v>35</v>
      </c>
      <c r="G1530" s="8">
        <v>3</v>
      </c>
      <c r="H1530" s="8">
        <v>8</v>
      </c>
      <c r="I1530" s="9" t="s">
        <v>8</v>
      </c>
      <c r="J1530" s="31">
        <v>105</v>
      </c>
      <c r="K1530" s="31">
        <v>42</v>
      </c>
      <c r="L1530" s="31">
        <v>105</v>
      </c>
      <c r="M1530" s="12">
        <v>0.4</v>
      </c>
    </row>
    <row r="1531" spans="1:13">
      <c r="A1531" s="8">
        <v>622</v>
      </c>
      <c r="B1531" s="8">
        <v>7</v>
      </c>
      <c r="C1531" s="9" t="s">
        <v>9</v>
      </c>
      <c r="D1531" s="9" t="s">
        <v>33</v>
      </c>
      <c r="E1531" s="31">
        <v>19</v>
      </c>
      <c r="F1531" s="31">
        <v>31</v>
      </c>
      <c r="G1531" s="8">
        <v>3</v>
      </c>
      <c r="H1531" s="8">
        <v>53</v>
      </c>
      <c r="I1531" s="9" t="s">
        <v>6</v>
      </c>
      <c r="J1531" s="31">
        <v>93</v>
      </c>
      <c r="K1531" s="31">
        <v>36</v>
      </c>
      <c r="L1531" s="31">
        <v>93</v>
      </c>
      <c r="M1531" s="12">
        <v>0.38709677419354838</v>
      </c>
    </row>
    <row r="1532" spans="1:13">
      <c r="A1532" s="8">
        <v>622</v>
      </c>
      <c r="B1532" s="8">
        <v>7</v>
      </c>
      <c r="C1532" s="9" t="s">
        <v>15</v>
      </c>
      <c r="D1532" s="9" t="s">
        <v>39</v>
      </c>
      <c r="E1532" s="31">
        <v>16</v>
      </c>
      <c r="F1532" s="31">
        <v>28</v>
      </c>
      <c r="G1532" s="8">
        <v>1</v>
      </c>
      <c r="H1532" s="8">
        <v>25</v>
      </c>
      <c r="I1532" s="9" t="s">
        <v>6</v>
      </c>
      <c r="J1532" s="31">
        <v>28</v>
      </c>
      <c r="K1532" s="31">
        <v>12</v>
      </c>
      <c r="L1532" s="31">
        <v>28</v>
      </c>
      <c r="M1532" s="12">
        <v>0.42857142857142855</v>
      </c>
    </row>
    <row r="1533" spans="1:13">
      <c r="A1533" s="8">
        <v>623</v>
      </c>
      <c r="B1533" s="8">
        <v>13</v>
      </c>
      <c r="C1533" s="9" t="s">
        <v>19</v>
      </c>
      <c r="D1533" s="9" t="s">
        <v>43</v>
      </c>
      <c r="E1533" s="31">
        <v>13</v>
      </c>
      <c r="F1533" s="31">
        <v>22</v>
      </c>
      <c r="G1533" s="8">
        <v>2</v>
      </c>
      <c r="H1533" s="8">
        <v>23</v>
      </c>
      <c r="I1533" s="9" t="s">
        <v>6</v>
      </c>
      <c r="J1533" s="31">
        <v>44</v>
      </c>
      <c r="K1533" s="31">
        <v>18</v>
      </c>
      <c r="L1533" s="31">
        <v>44</v>
      </c>
      <c r="M1533" s="12">
        <v>0.40909090909090912</v>
      </c>
    </row>
    <row r="1534" spans="1:13">
      <c r="A1534" s="8">
        <v>623</v>
      </c>
      <c r="B1534" s="8">
        <v>13</v>
      </c>
      <c r="C1534" s="9" t="s">
        <v>17</v>
      </c>
      <c r="D1534" s="9" t="s">
        <v>41</v>
      </c>
      <c r="E1534" s="31">
        <v>21</v>
      </c>
      <c r="F1534" s="31">
        <v>35</v>
      </c>
      <c r="G1534" s="8">
        <v>2</v>
      </c>
      <c r="H1534" s="8">
        <v>59</v>
      </c>
      <c r="I1534" s="9" t="s">
        <v>6</v>
      </c>
      <c r="J1534" s="31">
        <v>70</v>
      </c>
      <c r="K1534" s="31">
        <v>28</v>
      </c>
      <c r="L1534" s="31">
        <v>70</v>
      </c>
      <c r="M1534" s="12">
        <v>0.4</v>
      </c>
    </row>
    <row r="1535" spans="1:13">
      <c r="A1535" s="8">
        <v>623</v>
      </c>
      <c r="B1535" s="8">
        <v>13</v>
      </c>
      <c r="C1535" s="9" t="s">
        <v>26</v>
      </c>
      <c r="D1535" s="9" t="s">
        <v>50</v>
      </c>
      <c r="E1535" s="31">
        <v>15</v>
      </c>
      <c r="F1535" s="31">
        <v>25</v>
      </c>
      <c r="G1535" s="8">
        <v>1</v>
      </c>
      <c r="H1535" s="8">
        <v>20</v>
      </c>
      <c r="I1535" s="9" t="s">
        <v>6</v>
      </c>
      <c r="J1535" s="31">
        <v>25</v>
      </c>
      <c r="K1535" s="31">
        <v>10</v>
      </c>
      <c r="L1535" s="31">
        <v>25</v>
      </c>
      <c r="M1535" s="12">
        <v>0.4</v>
      </c>
    </row>
    <row r="1536" spans="1:13">
      <c r="A1536" s="8">
        <v>623</v>
      </c>
      <c r="B1536" s="8">
        <v>13</v>
      </c>
      <c r="C1536" s="9" t="s">
        <v>18</v>
      </c>
      <c r="D1536" s="9" t="s">
        <v>42</v>
      </c>
      <c r="E1536" s="31">
        <v>19</v>
      </c>
      <c r="F1536" s="31">
        <v>32</v>
      </c>
      <c r="G1536" s="8">
        <v>3</v>
      </c>
      <c r="H1536" s="8">
        <v>43</v>
      </c>
      <c r="I1536" s="9" t="s">
        <v>8</v>
      </c>
      <c r="J1536" s="31">
        <v>96</v>
      </c>
      <c r="K1536" s="31">
        <v>39</v>
      </c>
      <c r="L1536" s="31">
        <v>96</v>
      </c>
      <c r="M1536" s="12">
        <v>0.40625</v>
      </c>
    </row>
    <row r="1537" spans="1:13">
      <c r="A1537" s="8">
        <v>624</v>
      </c>
      <c r="B1537" s="8">
        <v>1</v>
      </c>
      <c r="C1537" s="9" t="s">
        <v>12</v>
      </c>
      <c r="D1537" s="9" t="s">
        <v>36</v>
      </c>
      <c r="E1537" s="31">
        <v>22</v>
      </c>
      <c r="F1537" s="31">
        <v>36</v>
      </c>
      <c r="G1537" s="8">
        <v>1</v>
      </c>
      <c r="H1537" s="8">
        <v>19</v>
      </c>
      <c r="I1537" s="9" t="s">
        <v>8</v>
      </c>
      <c r="J1537" s="31">
        <v>36</v>
      </c>
      <c r="K1537" s="31">
        <v>14</v>
      </c>
      <c r="L1537" s="31">
        <v>36</v>
      </c>
      <c r="M1537" s="12">
        <v>0.3888888888888889</v>
      </c>
    </row>
    <row r="1538" spans="1:13">
      <c r="A1538" s="8">
        <v>624</v>
      </c>
      <c r="B1538" s="8">
        <v>1</v>
      </c>
      <c r="C1538" s="9" t="s">
        <v>5</v>
      </c>
      <c r="D1538" s="9" t="s">
        <v>31</v>
      </c>
      <c r="E1538" s="31">
        <v>14</v>
      </c>
      <c r="F1538" s="31">
        <v>24</v>
      </c>
      <c r="G1538" s="8">
        <v>1</v>
      </c>
      <c r="H1538" s="8">
        <v>45</v>
      </c>
      <c r="I1538" s="9" t="s">
        <v>6</v>
      </c>
      <c r="J1538" s="31">
        <v>24</v>
      </c>
      <c r="K1538" s="31">
        <v>10</v>
      </c>
      <c r="L1538" s="31">
        <v>24</v>
      </c>
      <c r="M1538" s="12">
        <v>0.41666666666666669</v>
      </c>
    </row>
    <row r="1539" spans="1:13">
      <c r="A1539" s="8">
        <v>624</v>
      </c>
      <c r="B1539" s="8">
        <v>1</v>
      </c>
      <c r="C1539" s="9" t="s">
        <v>23</v>
      </c>
      <c r="D1539" s="9" t="s">
        <v>47</v>
      </c>
      <c r="E1539" s="31">
        <v>13</v>
      </c>
      <c r="F1539" s="31">
        <v>21</v>
      </c>
      <c r="G1539" s="8">
        <v>2</v>
      </c>
      <c r="H1539" s="8">
        <v>15</v>
      </c>
      <c r="I1539" s="9" t="s">
        <v>8</v>
      </c>
      <c r="J1539" s="31">
        <v>42</v>
      </c>
      <c r="K1539" s="31">
        <v>16</v>
      </c>
      <c r="L1539" s="31">
        <v>42</v>
      </c>
      <c r="M1539" s="12">
        <v>0.38095238095238093</v>
      </c>
    </row>
    <row r="1540" spans="1:13">
      <c r="A1540" s="8">
        <v>625</v>
      </c>
      <c r="B1540" s="8">
        <v>5</v>
      </c>
      <c r="C1540" s="9" t="s">
        <v>24</v>
      </c>
      <c r="D1540" s="9" t="s">
        <v>48</v>
      </c>
      <c r="E1540" s="31">
        <v>10</v>
      </c>
      <c r="F1540" s="31">
        <v>18</v>
      </c>
      <c r="G1540" s="8">
        <v>2</v>
      </c>
      <c r="H1540" s="8">
        <v>12</v>
      </c>
      <c r="I1540" s="9" t="s">
        <v>6</v>
      </c>
      <c r="J1540" s="31">
        <v>36</v>
      </c>
      <c r="K1540" s="31">
        <v>16</v>
      </c>
      <c r="L1540" s="31">
        <v>36</v>
      </c>
      <c r="M1540" s="12">
        <v>0.44444444444444442</v>
      </c>
    </row>
    <row r="1541" spans="1:13">
      <c r="A1541" s="8">
        <v>625</v>
      </c>
      <c r="B1541" s="8">
        <v>5</v>
      </c>
      <c r="C1541" s="9" t="s">
        <v>11</v>
      </c>
      <c r="D1541" s="9" t="s">
        <v>35</v>
      </c>
      <c r="E1541" s="31">
        <v>25</v>
      </c>
      <c r="F1541" s="31">
        <v>40</v>
      </c>
      <c r="G1541" s="8">
        <v>1</v>
      </c>
      <c r="H1541" s="8">
        <v>46</v>
      </c>
      <c r="I1541" s="9" t="s">
        <v>8</v>
      </c>
      <c r="J1541" s="31">
        <v>40</v>
      </c>
      <c r="K1541" s="31">
        <v>15</v>
      </c>
      <c r="L1541" s="31">
        <v>40</v>
      </c>
      <c r="M1541" s="12">
        <v>0.375</v>
      </c>
    </row>
    <row r="1542" spans="1:13">
      <c r="A1542" s="8">
        <v>625</v>
      </c>
      <c r="B1542" s="8">
        <v>5</v>
      </c>
      <c r="C1542" s="9" t="s">
        <v>23</v>
      </c>
      <c r="D1542" s="9" t="s">
        <v>47</v>
      </c>
      <c r="E1542" s="31">
        <v>13</v>
      </c>
      <c r="F1542" s="31">
        <v>21</v>
      </c>
      <c r="G1542" s="8">
        <v>3</v>
      </c>
      <c r="H1542" s="8">
        <v>39</v>
      </c>
      <c r="I1542" s="9" t="s">
        <v>6</v>
      </c>
      <c r="J1542" s="31">
        <v>63</v>
      </c>
      <c r="K1542" s="31">
        <v>24</v>
      </c>
      <c r="L1542" s="31">
        <v>63</v>
      </c>
      <c r="M1542" s="12">
        <v>0.38095238095238093</v>
      </c>
    </row>
    <row r="1543" spans="1:13">
      <c r="A1543" s="8">
        <v>626</v>
      </c>
      <c r="B1543" s="8">
        <v>14</v>
      </c>
      <c r="C1543" s="9" t="s">
        <v>7</v>
      </c>
      <c r="D1543" s="9" t="s">
        <v>32</v>
      </c>
      <c r="E1543" s="31">
        <v>18</v>
      </c>
      <c r="F1543" s="31">
        <v>30</v>
      </c>
      <c r="G1543" s="8">
        <v>2</v>
      </c>
      <c r="H1543" s="8">
        <v>11</v>
      </c>
      <c r="I1543" s="9" t="s">
        <v>6</v>
      </c>
      <c r="J1543" s="31">
        <v>60</v>
      </c>
      <c r="K1543" s="31">
        <v>24</v>
      </c>
      <c r="L1543" s="31">
        <v>60</v>
      </c>
      <c r="M1543" s="12">
        <v>0.4</v>
      </c>
    </row>
    <row r="1544" spans="1:13">
      <c r="A1544" s="8">
        <v>626</v>
      </c>
      <c r="B1544" s="8">
        <v>14</v>
      </c>
      <c r="C1544" s="9" t="s">
        <v>5</v>
      </c>
      <c r="D1544" s="9" t="s">
        <v>31</v>
      </c>
      <c r="E1544" s="31">
        <v>14</v>
      </c>
      <c r="F1544" s="31">
        <v>24</v>
      </c>
      <c r="G1544" s="8">
        <v>2</v>
      </c>
      <c r="H1544" s="8">
        <v>36</v>
      </c>
      <c r="I1544" s="9" t="s">
        <v>8</v>
      </c>
      <c r="J1544" s="31">
        <v>48</v>
      </c>
      <c r="K1544" s="31">
        <v>20</v>
      </c>
      <c r="L1544" s="31">
        <v>48</v>
      </c>
      <c r="M1544" s="12">
        <v>0.41666666666666669</v>
      </c>
    </row>
    <row r="1545" spans="1:13">
      <c r="A1545" s="8">
        <v>626</v>
      </c>
      <c r="B1545" s="8">
        <v>14</v>
      </c>
      <c r="C1545" s="9" t="s">
        <v>13</v>
      </c>
      <c r="D1545" s="9" t="s">
        <v>37</v>
      </c>
      <c r="E1545" s="31">
        <v>17</v>
      </c>
      <c r="F1545" s="31">
        <v>29</v>
      </c>
      <c r="G1545" s="8">
        <v>1</v>
      </c>
      <c r="H1545" s="8">
        <v>11</v>
      </c>
      <c r="I1545" s="9" t="s">
        <v>8</v>
      </c>
      <c r="J1545" s="31">
        <v>29</v>
      </c>
      <c r="K1545" s="31">
        <v>12</v>
      </c>
      <c r="L1545" s="31">
        <v>29</v>
      </c>
      <c r="M1545" s="12">
        <v>0.41379310344827586</v>
      </c>
    </row>
    <row r="1546" spans="1:13">
      <c r="A1546" s="8">
        <v>627</v>
      </c>
      <c r="B1546" s="8">
        <v>4</v>
      </c>
      <c r="C1546" s="9" t="s">
        <v>23</v>
      </c>
      <c r="D1546" s="9" t="s">
        <v>47</v>
      </c>
      <c r="E1546" s="31">
        <v>13</v>
      </c>
      <c r="F1546" s="31">
        <v>21</v>
      </c>
      <c r="G1546" s="8">
        <v>1</v>
      </c>
      <c r="H1546" s="8">
        <v>37</v>
      </c>
      <c r="I1546" s="9" t="s">
        <v>6</v>
      </c>
      <c r="J1546" s="31">
        <v>21</v>
      </c>
      <c r="K1546" s="31">
        <v>8</v>
      </c>
      <c r="L1546" s="31">
        <v>21</v>
      </c>
      <c r="M1546" s="12">
        <v>0.38095238095238093</v>
      </c>
    </row>
    <row r="1547" spans="1:13">
      <c r="A1547" s="8">
        <v>628</v>
      </c>
      <c r="B1547" s="8">
        <v>2</v>
      </c>
      <c r="C1547" s="9" t="s">
        <v>5</v>
      </c>
      <c r="D1547" s="9" t="s">
        <v>31</v>
      </c>
      <c r="E1547" s="31">
        <v>14</v>
      </c>
      <c r="F1547" s="31">
        <v>24</v>
      </c>
      <c r="G1547" s="8">
        <v>2</v>
      </c>
      <c r="H1547" s="8">
        <v>10</v>
      </c>
      <c r="I1547" s="9" t="s">
        <v>6</v>
      </c>
      <c r="J1547" s="31">
        <v>48</v>
      </c>
      <c r="K1547" s="31">
        <v>20</v>
      </c>
      <c r="L1547" s="31">
        <v>48</v>
      </c>
      <c r="M1547" s="12">
        <v>0.41666666666666669</v>
      </c>
    </row>
    <row r="1548" spans="1:13">
      <c r="A1548" s="8">
        <v>628</v>
      </c>
      <c r="B1548" s="8">
        <v>2</v>
      </c>
      <c r="C1548" s="9" t="s">
        <v>11</v>
      </c>
      <c r="D1548" s="9" t="s">
        <v>35</v>
      </c>
      <c r="E1548" s="31">
        <v>25</v>
      </c>
      <c r="F1548" s="31">
        <v>40</v>
      </c>
      <c r="G1548" s="8">
        <v>3</v>
      </c>
      <c r="H1548" s="8">
        <v>33</v>
      </c>
      <c r="I1548" s="9" t="s">
        <v>8</v>
      </c>
      <c r="J1548" s="31">
        <v>120</v>
      </c>
      <c r="K1548" s="31">
        <v>45</v>
      </c>
      <c r="L1548" s="31">
        <v>120</v>
      </c>
      <c r="M1548" s="12">
        <v>0.375</v>
      </c>
    </row>
    <row r="1549" spans="1:13">
      <c r="A1549" s="8">
        <v>629</v>
      </c>
      <c r="B1549" s="8">
        <v>17</v>
      </c>
      <c r="C1549" s="9" t="s">
        <v>20</v>
      </c>
      <c r="D1549" s="9" t="s">
        <v>44</v>
      </c>
      <c r="E1549" s="31">
        <v>20</v>
      </c>
      <c r="F1549" s="31">
        <v>34</v>
      </c>
      <c r="G1549" s="8">
        <v>1</v>
      </c>
      <c r="H1549" s="8">
        <v>22</v>
      </c>
      <c r="I1549" s="9" t="s">
        <v>8</v>
      </c>
      <c r="J1549" s="31">
        <v>34</v>
      </c>
      <c r="K1549" s="31">
        <v>14</v>
      </c>
      <c r="L1549" s="31">
        <v>34</v>
      </c>
      <c r="M1549" s="12">
        <v>0.41176470588235292</v>
      </c>
    </row>
    <row r="1550" spans="1:13">
      <c r="A1550" s="8">
        <v>629</v>
      </c>
      <c r="B1550" s="8">
        <v>17</v>
      </c>
      <c r="C1550" s="9" t="s">
        <v>21</v>
      </c>
      <c r="D1550" s="9" t="s">
        <v>45</v>
      </c>
      <c r="E1550" s="31">
        <v>12</v>
      </c>
      <c r="F1550" s="31">
        <v>20</v>
      </c>
      <c r="G1550" s="8">
        <v>3</v>
      </c>
      <c r="H1550" s="8">
        <v>19</v>
      </c>
      <c r="I1550" s="9" t="s">
        <v>6</v>
      </c>
      <c r="J1550" s="31">
        <v>60</v>
      </c>
      <c r="K1550" s="31">
        <v>24</v>
      </c>
      <c r="L1550" s="31">
        <v>60</v>
      </c>
      <c r="M1550" s="12">
        <v>0.4</v>
      </c>
    </row>
    <row r="1551" spans="1:13">
      <c r="A1551" s="8">
        <v>629</v>
      </c>
      <c r="B1551" s="8">
        <v>17</v>
      </c>
      <c r="C1551" s="9" t="s">
        <v>24</v>
      </c>
      <c r="D1551" s="9" t="s">
        <v>48</v>
      </c>
      <c r="E1551" s="31">
        <v>10</v>
      </c>
      <c r="F1551" s="31">
        <v>18</v>
      </c>
      <c r="G1551" s="8">
        <v>2</v>
      </c>
      <c r="H1551" s="8">
        <v>43</v>
      </c>
      <c r="I1551" s="9" t="s">
        <v>8</v>
      </c>
      <c r="J1551" s="31">
        <v>36</v>
      </c>
      <c r="K1551" s="31">
        <v>16</v>
      </c>
      <c r="L1551" s="31">
        <v>36</v>
      </c>
      <c r="M1551" s="12">
        <v>0.44444444444444442</v>
      </c>
    </row>
    <row r="1552" spans="1:13">
      <c r="A1552" s="8">
        <v>630</v>
      </c>
      <c r="B1552" s="8">
        <v>2</v>
      </c>
      <c r="C1552" s="9" t="s">
        <v>9</v>
      </c>
      <c r="D1552" s="9" t="s">
        <v>33</v>
      </c>
      <c r="E1552" s="31">
        <v>19</v>
      </c>
      <c r="F1552" s="31">
        <v>31</v>
      </c>
      <c r="G1552" s="8">
        <v>2</v>
      </c>
      <c r="H1552" s="8">
        <v>19</v>
      </c>
      <c r="I1552" s="9" t="s">
        <v>6</v>
      </c>
      <c r="J1552" s="31">
        <v>62</v>
      </c>
      <c r="K1552" s="31">
        <v>24</v>
      </c>
      <c r="L1552" s="31">
        <v>62</v>
      </c>
      <c r="M1552" s="12">
        <v>0.38709677419354838</v>
      </c>
    </row>
    <row r="1553" spans="1:13">
      <c r="A1553" s="8">
        <v>630</v>
      </c>
      <c r="B1553" s="8">
        <v>2</v>
      </c>
      <c r="C1553" s="9" t="s">
        <v>11</v>
      </c>
      <c r="D1553" s="9" t="s">
        <v>35</v>
      </c>
      <c r="E1553" s="31">
        <v>25</v>
      </c>
      <c r="F1553" s="31">
        <v>40</v>
      </c>
      <c r="G1553" s="8">
        <v>3</v>
      </c>
      <c r="H1553" s="8">
        <v>56</v>
      </c>
      <c r="I1553" s="9" t="s">
        <v>6</v>
      </c>
      <c r="J1553" s="31">
        <v>120</v>
      </c>
      <c r="K1553" s="31">
        <v>45</v>
      </c>
      <c r="L1553" s="31">
        <v>120</v>
      </c>
      <c r="M1553" s="12">
        <v>0.375</v>
      </c>
    </row>
    <row r="1554" spans="1:13">
      <c r="A1554" s="8">
        <v>631</v>
      </c>
      <c r="B1554" s="8">
        <v>6</v>
      </c>
      <c r="C1554" s="9" t="s">
        <v>19</v>
      </c>
      <c r="D1554" s="9" t="s">
        <v>43</v>
      </c>
      <c r="E1554" s="31">
        <v>13</v>
      </c>
      <c r="F1554" s="31">
        <v>22</v>
      </c>
      <c r="G1554" s="8">
        <v>3</v>
      </c>
      <c r="H1554" s="8">
        <v>46</v>
      </c>
      <c r="I1554" s="9" t="s">
        <v>6</v>
      </c>
      <c r="J1554" s="31">
        <v>66</v>
      </c>
      <c r="K1554" s="31">
        <v>27</v>
      </c>
      <c r="L1554" s="31">
        <v>66</v>
      </c>
      <c r="M1554" s="12">
        <v>0.40909090909090912</v>
      </c>
    </row>
    <row r="1555" spans="1:13">
      <c r="A1555" s="8">
        <v>632</v>
      </c>
      <c r="B1555" s="8">
        <v>16</v>
      </c>
      <c r="C1555" s="9" t="s">
        <v>18</v>
      </c>
      <c r="D1555" s="9" t="s">
        <v>42</v>
      </c>
      <c r="E1555" s="31">
        <v>19</v>
      </c>
      <c r="F1555" s="31">
        <v>32</v>
      </c>
      <c r="G1555" s="8">
        <v>3</v>
      </c>
      <c r="H1555" s="8">
        <v>41</v>
      </c>
      <c r="I1555" s="9" t="s">
        <v>8</v>
      </c>
      <c r="J1555" s="31">
        <v>96</v>
      </c>
      <c r="K1555" s="31">
        <v>39</v>
      </c>
      <c r="L1555" s="31">
        <v>96</v>
      </c>
      <c r="M1555" s="12">
        <v>0.40625</v>
      </c>
    </row>
    <row r="1556" spans="1:13">
      <c r="A1556" s="8">
        <v>632</v>
      </c>
      <c r="B1556" s="8">
        <v>16</v>
      </c>
      <c r="C1556" s="9" t="s">
        <v>14</v>
      </c>
      <c r="D1556" s="9" t="s">
        <v>38</v>
      </c>
      <c r="E1556" s="31">
        <v>20</v>
      </c>
      <c r="F1556" s="31">
        <v>33</v>
      </c>
      <c r="G1556" s="8">
        <v>1</v>
      </c>
      <c r="H1556" s="8">
        <v>47</v>
      </c>
      <c r="I1556" s="9" t="s">
        <v>6</v>
      </c>
      <c r="J1556" s="31">
        <v>33</v>
      </c>
      <c r="K1556" s="31">
        <v>13</v>
      </c>
      <c r="L1556" s="31">
        <v>33</v>
      </c>
      <c r="M1556" s="12">
        <v>0.39393939393939392</v>
      </c>
    </row>
    <row r="1557" spans="1:13">
      <c r="A1557" s="8">
        <v>633</v>
      </c>
      <c r="B1557" s="8">
        <v>16</v>
      </c>
      <c r="C1557" s="9" t="s">
        <v>7</v>
      </c>
      <c r="D1557" s="9" t="s">
        <v>32</v>
      </c>
      <c r="E1557" s="31">
        <v>18</v>
      </c>
      <c r="F1557" s="31">
        <v>30</v>
      </c>
      <c r="G1557" s="8">
        <v>3</v>
      </c>
      <c r="H1557" s="8">
        <v>10</v>
      </c>
      <c r="I1557" s="9" t="s">
        <v>6</v>
      </c>
      <c r="J1557" s="31">
        <v>90</v>
      </c>
      <c r="K1557" s="31">
        <v>36</v>
      </c>
      <c r="L1557" s="31">
        <v>90</v>
      </c>
      <c r="M1557" s="12">
        <v>0.4</v>
      </c>
    </row>
    <row r="1558" spans="1:13">
      <c r="A1558" s="8">
        <v>633</v>
      </c>
      <c r="B1558" s="8">
        <v>16</v>
      </c>
      <c r="C1558" s="9" t="s">
        <v>5</v>
      </c>
      <c r="D1558" s="9" t="s">
        <v>31</v>
      </c>
      <c r="E1558" s="31">
        <v>14</v>
      </c>
      <c r="F1558" s="31">
        <v>24</v>
      </c>
      <c r="G1558" s="8">
        <v>2</v>
      </c>
      <c r="H1558" s="8">
        <v>51</v>
      </c>
      <c r="I1558" s="9" t="s">
        <v>8</v>
      </c>
      <c r="J1558" s="31">
        <v>48</v>
      </c>
      <c r="K1558" s="31">
        <v>20</v>
      </c>
      <c r="L1558" s="31">
        <v>48</v>
      </c>
      <c r="M1558" s="12">
        <v>0.41666666666666669</v>
      </c>
    </row>
    <row r="1559" spans="1:13">
      <c r="A1559" s="8">
        <v>633</v>
      </c>
      <c r="B1559" s="8">
        <v>16</v>
      </c>
      <c r="C1559" s="9" t="s">
        <v>19</v>
      </c>
      <c r="D1559" s="9" t="s">
        <v>43</v>
      </c>
      <c r="E1559" s="31">
        <v>13</v>
      </c>
      <c r="F1559" s="31">
        <v>22</v>
      </c>
      <c r="G1559" s="8">
        <v>2</v>
      </c>
      <c r="H1559" s="8">
        <v>34</v>
      </c>
      <c r="I1559" s="9" t="s">
        <v>6</v>
      </c>
      <c r="J1559" s="31">
        <v>44</v>
      </c>
      <c r="K1559" s="31">
        <v>18</v>
      </c>
      <c r="L1559" s="31">
        <v>44</v>
      </c>
      <c r="M1559" s="12">
        <v>0.40909090909090912</v>
      </c>
    </row>
    <row r="1560" spans="1:13">
      <c r="A1560" s="8">
        <v>633</v>
      </c>
      <c r="B1560" s="8">
        <v>16</v>
      </c>
      <c r="C1560" s="9" t="s">
        <v>24</v>
      </c>
      <c r="D1560" s="9" t="s">
        <v>48</v>
      </c>
      <c r="E1560" s="31">
        <v>10</v>
      </c>
      <c r="F1560" s="31">
        <v>18</v>
      </c>
      <c r="G1560" s="8">
        <v>3</v>
      </c>
      <c r="H1560" s="8">
        <v>54</v>
      </c>
      <c r="I1560" s="9" t="s">
        <v>8</v>
      </c>
      <c r="J1560" s="31">
        <v>54</v>
      </c>
      <c r="K1560" s="31">
        <v>24</v>
      </c>
      <c r="L1560" s="31">
        <v>54</v>
      </c>
      <c r="M1560" s="12">
        <v>0.44444444444444442</v>
      </c>
    </row>
    <row r="1561" spans="1:13">
      <c r="A1561" s="8">
        <v>634</v>
      </c>
      <c r="B1561" s="8">
        <v>2</v>
      </c>
      <c r="C1561" s="9" t="s">
        <v>19</v>
      </c>
      <c r="D1561" s="9" t="s">
        <v>43</v>
      </c>
      <c r="E1561" s="31">
        <v>13</v>
      </c>
      <c r="F1561" s="31">
        <v>22</v>
      </c>
      <c r="G1561" s="8">
        <v>2</v>
      </c>
      <c r="H1561" s="8">
        <v>25</v>
      </c>
      <c r="I1561" s="9" t="s">
        <v>6</v>
      </c>
      <c r="J1561" s="31">
        <v>44</v>
      </c>
      <c r="K1561" s="31">
        <v>18</v>
      </c>
      <c r="L1561" s="31">
        <v>44</v>
      </c>
      <c r="M1561" s="12">
        <v>0.40909090909090912</v>
      </c>
    </row>
    <row r="1562" spans="1:13">
      <c r="A1562" s="8">
        <v>634</v>
      </c>
      <c r="B1562" s="8">
        <v>2</v>
      </c>
      <c r="C1562" s="9" t="s">
        <v>11</v>
      </c>
      <c r="D1562" s="9" t="s">
        <v>35</v>
      </c>
      <c r="E1562" s="31">
        <v>25</v>
      </c>
      <c r="F1562" s="31">
        <v>40</v>
      </c>
      <c r="G1562" s="8">
        <v>3</v>
      </c>
      <c r="H1562" s="8">
        <v>38</v>
      </c>
      <c r="I1562" s="9" t="s">
        <v>8</v>
      </c>
      <c r="J1562" s="31">
        <v>120</v>
      </c>
      <c r="K1562" s="31">
        <v>45</v>
      </c>
      <c r="L1562" s="31">
        <v>120</v>
      </c>
      <c r="M1562" s="12">
        <v>0.375</v>
      </c>
    </row>
    <row r="1563" spans="1:13">
      <c r="A1563" s="8">
        <v>634</v>
      </c>
      <c r="B1563" s="8">
        <v>2</v>
      </c>
      <c r="C1563" s="9" t="s">
        <v>26</v>
      </c>
      <c r="D1563" s="9" t="s">
        <v>50</v>
      </c>
      <c r="E1563" s="31">
        <v>15</v>
      </c>
      <c r="F1563" s="31">
        <v>25</v>
      </c>
      <c r="G1563" s="8">
        <v>3</v>
      </c>
      <c r="H1563" s="8">
        <v>43</v>
      </c>
      <c r="I1563" s="9" t="s">
        <v>8</v>
      </c>
      <c r="J1563" s="31">
        <v>75</v>
      </c>
      <c r="K1563" s="31">
        <v>30</v>
      </c>
      <c r="L1563" s="31">
        <v>75</v>
      </c>
      <c r="M1563" s="12">
        <v>0.4</v>
      </c>
    </row>
    <row r="1564" spans="1:13">
      <c r="A1564" s="8">
        <v>634</v>
      </c>
      <c r="B1564" s="8">
        <v>2</v>
      </c>
      <c r="C1564" s="9" t="s">
        <v>17</v>
      </c>
      <c r="D1564" s="9" t="s">
        <v>41</v>
      </c>
      <c r="E1564" s="31">
        <v>21</v>
      </c>
      <c r="F1564" s="31">
        <v>35</v>
      </c>
      <c r="G1564" s="8">
        <v>3</v>
      </c>
      <c r="H1564" s="8">
        <v>51</v>
      </c>
      <c r="I1564" s="9" t="s">
        <v>6</v>
      </c>
      <c r="J1564" s="31">
        <v>105</v>
      </c>
      <c r="K1564" s="31">
        <v>42</v>
      </c>
      <c r="L1564" s="31">
        <v>105</v>
      </c>
      <c r="M1564" s="12">
        <v>0.4</v>
      </c>
    </row>
    <row r="1565" spans="1:13">
      <c r="A1565" s="8">
        <v>635</v>
      </c>
      <c r="B1565" s="8">
        <v>5</v>
      </c>
      <c r="C1565" s="9" t="s">
        <v>13</v>
      </c>
      <c r="D1565" s="9" t="s">
        <v>37</v>
      </c>
      <c r="E1565" s="31">
        <v>17</v>
      </c>
      <c r="F1565" s="31">
        <v>29</v>
      </c>
      <c r="G1565" s="8">
        <v>2</v>
      </c>
      <c r="H1565" s="8">
        <v>25</v>
      </c>
      <c r="I1565" s="9" t="s">
        <v>8</v>
      </c>
      <c r="J1565" s="31">
        <v>58</v>
      </c>
      <c r="K1565" s="31">
        <v>24</v>
      </c>
      <c r="L1565" s="31">
        <v>58</v>
      </c>
      <c r="M1565" s="12">
        <v>0.41379310344827586</v>
      </c>
    </row>
    <row r="1566" spans="1:13">
      <c r="A1566" s="8">
        <v>636</v>
      </c>
      <c r="B1566" s="8">
        <v>14</v>
      </c>
      <c r="C1566" s="9" t="s">
        <v>5</v>
      </c>
      <c r="D1566" s="9" t="s">
        <v>31</v>
      </c>
      <c r="E1566" s="31">
        <v>14</v>
      </c>
      <c r="F1566" s="31">
        <v>24</v>
      </c>
      <c r="G1566" s="8">
        <v>2</v>
      </c>
      <c r="H1566" s="8">
        <v>45</v>
      </c>
      <c r="I1566" s="9" t="s">
        <v>6</v>
      </c>
      <c r="J1566" s="31">
        <v>48</v>
      </c>
      <c r="K1566" s="31">
        <v>20</v>
      </c>
      <c r="L1566" s="31">
        <v>48</v>
      </c>
      <c r="M1566" s="12">
        <v>0.41666666666666669</v>
      </c>
    </row>
    <row r="1567" spans="1:13">
      <c r="A1567" s="8">
        <v>636</v>
      </c>
      <c r="B1567" s="8">
        <v>14</v>
      </c>
      <c r="C1567" s="9" t="s">
        <v>16</v>
      </c>
      <c r="D1567" s="9" t="s">
        <v>40</v>
      </c>
      <c r="E1567" s="31">
        <v>11</v>
      </c>
      <c r="F1567" s="31">
        <v>19</v>
      </c>
      <c r="G1567" s="8">
        <v>3</v>
      </c>
      <c r="H1567" s="8">
        <v>54</v>
      </c>
      <c r="I1567" s="9" t="s">
        <v>8</v>
      </c>
      <c r="J1567" s="31">
        <v>57</v>
      </c>
      <c r="K1567" s="31">
        <v>24</v>
      </c>
      <c r="L1567" s="31">
        <v>57</v>
      </c>
      <c r="M1567" s="12">
        <v>0.42105263157894735</v>
      </c>
    </row>
    <row r="1568" spans="1:13">
      <c r="A1568" s="8">
        <v>636</v>
      </c>
      <c r="B1568" s="8">
        <v>14</v>
      </c>
      <c r="C1568" s="9" t="s">
        <v>23</v>
      </c>
      <c r="D1568" s="9" t="s">
        <v>47</v>
      </c>
      <c r="E1568" s="31">
        <v>13</v>
      </c>
      <c r="F1568" s="31">
        <v>21</v>
      </c>
      <c r="G1568" s="8">
        <v>1</v>
      </c>
      <c r="H1568" s="8">
        <v>52</v>
      </c>
      <c r="I1568" s="9" t="s">
        <v>8</v>
      </c>
      <c r="J1568" s="31">
        <v>21</v>
      </c>
      <c r="K1568" s="31">
        <v>8</v>
      </c>
      <c r="L1568" s="31">
        <v>21</v>
      </c>
      <c r="M1568" s="12">
        <v>0.38095238095238093</v>
      </c>
    </row>
    <row r="1569" spans="1:13">
      <c r="A1569" s="8">
        <v>637</v>
      </c>
      <c r="B1569" s="8">
        <v>6</v>
      </c>
      <c r="C1569" s="9" t="s">
        <v>14</v>
      </c>
      <c r="D1569" s="9" t="s">
        <v>38</v>
      </c>
      <c r="E1569" s="31">
        <v>20</v>
      </c>
      <c r="F1569" s="31">
        <v>33</v>
      </c>
      <c r="G1569" s="8">
        <v>1</v>
      </c>
      <c r="H1569" s="8">
        <v>23</v>
      </c>
      <c r="I1569" s="9" t="s">
        <v>8</v>
      </c>
      <c r="J1569" s="31">
        <v>33</v>
      </c>
      <c r="K1569" s="31">
        <v>13</v>
      </c>
      <c r="L1569" s="31">
        <v>33</v>
      </c>
      <c r="M1569" s="12">
        <v>0.39393939393939392</v>
      </c>
    </row>
    <row r="1570" spans="1:13">
      <c r="A1570" s="8">
        <v>637</v>
      </c>
      <c r="B1570" s="8">
        <v>6</v>
      </c>
      <c r="C1570" s="9" t="s">
        <v>20</v>
      </c>
      <c r="D1570" s="9" t="s">
        <v>44</v>
      </c>
      <c r="E1570" s="31">
        <v>20</v>
      </c>
      <c r="F1570" s="31">
        <v>34</v>
      </c>
      <c r="G1570" s="8">
        <v>1</v>
      </c>
      <c r="H1570" s="8">
        <v>6</v>
      </c>
      <c r="I1570" s="9" t="s">
        <v>8</v>
      </c>
      <c r="J1570" s="31">
        <v>34</v>
      </c>
      <c r="K1570" s="31">
        <v>14</v>
      </c>
      <c r="L1570" s="31">
        <v>34</v>
      </c>
      <c r="M1570" s="12">
        <v>0.41176470588235292</v>
      </c>
    </row>
    <row r="1571" spans="1:13">
      <c r="A1571" s="8">
        <v>637</v>
      </c>
      <c r="B1571" s="8">
        <v>6</v>
      </c>
      <c r="C1571" s="9" t="s">
        <v>26</v>
      </c>
      <c r="D1571" s="9" t="s">
        <v>50</v>
      </c>
      <c r="E1571" s="31">
        <v>15</v>
      </c>
      <c r="F1571" s="31">
        <v>25</v>
      </c>
      <c r="G1571" s="8">
        <v>2</v>
      </c>
      <c r="H1571" s="8">
        <v>32</v>
      </c>
      <c r="I1571" s="9" t="s">
        <v>6</v>
      </c>
      <c r="J1571" s="31">
        <v>50</v>
      </c>
      <c r="K1571" s="31">
        <v>20</v>
      </c>
      <c r="L1571" s="31">
        <v>50</v>
      </c>
      <c r="M1571" s="12">
        <v>0.4</v>
      </c>
    </row>
    <row r="1572" spans="1:13">
      <c r="A1572" s="8">
        <v>638</v>
      </c>
      <c r="B1572" s="8">
        <v>16</v>
      </c>
      <c r="C1572" s="9" t="s">
        <v>7</v>
      </c>
      <c r="D1572" s="9" t="s">
        <v>32</v>
      </c>
      <c r="E1572" s="31">
        <v>18</v>
      </c>
      <c r="F1572" s="31">
        <v>30</v>
      </c>
      <c r="G1572" s="8">
        <v>3</v>
      </c>
      <c r="H1572" s="8">
        <v>44</v>
      </c>
      <c r="I1572" s="9" t="s">
        <v>6</v>
      </c>
      <c r="J1572" s="31">
        <v>90</v>
      </c>
      <c r="K1572" s="31">
        <v>36</v>
      </c>
      <c r="L1572" s="31">
        <v>90</v>
      </c>
      <c r="M1572" s="12">
        <v>0.4</v>
      </c>
    </row>
    <row r="1573" spans="1:13">
      <c r="A1573" s="8">
        <v>639</v>
      </c>
      <c r="B1573" s="8">
        <v>8</v>
      </c>
      <c r="C1573" s="9" t="s">
        <v>25</v>
      </c>
      <c r="D1573" s="9" t="s">
        <v>49</v>
      </c>
      <c r="E1573" s="31">
        <v>15</v>
      </c>
      <c r="F1573" s="31">
        <v>26</v>
      </c>
      <c r="G1573" s="8">
        <v>2</v>
      </c>
      <c r="H1573" s="8">
        <v>52</v>
      </c>
      <c r="I1573" s="9" t="s">
        <v>6</v>
      </c>
      <c r="J1573" s="31">
        <v>52</v>
      </c>
      <c r="K1573" s="31">
        <v>22</v>
      </c>
      <c r="L1573" s="31">
        <v>52</v>
      </c>
      <c r="M1573" s="12">
        <v>0.42307692307692307</v>
      </c>
    </row>
    <row r="1574" spans="1:13">
      <c r="A1574" s="8">
        <v>639</v>
      </c>
      <c r="B1574" s="8">
        <v>8</v>
      </c>
      <c r="C1574" s="9" t="s">
        <v>9</v>
      </c>
      <c r="D1574" s="9" t="s">
        <v>33</v>
      </c>
      <c r="E1574" s="31">
        <v>19</v>
      </c>
      <c r="F1574" s="31">
        <v>31</v>
      </c>
      <c r="G1574" s="8">
        <v>2</v>
      </c>
      <c r="H1574" s="8">
        <v>29</v>
      </c>
      <c r="I1574" s="9" t="s">
        <v>6</v>
      </c>
      <c r="J1574" s="31">
        <v>62</v>
      </c>
      <c r="K1574" s="31">
        <v>24</v>
      </c>
      <c r="L1574" s="31">
        <v>62</v>
      </c>
      <c r="M1574" s="12">
        <v>0.38709677419354838</v>
      </c>
    </row>
    <row r="1575" spans="1:13">
      <c r="A1575" s="8">
        <v>639</v>
      </c>
      <c r="B1575" s="8">
        <v>8</v>
      </c>
      <c r="C1575" s="9" t="s">
        <v>16</v>
      </c>
      <c r="D1575" s="9" t="s">
        <v>40</v>
      </c>
      <c r="E1575" s="31">
        <v>11</v>
      </c>
      <c r="F1575" s="31">
        <v>19</v>
      </c>
      <c r="G1575" s="8">
        <v>2</v>
      </c>
      <c r="H1575" s="8">
        <v>55</v>
      </c>
      <c r="I1575" s="9" t="s">
        <v>6</v>
      </c>
      <c r="J1575" s="31">
        <v>38</v>
      </c>
      <c r="K1575" s="31">
        <v>16</v>
      </c>
      <c r="L1575" s="31">
        <v>38</v>
      </c>
      <c r="M1575" s="12">
        <v>0.42105263157894735</v>
      </c>
    </row>
    <row r="1576" spans="1:13">
      <c r="A1576" s="8">
        <v>640</v>
      </c>
      <c r="B1576" s="8">
        <v>14</v>
      </c>
      <c r="C1576" s="9" t="s">
        <v>25</v>
      </c>
      <c r="D1576" s="9" t="s">
        <v>49</v>
      </c>
      <c r="E1576" s="31">
        <v>15</v>
      </c>
      <c r="F1576" s="31">
        <v>26</v>
      </c>
      <c r="G1576" s="8">
        <v>3</v>
      </c>
      <c r="H1576" s="8">
        <v>7</v>
      </c>
      <c r="I1576" s="9" t="s">
        <v>8</v>
      </c>
      <c r="J1576" s="31">
        <v>78</v>
      </c>
      <c r="K1576" s="31">
        <v>33</v>
      </c>
      <c r="L1576" s="31">
        <v>78</v>
      </c>
      <c r="M1576" s="12">
        <v>0.42307692307692307</v>
      </c>
    </row>
    <row r="1577" spans="1:13">
      <c r="A1577" s="8">
        <v>640</v>
      </c>
      <c r="B1577" s="8">
        <v>14</v>
      </c>
      <c r="C1577" s="9" t="s">
        <v>23</v>
      </c>
      <c r="D1577" s="9" t="s">
        <v>47</v>
      </c>
      <c r="E1577" s="31">
        <v>13</v>
      </c>
      <c r="F1577" s="31">
        <v>21</v>
      </c>
      <c r="G1577" s="8">
        <v>2</v>
      </c>
      <c r="H1577" s="8">
        <v>12</v>
      </c>
      <c r="I1577" s="9" t="s">
        <v>6</v>
      </c>
      <c r="J1577" s="31">
        <v>42</v>
      </c>
      <c r="K1577" s="31">
        <v>16</v>
      </c>
      <c r="L1577" s="31">
        <v>42</v>
      </c>
      <c r="M1577" s="12">
        <v>0.38095238095238093</v>
      </c>
    </row>
    <row r="1578" spans="1:13">
      <c r="A1578" s="8">
        <v>640</v>
      </c>
      <c r="B1578" s="8">
        <v>14</v>
      </c>
      <c r="C1578" s="9" t="s">
        <v>14</v>
      </c>
      <c r="D1578" s="9" t="s">
        <v>38</v>
      </c>
      <c r="E1578" s="31">
        <v>20</v>
      </c>
      <c r="F1578" s="31">
        <v>33</v>
      </c>
      <c r="G1578" s="8">
        <v>3</v>
      </c>
      <c r="H1578" s="8">
        <v>56</v>
      </c>
      <c r="I1578" s="9" t="s">
        <v>8</v>
      </c>
      <c r="J1578" s="31">
        <v>99</v>
      </c>
      <c r="K1578" s="31">
        <v>39</v>
      </c>
      <c r="L1578" s="31">
        <v>99</v>
      </c>
      <c r="M1578" s="12">
        <v>0.39393939393939392</v>
      </c>
    </row>
    <row r="1579" spans="1:13">
      <c r="A1579" s="8">
        <v>641</v>
      </c>
      <c r="B1579" s="8">
        <v>2</v>
      </c>
      <c r="C1579" s="9" t="s">
        <v>13</v>
      </c>
      <c r="D1579" s="9" t="s">
        <v>37</v>
      </c>
      <c r="E1579" s="31">
        <v>17</v>
      </c>
      <c r="F1579" s="31">
        <v>29</v>
      </c>
      <c r="G1579" s="8">
        <v>3</v>
      </c>
      <c r="H1579" s="8">
        <v>17</v>
      </c>
      <c r="I1579" s="9" t="s">
        <v>6</v>
      </c>
      <c r="J1579" s="31">
        <v>87</v>
      </c>
      <c r="K1579" s="31">
        <v>36</v>
      </c>
      <c r="L1579" s="31">
        <v>87</v>
      </c>
      <c r="M1579" s="12">
        <v>0.41379310344827586</v>
      </c>
    </row>
    <row r="1580" spans="1:13">
      <c r="A1580" s="8">
        <v>641</v>
      </c>
      <c r="B1580" s="8">
        <v>2</v>
      </c>
      <c r="C1580" s="9" t="s">
        <v>26</v>
      </c>
      <c r="D1580" s="9" t="s">
        <v>50</v>
      </c>
      <c r="E1580" s="31">
        <v>15</v>
      </c>
      <c r="F1580" s="31">
        <v>25</v>
      </c>
      <c r="G1580" s="8">
        <v>3</v>
      </c>
      <c r="H1580" s="8">
        <v>28</v>
      </c>
      <c r="I1580" s="9" t="s">
        <v>8</v>
      </c>
      <c r="J1580" s="31">
        <v>75</v>
      </c>
      <c r="K1580" s="31">
        <v>30</v>
      </c>
      <c r="L1580" s="31">
        <v>75</v>
      </c>
      <c r="M1580" s="12">
        <v>0.4</v>
      </c>
    </row>
    <row r="1581" spans="1:13">
      <c r="A1581" s="8">
        <v>641</v>
      </c>
      <c r="B1581" s="8">
        <v>2</v>
      </c>
      <c r="C1581" s="9" t="s">
        <v>22</v>
      </c>
      <c r="D1581" s="9" t="s">
        <v>46</v>
      </c>
      <c r="E1581" s="31">
        <v>14</v>
      </c>
      <c r="F1581" s="31">
        <v>23</v>
      </c>
      <c r="G1581" s="8">
        <v>2</v>
      </c>
      <c r="H1581" s="8">
        <v>29</v>
      </c>
      <c r="I1581" s="9" t="s">
        <v>6</v>
      </c>
      <c r="J1581" s="31">
        <v>46</v>
      </c>
      <c r="K1581" s="31">
        <v>18</v>
      </c>
      <c r="L1581" s="31">
        <v>46</v>
      </c>
      <c r="M1581" s="12">
        <v>0.39130434782608697</v>
      </c>
    </row>
    <row r="1582" spans="1:13">
      <c r="A1582" s="8">
        <v>642</v>
      </c>
      <c r="B1582" s="8">
        <v>15</v>
      </c>
      <c r="C1582" s="9" t="s">
        <v>23</v>
      </c>
      <c r="D1582" s="9" t="s">
        <v>47</v>
      </c>
      <c r="E1582" s="31">
        <v>13</v>
      </c>
      <c r="F1582" s="31">
        <v>21</v>
      </c>
      <c r="G1582" s="8">
        <v>3</v>
      </c>
      <c r="H1582" s="8">
        <v>6</v>
      </c>
      <c r="I1582" s="9" t="s">
        <v>8</v>
      </c>
      <c r="J1582" s="31">
        <v>63</v>
      </c>
      <c r="K1582" s="31">
        <v>24</v>
      </c>
      <c r="L1582" s="31">
        <v>63</v>
      </c>
      <c r="M1582" s="12">
        <v>0.38095238095238093</v>
      </c>
    </row>
    <row r="1583" spans="1:13">
      <c r="A1583" s="8">
        <v>642</v>
      </c>
      <c r="B1583" s="8">
        <v>15</v>
      </c>
      <c r="C1583" s="9" t="s">
        <v>25</v>
      </c>
      <c r="D1583" s="9" t="s">
        <v>49</v>
      </c>
      <c r="E1583" s="31">
        <v>15</v>
      </c>
      <c r="F1583" s="31">
        <v>26</v>
      </c>
      <c r="G1583" s="8">
        <v>1</v>
      </c>
      <c r="H1583" s="8">
        <v>57</v>
      </c>
      <c r="I1583" s="9" t="s">
        <v>8</v>
      </c>
      <c r="J1583" s="31">
        <v>26</v>
      </c>
      <c r="K1583" s="31">
        <v>11</v>
      </c>
      <c r="L1583" s="31">
        <v>26</v>
      </c>
      <c r="M1583" s="12">
        <v>0.42307692307692307</v>
      </c>
    </row>
    <row r="1584" spans="1:13">
      <c r="A1584" s="8">
        <v>642</v>
      </c>
      <c r="B1584" s="8">
        <v>15</v>
      </c>
      <c r="C1584" s="9" t="s">
        <v>13</v>
      </c>
      <c r="D1584" s="9" t="s">
        <v>37</v>
      </c>
      <c r="E1584" s="31">
        <v>17</v>
      </c>
      <c r="F1584" s="31">
        <v>29</v>
      </c>
      <c r="G1584" s="8">
        <v>3</v>
      </c>
      <c r="H1584" s="8">
        <v>18</v>
      </c>
      <c r="I1584" s="9" t="s">
        <v>8</v>
      </c>
      <c r="J1584" s="31">
        <v>87</v>
      </c>
      <c r="K1584" s="31">
        <v>36</v>
      </c>
      <c r="L1584" s="31">
        <v>87</v>
      </c>
      <c r="M1584" s="12">
        <v>0.41379310344827586</v>
      </c>
    </row>
    <row r="1585" spans="1:13">
      <c r="A1585" s="8">
        <v>643</v>
      </c>
      <c r="B1585" s="8">
        <v>17</v>
      </c>
      <c r="C1585" s="9" t="s">
        <v>14</v>
      </c>
      <c r="D1585" s="9" t="s">
        <v>38</v>
      </c>
      <c r="E1585" s="31">
        <v>20</v>
      </c>
      <c r="F1585" s="31">
        <v>33</v>
      </c>
      <c r="G1585" s="8">
        <v>1</v>
      </c>
      <c r="H1585" s="8">
        <v>18</v>
      </c>
      <c r="I1585" s="9" t="s">
        <v>6</v>
      </c>
      <c r="J1585" s="31">
        <v>33</v>
      </c>
      <c r="K1585" s="31">
        <v>13</v>
      </c>
      <c r="L1585" s="31">
        <v>33</v>
      </c>
      <c r="M1585" s="12">
        <v>0.39393939393939392</v>
      </c>
    </row>
    <row r="1586" spans="1:13">
      <c r="A1586" s="8">
        <v>644</v>
      </c>
      <c r="B1586" s="8">
        <v>9</v>
      </c>
      <c r="C1586" s="9" t="s">
        <v>9</v>
      </c>
      <c r="D1586" s="9" t="s">
        <v>33</v>
      </c>
      <c r="E1586" s="31">
        <v>19</v>
      </c>
      <c r="F1586" s="31">
        <v>31</v>
      </c>
      <c r="G1586" s="8">
        <v>3</v>
      </c>
      <c r="H1586" s="8">
        <v>51</v>
      </c>
      <c r="I1586" s="9" t="s">
        <v>6</v>
      </c>
      <c r="J1586" s="31">
        <v>93</v>
      </c>
      <c r="K1586" s="31">
        <v>36</v>
      </c>
      <c r="L1586" s="31">
        <v>93</v>
      </c>
      <c r="M1586" s="12">
        <v>0.38709677419354838</v>
      </c>
    </row>
    <row r="1587" spans="1:13">
      <c r="A1587" s="8">
        <v>645</v>
      </c>
      <c r="B1587" s="8">
        <v>6</v>
      </c>
      <c r="C1587" s="9" t="s">
        <v>14</v>
      </c>
      <c r="D1587" s="9" t="s">
        <v>38</v>
      </c>
      <c r="E1587" s="31">
        <v>20</v>
      </c>
      <c r="F1587" s="31">
        <v>33</v>
      </c>
      <c r="G1587" s="8">
        <v>3</v>
      </c>
      <c r="H1587" s="8">
        <v>43</v>
      </c>
      <c r="I1587" s="9" t="s">
        <v>8</v>
      </c>
      <c r="J1587" s="31">
        <v>99</v>
      </c>
      <c r="K1587" s="31">
        <v>39</v>
      </c>
      <c r="L1587" s="31">
        <v>99</v>
      </c>
      <c r="M1587" s="12">
        <v>0.39393939393939392</v>
      </c>
    </row>
    <row r="1588" spans="1:13">
      <c r="A1588" s="8">
        <v>645</v>
      </c>
      <c r="B1588" s="8">
        <v>6</v>
      </c>
      <c r="C1588" s="9" t="s">
        <v>10</v>
      </c>
      <c r="D1588" s="9" t="s">
        <v>34</v>
      </c>
      <c r="E1588" s="31">
        <v>16</v>
      </c>
      <c r="F1588" s="31">
        <v>27</v>
      </c>
      <c r="G1588" s="8">
        <v>3</v>
      </c>
      <c r="H1588" s="8">
        <v>54</v>
      </c>
      <c r="I1588" s="9" t="s">
        <v>6</v>
      </c>
      <c r="J1588" s="31">
        <v>81</v>
      </c>
      <c r="K1588" s="31">
        <v>33</v>
      </c>
      <c r="L1588" s="31">
        <v>81</v>
      </c>
      <c r="M1588" s="12">
        <v>0.40740740740740738</v>
      </c>
    </row>
    <row r="1589" spans="1:13">
      <c r="A1589" s="8">
        <v>646</v>
      </c>
      <c r="B1589" s="8">
        <v>12</v>
      </c>
      <c r="C1589" s="9" t="s">
        <v>17</v>
      </c>
      <c r="D1589" s="9" t="s">
        <v>41</v>
      </c>
      <c r="E1589" s="31">
        <v>21</v>
      </c>
      <c r="F1589" s="31">
        <v>35</v>
      </c>
      <c r="G1589" s="8">
        <v>2</v>
      </c>
      <c r="H1589" s="8">
        <v>36</v>
      </c>
      <c r="I1589" s="9" t="s">
        <v>6</v>
      </c>
      <c r="J1589" s="31">
        <v>70</v>
      </c>
      <c r="K1589" s="31">
        <v>28</v>
      </c>
      <c r="L1589" s="31">
        <v>70</v>
      </c>
      <c r="M1589" s="12">
        <v>0.4</v>
      </c>
    </row>
    <row r="1590" spans="1:13">
      <c r="A1590" s="8">
        <v>647</v>
      </c>
      <c r="B1590" s="8">
        <v>12</v>
      </c>
      <c r="C1590" s="9" t="s">
        <v>24</v>
      </c>
      <c r="D1590" s="9" t="s">
        <v>48</v>
      </c>
      <c r="E1590" s="31">
        <v>10</v>
      </c>
      <c r="F1590" s="31">
        <v>18</v>
      </c>
      <c r="G1590" s="8">
        <v>2</v>
      </c>
      <c r="H1590" s="8">
        <v>13</v>
      </c>
      <c r="I1590" s="9" t="s">
        <v>8</v>
      </c>
      <c r="J1590" s="31">
        <v>36</v>
      </c>
      <c r="K1590" s="31">
        <v>16</v>
      </c>
      <c r="L1590" s="31">
        <v>36</v>
      </c>
      <c r="M1590" s="12">
        <v>0.44444444444444442</v>
      </c>
    </row>
    <row r="1591" spans="1:13">
      <c r="A1591" s="8">
        <v>647</v>
      </c>
      <c r="B1591" s="8">
        <v>12</v>
      </c>
      <c r="C1591" s="9" t="s">
        <v>9</v>
      </c>
      <c r="D1591" s="9" t="s">
        <v>33</v>
      </c>
      <c r="E1591" s="31">
        <v>19</v>
      </c>
      <c r="F1591" s="31">
        <v>31</v>
      </c>
      <c r="G1591" s="8">
        <v>2</v>
      </c>
      <c r="H1591" s="8">
        <v>26</v>
      </c>
      <c r="I1591" s="9" t="s">
        <v>8</v>
      </c>
      <c r="J1591" s="31">
        <v>62</v>
      </c>
      <c r="K1591" s="31">
        <v>24</v>
      </c>
      <c r="L1591" s="31">
        <v>62</v>
      </c>
      <c r="M1591" s="12">
        <v>0.38709677419354838</v>
      </c>
    </row>
    <row r="1592" spans="1:13">
      <c r="A1592" s="8">
        <v>648</v>
      </c>
      <c r="B1592" s="8">
        <v>9</v>
      </c>
      <c r="C1592" s="9" t="s">
        <v>15</v>
      </c>
      <c r="D1592" s="9" t="s">
        <v>39</v>
      </c>
      <c r="E1592" s="31">
        <v>16</v>
      </c>
      <c r="F1592" s="31">
        <v>28</v>
      </c>
      <c r="G1592" s="8">
        <v>2</v>
      </c>
      <c r="H1592" s="8">
        <v>47</v>
      </c>
      <c r="I1592" s="9" t="s">
        <v>6</v>
      </c>
      <c r="J1592" s="31">
        <v>56</v>
      </c>
      <c r="K1592" s="31">
        <v>24</v>
      </c>
      <c r="L1592" s="31">
        <v>56</v>
      </c>
      <c r="M1592" s="12">
        <v>0.42857142857142855</v>
      </c>
    </row>
    <row r="1593" spans="1:13">
      <c r="A1593" s="8">
        <v>649</v>
      </c>
      <c r="B1593" s="8">
        <v>9</v>
      </c>
      <c r="C1593" s="9" t="s">
        <v>13</v>
      </c>
      <c r="D1593" s="9" t="s">
        <v>37</v>
      </c>
      <c r="E1593" s="31">
        <v>17</v>
      </c>
      <c r="F1593" s="31">
        <v>29</v>
      </c>
      <c r="G1593" s="8">
        <v>3</v>
      </c>
      <c r="H1593" s="8">
        <v>22</v>
      </c>
      <c r="I1593" s="9" t="s">
        <v>8</v>
      </c>
      <c r="J1593" s="31">
        <v>87</v>
      </c>
      <c r="K1593" s="31">
        <v>36</v>
      </c>
      <c r="L1593" s="31">
        <v>87</v>
      </c>
      <c r="M1593" s="12">
        <v>0.41379310344827586</v>
      </c>
    </row>
    <row r="1594" spans="1:13">
      <c r="A1594" s="8">
        <v>649</v>
      </c>
      <c r="B1594" s="8">
        <v>9</v>
      </c>
      <c r="C1594" s="9" t="s">
        <v>15</v>
      </c>
      <c r="D1594" s="9" t="s">
        <v>39</v>
      </c>
      <c r="E1594" s="31">
        <v>16</v>
      </c>
      <c r="F1594" s="31">
        <v>28</v>
      </c>
      <c r="G1594" s="8">
        <v>3</v>
      </c>
      <c r="H1594" s="8">
        <v>40</v>
      </c>
      <c r="I1594" s="9" t="s">
        <v>6</v>
      </c>
      <c r="J1594" s="31">
        <v>84</v>
      </c>
      <c r="K1594" s="31">
        <v>36</v>
      </c>
      <c r="L1594" s="31">
        <v>84</v>
      </c>
      <c r="M1594" s="12">
        <v>0.42857142857142855</v>
      </c>
    </row>
    <row r="1595" spans="1:13">
      <c r="A1595" s="8">
        <v>649</v>
      </c>
      <c r="B1595" s="8">
        <v>9</v>
      </c>
      <c r="C1595" s="9" t="s">
        <v>26</v>
      </c>
      <c r="D1595" s="9" t="s">
        <v>50</v>
      </c>
      <c r="E1595" s="31">
        <v>15</v>
      </c>
      <c r="F1595" s="31">
        <v>25</v>
      </c>
      <c r="G1595" s="8">
        <v>1</v>
      </c>
      <c r="H1595" s="8">
        <v>32</v>
      </c>
      <c r="I1595" s="9" t="s">
        <v>8</v>
      </c>
      <c r="J1595" s="31">
        <v>25</v>
      </c>
      <c r="K1595" s="31">
        <v>10</v>
      </c>
      <c r="L1595" s="31">
        <v>25</v>
      </c>
      <c r="M1595" s="12">
        <v>0.4</v>
      </c>
    </row>
    <row r="1596" spans="1:13">
      <c r="A1596" s="8">
        <v>649</v>
      </c>
      <c r="B1596" s="8">
        <v>9</v>
      </c>
      <c r="C1596" s="9" t="s">
        <v>21</v>
      </c>
      <c r="D1596" s="9" t="s">
        <v>45</v>
      </c>
      <c r="E1596" s="31">
        <v>12</v>
      </c>
      <c r="F1596" s="31">
        <v>20</v>
      </c>
      <c r="G1596" s="8">
        <v>3</v>
      </c>
      <c r="H1596" s="8">
        <v>15</v>
      </c>
      <c r="I1596" s="9" t="s">
        <v>6</v>
      </c>
      <c r="J1596" s="31">
        <v>60</v>
      </c>
      <c r="K1596" s="31">
        <v>24</v>
      </c>
      <c r="L1596" s="31">
        <v>60</v>
      </c>
      <c r="M1596" s="12">
        <v>0.4</v>
      </c>
    </row>
    <row r="1597" spans="1:13">
      <c r="A1597" s="8">
        <v>650</v>
      </c>
      <c r="B1597" s="8">
        <v>11</v>
      </c>
      <c r="C1597" s="9" t="s">
        <v>23</v>
      </c>
      <c r="D1597" s="9" t="s">
        <v>47</v>
      </c>
      <c r="E1597" s="31">
        <v>13</v>
      </c>
      <c r="F1597" s="31">
        <v>21</v>
      </c>
      <c r="G1597" s="8">
        <v>2</v>
      </c>
      <c r="H1597" s="8">
        <v>18</v>
      </c>
      <c r="I1597" s="9" t="s">
        <v>8</v>
      </c>
      <c r="J1597" s="31">
        <v>42</v>
      </c>
      <c r="K1597" s="31">
        <v>16</v>
      </c>
      <c r="L1597" s="31">
        <v>42</v>
      </c>
      <c r="M1597" s="12">
        <v>0.38095238095238093</v>
      </c>
    </row>
    <row r="1598" spans="1:13">
      <c r="A1598" s="8">
        <v>650</v>
      </c>
      <c r="B1598" s="8">
        <v>11</v>
      </c>
      <c r="C1598" s="9" t="s">
        <v>13</v>
      </c>
      <c r="D1598" s="9" t="s">
        <v>37</v>
      </c>
      <c r="E1598" s="31">
        <v>17</v>
      </c>
      <c r="F1598" s="31">
        <v>29</v>
      </c>
      <c r="G1598" s="8">
        <v>2</v>
      </c>
      <c r="H1598" s="8">
        <v>35</v>
      </c>
      <c r="I1598" s="9" t="s">
        <v>8</v>
      </c>
      <c r="J1598" s="31">
        <v>58</v>
      </c>
      <c r="K1598" s="31">
        <v>24</v>
      </c>
      <c r="L1598" s="31">
        <v>58</v>
      </c>
      <c r="M1598" s="12">
        <v>0.41379310344827586</v>
      </c>
    </row>
    <row r="1599" spans="1:13">
      <c r="A1599" s="8">
        <v>650</v>
      </c>
      <c r="B1599" s="8">
        <v>11</v>
      </c>
      <c r="C1599" s="9" t="s">
        <v>18</v>
      </c>
      <c r="D1599" s="9" t="s">
        <v>42</v>
      </c>
      <c r="E1599" s="31">
        <v>19</v>
      </c>
      <c r="F1599" s="31">
        <v>32</v>
      </c>
      <c r="G1599" s="8">
        <v>1</v>
      </c>
      <c r="H1599" s="8">
        <v>12</v>
      </c>
      <c r="I1599" s="9" t="s">
        <v>8</v>
      </c>
      <c r="J1599" s="31">
        <v>32</v>
      </c>
      <c r="K1599" s="31">
        <v>13</v>
      </c>
      <c r="L1599" s="31">
        <v>32</v>
      </c>
      <c r="M1599" s="12">
        <v>0.40625</v>
      </c>
    </row>
    <row r="1600" spans="1:13">
      <c r="A1600" s="8">
        <v>650</v>
      </c>
      <c r="B1600" s="8">
        <v>11</v>
      </c>
      <c r="C1600" s="9" t="s">
        <v>17</v>
      </c>
      <c r="D1600" s="9" t="s">
        <v>41</v>
      </c>
      <c r="E1600" s="31">
        <v>21</v>
      </c>
      <c r="F1600" s="31">
        <v>35</v>
      </c>
      <c r="G1600" s="8">
        <v>3</v>
      </c>
      <c r="H1600" s="8">
        <v>11</v>
      </c>
      <c r="I1600" s="9" t="s">
        <v>6</v>
      </c>
      <c r="J1600" s="31">
        <v>105</v>
      </c>
      <c r="K1600" s="31">
        <v>42</v>
      </c>
      <c r="L1600" s="31">
        <v>105</v>
      </c>
      <c r="M1600" s="12">
        <v>0.4</v>
      </c>
    </row>
    <row r="1601" spans="1:13">
      <c r="A1601" s="8">
        <v>651</v>
      </c>
      <c r="B1601" s="8">
        <v>16</v>
      </c>
      <c r="C1601" s="9" t="s">
        <v>11</v>
      </c>
      <c r="D1601" s="9" t="s">
        <v>35</v>
      </c>
      <c r="E1601" s="31">
        <v>25</v>
      </c>
      <c r="F1601" s="31">
        <v>40</v>
      </c>
      <c r="G1601" s="8">
        <v>2</v>
      </c>
      <c r="H1601" s="8">
        <v>50</v>
      </c>
      <c r="I1601" s="9" t="s">
        <v>6</v>
      </c>
      <c r="J1601" s="31">
        <v>80</v>
      </c>
      <c r="K1601" s="31">
        <v>30</v>
      </c>
      <c r="L1601" s="31">
        <v>80</v>
      </c>
      <c r="M1601" s="12">
        <v>0.375</v>
      </c>
    </row>
    <row r="1602" spans="1:13">
      <c r="A1602" s="8">
        <v>651</v>
      </c>
      <c r="B1602" s="8">
        <v>16</v>
      </c>
      <c r="C1602" s="9" t="s">
        <v>23</v>
      </c>
      <c r="D1602" s="9" t="s">
        <v>47</v>
      </c>
      <c r="E1602" s="31">
        <v>13</v>
      </c>
      <c r="F1602" s="31">
        <v>21</v>
      </c>
      <c r="G1602" s="8">
        <v>3</v>
      </c>
      <c r="H1602" s="8">
        <v>9</v>
      </c>
      <c r="I1602" s="9" t="s">
        <v>6</v>
      </c>
      <c r="J1602" s="31">
        <v>63</v>
      </c>
      <c r="K1602" s="31">
        <v>24</v>
      </c>
      <c r="L1602" s="31">
        <v>63</v>
      </c>
      <c r="M1602" s="12">
        <v>0.38095238095238093</v>
      </c>
    </row>
    <row r="1603" spans="1:13">
      <c r="A1603" s="8">
        <v>651</v>
      </c>
      <c r="B1603" s="8">
        <v>16</v>
      </c>
      <c r="C1603" s="9" t="s">
        <v>14</v>
      </c>
      <c r="D1603" s="9" t="s">
        <v>38</v>
      </c>
      <c r="E1603" s="31">
        <v>20</v>
      </c>
      <c r="F1603" s="31">
        <v>33</v>
      </c>
      <c r="G1603" s="8">
        <v>2</v>
      </c>
      <c r="H1603" s="8">
        <v>29</v>
      </c>
      <c r="I1603" s="9" t="s">
        <v>6</v>
      </c>
      <c r="J1603" s="31">
        <v>66</v>
      </c>
      <c r="K1603" s="31">
        <v>26</v>
      </c>
      <c r="L1603" s="31">
        <v>66</v>
      </c>
      <c r="M1603" s="12">
        <v>0.39393939393939392</v>
      </c>
    </row>
    <row r="1604" spans="1:13">
      <c r="A1604" s="8">
        <v>652</v>
      </c>
      <c r="B1604" s="8">
        <v>14</v>
      </c>
      <c r="C1604" s="9" t="s">
        <v>9</v>
      </c>
      <c r="D1604" s="9" t="s">
        <v>33</v>
      </c>
      <c r="E1604" s="31">
        <v>19</v>
      </c>
      <c r="F1604" s="31">
        <v>31</v>
      </c>
      <c r="G1604" s="8">
        <v>2</v>
      </c>
      <c r="H1604" s="8">
        <v>12</v>
      </c>
      <c r="I1604" s="9" t="s">
        <v>6</v>
      </c>
      <c r="J1604" s="31">
        <v>62</v>
      </c>
      <c r="K1604" s="31">
        <v>24</v>
      </c>
      <c r="L1604" s="31">
        <v>62</v>
      </c>
      <c r="M1604" s="12">
        <v>0.38709677419354838</v>
      </c>
    </row>
    <row r="1605" spans="1:13">
      <c r="A1605" s="8">
        <v>652</v>
      </c>
      <c r="B1605" s="8">
        <v>14</v>
      </c>
      <c r="C1605" s="9" t="s">
        <v>12</v>
      </c>
      <c r="D1605" s="9" t="s">
        <v>36</v>
      </c>
      <c r="E1605" s="31">
        <v>22</v>
      </c>
      <c r="F1605" s="31">
        <v>36</v>
      </c>
      <c r="G1605" s="8">
        <v>3</v>
      </c>
      <c r="H1605" s="8">
        <v>38</v>
      </c>
      <c r="I1605" s="9" t="s">
        <v>8</v>
      </c>
      <c r="J1605" s="31">
        <v>108</v>
      </c>
      <c r="K1605" s="31">
        <v>42</v>
      </c>
      <c r="L1605" s="31">
        <v>108</v>
      </c>
      <c r="M1605" s="12">
        <v>0.3888888888888889</v>
      </c>
    </row>
    <row r="1606" spans="1:13">
      <c r="A1606" s="8">
        <v>653</v>
      </c>
      <c r="B1606" s="8">
        <v>13</v>
      </c>
      <c r="C1606" s="9" t="s">
        <v>15</v>
      </c>
      <c r="D1606" s="9" t="s">
        <v>39</v>
      </c>
      <c r="E1606" s="31">
        <v>16</v>
      </c>
      <c r="F1606" s="31">
        <v>28</v>
      </c>
      <c r="G1606" s="8">
        <v>3</v>
      </c>
      <c r="H1606" s="8">
        <v>51</v>
      </c>
      <c r="I1606" s="9" t="s">
        <v>8</v>
      </c>
      <c r="J1606" s="31">
        <v>84</v>
      </c>
      <c r="K1606" s="31">
        <v>36</v>
      </c>
      <c r="L1606" s="31">
        <v>84</v>
      </c>
      <c r="M1606" s="12">
        <v>0.42857142857142855</v>
      </c>
    </row>
    <row r="1607" spans="1:13">
      <c r="A1607" s="8">
        <v>653</v>
      </c>
      <c r="B1607" s="8">
        <v>13</v>
      </c>
      <c r="C1607" s="9" t="s">
        <v>7</v>
      </c>
      <c r="D1607" s="9" t="s">
        <v>32</v>
      </c>
      <c r="E1607" s="31">
        <v>18</v>
      </c>
      <c r="F1607" s="31">
        <v>30</v>
      </c>
      <c r="G1607" s="8">
        <v>3</v>
      </c>
      <c r="H1607" s="8">
        <v>46</v>
      </c>
      <c r="I1607" s="9" t="s">
        <v>6</v>
      </c>
      <c r="J1607" s="31">
        <v>90</v>
      </c>
      <c r="K1607" s="31">
        <v>36</v>
      </c>
      <c r="L1607" s="31">
        <v>90</v>
      </c>
      <c r="M1607" s="12">
        <v>0.4</v>
      </c>
    </row>
    <row r="1608" spans="1:13">
      <c r="A1608" s="8">
        <v>653</v>
      </c>
      <c r="B1608" s="8">
        <v>13</v>
      </c>
      <c r="C1608" s="9" t="s">
        <v>17</v>
      </c>
      <c r="D1608" s="9" t="s">
        <v>41</v>
      </c>
      <c r="E1608" s="31">
        <v>21</v>
      </c>
      <c r="F1608" s="31">
        <v>35</v>
      </c>
      <c r="G1608" s="8">
        <v>2</v>
      </c>
      <c r="H1608" s="8">
        <v>53</v>
      </c>
      <c r="I1608" s="9" t="s">
        <v>6</v>
      </c>
      <c r="J1608" s="31">
        <v>70</v>
      </c>
      <c r="K1608" s="31">
        <v>28</v>
      </c>
      <c r="L1608" s="31">
        <v>70</v>
      </c>
      <c r="M1608" s="12">
        <v>0.4</v>
      </c>
    </row>
    <row r="1609" spans="1:13">
      <c r="A1609" s="8">
        <v>654</v>
      </c>
      <c r="B1609" s="8">
        <v>12</v>
      </c>
      <c r="C1609" s="9" t="s">
        <v>19</v>
      </c>
      <c r="D1609" s="9" t="s">
        <v>43</v>
      </c>
      <c r="E1609" s="31">
        <v>13</v>
      </c>
      <c r="F1609" s="31">
        <v>22</v>
      </c>
      <c r="G1609" s="8">
        <v>1</v>
      </c>
      <c r="H1609" s="8">
        <v>31</v>
      </c>
      <c r="I1609" s="9" t="s">
        <v>6</v>
      </c>
      <c r="J1609" s="31">
        <v>22</v>
      </c>
      <c r="K1609" s="31">
        <v>9</v>
      </c>
      <c r="L1609" s="31">
        <v>22</v>
      </c>
      <c r="M1609" s="12">
        <v>0.40909090909090912</v>
      </c>
    </row>
    <row r="1610" spans="1:13">
      <c r="A1610" s="8">
        <v>654</v>
      </c>
      <c r="B1610" s="8">
        <v>12</v>
      </c>
      <c r="C1610" s="9" t="s">
        <v>21</v>
      </c>
      <c r="D1610" s="9" t="s">
        <v>45</v>
      </c>
      <c r="E1610" s="31">
        <v>12</v>
      </c>
      <c r="F1610" s="31">
        <v>20</v>
      </c>
      <c r="G1610" s="8">
        <v>1</v>
      </c>
      <c r="H1610" s="8">
        <v>13</v>
      </c>
      <c r="I1610" s="9" t="s">
        <v>6</v>
      </c>
      <c r="J1610" s="31">
        <v>20</v>
      </c>
      <c r="K1610" s="31">
        <v>8</v>
      </c>
      <c r="L1610" s="31">
        <v>20</v>
      </c>
      <c r="M1610" s="12">
        <v>0.4</v>
      </c>
    </row>
    <row r="1611" spans="1:13">
      <c r="A1611" s="8">
        <v>655</v>
      </c>
      <c r="B1611" s="8">
        <v>5</v>
      </c>
      <c r="C1611" s="9" t="s">
        <v>9</v>
      </c>
      <c r="D1611" s="9" t="s">
        <v>33</v>
      </c>
      <c r="E1611" s="31">
        <v>19</v>
      </c>
      <c r="F1611" s="31">
        <v>31</v>
      </c>
      <c r="G1611" s="8">
        <v>3</v>
      </c>
      <c r="H1611" s="8">
        <v>36</v>
      </c>
      <c r="I1611" s="9" t="s">
        <v>8</v>
      </c>
      <c r="J1611" s="31">
        <v>93</v>
      </c>
      <c r="K1611" s="31">
        <v>36</v>
      </c>
      <c r="L1611" s="31">
        <v>93</v>
      </c>
      <c r="M1611" s="12">
        <v>0.38709677419354838</v>
      </c>
    </row>
    <row r="1612" spans="1:13">
      <c r="A1612" s="8">
        <v>656</v>
      </c>
      <c r="B1612" s="8">
        <v>19</v>
      </c>
      <c r="C1612" s="9" t="s">
        <v>22</v>
      </c>
      <c r="D1612" s="9" t="s">
        <v>46</v>
      </c>
      <c r="E1612" s="31">
        <v>14</v>
      </c>
      <c r="F1612" s="31">
        <v>23</v>
      </c>
      <c r="G1612" s="8">
        <v>1</v>
      </c>
      <c r="H1612" s="8">
        <v>13</v>
      </c>
      <c r="I1612" s="9" t="s">
        <v>6</v>
      </c>
      <c r="J1612" s="31">
        <v>23</v>
      </c>
      <c r="K1612" s="31">
        <v>9</v>
      </c>
      <c r="L1612" s="31">
        <v>23</v>
      </c>
      <c r="M1612" s="12">
        <v>0.39130434782608697</v>
      </c>
    </row>
    <row r="1613" spans="1:13">
      <c r="A1613" s="8">
        <v>656</v>
      </c>
      <c r="B1613" s="8">
        <v>19</v>
      </c>
      <c r="C1613" s="9" t="s">
        <v>21</v>
      </c>
      <c r="D1613" s="9" t="s">
        <v>45</v>
      </c>
      <c r="E1613" s="31">
        <v>12</v>
      </c>
      <c r="F1613" s="31">
        <v>20</v>
      </c>
      <c r="G1613" s="8">
        <v>3</v>
      </c>
      <c r="H1613" s="8">
        <v>44</v>
      </c>
      <c r="I1613" s="9" t="s">
        <v>8</v>
      </c>
      <c r="J1613" s="31">
        <v>60</v>
      </c>
      <c r="K1613" s="31">
        <v>24</v>
      </c>
      <c r="L1613" s="31">
        <v>60</v>
      </c>
      <c r="M1613" s="12">
        <v>0.4</v>
      </c>
    </row>
    <row r="1614" spans="1:13">
      <c r="A1614" s="8">
        <v>656</v>
      </c>
      <c r="B1614" s="8">
        <v>19</v>
      </c>
      <c r="C1614" s="9" t="s">
        <v>16</v>
      </c>
      <c r="D1614" s="9" t="s">
        <v>40</v>
      </c>
      <c r="E1614" s="31">
        <v>11</v>
      </c>
      <c r="F1614" s="31">
        <v>19</v>
      </c>
      <c r="G1614" s="8">
        <v>2</v>
      </c>
      <c r="H1614" s="8">
        <v>39</v>
      </c>
      <c r="I1614" s="9" t="s">
        <v>8</v>
      </c>
      <c r="J1614" s="31">
        <v>38</v>
      </c>
      <c r="K1614" s="31">
        <v>16</v>
      </c>
      <c r="L1614" s="31">
        <v>38</v>
      </c>
      <c r="M1614" s="12">
        <v>0.42105263157894735</v>
      </c>
    </row>
    <row r="1615" spans="1:13">
      <c r="A1615" s="8">
        <v>656</v>
      </c>
      <c r="B1615" s="8">
        <v>19</v>
      </c>
      <c r="C1615" s="9" t="s">
        <v>12</v>
      </c>
      <c r="D1615" s="9" t="s">
        <v>36</v>
      </c>
      <c r="E1615" s="31">
        <v>22</v>
      </c>
      <c r="F1615" s="31">
        <v>36</v>
      </c>
      <c r="G1615" s="8">
        <v>1</v>
      </c>
      <c r="H1615" s="8">
        <v>14</v>
      </c>
      <c r="I1615" s="9" t="s">
        <v>6</v>
      </c>
      <c r="J1615" s="31">
        <v>36</v>
      </c>
      <c r="K1615" s="31">
        <v>14</v>
      </c>
      <c r="L1615" s="31">
        <v>36</v>
      </c>
      <c r="M1615" s="12">
        <v>0.3888888888888889</v>
      </c>
    </row>
    <row r="1616" spans="1:13">
      <c r="A1616" s="8">
        <v>657</v>
      </c>
      <c r="B1616" s="8">
        <v>1</v>
      </c>
      <c r="C1616" s="9" t="s">
        <v>11</v>
      </c>
      <c r="D1616" s="9" t="s">
        <v>35</v>
      </c>
      <c r="E1616" s="31">
        <v>25</v>
      </c>
      <c r="F1616" s="31">
        <v>40</v>
      </c>
      <c r="G1616" s="8">
        <v>2</v>
      </c>
      <c r="H1616" s="8">
        <v>55</v>
      </c>
      <c r="I1616" s="9" t="s">
        <v>8</v>
      </c>
      <c r="J1616" s="31">
        <v>80</v>
      </c>
      <c r="K1616" s="31">
        <v>30</v>
      </c>
      <c r="L1616" s="31">
        <v>80</v>
      </c>
      <c r="M1616" s="12">
        <v>0.375</v>
      </c>
    </row>
    <row r="1617" spans="1:13">
      <c r="A1617" s="8">
        <v>657</v>
      </c>
      <c r="B1617" s="8">
        <v>1</v>
      </c>
      <c r="C1617" s="9" t="s">
        <v>22</v>
      </c>
      <c r="D1617" s="9" t="s">
        <v>46</v>
      </c>
      <c r="E1617" s="31">
        <v>14</v>
      </c>
      <c r="F1617" s="31">
        <v>23</v>
      </c>
      <c r="G1617" s="8">
        <v>2</v>
      </c>
      <c r="H1617" s="8">
        <v>39</v>
      </c>
      <c r="I1617" s="9" t="s">
        <v>8</v>
      </c>
      <c r="J1617" s="31">
        <v>46</v>
      </c>
      <c r="K1617" s="31">
        <v>18</v>
      </c>
      <c r="L1617" s="31">
        <v>46</v>
      </c>
      <c r="M1617" s="12">
        <v>0.39130434782608697</v>
      </c>
    </row>
    <row r="1618" spans="1:13">
      <c r="A1618" s="8">
        <v>657</v>
      </c>
      <c r="B1618" s="8">
        <v>1</v>
      </c>
      <c r="C1618" s="9" t="s">
        <v>17</v>
      </c>
      <c r="D1618" s="9" t="s">
        <v>41</v>
      </c>
      <c r="E1618" s="31">
        <v>21</v>
      </c>
      <c r="F1618" s="31">
        <v>35</v>
      </c>
      <c r="G1618" s="8">
        <v>2</v>
      </c>
      <c r="H1618" s="8">
        <v>40</v>
      </c>
      <c r="I1618" s="9" t="s">
        <v>8</v>
      </c>
      <c r="J1618" s="31">
        <v>70</v>
      </c>
      <c r="K1618" s="31">
        <v>28</v>
      </c>
      <c r="L1618" s="31">
        <v>70</v>
      </c>
      <c r="M1618" s="12">
        <v>0.4</v>
      </c>
    </row>
    <row r="1619" spans="1:13">
      <c r="A1619" s="8">
        <v>658</v>
      </c>
      <c r="B1619" s="8">
        <v>19</v>
      </c>
      <c r="C1619" s="9" t="s">
        <v>18</v>
      </c>
      <c r="D1619" s="9" t="s">
        <v>42</v>
      </c>
      <c r="E1619" s="31">
        <v>19</v>
      </c>
      <c r="F1619" s="31">
        <v>32</v>
      </c>
      <c r="G1619" s="8">
        <v>1</v>
      </c>
      <c r="H1619" s="8">
        <v>21</v>
      </c>
      <c r="I1619" s="9" t="s">
        <v>8</v>
      </c>
      <c r="J1619" s="31">
        <v>32</v>
      </c>
      <c r="K1619" s="31">
        <v>13</v>
      </c>
      <c r="L1619" s="31">
        <v>32</v>
      </c>
      <c r="M1619" s="12">
        <v>0.40625</v>
      </c>
    </row>
    <row r="1620" spans="1:13">
      <c r="A1620" s="8">
        <v>658</v>
      </c>
      <c r="B1620" s="8">
        <v>19</v>
      </c>
      <c r="C1620" s="9" t="s">
        <v>10</v>
      </c>
      <c r="D1620" s="9" t="s">
        <v>34</v>
      </c>
      <c r="E1620" s="31">
        <v>16</v>
      </c>
      <c r="F1620" s="31">
        <v>27</v>
      </c>
      <c r="G1620" s="8">
        <v>2</v>
      </c>
      <c r="H1620" s="8">
        <v>27</v>
      </c>
      <c r="I1620" s="9" t="s">
        <v>8</v>
      </c>
      <c r="J1620" s="31">
        <v>54</v>
      </c>
      <c r="K1620" s="31">
        <v>22</v>
      </c>
      <c r="L1620" s="31">
        <v>54</v>
      </c>
      <c r="M1620" s="12">
        <v>0.40740740740740738</v>
      </c>
    </row>
    <row r="1621" spans="1:13">
      <c r="A1621" s="8">
        <v>659</v>
      </c>
      <c r="B1621" s="8">
        <v>9</v>
      </c>
      <c r="C1621" s="9" t="s">
        <v>13</v>
      </c>
      <c r="D1621" s="9" t="s">
        <v>37</v>
      </c>
      <c r="E1621" s="31">
        <v>17</v>
      </c>
      <c r="F1621" s="31">
        <v>29</v>
      </c>
      <c r="G1621" s="8">
        <v>3</v>
      </c>
      <c r="H1621" s="8">
        <v>31</v>
      </c>
      <c r="I1621" s="9" t="s">
        <v>6</v>
      </c>
      <c r="J1621" s="31">
        <v>87</v>
      </c>
      <c r="K1621" s="31">
        <v>36</v>
      </c>
      <c r="L1621" s="31">
        <v>87</v>
      </c>
      <c r="M1621" s="12">
        <v>0.41379310344827586</v>
      </c>
    </row>
    <row r="1622" spans="1:13">
      <c r="A1622" s="8">
        <v>660</v>
      </c>
      <c r="B1622" s="8">
        <v>19</v>
      </c>
      <c r="C1622" s="9" t="s">
        <v>16</v>
      </c>
      <c r="D1622" s="9" t="s">
        <v>40</v>
      </c>
      <c r="E1622" s="31">
        <v>11</v>
      </c>
      <c r="F1622" s="31">
        <v>19</v>
      </c>
      <c r="G1622" s="8">
        <v>2</v>
      </c>
      <c r="H1622" s="8">
        <v>24</v>
      </c>
      <c r="I1622" s="9" t="s">
        <v>8</v>
      </c>
      <c r="J1622" s="31">
        <v>38</v>
      </c>
      <c r="K1622" s="31">
        <v>16</v>
      </c>
      <c r="L1622" s="31">
        <v>38</v>
      </c>
      <c r="M1622" s="12">
        <v>0.42105263157894735</v>
      </c>
    </row>
    <row r="1623" spans="1:13">
      <c r="A1623" s="8">
        <v>660</v>
      </c>
      <c r="B1623" s="8">
        <v>19</v>
      </c>
      <c r="C1623" s="9" t="s">
        <v>7</v>
      </c>
      <c r="D1623" s="9" t="s">
        <v>32</v>
      </c>
      <c r="E1623" s="31">
        <v>18</v>
      </c>
      <c r="F1623" s="31">
        <v>30</v>
      </c>
      <c r="G1623" s="8">
        <v>3</v>
      </c>
      <c r="H1623" s="8">
        <v>16</v>
      </c>
      <c r="I1623" s="9" t="s">
        <v>6</v>
      </c>
      <c r="J1623" s="31">
        <v>90</v>
      </c>
      <c r="K1623" s="31">
        <v>36</v>
      </c>
      <c r="L1623" s="31">
        <v>90</v>
      </c>
      <c r="M1623" s="12">
        <v>0.4</v>
      </c>
    </row>
    <row r="1624" spans="1:13">
      <c r="A1624" s="8">
        <v>660</v>
      </c>
      <c r="B1624" s="8">
        <v>19</v>
      </c>
      <c r="C1624" s="9" t="s">
        <v>11</v>
      </c>
      <c r="D1624" s="9" t="s">
        <v>35</v>
      </c>
      <c r="E1624" s="31">
        <v>25</v>
      </c>
      <c r="F1624" s="31">
        <v>40</v>
      </c>
      <c r="G1624" s="8">
        <v>2</v>
      </c>
      <c r="H1624" s="8">
        <v>5</v>
      </c>
      <c r="I1624" s="9" t="s">
        <v>8</v>
      </c>
      <c r="J1624" s="31">
        <v>80</v>
      </c>
      <c r="K1624" s="31">
        <v>30</v>
      </c>
      <c r="L1624" s="31">
        <v>80</v>
      </c>
      <c r="M1624" s="12">
        <v>0.375</v>
      </c>
    </row>
    <row r="1625" spans="1:13">
      <c r="A1625" s="8">
        <v>661</v>
      </c>
      <c r="B1625" s="8">
        <v>16</v>
      </c>
      <c r="C1625" s="9" t="s">
        <v>22</v>
      </c>
      <c r="D1625" s="9" t="s">
        <v>46</v>
      </c>
      <c r="E1625" s="31">
        <v>14</v>
      </c>
      <c r="F1625" s="31">
        <v>23</v>
      </c>
      <c r="G1625" s="8">
        <v>3</v>
      </c>
      <c r="H1625" s="8">
        <v>56</v>
      </c>
      <c r="I1625" s="9" t="s">
        <v>8</v>
      </c>
      <c r="J1625" s="31">
        <v>69</v>
      </c>
      <c r="K1625" s="31">
        <v>27</v>
      </c>
      <c r="L1625" s="31">
        <v>69</v>
      </c>
      <c r="M1625" s="12">
        <v>0.39130434782608697</v>
      </c>
    </row>
    <row r="1626" spans="1:13">
      <c r="A1626" s="8">
        <v>661</v>
      </c>
      <c r="B1626" s="8">
        <v>16</v>
      </c>
      <c r="C1626" s="9" t="s">
        <v>9</v>
      </c>
      <c r="D1626" s="9" t="s">
        <v>33</v>
      </c>
      <c r="E1626" s="31">
        <v>19</v>
      </c>
      <c r="F1626" s="31">
        <v>31</v>
      </c>
      <c r="G1626" s="8">
        <v>1</v>
      </c>
      <c r="H1626" s="8">
        <v>22</v>
      </c>
      <c r="I1626" s="9" t="s">
        <v>8</v>
      </c>
      <c r="J1626" s="31">
        <v>31</v>
      </c>
      <c r="K1626" s="31">
        <v>12</v>
      </c>
      <c r="L1626" s="31">
        <v>31</v>
      </c>
      <c r="M1626" s="12">
        <v>0.38709677419354838</v>
      </c>
    </row>
    <row r="1627" spans="1:13">
      <c r="A1627" s="8">
        <v>661</v>
      </c>
      <c r="B1627" s="8">
        <v>16</v>
      </c>
      <c r="C1627" s="9" t="s">
        <v>26</v>
      </c>
      <c r="D1627" s="9" t="s">
        <v>50</v>
      </c>
      <c r="E1627" s="31">
        <v>15</v>
      </c>
      <c r="F1627" s="31">
        <v>25</v>
      </c>
      <c r="G1627" s="8">
        <v>2</v>
      </c>
      <c r="H1627" s="8">
        <v>30</v>
      </c>
      <c r="I1627" s="9" t="s">
        <v>6</v>
      </c>
      <c r="J1627" s="31">
        <v>50</v>
      </c>
      <c r="K1627" s="31">
        <v>20</v>
      </c>
      <c r="L1627" s="31">
        <v>50</v>
      </c>
      <c r="M1627" s="12">
        <v>0.4</v>
      </c>
    </row>
    <row r="1628" spans="1:13">
      <c r="A1628" s="8">
        <v>661</v>
      </c>
      <c r="B1628" s="8">
        <v>16</v>
      </c>
      <c r="C1628" s="9" t="s">
        <v>15</v>
      </c>
      <c r="D1628" s="9" t="s">
        <v>39</v>
      </c>
      <c r="E1628" s="31">
        <v>16</v>
      </c>
      <c r="F1628" s="31">
        <v>28</v>
      </c>
      <c r="G1628" s="8">
        <v>2</v>
      </c>
      <c r="H1628" s="8">
        <v>27</v>
      </c>
      <c r="I1628" s="9" t="s">
        <v>8</v>
      </c>
      <c r="J1628" s="31">
        <v>56</v>
      </c>
      <c r="K1628" s="31">
        <v>24</v>
      </c>
      <c r="L1628" s="31">
        <v>56</v>
      </c>
      <c r="M1628" s="12">
        <v>0.42857142857142855</v>
      </c>
    </row>
    <row r="1629" spans="1:13">
      <c r="A1629" s="8">
        <v>662</v>
      </c>
      <c r="B1629" s="8">
        <v>15</v>
      </c>
      <c r="C1629" s="9" t="s">
        <v>5</v>
      </c>
      <c r="D1629" s="9" t="s">
        <v>31</v>
      </c>
      <c r="E1629" s="31">
        <v>14</v>
      </c>
      <c r="F1629" s="31">
        <v>24</v>
      </c>
      <c r="G1629" s="8">
        <v>3</v>
      </c>
      <c r="H1629" s="8">
        <v>34</v>
      </c>
      <c r="I1629" s="9" t="s">
        <v>6</v>
      </c>
      <c r="J1629" s="31">
        <v>72</v>
      </c>
      <c r="K1629" s="31">
        <v>30</v>
      </c>
      <c r="L1629" s="31">
        <v>72</v>
      </c>
      <c r="M1629" s="12">
        <v>0.41666666666666669</v>
      </c>
    </row>
    <row r="1630" spans="1:13">
      <c r="A1630" s="8">
        <v>662</v>
      </c>
      <c r="B1630" s="8">
        <v>15</v>
      </c>
      <c r="C1630" s="9" t="s">
        <v>26</v>
      </c>
      <c r="D1630" s="9" t="s">
        <v>50</v>
      </c>
      <c r="E1630" s="31">
        <v>15</v>
      </c>
      <c r="F1630" s="31">
        <v>25</v>
      </c>
      <c r="G1630" s="8">
        <v>1</v>
      </c>
      <c r="H1630" s="8">
        <v>10</v>
      </c>
      <c r="I1630" s="9" t="s">
        <v>8</v>
      </c>
      <c r="J1630" s="31">
        <v>25</v>
      </c>
      <c r="K1630" s="31">
        <v>10</v>
      </c>
      <c r="L1630" s="31">
        <v>25</v>
      </c>
      <c r="M1630" s="12">
        <v>0.4</v>
      </c>
    </row>
    <row r="1631" spans="1:13">
      <c r="A1631" s="8">
        <v>662</v>
      </c>
      <c r="B1631" s="8">
        <v>15</v>
      </c>
      <c r="C1631" s="9" t="s">
        <v>12</v>
      </c>
      <c r="D1631" s="9" t="s">
        <v>36</v>
      </c>
      <c r="E1631" s="31">
        <v>22</v>
      </c>
      <c r="F1631" s="31">
        <v>36</v>
      </c>
      <c r="G1631" s="8">
        <v>1</v>
      </c>
      <c r="H1631" s="8">
        <v>41</v>
      </c>
      <c r="I1631" s="9" t="s">
        <v>6</v>
      </c>
      <c r="J1631" s="31">
        <v>36</v>
      </c>
      <c r="K1631" s="31">
        <v>14</v>
      </c>
      <c r="L1631" s="31">
        <v>36</v>
      </c>
      <c r="M1631" s="12">
        <v>0.3888888888888889</v>
      </c>
    </row>
    <row r="1632" spans="1:13">
      <c r="A1632" s="8">
        <v>663</v>
      </c>
      <c r="B1632" s="8">
        <v>3</v>
      </c>
      <c r="C1632" s="9" t="s">
        <v>24</v>
      </c>
      <c r="D1632" s="9" t="s">
        <v>48</v>
      </c>
      <c r="E1632" s="31">
        <v>10</v>
      </c>
      <c r="F1632" s="31">
        <v>18</v>
      </c>
      <c r="G1632" s="8">
        <v>2</v>
      </c>
      <c r="H1632" s="8">
        <v>40</v>
      </c>
      <c r="I1632" s="9" t="s">
        <v>8</v>
      </c>
      <c r="J1632" s="31">
        <v>36</v>
      </c>
      <c r="K1632" s="31">
        <v>16</v>
      </c>
      <c r="L1632" s="31">
        <v>36</v>
      </c>
      <c r="M1632" s="12">
        <v>0.44444444444444442</v>
      </c>
    </row>
    <row r="1633" spans="1:13">
      <c r="A1633" s="8">
        <v>663</v>
      </c>
      <c r="B1633" s="8">
        <v>3</v>
      </c>
      <c r="C1633" s="9" t="s">
        <v>13</v>
      </c>
      <c r="D1633" s="9" t="s">
        <v>37</v>
      </c>
      <c r="E1633" s="31">
        <v>17</v>
      </c>
      <c r="F1633" s="31">
        <v>29</v>
      </c>
      <c r="G1633" s="8">
        <v>2</v>
      </c>
      <c r="H1633" s="8">
        <v>5</v>
      </c>
      <c r="I1633" s="9" t="s">
        <v>8</v>
      </c>
      <c r="J1633" s="31">
        <v>58</v>
      </c>
      <c r="K1633" s="31">
        <v>24</v>
      </c>
      <c r="L1633" s="31">
        <v>58</v>
      </c>
      <c r="M1633" s="12">
        <v>0.41379310344827586</v>
      </c>
    </row>
    <row r="1634" spans="1:13">
      <c r="A1634" s="8">
        <v>663</v>
      </c>
      <c r="B1634" s="8">
        <v>3</v>
      </c>
      <c r="C1634" s="9" t="s">
        <v>21</v>
      </c>
      <c r="D1634" s="9" t="s">
        <v>45</v>
      </c>
      <c r="E1634" s="31">
        <v>12</v>
      </c>
      <c r="F1634" s="31">
        <v>20</v>
      </c>
      <c r="G1634" s="8">
        <v>1</v>
      </c>
      <c r="H1634" s="8">
        <v>42</v>
      </c>
      <c r="I1634" s="9" t="s">
        <v>8</v>
      </c>
      <c r="J1634" s="31">
        <v>20</v>
      </c>
      <c r="K1634" s="31">
        <v>8</v>
      </c>
      <c r="L1634" s="31">
        <v>20</v>
      </c>
      <c r="M1634" s="12">
        <v>0.4</v>
      </c>
    </row>
    <row r="1635" spans="1:13">
      <c r="A1635" s="8">
        <v>664</v>
      </c>
      <c r="B1635" s="8">
        <v>20</v>
      </c>
      <c r="C1635" s="9" t="s">
        <v>24</v>
      </c>
      <c r="D1635" s="9" t="s">
        <v>48</v>
      </c>
      <c r="E1635" s="31">
        <v>10</v>
      </c>
      <c r="F1635" s="31">
        <v>18</v>
      </c>
      <c r="G1635" s="8">
        <v>1</v>
      </c>
      <c r="H1635" s="8">
        <v>9</v>
      </c>
      <c r="I1635" s="9" t="s">
        <v>6</v>
      </c>
      <c r="J1635" s="31">
        <v>18</v>
      </c>
      <c r="K1635" s="31">
        <v>8</v>
      </c>
      <c r="L1635" s="31">
        <v>18</v>
      </c>
      <c r="M1635" s="12">
        <v>0.44444444444444442</v>
      </c>
    </row>
    <row r="1636" spans="1:13">
      <c r="A1636" s="8">
        <v>664</v>
      </c>
      <c r="B1636" s="8">
        <v>20</v>
      </c>
      <c r="C1636" s="9" t="s">
        <v>16</v>
      </c>
      <c r="D1636" s="9" t="s">
        <v>40</v>
      </c>
      <c r="E1636" s="31">
        <v>11</v>
      </c>
      <c r="F1636" s="31">
        <v>19</v>
      </c>
      <c r="G1636" s="8">
        <v>2</v>
      </c>
      <c r="H1636" s="8">
        <v>42</v>
      </c>
      <c r="I1636" s="9" t="s">
        <v>6</v>
      </c>
      <c r="J1636" s="31">
        <v>38</v>
      </c>
      <c r="K1636" s="31">
        <v>16</v>
      </c>
      <c r="L1636" s="31">
        <v>38</v>
      </c>
      <c r="M1636" s="12">
        <v>0.42105263157894735</v>
      </c>
    </row>
    <row r="1637" spans="1:13">
      <c r="A1637" s="8">
        <v>664</v>
      </c>
      <c r="B1637" s="8">
        <v>20</v>
      </c>
      <c r="C1637" s="9" t="s">
        <v>19</v>
      </c>
      <c r="D1637" s="9" t="s">
        <v>43</v>
      </c>
      <c r="E1637" s="31">
        <v>13</v>
      </c>
      <c r="F1637" s="31">
        <v>22</v>
      </c>
      <c r="G1637" s="8">
        <v>3</v>
      </c>
      <c r="H1637" s="8">
        <v>48</v>
      </c>
      <c r="I1637" s="9" t="s">
        <v>8</v>
      </c>
      <c r="J1637" s="31">
        <v>66</v>
      </c>
      <c r="K1637" s="31">
        <v>27</v>
      </c>
      <c r="L1637" s="31">
        <v>66</v>
      </c>
      <c r="M1637" s="12">
        <v>0.40909090909090912</v>
      </c>
    </row>
    <row r="1638" spans="1:13">
      <c r="A1638" s="8">
        <v>665</v>
      </c>
      <c r="B1638" s="8">
        <v>6</v>
      </c>
      <c r="C1638" s="9" t="s">
        <v>26</v>
      </c>
      <c r="D1638" s="9" t="s">
        <v>50</v>
      </c>
      <c r="E1638" s="31">
        <v>15</v>
      </c>
      <c r="F1638" s="31">
        <v>25</v>
      </c>
      <c r="G1638" s="8">
        <v>3</v>
      </c>
      <c r="H1638" s="8">
        <v>25</v>
      </c>
      <c r="I1638" s="9" t="s">
        <v>8</v>
      </c>
      <c r="J1638" s="31">
        <v>75</v>
      </c>
      <c r="K1638" s="31">
        <v>30</v>
      </c>
      <c r="L1638" s="31">
        <v>75</v>
      </c>
      <c r="M1638" s="12">
        <v>0.4</v>
      </c>
    </row>
    <row r="1639" spans="1:13">
      <c r="A1639" s="8">
        <v>665</v>
      </c>
      <c r="B1639" s="8">
        <v>6</v>
      </c>
      <c r="C1639" s="9" t="s">
        <v>10</v>
      </c>
      <c r="D1639" s="9" t="s">
        <v>34</v>
      </c>
      <c r="E1639" s="31">
        <v>16</v>
      </c>
      <c r="F1639" s="31">
        <v>27</v>
      </c>
      <c r="G1639" s="8">
        <v>2</v>
      </c>
      <c r="H1639" s="8">
        <v>15</v>
      </c>
      <c r="I1639" s="9" t="s">
        <v>8</v>
      </c>
      <c r="J1639" s="31">
        <v>54</v>
      </c>
      <c r="K1639" s="31">
        <v>22</v>
      </c>
      <c r="L1639" s="31">
        <v>54</v>
      </c>
      <c r="M1639" s="12">
        <v>0.40740740740740738</v>
      </c>
    </row>
    <row r="1640" spans="1:13">
      <c r="A1640" s="8">
        <v>666</v>
      </c>
      <c r="B1640" s="8">
        <v>8</v>
      </c>
      <c r="C1640" s="9" t="s">
        <v>21</v>
      </c>
      <c r="D1640" s="9" t="s">
        <v>45</v>
      </c>
      <c r="E1640" s="31">
        <v>12</v>
      </c>
      <c r="F1640" s="31">
        <v>20</v>
      </c>
      <c r="G1640" s="8">
        <v>2</v>
      </c>
      <c r="H1640" s="8">
        <v>27</v>
      </c>
      <c r="I1640" s="9" t="s">
        <v>8</v>
      </c>
      <c r="J1640" s="31">
        <v>40</v>
      </c>
      <c r="K1640" s="31">
        <v>16</v>
      </c>
      <c r="L1640" s="31">
        <v>40</v>
      </c>
      <c r="M1640" s="12">
        <v>0.4</v>
      </c>
    </row>
    <row r="1641" spans="1:13">
      <c r="A1641" s="8">
        <v>667</v>
      </c>
      <c r="B1641" s="8">
        <v>6</v>
      </c>
      <c r="C1641" s="9" t="s">
        <v>12</v>
      </c>
      <c r="D1641" s="9" t="s">
        <v>36</v>
      </c>
      <c r="E1641" s="31">
        <v>22</v>
      </c>
      <c r="F1641" s="31">
        <v>36</v>
      </c>
      <c r="G1641" s="8">
        <v>1</v>
      </c>
      <c r="H1641" s="8">
        <v>12</v>
      </c>
      <c r="I1641" s="9" t="s">
        <v>6</v>
      </c>
      <c r="J1641" s="31">
        <v>36</v>
      </c>
      <c r="K1641" s="31">
        <v>14</v>
      </c>
      <c r="L1641" s="31">
        <v>36</v>
      </c>
      <c r="M1641" s="12">
        <v>0.3888888888888889</v>
      </c>
    </row>
    <row r="1642" spans="1:13">
      <c r="A1642" s="8">
        <v>668</v>
      </c>
      <c r="B1642" s="8">
        <v>12</v>
      </c>
      <c r="C1642" s="9" t="s">
        <v>25</v>
      </c>
      <c r="D1642" s="9" t="s">
        <v>49</v>
      </c>
      <c r="E1642" s="31">
        <v>15</v>
      </c>
      <c r="F1642" s="31">
        <v>26</v>
      </c>
      <c r="G1642" s="8">
        <v>3</v>
      </c>
      <c r="H1642" s="8">
        <v>59</v>
      </c>
      <c r="I1642" s="9" t="s">
        <v>6</v>
      </c>
      <c r="J1642" s="31">
        <v>78</v>
      </c>
      <c r="K1642" s="31">
        <v>33</v>
      </c>
      <c r="L1642" s="31">
        <v>78</v>
      </c>
      <c r="M1642" s="12">
        <v>0.42307692307692307</v>
      </c>
    </row>
    <row r="1643" spans="1:13">
      <c r="A1643" s="8">
        <v>668</v>
      </c>
      <c r="B1643" s="8">
        <v>12</v>
      </c>
      <c r="C1643" s="9" t="s">
        <v>5</v>
      </c>
      <c r="D1643" s="9" t="s">
        <v>31</v>
      </c>
      <c r="E1643" s="31">
        <v>14</v>
      </c>
      <c r="F1643" s="31">
        <v>24</v>
      </c>
      <c r="G1643" s="8">
        <v>2</v>
      </c>
      <c r="H1643" s="8">
        <v>9</v>
      </c>
      <c r="I1643" s="9" t="s">
        <v>8</v>
      </c>
      <c r="J1643" s="31">
        <v>48</v>
      </c>
      <c r="K1643" s="31">
        <v>20</v>
      </c>
      <c r="L1643" s="31">
        <v>48</v>
      </c>
      <c r="M1643" s="12">
        <v>0.41666666666666669</v>
      </c>
    </row>
    <row r="1644" spans="1:13">
      <c r="A1644" s="8">
        <v>668</v>
      </c>
      <c r="B1644" s="8">
        <v>12</v>
      </c>
      <c r="C1644" s="9" t="s">
        <v>26</v>
      </c>
      <c r="D1644" s="9" t="s">
        <v>50</v>
      </c>
      <c r="E1644" s="31">
        <v>15</v>
      </c>
      <c r="F1644" s="31">
        <v>25</v>
      </c>
      <c r="G1644" s="8">
        <v>3</v>
      </c>
      <c r="H1644" s="8">
        <v>47</v>
      </c>
      <c r="I1644" s="9" t="s">
        <v>6</v>
      </c>
      <c r="J1644" s="31">
        <v>75</v>
      </c>
      <c r="K1644" s="31">
        <v>30</v>
      </c>
      <c r="L1644" s="31">
        <v>75</v>
      </c>
      <c r="M1644" s="12">
        <v>0.4</v>
      </c>
    </row>
    <row r="1645" spans="1:13">
      <c r="A1645" s="8">
        <v>669</v>
      </c>
      <c r="B1645" s="8">
        <v>10</v>
      </c>
      <c r="C1645" s="9" t="s">
        <v>9</v>
      </c>
      <c r="D1645" s="9" t="s">
        <v>33</v>
      </c>
      <c r="E1645" s="31">
        <v>19</v>
      </c>
      <c r="F1645" s="31">
        <v>31</v>
      </c>
      <c r="G1645" s="8">
        <v>1</v>
      </c>
      <c r="H1645" s="8">
        <v>13</v>
      </c>
      <c r="I1645" s="9" t="s">
        <v>8</v>
      </c>
      <c r="J1645" s="31">
        <v>31</v>
      </c>
      <c r="K1645" s="31">
        <v>12</v>
      </c>
      <c r="L1645" s="31">
        <v>31</v>
      </c>
      <c r="M1645" s="12">
        <v>0.38709677419354838</v>
      </c>
    </row>
    <row r="1646" spans="1:13">
      <c r="A1646" s="8">
        <v>669</v>
      </c>
      <c r="B1646" s="8">
        <v>10</v>
      </c>
      <c r="C1646" s="9" t="s">
        <v>10</v>
      </c>
      <c r="D1646" s="9" t="s">
        <v>34</v>
      </c>
      <c r="E1646" s="31">
        <v>16</v>
      </c>
      <c r="F1646" s="31">
        <v>27</v>
      </c>
      <c r="G1646" s="8">
        <v>2</v>
      </c>
      <c r="H1646" s="8">
        <v>14</v>
      </c>
      <c r="I1646" s="9" t="s">
        <v>8</v>
      </c>
      <c r="J1646" s="31">
        <v>54</v>
      </c>
      <c r="K1646" s="31">
        <v>22</v>
      </c>
      <c r="L1646" s="31">
        <v>54</v>
      </c>
      <c r="M1646" s="12">
        <v>0.40740740740740738</v>
      </c>
    </row>
    <row r="1647" spans="1:13">
      <c r="A1647" s="8">
        <v>669</v>
      </c>
      <c r="B1647" s="8">
        <v>10</v>
      </c>
      <c r="C1647" s="9" t="s">
        <v>18</v>
      </c>
      <c r="D1647" s="9" t="s">
        <v>42</v>
      </c>
      <c r="E1647" s="31">
        <v>19</v>
      </c>
      <c r="F1647" s="31">
        <v>32</v>
      </c>
      <c r="G1647" s="8">
        <v>3</v>
      </c>
      <c r="H1647" s="8">
        <v>42</v>
      </c>
      <c r="I1647" s="9" t="s">
        <v>8</v>
      </c>
      <c r="J1647" s="31">
        <v>96</v>
      </c>
      <c r="K1647" s="31">
        <v>39</v>
      </c>
      <c r="L1647" s="31">
        <v>96</v>
      </c>
      <c r="M1647" s="12">
        <v>0.40625</v>
      </c>
    </row>
    <row r="1648" spans="1:13">
      <c r="A1648" s="8">
        <v>670</v>
      </c>
      <c r="B1648" s="8">
        <v>16</v>
      </c>
      <c r="C1648" s="9" t="s">
        <v>22</v>
      </c>
      <c r="D1648" s="9" t="s">
        <v>46</v>
      </c>
      <c r="E1648" s="31">
        <v>14</v>
      </c>
      <c r="F1648" s="31">
        <v>23</v>
      </c>
      <c r="G1648" s="8">
        <v>1</v>
      </c>
      <c r="H1648" s="8">
        <v>26</v>
      </c>
      <c r="I1648" s="9" t="s">
        <v>6</v>
      </c>
      <c r="J1648" s="31">
        <v>23</v>
      </c>
      <c r="K1648" s="31">
        <v>9</v>
      </c>
      <c r="L1648" s="31">
        <v>23</v>
      </c>
      <c r="M1648" s="12">
        <v>0.39130434782608697</v>
      </c>
    </row>
    <row r="1649" spans="1:13">
      <c r="A1649" s="8">
        <v>670</v>
      </c>
      <c r="B1649" s="8">
        <v>16</v>
      </c>
      <c r="C1649" s="9" t="s">
        <v>17</v>
      </c>
      <c r="D1649" s="9" t="s">
        <v>41</v>
      </c>
      <c r="E1649" s="31">
        <v>21</v>
      </c>
      <c r="F1649" s="31">
        <v>35</v>
      </c>
      <c r="G1649" s="8">
        <v>1</v>
      </c>
      <c r="H1649" s="8">
        <v>17</v>
      </c>
      <c r="I1649" s="9" t="s">
        <v>8</v>
      </c>
      <c r="J1649" s="31">
        <v>35</v>
      </c>
      <c r="K1649" s="31">
        <v>14</v>
      </c>
      <c r="L1649" s="31">
        <v>35</v>
      </c>
      <c r="M1649" s="12">
        <v>0.4</v>
      </c>
    </row>
    <row r="1650" spans="1:13">
      <c r="A1650" s="8">
        <v>670</v>
      </c>
      <c r="B1650" s="8">
        <v>16</v>
      </c>
      <c r="C1650" s="9" t="s">
        <v>12</v>
      </c>
      <c r="D1650" s="9" t="s">
        <v>36</v>
      </c>
      <c r="E1650" s="31">
        <v>22</v>
      </c>
      <c r="F1650" s="31">
        <v>36</v>
      </c>
      <c r="G1650" s="8">
        <v>1</v>
      </c>
      <c r="H1650" s="8">
        <v>32</v>
      </c>
      <c r="I1650" s="9" t="s">
        <v>6</v>
      </c>
      <c r="J1650" s="31">
        <v>36</v>
      </c>
      <c r="K1650" s="31">
        <v>14</v>
      </c>
      <c r="L1650" s="31">
        <v>36</v>
      </c>
      <c r="M1650" s="12">
        <v>0.3888888888888889</v>
      </c>
    </row>
    <row r="1651" spans="1:13">
      <c r="A1651" s="8">
        <v>671</v>
      </c>
      <c r="B1651" s="8">
        <v>17</v>
      </c>
      <c r="C1651" s="9" t="s">
        <v>17</v>
      </c>
      <c r="D1651" s="9" t="s">
        <v>41</v>
      </c>
      <c r="E1651" s="31">
        <v>21</v>
      </c>
      <c r="F1651" s="31">
        <v>35</v>
      </c>
      <c r="G1651" s="8">
        <v>2</v>
      </c>
      <c r="H1651" s="8">
        <v>29</v>
      </c>
      <c r="I1651" s="9" t="s">
        <v>8</v>
      </c>
      <c r="J1651" s="31">
        <v>70</v>
      </c>
      <c r="K1651" s="31">
        <v>28</v>
      </c>
      <c r="L1651" s="31">
        <v>70</v>
      </c>
      <c r="M1651" s="12">
        <v>0.4</v>
      </c>
    </row>
    <row r="1652" spans="1:13">
      <c r="A1652" s="8">
        <v>671</v>
      </c>
      <c r="B1652" s="8">
        <v>17</v>
      </c>
      <c r="C1652" s="9" t="s">
        <v>26</v>
      </c>
      <c r="D1652" s="9" t="s">
        <v>50</v>
      </c>
      <c r="E1652" s="31">
        <v>15</v>
      </c>
      <c r="F1652" s="31">
        <v>25</v>
      </c>
      <c r="G1652" s="8">
        <v>2</v>
      </c>
      <c r="H1652" s="8">
        <v>32</v>
      </c>
      <c r="I1652" s="9" t="s">
        <v>6</v>
      </c>
      <c r="J1652" s="31">
        <v>50</v>
      </c>
      <c r="K1652" s="31">
        <v>20</v>
      </c>
      <c r="L1652" s="31">
        <v>50</v>
      </c>
      <c r="M1652" s="12">
        <v>0.4</v>
      </c>
    </row>
    <row r="1653" spans="1:13">
      <c r="A1653" s="8">
        <v>671</v>
      </c>
      <c r="B1653" s="8">
        <v>17</v>
      </c>
      <c r="C1653" s="9" t="s">
        <v>18</v>
      </c>
      <c r="D1653" s="9" t="s">
        <v>42</v>
      </c>
      <c r="E1653" s="31">
        <v>19</v>
      </c>
      <c r="F1653" s="31">
        <v>32</v>
      </c>
      <c r="G1653" s="8">
        <v>2</v>
      </c>
      <c r="H1653" s="8">
        <v>34</v>
      </c>
      <c r="I1653" s="9" t="s">
        <v>6</v>
      </c>
      <c r="J1653" s="31">
        <v>64</v>
      </c>
      <c r="K1653" s="31">
        <v>26</v>
      </c>
      <c r="L1653" s="31">
        <v>64</v>
      </c>
      <c r="M1653" s="12">
        <v>0.40625</v>
      </c>
    </row>
    <row r="1654" spans="1:13">
      <c r="A1654" s="8">
        <v>672</v>
      </c>
      <c r="B1654" s="8">
        <v>12</v>
      </c>
      <c r="C1654" s="9" t="s">
        <v>18</v>
      </c>
      <c r="D1654" s="9" t="s">
        <v>42</v>
      </c>
      <c r="E1654" s="31">
        <v>19</v>
      </c>
      <c r="F1654" s="31">
        <v>32</v>
      </c>
      <c r="G1654" s="8">
        <v>3</v>
      </c>
      <c r="H1654" s="8">
        <v>21</v>
      </c>
      <c r="I1654" s="9" t="s">
        <v>8</v>
      </c>
      <c r="J1654" s="31">
        <v>96</v>
      </c>
      <c r="K1654" s="31">
        <v>39</v>
      </c>
      <c r="L1654" s="31">
        <v>96</v>
      </c>
      <c r="M1654" s="12">
        <v>0.40625</v>
      </c>
    </row>
    <row r="1655" spans="1:13">
      <c r="A1655" s="8">
        <v>672</v>
      </c>
      <c r="B1655" s="8">
        <v>12</v>
      </c>
      <c r="C1655" s="9" t="s">
        <v>23</v>
      </c>
      <c r="D1655" s="9" t="s">
        <v>47</v>
      </c>
      <c r="E1655" s="31">
        <v>13</v>
      </c>
      <c r="F1655" s="31">
        <v>21</v>
      </c>
      <c r="G1655" s="8">
        <v>2</v>
      </c>
      <c r="H1655" s="8">
        <v>15</v>
      </c>
      <c r="I1655" s="9" t="s">
        <v>8</v>
      </c>
      <c r="J1655" s="31">
        <v>42</v>
      </c>
      <c r="K1655" s="31">
        <v>16</v>
      </c>
      <c r="L1655" s="31">
        <v>42</v>
      </c>
      <c r="M1655" s="12">
        <v>0.38095238095238093</v>
      </c>
    </row>
    <row r="1656" spans="1:13">
      <c r="A1656" s="8">
        <v>672</v>
      </c>
      <c r="B1656" s="8">
        <v>12</v>
      </c>
      <c r="C1656" s="9" t="s">
        <v>16</v>
      </c>
      <c r="D1656" s="9" t="s">
        <v>40</v>
      </c>
      <c r="E1656" s="31">
        <v>11</v>
      </c>
      <c r="F1656" s="31">
        <v>19</v>
      </c>
      <c r="G1656" s="8">
        <v>1</v>
      </c>
      <c r="H1656" s="8">
        <v>42</v>
      </c>
      <c r="I1656" s="9" t="s">
        <v>6</v>
      </c>
      <c r="J1656" s="31">
        <v>19</v>
      </c>
      <c r="K1656" s="31">
        <v>8</v>
      </c>
      <c r="L1656" s="31">
        <v>19</v>
      </c>
      <c r="M1656" s="12">
        <v>0.42105263157894735</v>
      </c>
    </row>
    <row r="1657" spans="1:13">
      <c r="A1657" s="8">
        <v>673</v>
      </c>
      <c r="B1657" s="8">
        <v>20</v>
      </c>
      <c r="C1657" s="9" t="s">
        <v>11</v>
      </c>
      <c r="D1657" s="9" t="s">
        <v>35</v>
      </c>
      <c r="E1657" s="31">
        <v>25</v>
      </c>
      <c r="F1657" s="31">
        <v>40</v>
      </c>
      <c r="G1657" s="8">
        <v>2</v>
      </c>
      <c r="H1657" s="8">
        <v>13</v>
      </c>
      <c r="I1657" s="9" t="s">
        <v>6</v>
      </c>
      <c r="J1657" s="31">
        <v>80</v>
      </c>
      <c r="K1657" s="31">
        <v>30</v>
      </c>
      <c r="L1657" s="31">
        <v>80</v>
      </c>
      <c r="M1657" s="12">
        <v>0.375</v>
      </c>
    </row>
    <row r="1658" spans="1:13">
      <c r="A1658" s="8">
        <v>673</v>
      </c>
      <c r="B1658" s="8">
        <v>20</v>
      </c>
      <c r="C1658" s="9" t="s">
        <v>17</v>
      </c>
      <c r="D1658" s="9" t="s">
        <v>41</v>
      </c>
      <c r="E1658" s="31">
        <v>21</v>
      </c>
      <c r="F1658" s="31">
        <v>35</v>
      </c>
      <c r="G1658" s="8">
        <v>3</v>
      </c>
      <c r="H1658" s="8">
        <v>10</v>
      </c>
      <c r="I1658" s="9" t="s">
        <v>6</v>
      </c>
      <c r="J1658" s="31">
        <v>105</v>
      </c>
      <c r="K1658" s="31">
        <v>42</v>
      </c>
      <c r="L1658" s="31">
        <v>105</v>
      </c>
      <c r="M1658" s="12">
        <v>0.4</v>
      </c>
    </row>
    <row r="1659" spans="1:13">
      <c r="A1659" s="8">
        <v>673</v>
      </c>
      <c r="B1659" s="8">
        <v>20</v>
      </c>
      <c r="C1659" s="9" t="s">
        <v>7</v>
      </c>
      <c r="D1659" s="9" t="s">
        <v>32</v>
      </c>
      <c r="E1659" s="31">
        <v>18</v>
      </c>
      <c r="F1659" s="31">
        <v>30</v>
      </c>
      <c r="G1659" s="8">
        <v>1</v>
      </c>
      <c r="H1659" s="8">
        <v>25</v>
      </c>
      <c r="I1659" s="9" t="s">
        <v>6</v>
      </c>
      <c r="J1659" s="31">
        <v>30</v>
      </c>
      <c r="K1659" s="31">
        <v>12</v>
      </c>
      <c r="L1659" s="31">
        <v>30</v>
      </c>
      <c r="M1659" s="12">
        <v>0.4</v>
      </c>
    </row>
    <row r="1660" spans="1:13">
      <c r="A1660" s="8">
        <v>673</v>
      </c>
      <c r="B1660" s="8">
        <v>20</v>
      </c>
      <c r="C1660" s="9" t="s">
        <v>26</v>
      </c>
      <c r="D1660" s="9" t="s">
        <v>50</v>
      </c>
      <c r="E1660" s="31">
        <v>15</v>
      </c>
      <c r="F1660" s="31">
        <v>25</v>
      </c>
      <c r="G1660" s="8">
        <v>2</v>
      </c>
      <c r="H1660" s="8">
        <v>45</v>
      </c>
      <c r="I1660" s="9" t="s">
        <v>8</v>
      </c>
      <c r="J1660" s="31">
        <v>50</v>
      </c>
      <c r="K1660" s="31">
        <v>20</v>
      </c>
      <c r="L1660" s="31">
        <v>50</v>
      </c>
      <c r="M1660" s="12">
        <v>0.4</v>
      </c>
    </row>
    <row r="1661" spans="1:13">
      <c r="A1661" s="8">
        <v>674</v>
      </c>
      <c r="B1661" s="8">
        <v>1</v>
      </c>
      <c r="C1661" s="9" t="s">
        <v>16</v>
      </c>
      <c r="D1661" s="9" t="s">
        <v>40</v>
      </c>
      <c r="E1661" s="31">
        <v>11</v>
      </c>
      <c r="F1661" s="31">
        <v>19</v>
      </c>
      <c r="G1661" s="8">
        <v>3</v>
      </c>
      <c r="H1661" s="8">
        <v>11</v>
      </c>
      <c r="I1661" s="9" t="s">
        <v>6</v>
      </c>
      <c r="J1661" s="31">
        <v>57</v>
      </c>
      <c r="K1661" s="31">
        <v>24</v>
      </c>
      <c r="L1661" s="31">
        <v>57</v>
      </c>
      <c r="M1661" s="12">
        <v>0.42105263157894735</v>
      </c>
    </row>
    <row r="1662" spans="1:13">
      <c r="A1662" s="8">
        <v>674</v>
      </c>
      <c r="B1662" s="8">
        <v>1</v>
      </c>
      <c r="C1662" s="9" t="s">
        <v>24</v>
      </c>
      <c r="D1662" s="9" t="s">
        <v>48</v>
      </c>
      <c r="E1662" s="31">
        <v>10</v>
      </c>
      <c r="F1662" s="31">
        <v>18</v>
      </c>
      <c r="G1662" s="8">
        <v>2</v>
      </c>
      <c r="H1662" s="8">
        <v>12</v>
      </c>
      <c r="I1662" s="9" t="s">
        <v>6</v>
      </c>
      <c r="J1662" s="31">
        <v>36</v>
      </c>
      <c r="K1662" s="31">
        <v>16</v>
      </c>
      <c r="L1662" s="31">
        <v>36</v>
      </c>
      <c r="M1662" s="12">
        <v>0.44444444444444442</v>
      </c>
    </row>
    <row r="1663" spans="1:13">
      <c r="A1663" s="8">
        <v>674</v>
      </c>
      <c r="B1663" s="8">
        <v>1</v>
      </c>
      <c r="C1663" s="9" t="s">
        <v>9</v>
      </c>
      <c r="D1663" s="9" t="s">
        <v>33</v>
      </c>
      <c r="E1663" s="31">
        <v>19</v>
      </c>
      <c r="F1663" s="31">
        <v>31</v>
      </c>
      <c r="G1663" s="8">
        <v>3</v>
      </c>
      <c r="H1663" s="8">
        <v>7</v>
      </c>
      <c r="I1663" s="9" t="s">
        <v>8</v>
      </c>
      <c r="J1663" s="31">
        <v>93</v>
      </c>
      <c r="K1663" s="31">
        <v>36</v>
      </c>
      <c r="L1663" s="31">
        <v>93</v>
      </c>
      <c r="M1663" s="12">
        <v>0.38709677419354838</v>
      </c>
    </row>
    <row r="1664" spans="1:13">
      <c r="A1664" s="8">
        <v>674</v>
      </c>
      <c r="B1664" s="8">
        <v>1</v>
      </c>
      <c r="C1664" s="9" t="s">
        <v>23</v>
      </c>
      <c r="D1664" s="9" t="s">
        <v>47</v>
      </c>
      <c r="E1664" s="31">
        <v>13</v>
      </c>
      <c r="F1664" s="31">
        <v>21</v>
      </c>
      <c r="G1664" s="8">
        <v>1</v>
      </c>
      <c r="H1664" s="8">
        <v>35</v>
      </c>
      <c r="I1664" s="9" t="s">
        <v>6</v>
      </c>
      <c r="J1664" s="31">
        <v>21</v>
      </c>
      <c r="K1664" s="31">
        <v>8</v>
      </c>
      <c r="L1664" s="31">
        <v>21</v>
      </c>
      <c r="M1664" s="12">
        <v>0.38095238095238093</v>
      </c>
    </row>
    <row r="1665" spans="1:13">
      <c r="A1665" s="8">
        <v>675</v>
      </c>
      <c r="B1665" s="8">
        <v>5</v>
      </c>
      <c r="C1665" s="9" t="s">
        <v>26</v>
      </c>
      <c r="D1665" s="9" t="s">
        <v>50</v>
      </c>
      <c r="E1665" s="31">
        <v>15</v>
      </c>
      <c r="F1665" s="31">
        <v>25</v>
      </c>
      <c r="G1665" s="8">
        <v>1</v>
      </c>
      <c r="H1665" s="8">
        <v>8</v>
      </c>
      <c r="I1665" s="9" t="s">
        <v>6</v>
      </c>
      <c r="J1665" s="31">
        <v>25</v>
      </c>
      <c r="K1665" s="31">
        <v>10</v>
      </c>
      <c r="L1665" s="31">
        <v>25</v>
      </c>
      <c r="M1665" s="12">
        <v>0.4</v>
      </c>
    </row>
    <row r="1666" spans="1:13">
      <c r="A1666" s="8">
        <v>675</v>
      </c>
      <c r="B1666" s="8">
        <v>5</v>
      </c>
      <c r="C1666" s="9" t="s">
        <v>21</v>
      </c>
      <c r="D1666" s="9" t="s">
        <v>45</v>
      </c>
      <c r="E1666" s="31">
        <v>12</v>
      </c>
      <c r="F1666" s="31">
        <v>20</v>
      </c>
      <c r="G1666" s="8">
        <v>3</v>
      </c>
      <c r="H1666" s="8">
        <v>54</v>
      </c>
      <c r="I1666" s="9" t="s">
        <v>8</v>
      </c>
      <c r="J1666" s="31">
        <v>60</v>
      </c>
      <c r="K1666" s="31">
        <v>24</v>
      </c>
      <c r="L1666" s="31">
        <v>60</v>
      </c>
      <c r="M1666" s="12">
        <v>0.4</v>
      </c>
    </row>
    <row r="1667" spans="1:13">
      <c r="A1667" s="8">
        <v>675</v>
      </c>
      <c r="B1667" s="8">
        <v>5</v>
      </c>
      <c r="C1667" s="9" t="s">
        <v>12</v>
      </c>
      <c r="D1667" s="9" t="s">
        <v>36</v>
      </c>
      <c r="E1667" s="31">
        <v>22</v>
      </c>
      <c r="F1667" s="31">
        <v>36</v>
      </c>
      <c r="G1667" s="8">
        <v>3</v>
      </c>
      <c r="H1667" s="8">
        <v>59</v>
      </c>
      <c r="I1667" s="9" t="s">
        <v>6</v>
      </c>
      <c r="J1667" s="31">
        <v>108</v>
      </c>
      <c r="K1667" s="31">
        <v>42</v>
      </c>
      <c r="L1667" s="31">
        <v>108</v>
      </c>
      <c r="M1667" s="12">
        <v>0.3888888888888889</v>
      </c>
    </row>
    <row r="1668" spans="1:13">
      <c r="A1668" s="8">
        <v>676</v>
      </c>
      <c r="B1668" s="8">
        <v>7</v>
      </c>
      <c r="C1668" s="9" t="s">
        <v>9</v>
      </c>
      <c r="D1668" s="9" t="s">
        <v>33</v>
      </c>
      <c r="E1668" s="31">
        <v>19</v>
      </c>
      <c r="F1668" s="31">
        <v>31</v>
      </c>
      <c r="G1668" s="8">
        <v>1</v>
      </c>
      <c r="H1668" s="8">
        <v>45</v>
      </c>
      <c r="I1668" s="9" t="s">
        <v>6</v>
      </c>
      <c r="J1668" s="31">
        <v>31</v>
      </c>
      <c r="K1668" s="31">
        <v>12</v>
      </c>
      <c r="L1668" s="31">
        <v>31</v>
      </c>
      <c r="M1668" s="12">
        <v>0.38709677419354838</v>
      </c>
    </row>
    <row r="1669" spans="1:13">
      <c r="A1669" s="8">
        <v>676</v>
      </c>
      <c r="B1669" s="8">
        <v>7</v>
      </c>
      <c r="C1669" s="9" t="s">
        <v>22</v>
      </c>
      <c r="D1669" s="9" t="s">
        <v>46</v>
      </c>
      <c r="E1669" s="31">
        <v>14</v>
      </c>
      <c r="F1669" s="31">
        <v>23</v>
      </c>
      <c r="G1669" s="8">
        <v>1</v>
      </c>
      <c r="H1669" s="8">
        <v>40</v>
      </c>
      <c r="I1669" s="9" t="s">
        <v>8</v>
      </c>
      <c r="J1669" s="31">
        <v>23</v>
      </c>
      <c r="K1669" s="31">
        <v>9</v>
      </c>
      <c r="L1669" s="31">
        <v>23</v>
      </c>
      <c r="M1669" s="12">
        <v>0.39130434782608697</v>
      </c>
    </row>
    <row r="1670" spans="1:13">
      <c r="A1670" s="8">
        <v>676</v>
      </c>
      <c r="B1670" s="8">
        <v>7</v>
      </c>
      <c r="C1670" s="9" t="s">
        <v>15</v>
      </c>
      <c r="D1670" s="9" t="s">
        <v>39</v>
      </c>
      <c r="E1670" s="31">
        <v>16</v>
      </c>
      <c r="F1670" s="31">
        <v>28</v>
      </c>
      <c r="G1670" s="8">
        <v>1</v>
      </c>
      <c r="H1670" s="8">
        <v>12</v>
      </c>
      <c r="I1670" s="9" t="s">
        <v>8</v>
      </c>
      <c r="J1670" s="31">
        <v>28</v>
      </c>
      <c r="K1670" s="31">
        <v>12</v>
      </c>
      <c r="L1670" s="31">
        <v>28</v>
      </c>
      <c r="M1670" s="12">
        <v>0.42857142857142855</v>
      </c>
    </row>
    <row r="1671" spans="1:13">
      <c r="A1671" s="8">
        <v>676</v>
      </c>
      <c r="B1671" s="8">
        <v>7</v>
      </c>
      <c r="C1671" s="9" t="s">
        <v>23</v>
      </c>
      <c r="D1671" s="9" t="s">
        <v>47</v>
      </c>
      <c r="E1671" s="31">
        <v>13</v>
      </c>
      <c r="F1671" s="31">
        <v>21</v>
      </c>
      <c r="G1671" s="8">
        <v>2</v>
      </c>
      <c r="H1671" s="8">
        <v>24</v>
      </c>
      <c r="I1671" s="9" t="s">
        <v>6</v>
      </c>
      <c r="J1671" s="31">
        <v>42</v>
      </c>
      <c r="K1671" s="31">
        <v>16</v>
      </c>
      <c r="L1671" s="31">
        <v>42</v>
      </c>
      <c r="M1671" s="12">
        <v>0.38095238095238093</v>
      </c>
    </row>
    <row r="1672" spans="1:13">
      <c r="A1672" s="8">
        <v>677</v>
      </c>
      <c r="B1672" s="8">
        <v>14</v>
      </c>
      <c r="C1672" s="9" t="s">
        <v>21</v>
      </c>
      <c r="D1672" s="9" t="s">
        <v>45</v>
      </c>
      <c r="E1672" s="31">
        <v>12</v>
      </c>
      <c r="F1672" s="31">
        <v>20</v>
      </c>
      <c r="G1672" s="8">
        <v>2</v>
      </c>
      <c r="H1672" s="8">
        <v>55</v>
      </c>
      <c r="I1672" s="9" t="s">
        <v>6</v>
      </c>
      <c r="J1672" s="31">
        <v>40</v>
      </c>
      <c r="K1672" s="31">
        <v>16</v>
      </c>
      <c r="L1672" s="31">
        <v>40</v>
      </c>
      <c r="M1672" s="12">
        <v>0.4</v>
      </c>
    </row>
    <row r="1673" spans="1:13">
      <c r="A1673" s="8">
        <v>677</v>
      </c>
      <c r="B1673" s="8">
        <v>14</v>
      </c>
      <c r="C1673" s="9" t="s">
        <v>17</v>
      </c>
      <c r="D1673" s="9" t="s">
        <v>41</v>
      </c>
      <c r="E1673" s="31">
        <v>21</v>
      </c>
      <c r="F1673" s="31">
        <v>35</v>
      </c>
      <c r="G1673" s="8">
        <v>2</v>
      </c>
      <c r="H1673" s="8">
        <v>59</v>
      </c>
      <c r="I1673" s="9" t="s">
        <v>8</v>
      </c>
      <c r="J1673" s="31">
        <v>70</v>
      </c>
      <c r="K1673" s="31">
        <v>28</v>
      </c>
      <c r="L1673" s="31">
        <v>70</v>
      </c>
      <c r="M1673" s="12">
        <v>0.4</v>
      </c>
    </row>
    <row r="1674" spans="1:13">
      <c r="A1674" s="8">
        <v>677</v>
      </c>
      <c r="B1674" s="8">
        <v>14</v>
      </c>
      <c r="C1674" s="9" t="s">
        <v>20</v>
      </c>
      <c r="D1674" s="9" t="s">
        <v>44</v>
      </c>
      <c r="E1674" s="31">
        <v>20</v>
      </c>
      <c r="F1674" s="31">
        <v>34</v>
      </c>
      <c r="G1674" s="8">
        <v>1</v>
      </c>
      <c r="H1674" s="8">
        <v>34</v>
      </c>
      <c r="I1674" s="9" t="s">
        <v>8</v>
      </c>
      <c r="J1674" s="31">
        <v>34</v>
      </c>
      <c r="K1674" s="31">
        <v>14</v>
      </c>
      <c r="L1674" s="31">
        <v>34</v>
      </c>
      <c r="M1674" s="12">
        <v>0.41176470588235292</v>
      </c>
    </row>
    <row r="1675" spans="1:13">
      <c r="A1675" s="8">
        <v>678</v>
      </c>
      <c r="B1675" s="8">
        <v>19</v>
      </c>
      <c r="C1675" s="9" t="s">
        <v>13</v>
      </c>
      <c r="D1675" s="9" t="s">
        <v>37</v>
      </c>
      <c r="E1675" s="31">
        <v>17</v>
      </c>
      <c r="F1675" s="31">
        <v>29</v>
      </c>
      <c r="G1675" s="8">
        <v>1</v>
      </c>
      <c r="H1675" s="8">
        <v>27</v>
      </c>
      <c r="I1675" s="9" t="s">
        <v>6</v>
      </c>
      <c r="J1675" s="31">
        <v>29</v>
      </c>
      <c r="K1675" s="31">
        <v>12</v>
      </c>
      <c r="L1675" s="31">
        <v>29</v>
      </c>
      <c r="M1675" s="12">
        <v>0.41379310344827586</v>
      </c>
    </row>
    <row r="1676" spans="1:13">
      <c r="A1676" s="8">
        <v>678</v>
      </c>
      <c r="B1676" s="8">
        <v>19</v>
      </c>
      <c r="C1676" s="9" t="s">
        <v>16</v>
      </c>
      <c r="D1676" s="9" t="s">
        <v>40</v>
      </c>
      <c r="E1676" s="31">
        <v>11</v>
      </c>
      <c r="F1676" s="31">
        <v>19</v>
      </c>
      <c r="G1676" s="8">
        <v>3</v>
      </c>
      <c r="H1676" s="8">
        <v>37</v>
      </c>
      <c r="I1676" s="9" t="s">
        <v>8</v>
      </c>
      <c r="J1676" s="31">
        <v>57</v>
      </c>
      <c r="K1676" s="31">
        <v>24</v>
      </c>
      <c r="L1676" s="31">
        <v>57</v>
      </c>
      <c r="M1676" s="12">
        <v>0.42105263157894735</v>
      </c>
    </row>
    <row r="1677" spans="1:13">
      <c r="A1677" s="8">
        <v>678</v>
      </c>
      <c r="B1677" s="8">
        <v>19</v>
      </c>
      <c r="C1677" s="9" t="s">
        <v>17</v>
      </c>
      <c r="D1677" s="9" t="s">
        <v>41</v>
      </c>
      <c r="E1677" s="31">
        <v>21</v>
      </c>
      <c r="F1677" s="31">
        <v>35</v>
      </c>
      <c r="G1677" s="8">
        <v>2</v>
      </c>
      <c r="H1677" s="8">
        <v>37</v>
      </c>
      <c r="I1677" s="9" t="s">
        <v>8</v>
      </c>
      <c r="J1677" s="31">
        <v>70</v>
      </c>
      <c r="K1677" s="31">
        <v>28</v>
      </c>
      <c r="L1677" s="31">
        <v>70</v>
      </c>
      <c r="M1677" s="12">
        <v>0.4</v>
      </c>
    </row>
    <row r="1678" spans="1:13">
      <c r="A1678" s="8">
        <v>678</v>
      </c>
      <c r="B1678" s="8">
        <v>19</v>
      </c>
      <c r="C1678" s="9" t="s">
        <v>5</v>
      </c>
      <c r="D1678" s="9" t="s">
        <v>31</v>
      </c>
      <c r="E1678" s="31">
        <v>14</v>
      </c>
      <c r="F1678" s="31">
        <v>24</v>
      </c>
      <c r="G1678" s="8">
        <v>2</v>
      </c>
      <c r="H1678" s="8">
        <v>20</v>
      </c>
      <c r="I1678" s="9" t="s">
        <v>8</v>
      </c>
      <c r="J1678" s="31">
        <v>48</v>
      </c>
      <c r="K1678" s="31">
        <v>20</v>
      </c>
      <c r="L1678" s="31">
        <v>48</v>
      </c>
      <c r="M1678" s="12">
        <v>0.41666666666666669</v>
      </c>
    </row>
    <row r="1679" spans="1:13">
      <c r="A1679" s="8">
        <v>679</v>
      </c>
      <c r="B1679" s="8">
        <v>9</v>
      </c>
      <c r="C1679" s="9" t="s">
        <v>23</v>
      </c>
      <c r="D1679" s="9" t="s">
        <v>47</v>
      </c>
      <c r="E1679" s="31">
        <v>13</v>
      </c>
      <c r="F1679" s="31">
        <v>21</v>
      </c>
      <c r="G1679" s="8">
        <v>2</v>
      </c>
      <c r="H1679" s="8">
        <v>27</v>
      </c>
      <c r="I1679" s="9" t="s">
        <v>8</v>
      </c>
      <c r="J1679" s="31">
        <v>42</v>
      </c>
      <c r="K1679" s="31">
        <v>16</v>
      </c>
      <c r="L1679" s="31">
        <v>42</v>
      </c>
      <c r="M1679" s="12">
        <v>0.38095238095238093</v>
      </c>
    </row>
    <row r="1680" spans="1:13">
      <c r="A1680" s="8">
        <v>679</v>
      </c>
      <c r="B1680" s="8">
        <v>9</v>
      </c>
      <c r="C1680" s="9" t="s">
        <v>25</v>
      </c>
      <c r="D1680" s="9" t="s">
        <v>49</v>
      </c>
      <c r="E1680" s="31">
        <v>15</v>
      </c>
      <c r="F1680" s="31">
        <v>26</v>
      </c>
      <c r="G1680" s="8">
        <v>1</v>
      </c>
      <c r="H1680" s="8">
        <v>11</v>
      </c>
      <c r="I1680" s="9" t="s">
        <v>8</v>
      </c>
      <c r="J1680" s="31">
        <v>26</v>
      </c>
      <c r="K1680" s="31">
        <v>11</v>
      </c>
      <c r="L1680" s="31">
        <v>26</v>
      </c>
      <c r="M1680" s="12">
        <v>0.42307692307692307</v>
      </c>
    </row>
    <row r="1681" spans="1:13">
      <c r="A1681" s="8">
        <v>679</v>
      </c>
      <c r="B1681" s="8">
        <v>9</v>
      </c>
      <c r="C1681" s="9" t="s">
        <v>15</v>
      </c>
      <c r="D1681" s="9" t="s">
        <v>39</v>
      </c>
      <c r="E1681" s="31">
        <v>16</v>
      </c>
      <c r="F1681" s="31">
        <v>28</v>
      </c>
      <c r="G1681" s="8">
        <v>2</v>
      </c>
      <c r="H1681" s="8">
        <v>16</v>
      </c>
      <c r="I1681" s="9" t="s">
        <v>8</v>
      </c>
      <c r="J1681" s="31">
        <v>56</v>
      </c>
      <c r="K1681" s="31">
        <v>24</v>
      </c>
      <c r="L1681" s="31">
        <v>56</v>
      </c>
      <c r="M1681" s="12">
        <v>0.42857142857142855</v>
      </c>
    </row>
    <row r="1682" spans="1:13">
      <c r="A1682" s="8">
        <v>679</v>
      </c>
      <c r="B1682" s="8">
        <v>9</v>
      </c>
      <c r="C1682" s="9" t="s">
        <v>26</v>
      </c>
      <c r="D1682" s="9" t="s">
        <v>50</v>
      </c>
      <c r="E1682" s="31">
        <v>15</v>
      </c>
      <c r="F1682" s="31">
        <v>25</v>
      </c>
      <c r="G1682" s="8">
        <v>3</v>
      </c>
      <c r="H1682" s="8">
        <v>52</v>
      </c>
      <c r="I1682" s="9" t="s">
        <v>8</v>
      </c>
      <c r="J1682" s="31">
        <v>75</v>
      </c>
      <c r="K1682" s="31">
        <v>30</v>
      </c>
      <c r="L1682" s="31">
        <v>75</v>
      </c>
      <c r="M1682" s="12">
        <v>0.4</v>
      </c>
    </row>
    <row r="1683" spans="1:13">
      <c r="A1683" s="8">
        <v>680</v>
      </c>
      <c r="B1683" s="8">
        <v>5</v>
      </c>
      <c r="C1683" s="9" t="s">
        <v>24</v>
      </c>
      <c r="D1683" s="9" t="s">
        <v>48</v>
      </c>
      <c r="E1683" s="31">
        <v>10</v>
      </c>
      <c r="F1683" s="31">
        <v>18</v>
      </c>
      <c r="G1683" s="8">
        <v>2</v>
      </c>
      <c r="H1683" s="8">
        <v>6</v>
      </c>
      <c r="I1683" s="9" t="s">
        <v>8</v>
      </c>
      <c r="J1683" s="31">
        <v>36</v>
      </c>
      <c r="K1683" s="31">
        <v>16</v>
      </c>
      <c r="L1683" s="31">
        <v>36</v>
      </c>
      <c r="M1683" s="12">
        <v>0.44444444444444442</v>
      </c>
    </row>
    <row r="1684" spans="1:13">
      <c r="A1684" s="8">
        <v>680</v>
      </c>
      <c r="B1684" s="8">
        <v>5</v>
      </c>
      <c r="C1684" s="9" t="s">
        <v>21</v>
      </c>
      <c r="D1684" s="9" t="s">
        <v>45</v>
      </c>
      <c r="E1684" s="31">
        <v>12</v>
      </c>
      <c r="F1684" s="31">
        <v>20</v>
      </c>
      <c r="G1684" s="8">
        <v>3</v>
      </c>
      <c r="H1684" s="8">
        <v>49</v>
      </c>
      <c r="I1684" s="9" t="s">
        <v>8</v>
      </c>
      <c r="J1684" s="31">
        <v>60</v>
      </c>
      <c r="K1684" s="31">
        <v>24</v>
      </c>
      <c r="L1684" s="31">
        <v>60</v>
      </c>
      <c r="M1684" s="12">
        <v>0.4</v>
      </c>
    </row>
    <row r="1685" spans="1:13">
      <c r="A1685" s="8">
        <v>680</v>
      </c>
      <c r="B1685" s="8">
        <v>5</v>
      </c>
      <c r="C1685" s="9" t="s">
        <v>14</v>
      </c>
      <c r="D1685" s="9" t="s">
        <v>38</v>
      </c>
      <c r="E1685" s="31">
        <v>20</v>
      </c>
      <c r="F1685" s="31">
        <v>33</v>
      </c>
      <c r="G1685" s="8">
        <v>2</v>
      </c>
      <c r="H1685" s="8">
        <v>56</v>
      </c>
      <c r="I1685" s="9" t="s">
        <v>6</v>
      </c>
      <c r="J1685" s="31">
        <v>66</v>
      </c>
      <c r="K1685" s="31">
        <v>26</v>
      </c>
      <c r="L1685" s="31">
        <v>66</v>
      </c>
      <c r="M1685" s="12">
        <v>0.39393939393939392</v>
      </c>
    </row>
    <row r="1686" spans="1:13">
      <c r="A1686" s="8">
        <v>681</v>
      </c>
      <c r="B1686" s="8">
        <v>2</v>
      </c>
      <c r="C1686" s="9" t="s">
        <v>14</v>
      </c>
      <c r="D1686" s="9" t="s">
        <v>38</v>
      </c>
      <c r="E1686" s="31">
        <v>20</v>
      </c>
      <c r="F1686" s="31">
        <v>33</v>
      </c>
      <c r="G1686" s="8">
        <v>1</v>
      </c>
      <c r="H1686" s="8">
        <v>44</v>
      </c>
      <c r="I1686" s="9" t="s">
        <v>6</v>
      </c>
      <c r="J1686" s="31">
        <v>33</v>
      </c>
      <c r="K1686" s="31">
        <v>13</v>
      </c>
      <c r="L1686" s="31">
        <v>33</v>
      </c>
      <c r="M1686" s="12">
        <v>0.39393939393939392</v>
      </c>
    </row>
    <row r="1687" spans="1:13">
      <c r="A1687" s="8">
        <v>681</v>
      </c>
      <c r="B1687" s="8">
        <v>2</v>
      </c>
      <c r="C1687" s="9" t="s">
        <v>23</v>
      </c>
      <c r="D1687" s="9" t="s">
        <v>47</v>
      </c>
      <c r="E1687" s="31">
        <v>13</v>
      </c>
      <c r="F1687" s="31">
        <v>21</v>
      </c>
      <c r="G1687" s="8">
        <v>2</v>
      </c>
      <c r="H1687" s="8">
        <v>21</v>
      </c>
      <c r="I1687" s="9" t="s">
        <v>8</v>
      </c>
      <c r="J1687" s="31">
        <v>42</v>
      </c>
      <c r="K1687" s="31">
        <v>16</v>
      </c>
      <c r="L1687" s="31">
        <v>42</v>
      </c>
      <c r="M1687" s="12">
        <v>0.38095238095238093</v>
      </c>
    </row>
    <row r="1688" spans="1:13">
      <c r="A1688" s="8">
        <v>682</v>
      </c>
      <c r="B1688" s="8">
        <v>1</v>
      </c>
      <c r="C1688" s="9" t="s">
        <v>22</v>
      </c>
      <c r="D1688" s="9" t="s">
        <v>46</v>
      </c>
      <c r="E1688" s="31">
        <v>14</v>
      </c>
      <c r="F1688" s="31">
        <v>23</v>
      </c>
      <c r="G1688" s="8">
        <v>1</v>
      </c>
      <c r="H1688" s="8">
        <v>43</v>
      </c>
      <c r="I1688" s="9" t="s">
        <v>6</v>
      </c>
      <c r="J1688" s="31">
        <v>23</v>
      </c>
      <c r="K1688" s="31">
        <v>9</v>
      </c>
      <c r="L1688" s="31">
        <v>23</v>
      </c>
      <c r="M1688" s="12">
        <v>0.39130434782608697</v>
      </c>
    </row>
    <row r="1689" spans="1:13">
      <c r="A1689" s="8">
        <v>683</v>
      </c>
      <c r="B1689" s="8">
        <v>2</v>
      </c>
      <c r="C1689" s="9" t="s">
        <v>19</v>
      </c>
      <c r="D1689" s="9" t="s">
        <v>43</v>
      </c>
      <c r="E1689" s="31">
        <v>13</v>
      </c>
      <c r="F1689" s="31">
        <v>22</v>
      </c>
      <c r="G1689" s="8">
        <v>1</v>
      </c>
      <c r="H1689" s="8">
        <v>25</v>
      </c>
      <c r="I1689" s="9" t="s">
        <v>8</v>
      </c>
      <c r="J1689" s="31">
        <v>22</v>
      </c>
      <c r="K1689" s="31">
        <v>9</v>
      </c>
      <c r="L1689" s="31">
        <v>22</v>
      </c>
      <c r="M1689" s="12">
        <v>0.40909090909090912</v>
      </c>
    </row>
    <row r="1690" spans="1:13">
      <c r="A1690" s="8">
        <v>683</v>
      </c>
      <c r="B1690" s="8">
        <v>2</v>
      </c>
      <c r="C1690" s="9" t="s">
        <v>21</v>
      </c>
      <c r="D1690" s="9" t="s">
        <v>45</v>
      </c>
      <c r="E1690" s="31">
        <v>12</v>
      </c>
      <c r="F1690" s="31">
        <v>20</v>
      </c>
      <c r="G1690" s="8">
        <v>2</v>
      </c>
      <c r="H1690" s="8">
        <v>35</v>
      </c>
      <c r="I1690" s="9" t="s">
        <v>6</v>
      </c>
      <c r="J1690" s="31">
        <v>40</v>
      </c>
      <c r="K1690" s="31">
        <v>16</v>
      </c>
      <c r="L1690" s="31">
        <v>40</v>
      </c>
      <c r="M1690" s="12">
        <v>0.4</v>
      </c>
    </row>
    <row r="1691" spans="1:13">
      <c r="A1691" s="8">
        <v>683</v>
      </c>
      <c r="B1691" s="8">
        <v>2</v>
      </c>
      <c r="C1691" s="9" t="s">
        <v>11</v>
      </c>
      <c r="D1691" s="9" t="s">
        <v>35</v>
      </c>
      <c r="E1691" s="31">
        <v>25</v>
      </c>
      <c r="F1691" s="31">
        <v>40</v>
      </c>
      <c r="G1691" s="8">
        <v>1</v>
      </c>
      <c r="H1691" s="8">
        <v>6</v>
      </c>
      <c r="I1691" s="9" t="s">
        <v>8</v>
      </c>
      <c r="J1691" s="31">
        <v>40</v>
      </c>
      <c r="K1691" s="31">
        <v>15</v>
      </c>
      <c r="L1691" s="31">
        <v>40</v>
      </c>
      <c r="M1691" s="12">
        <v>0.375</v>
      </c>
    </row>
    <row r="1692" spans="1:13">
      <c r="A1692" s="8">
        <v>683</v>
      </c>
      <c r="B1692" s="8">
        <v>2</v>
      </c>
      <c r="C1692" s="9" t="s">
        <v>9</v>
      </c>
      <c r="D1692" s="9" t="s">
        <v>33</v>
      </c>
      <c r="E1692" s="31">
        <v>19</v>
      </c>
      <c r="F1692" s="31">
        <v>31</v>
      </c>
      <c r="G1692" s="8">
        <v>2</v>
      </c>
      <c r="H1692" s="8">
        <v>16</v>
      </c>
      <c r="I1692" s="9" t="s">
        <v>8</v>
      </c>
      <c r="J1692" s="31">
        <v>62</v>
      </c>
      <c r="K1692" s="31">
        <v>24</v>
      </c>
      <c r="L1692" s="31">
        <v>62</v>
      </c>
      <c r="M1692" s="12">
        <v>0.38709677419354838</v>
      </c>
    </row>
    <row r="1693" spans="1:13">
      <c r="A1693" s="8">
        <v>684</v>
      </c>
      <c r="B1693" s="8">
        <v>10</v>
      </c>
      <c r="C1693" s="9" t="s">
        <v>12</v>
      </c>
      <c r="D1693" s="9" t="s">
        <v>36</v>
      </c>
      <c r="E1693" s="31">
        <v>22</v>
      </c>
      <c r="F1693" s="31">
        <v>36</v>
      </c>
      <c r="G1693" s="8">
        <v>1</v>
      </c>
      <c r="H1693" s="8">
        <v>38</v>
      </c>
      <c r="I1693" s="9" t="s">
        <v>6</v>
      </c>
      <c r="J1693" s="31">
        <v>36</v>
      </c>
      <c r="K1693" s="31">
        <v>14</v>
      </c>
      <c r="L1693" s="31">
        <v>36</v>
      </c>
      <c r="M1693" s="12">
        <v>0.3888888888888889</v>
      </c>
    </row>
    <row r="1694" spans="1:13">
      <c r="A1694" s="8">
        <v>684</v>
      </c>
      <c r="B1694" s="8">
        <v>10</v>
      </c>
      <c r="C1694" s="9" t="s">
        <v>9</v>
      </c>
      <c r="D1694" s="9" t="s">
        <v>33</v>
      </c>
      <c r="E1694" s="31">
        <v>19</v>
      </c>
      <c r="F1694" s="31">
        <v>31</v>
      </c>
      <c r="G1694" s="8">
        <v>1</v>
      </c>
      <c r="H1694" s="8">
        <v>10</v>
      </c>
      <c r="I1694" s="9" t="s">
        <v>8</v>
      </c>
      <c r="J1694" s="31">
        <v>31</v>
      </c>
      <c r="K1694" s="31">
        <v>12</v>
      </c>
      <c r="L1694" s="31">
        <v>31</v>
      </c>
      <c r="M1694" s="12">
        <v>0.38709677419354838</v>
      </c>
    </row>
    <row r="1695" spans="1:13">
      <c r="A1695" s="8">
        <v>684</v>
      </c>
      <c r="B1695" s="8">
        <v>10</v>
      </c>
      <c r="C1695" s="9" t="s">
        <v>25</v>
      </c>
      <c r="D1695" s="9" t="s">
        <v>49</v>
      </c>
      <c r="E1695" s="31">
        <v>15</v>
      </c>
      <c r="F1695" s="31">
        <v>26</v>
      </c>
      <c r="G1695" s="8">
        <v>1</v>
      </c>
      <c r="H1695" s="8">
        <v>25</v>
      </c>
      <c r="I1695" s="9" t="s">
        <v>6</v>
      </c>
      <c r="J1695" s="31">
        <v>26</v>
      </c>
      <c r="K1695" s="31">
        <v>11</v>
      </c>
      <c r="L1695" s="31">
        <v>26</v>
      </c>
      <c r="M1695" s="12">
        <v>0.42307692307692307</v>
      </c>
    </row>
    <row r="1696" spans="1:13">
      <c r="A1696" s="8">
        <v>684</v>
      </c>
      <c r="B1696" s="8">
        <v>10</v>
      </c>
      <c r="C1696" s="9" t="s">
        <v>13</v>
      </c>
      <c r="D1696" s="9" t="s">
        <v>37</v>
      </c>
      <c r="E1696" s="31">
        <v>17</v>
      </c>
      <c r="F1696" s="31">
        <v>29</v>
      </c>
      <c r="G1696" s="8">
        <v>3</v>
      </c>
      <c r="H1696" s="8">
        <v>37</v>
      </c>
      <c r="I1696" s="9" t="s">
        <v>6</v>
      </c>
      <c r="J1696" s="31">
        <v>87</v>
      </c>
      <c r="K1696" s="31">
        <v>36</v>
      </c>
      <c r="L1696" s="31">
        <v>87</v>
      </c>
      <c r="M1696" s="12">
        <v>0.41379310344827586</v>
      </c>
    </row>
    <row r="1697" spans="1:13">
      <c r="A1697" s="8">
        <v>685</v>
      </c>
      <c r="B1697" s="8">
        <v>5</v>
      </c>
      <c r="C1697" s="9" t="s">
        <v>10</v>
      </c>
      <c r="D1697" s="9" t="s">
        <v>34</v>
      </c>
      <c r="E1697" s="31">
        <v>16</v>
      </c>
      <c r="F1697" s="31">
        <v>27</v>
      </c>
      <c r="G1697" s="8">
        <v>2</v>
      </c>
      <c r="H1697" s="8">
        <v>17</v>
      </c>
      <c r="I1697" s="9" t="s">
        <v>8</v>
      </c>
      <c r="J1697" s="31">
        <v>54</v>
      </c>
      <c r="K1697" s="31">
        <v>22</v>
      </c>
      <c r="L1697" s="31">
        <v>54</v>
      </c>
      <c r="M1697" s="12">
        <v>0.40740740740740738</v>
      </c>
    </row>
    <row r="1698" spans="1:13">
      <c r="A1698" s="8">
        <v>686</v>
      </c>
      <c r="B1698" s="8">
        <v>10</v>
      </c>
      <c r="C1698" s="9" t="s">
        <v>9</v>
      </c>
      <c r="D1698" s="9" t="s">
        <v>33</v>
      </c>
      <c r="E1698" s="31">
        <v>19</v>
      </c>
      <c r="F1698" s="31">
        <v>31</v>
      </c>
      <c r="G1698" s="8">
        <v>2</v>
      </c>
      <c r="H1698" s="8">
        <v>37</v>
      </c>
      <c r="I1698" s="9" t="s">
        <v>6</v>
      </c>
      <c r="J1698" s="31">
        <v>62</v>
      </c>
      <c r="K1698" s="31">
        <v>24</v>
      </c>
      <c r="L1698" s="31">
        <v>62</v>
      </c>
      <c r="M1698" s="12">
        <v>0.38709677419354838</v>
      </c>
    </row>
    <row r="1699" spans="1:13">
      <c r="A1699" s="8">
        <v>686</v>
      </c>
      <c r="B1699" s="8">
        <v>10</v>
      </c>
      <c r="C1699" s="9" t="s">
        <v>21</v>
      </c>
      <c r="D1699" s="9" t="s">
        <v>45</v>
      </c>
      <c r="E1699" s="31">
        <v>12</v>
      </c>
      <c r="F1699" s="31">
        <v>20</v>
      </c>
      <c r="G1699" s="8">
        <v>2</v>
      </c>
      <c r="H1699" s="8">
        <v>21</v>
      </c>
      <c r="I1699" s="9" t="s">
        <v>8</v>
      </c>
      <c r="J1699" s="31">
        <v>40</v>
      </c>
      <c r="K1699" s="31">
        <v>16</v>
      </c>
      <c r="L1699" s="31">
        <v>40</v>
      </c>
      <c r="M1699" s="12">
        <v>0.4</v>
      </c>
    </row>
    <row r="1700" spans="1:13">
      <c r="A1700" s="8">
        <v>687</v>
      </c>
      <c r="B1700" s="8">
        <v>2</v>
      </c>
      <c r="C1700" s="9" t="s">
        <v>12</v>
      </c>
      <c r="D1700" s="9" t="s">
        <v>36</v>
      </c>
      <c r="E1700" s="31">
        <v>22</v>
      </c>
      <c r="F1700" s="31">
        <v>36</v>
      </c>
      <c r="G1700" s="8">
        <v>2</v>
      </c>
      <c r="H1700" s="8">
        <v>29</v>
      </c>
      <c r="I1700" s="9" t="s">
        <v>6</v>
      </c>
      <c r="J1700" s="31">
        <v>72</v>
      </c>
      <c r="K1700" s="31">
        <v>28</v>
      </c>
      <c r="L1700" s="31">
        <v>72</v>
      </c>
      <c r="M1700" s="12">
        <v>0.3888888888888889</v>
      </c>
    </row>
    <row r="1701" spans="1:13">
      <c r="A1701" s="8">
        <v>688</v>
      </c>
      <c r="B1701" s="8">
        <v>3</v>
      </c>
      <c r="C1701" s="9" t="s">
        <v>13</v>
      </c>
      <c r="D1701" s="9" t="s">
        <v>37</v>
      </c>
      <c r="E1701" s="31">
        <v>17</v>
      </c>
      <c r="F1701" s="31">
        <v>29</v>
      </c>
      <c r="G1701" s="8">
        <v>1</v>
      </c>
      <c r="H1701" s="8">
        <v>14</v>
      </c>
      <c r="I1701" s="9" t="s">
        <v>8</v>
      </c>
      <c r="J1701" s="31">
        <v>29</v>
      </c>
      <c r="K1701" s="31">
        <v>12</v>
      </c>
      <c r="L1701" s="31">
        <v>29</v>
      </c>
      <c r="M1701" s="12">
        <v>0.41379310344827586</v>
      </c>
    </row>
    <row r="1702" spans="1:13">
      <c r="A1702" s="8">
        <v>689</v>
      </c>
      <c r="B1702" s="8">
        <v>14</v>
      </c>
      <c r="C1702" s="9" t="s">
        <v>22</v>
      </c>
      <c r="D1702" s="9" t="s">
        <v>46</v>
      </c>
      <c r="E1702" s="31">
        <v>14</v>
      </c>
      <c r="F1702" s="31">
        <v>23</v>
      </c>
      <c r="G1702" s="8">
        <v>3</v>
      </c>
      <c r="H1702" s="8">
        <v>16</v>
      </c>
      <c r="I1702" s="9" t="s">
        <v>6</v>
      </c>
      <c r="J1702" s="31">
        <v>69</v>
      </c>
      <c r="K1702" s="31">
        <v>27</v>
      </c>
      <c r="L1702" s="31">
        <v>69</v>
      </c>
      <c r="M1702" s="12">
        <v>0.39130434782608697</v>
      </c>
    </row>
    <row r="1703" spans="1:13">
      <c r="A1703" s="8">
        <v>689</v>
      </c>
      <c r="B1703" s="8">
        <v>14</v>
      </c>
      <c r="C1703" s="9" t="s">
        <v>26</v>
      </c>
      <c r="D1703" s="9" t="s">
        <v>50</v>
      </c>
      <c r="E1703" s="31">
        <v>15</v>
      </c>
      <c r="F1703" s="31">
        <v>25</v>
      </c>
      <c r="G1703" s="8">
        <v>3</v>
      </c>
      <c r="H1703" s="8">
        <v>7</v>
      </c>
      <c r="I1703" s="9" t="s">
        <v>6</v>
      </c>
      <c r="J1703" s="31">
        <v>75</v>
      </c>
      <c r="K1703" s="31">
        <v>30</v>
      </c>
      <c r="L1703" s="31">
        <v>75</v>
      </c>
      <c r="M1703" s="12">
        <v>0.4</v>
      </c>
    </row>
    <row r="1704" spans="1:13">
      <c r="A1704" s="8">
        <v>689</v>
      </c>
      <c r="B1704" s="8">
        <v>14</v>
      </c>
      <c r="C1704" s="9" t="s">
        <v>23</v>
      </c>
      <c r="D1704" s="9" t="s">
        <v>47</v>
      </c>
      <c r="E1704" s="31">
        <v>13</v>
      </c>
      <c r="F1704" s="31">
        <v>21</v>
      </c>
      <c r="G1704" s="8">
        <v>1</v>
      </c>
      <c r="H1704" s="8">
        <v>6</v>
      </c>
      <c r="I1704" s="9" t="s">
        <v>8</v>
      </c>
      <c r="J1704" s="31">
        <v>21</v>
      </c>
      <c r="K1704" s="31">
        <v>8</v>
      </c>
      <c r="L1704" s="31">
        <v>21</v>
      </c>
      <c r="M1704" s="12">
        <v>0.38095238095238093</v>
      </c>
    </row>
    <row r="1705" spans="1:13">
      <c r="A1705" s="8">
        <v>690</v>
      </c>
      <c r="B1705" s="8">
        <v>15</v>
      </c>
      <c r="C1705" s="9" t="s">
        <v>11</v>
      </c>
      <c r="D1705" s="9" t="s">
        <v>35</v>
      </c>
      <c r="E1705" s="31">
        <v>25</v>
      </c>
      <c r="F1705" s="31">
        <v>40</v>
      </c>
      <c r="G1705" s="8">
        <v>1</v>
      </c>
      <c r="H1705" s="8">
        <v>49</v>
      </c>
      <c r="I1705" s="9" t="s">
        <v>6</v>
      </c>
      <c r="J1705" s="31">
        <v>40</v>
      </c>
      <c r="K1705" s="31">
        <v>15</v>
      </c>
      <c r="L1705" s="31">
        <v>40</v>
      </c>
      <c r="M1705" s="12">
        <v>0.375</v>
      </c>
    </row>
    <row r="1706" spans="1:13">
      <c r="A1706" s="8">
        <v>690</v>
      </c>
      <c r="B1706" s="8">
        <v>15</v>
      </c>
      <c r="C1706" s="9" t="s">
        <v>9</v>
      </c>
      <c r="D1706" s="9" t="s">
        <v>33</v>
      </c>
      <c r="E1706" s="31">
        <v>19</v>
      </c>
      <c r="F1706" s="31">
        <v>31</v>
      </c>
      <c r="G1706" s="8">
        <v>2</v>
      </c>
      <c r="H1706" s="8">
        <v>16</v>
      </c>
      <c r="I1706" s="9" t="s">
        <v>6</v>
      </c>
      <c r="J1706" s="31">
        <v>62</v>
      </c>
      <c r="K1706" s="31">
        <v>24</v>
      </c>
      <c r="L1706" s="31">
        <v>62</v>
      </c>
      <c r="M1706" s="12">
        <v>0.38709677419354838</v>
      </c>
    </row>
    <row r="1707" spans="1:13">
      <c r="A1707" s="8">
        <v>690</v>
      </c>
      <c r="B1707" s="8">
        <v>15</v>
      </c>
      <c r="C1707" s="9" t="s">
        <v>15</v>
      </c>
      <c r="D1707" s="9" t="s">
        <v>39</v>
      </c>
      <c r="E1707" s="31">
        <v>16</v>
      </c>
      <c r="F1707" s="31">
        <v>28</v>
      </c>
      <c r="G1707" s="8">
        <v>2</v>
      </c>
      <c r="H1707" s="8">
        <v>54</v>
      </c>
      <c r="I1707" s="9" t="s">
        <v>6</v>
      </c>
      <c r="J1707" s="31">
        <v>56</v>
      </c>
      <c r="K1707" s="31">
        <v>24</v>
      </c>
      <c r="L1707" s="31">
        <v>56</v>
      </c>
      <c r="M1707" s="12">
        <v>0.42857142857142855</v>
      </c>
    </row>
    <row r="1708" spans="1:13">
      <c r="A1708" s="8">
        <v>690</v>
      </c>
      <c r="B1708" s="8">
        <v>15</v>
      </c>
      <c r="C1708" s="9" t="s">
        <v>14</v>
      </c>
      <c r="D1708" s="9" t="s">
        <v>38</v>
      </c>
      <c r="E1708" s="31">
        <v>20</v>
      </c>
      <c r="F1708" s="31">
        <v>33</v>
      </c>
      <c r="G1708" s="8">
        <v>1</v>
      </c>
      <c r="H1708" s="8">
        <v>24</v>
      </c>
      <c r="I1708" s="9" t="s">
        <v>6</v>
      </c>
      <c r="J1708" s="31">
        <v>33</v>
      </c>
      <c r="K1708" s="31">
        <v>13</v>
      </c>
      <c r="L1708" s="31">
        <v>33</v>
      </c>
      <c r="M1708" s="12">
        <v>0.39393939393939392</v>
      </c>
    </row>
    <row r="1709" spans="1:13">
      <c r="A1709" s="8">
        <v>691</v>
      </c>
      <c r="B1709" s="8">
        <v>19</v>
      </c>
      <c r="C1709" s="9" t="s">
        <v>19</v>
      </c>
      <c r="D1709" s="9" t="s">
        <v>43</v>
      </c>
      <c r="E1709" s="31">
        <v>13</v>
      </c>
      <c r="F1709" s="31">
        <v>22</v>
      </c>
      <c r="G1709" s="8">
        <v>3</v>
      </c>
      <c r="H1709" s="8">
        <v>34</v>
      </c>
      <c r="I1709" s="9" t="s">
        <v>6</v>
      </c>
      <c r="J1709" s="31">
        <v>66</v>
      </c>
      <c r="K1709" s="31">
        <v>27</v>
      </c>
      <c r="L1709" s="31">
        <v>66</v>
      </c>
      <c r="M1709" s="12">
        <v>0.40909090909090912</v>
      </c>
    </row>
    <row r="1710" spans="1:13">
      <c r="A1710" s="8">
        <v>692</v>
      </c>
      <c r="B1710" s="8">
        <v>9</v>
      </c>
      <c r="C1710" s="9" t="s">
        <v>17</v>
      </c>
      <c r="D1710" s="9" t="s">
        <v>41</v>
      </c>
      <c r="E1710" s="31">
        <v>21</v>
      </c>
      <c r="F1710" s="31">
        <v>35</v>
      </c>
      <c r="G1710" s="8">
        <v>3</v>
      </c>
      <c r="H1710" s="8">
        <v>33</v>
      </c>
      <c r="I1710" s="9" t="s">
        <v>8</v>
      </c>
      <c r="J1710" s="31">
        <v>105</v>
      </c>
      <c r="K1710" s="31">
        <v>42</v>
      </c>
      <c r="L1710" s="31">
        <v>105</v>
      </c>
      <c r="M1710" s="12">
        <v>0.4</v>
      </c>
    </row>
    <row r="1711" spans="1:13">
      <c r="A1711" s="8">
        <v>692</v>
      </c>
      <c r="B1711" s="8">
        <v>9</v>
      </c>
      <c r="C1711" s="9" t="s">
        <v>7</v>
      </c>
      <c r="D1711" s="9" t="s">
        <v>32</v>
      </c>
      <c r="E1711" s="31">
        <v>18</v>
      </c>
      <c r="F1711" s="31">
        <v>30</v>
      </c>
      <c r="G1711" s="8">
        <v>1</v>
      </c>
      <c r="H1711" s="8">
        <v>49</v>
      </c>
      <c r="I1711" s="9" t="s">
        <v>6</v>
      </c>
      <c r="J1711" s="31">
        <v>30</v>
      </c>
      <c r="K1711" s="31">
        <v>12</v>
      </c>
      <c r="L1711" s="31">
        <v>30</v>
      </c>
      <c r="M1711" s="12">
        <v>0.4</v>
      </c>
    </row>
    <row r="1712" spans="1:13">
      <c r="A1712" s="8">
        <v>692</v>
      </c>
      <c r="B1712" s="8">
        <v>9</v>
      </c>
      <c r="C1712" s="9" t="s">
        <v>24</v>
      </c>
      <c r="D1712" s="9" t="s">
        <v>48</v>
      </c>
      <c r="E1712" s="31">
        <v>10</v>
      </c>
      <c r="F1712" s="31">
        <v>18</v>
      </c>
      <c r="G1712" s="8">
        <v>1</v>
      </c>
      <c r="H1712" s="8">
        <v>11</v>
      </c>
      <c r="I1712" s="9" t="s">
        <v>6</v>
      </c>
      <c r="J1712" s="31">
        <v>18</v>
      </c>
      <c r="K1712" s="31">
        <v>8</v>
      </c>
      <c r="L1712" s="31">
        <v>18</v>
      </c>
      <c r="M1712" s="12">
        <v>0.44444444444444442</v>
      </c>
    </row>
    <row r="1713" spans="1:13">
      <c r="A1713" s="8">
        <v>692</v>
      </c>
      <c r="B1713" s="8">
        <v>9</v>
      </c>
      <c r="C1713" s="9" t="s">
        <v>21</v>
      </c>
      <c r="D1713" s="9" t="s">
        <v>45</v>
      </c>
      <c r="E1713" s="31">
        <v>12</v>
      </c>
      <c r="F1713" s="31">
        <v>20</v>
      </c>
      <c r="G1713" s="8">
        <v>1</v>
      </c>
      <c r="H1713" s="8">
        <v>7</v>
      </c>
      <c r="I1713" s="9" t="s">
        <v>6</v>
      </c>
      <c r="J1713" s="31">
        <v>20</v>
      </c>
      <c r="K1713" s="31">
        <v>8</v>
      </c>
      <c r="L1713" s="31">
        <v>20</v>
      </c>
      <c r="M1713" s="12">
        <v>0.4</v>
      </c>
    </row>
    <row r="1714" spans="1:13">
      <c r="A1714" s="8">
        <v>693</v>
      </c>
      <c r="B1714" s="8">
        <v>15</v>
      </c>
      <c r="C1714" s="9" t="s">
        <v>12</v>
      </c>
      <c r="D1714" s="9" t="s">
        <v>36</v>
      </c>
      <c r="E1714" s="31">
        <v>22</v>
      </c>
      <c r="F1714" s="31">
        <v>36</v>
      </c>
      <c r="G1714" s="8">
        <v>1</v>
      </c>
      <c r="H1714" s="8">
        <v>20</v>
      </c>
      <c r="I1714" s="9" t="s">
        <v>6</v>
      </c>
      <c r="J1714" s="31">
        <v>36</v>
      </c>
      <c r="K1714" s="31">
        <v>14</v>
      </c>
      <c r="L1714" s="31">
        <v>36</v>
      </c>
      <c r="M1714" s="12">
        <v>0.3888888888888889</v>
      </c>
    </row>
    <row r="1715" spans="1:13">
      <c r="A1715" s="8">
        <v>693</v>
      </c>
      <c r="B1715" s="8">
        <v>15</v>
      </c>
      <c r="C1715" s="9" t="s">
        <v>23</v>
      </c>
      <c r="D1715" s="9" t="s">
        <v>47</v>
      </c>
      <c r="E1715" s="31">
        <v>13</v>
      </c>
      <c r="F1715" s="31">
        <v>21</v>
      </c>
      <c r="G1715" s="8">
        <v>2</v>
      </c>
      <c r="H1715" s="8">
        <v>24</v>
      </c>
      <c r="I1715" s="9" t="s">
        <v>6</v>
      </c>
      <c r="J1715" s="31">
        <v>42</v>
      </c>
      <c r="K1715" s="31">
        <v>16</v>
      </c>
      <c r="L1715" s="31">
        <v>42</v>
      </c>
      <c r="M1715" s="12">
        <v>0.38095238095238093</v>
      </c>
    </row>
    <row r="1716" spans="1:13">
      <c r="A1716" s="8">
        <v>694</v>
      </c>
      <c r="B1716" s="8">
        <v>5</v>
      </c>
      <c r="C1716" s="9" t="s">
        <v>21</v>
      </c>
      <c r="D1716" s="9" t="s">
        <v>45</v>
      </c>
      <c r="E1716" s="31">
        <v>12</v>
      </c>
      <c r="F1716" s="31">
        <v>20</v>
      </c>
      <c r="G1716" s="8">
        <v>3</v>
      </c>
      <c r="H1716" s="8">
        <v>20</v>
      </c>
      <c r="I1716" s="9" t="s">
        <v>6</v>
      </c>
      <c r="J1716" s="31">
        <v>60</v>
      </c>
      <c r="K1716" s="31">
        <v>24</v>
      </c>
      <c r="L1716" s="31">
        <v>60</v>
      </c>
      <c r="M1716" s="12">
        <v>0.4</v>
      </c>
    </row>
    <row r="1717" spans="1:13">
      <c r="A1717" s="8">
        <v>694</v>
      </c>
      <c r="B1717" s="8">
        <v>5</v>
      </c>
      <c r="C1717" s="9" t="s">
        <v>24</v>
      </c>
      <c r="D1717" s="9" t="s">
        <v>48</v>
      </c>
      <c r="E1717" s="31">
        <v>10</v>
      </c>
      <c r="F1717" s="31">
        <v>18</v>
      </c>
      <c r="G1717" s="8">
        <v>2</v>
      </c>
      <c r="H1717" s="8">
        <v>26</v>
      </c>
      <c r="I1717" s="9" t="s">
        <v>8</v>
      </c>
      <c r="J1717" s="31">
        <v>36</v>
      </c>
      <c r="K1717" s="31">
        <v>16</v>
      </c>
      <c r="L1717" s="31">
        <v>36</v>
      </c>
      <c r="M1717" s="12">
        <v>0.44444444444444442</v>
      </c>
    </row>
    <row r="1718" spans="1:13">
      <c r="A1718" s="8">
        <v>694</v>
      </c>
      <c r="B1718" s="8">
        <v>5</v>
      </c>
      <c r="C1718" s="9" t="s">
        <v>11</v>
      </c>
      <c r="D1718" s="9" t="s">
        <v>35</v>
      </c>
      <c r="E1718" s="31">
        <v>25</v>
      </c>
      <c r="F1718" s="31">
        <v>40</v>
      </c>
      <c r="G1718" s="8">
        <v>1</v>
      </c>
      <c r="H1718" s="8">
        <v>40</v>
      </c>
      <c r="I1718" s="9" t="s">
        <v>6</v>
      </c>
      <c r="J1718" s="31">
        <v>40</v>
      </c>
      <c r="K1718" s="31">
        <v>15</v>
      </c>
      <c r="L1718" s="31">
        <v>40</v>
      </c>
      <c r="M1718" s="12">
        <v>0.375</v>
      </c>
    </row>
    <row r="1719" spans="1:13">
      <c r="A1719" s="8">
        <v>694</v>
      </c>
      <c r="B1719" s="8">
        <v>5</v>
      </c>
      <c r="C1719" s="9" t="s">
        <v>23</v>
      </c>
      <c r="D1719" s="9" t="s">
        <v>47</v>
      </c>
      <c r="E1719" s="31">
        <v>13</v>
      </c>
      <c r="F1719" s="31">
        <v>21</v>
      </c>
      <c r="G1719" s="8">
        <v>1</v>
      </c>
      <c r="H1719" s="8">
        <v>42</v>
      </c>
      <c r="I1719" s="9" t="s">
        <v>8</v>
      </c>
      <c r="J1719" s="31">
        <v>21</v>
      </c>
      <c r="K1719" s="31">
        <v>8</v>
      </c>
      <c r="L1719" s="31">
        <v>21</v>
      </c>
      <c r="M1719" s="12">
        <v>0.38095238095238093</v>
      </c>
    </row>
    <row r="1720" spans="1:13">
      <c r="A1720" s="8">
        <v>695</v>
      </c>
      <c r="B1720" s="8">
        <v>9</v>
      </c>
      <c r="C1720" s="9" t="s">
        <v>15</v>
      </c>
      <c r="D1720" s="9" t="s">
        <v>39</v>
      </c>
      <c r="E1720" s="31">
        <v>16</v>
      </c>
      <c r="F1720" s="31">
        <v>28</v>
      </c>
      <c r="G1720" s="8">
        <v>2</v>
      </c>
      <c r="H1720" s="8">
        <v>30</v>
      </c>
      <c r="I1720" s="9" t="s">
        <v>8</v>
      </c>
      <c r="J1720" s="31">
        <v>56</v>
      </c>
      <c r="K1720" s="31">
        <v>24</v>
      </c>
      <c r="L1720" s="31">
        <v>56</v>
      </c>
      <c r="M1720" s="12">
        <v>0.42857142857142855</v>
      </c>
    </row>
    <row r="1721" spans="1:13">
      <c r="A1721" s="8">
        <v>695</v>
      </c>
      <c r="B1721" s="8">
        <v>9</v>
      </c>
      <c r="C1721" s="9" t="s">
        <v>7</v>
      </c>
      <c r="D1721" s="9" t="s">
        <v>32</v>
      </c>
      <c r="E1721" s="31">
        <v>18</v>
      </c>
      <c r="F1721" s="31">
        <v>30</v>
      </c>
      <c r="G1721" s="8">
        <v>2</v>
      </c>
      <c r="H1721" s="8">
        <v>7</v>
      </c>
      <c r="I1721" s="9" t="s">
        <v>8</v>
      </c>
      <c r="J1721" s="31">
        <v>60</v>
      </c>
      <c r="K1721" s="31">
        <v>24</v>
      </c>
      <c r="L1721" s="31">
        <v>60</v>
      </c>
      <c r="M1721" s="12">
        <v>0.4</v>
      </c>
    </row>
    <row r="1722" spans="1:13">
      <c r="A1722" s="8">
        <v>696</v>
      </c>
      <c r="B1722" s="8">
        <v>2</v>
      </c>
      <c r="C1722" s="9" t="s">
        <v>22</v>
      </c>
      <c r="D1722" s="9" t="s">
        <v>46</v>
      </c>
      <c r="E1722" s="31">
        <v>14</v>
      </c>
      <c r="F1722" s="31">
        <v>23</v>
      </c>
      <c r="G1722" s="8">
        <v>2</v>
      </c>
      <c r="H1722" s="8">
        <v>23</v>
      </c>
      <c r="I1722" s="9" t="s">
        <v>6</v>
      </c>
      <c r="J1722" s="31">
        <v>46</v>
      </c>
      <c r="K1722" s="31">
        <v>18</v>
      </c>
      <c r="L1722" s="31">
        <v>46</v>
      </c>
      <c r="M1722" s="12">
        <v>0.39130434782608697</v>
      </c>
    </row>
    <row r="1723" spans="1:13">
      <c r="A1723" s="8">
        <v>697</v>
      </c>
      <c r="B1723" s="8">
        <v>4</v>
      </c>
      <c r="C1723" s="9" t="s">
        <v>22</v>
      </c>
      <c r="D1723" s="9" t="s">
        <v>46</v>
      </c>
      <c r="E1723" s="31">
        <v>14</v>
      </c>
      <c r="F1723" s="31">
        <v>23</v>
      </c>
      <c r="G1723" s="8">
        <v>2</v>
      </c>
      <c r="H1723" s="8">
        <v>24</v>
      </c>
      <c r="I1723" s="9" t="s">
        <v>6</v>
      </c>
      <c r="J1723" s="31">
        <v>46</v>
      </c>
      <c r="K1723" s="31">
        <v>18</v>
      </c>
      <c r="L1723" s="31">
        <v>46</v>
      </c>
      <c r="M1723" s="12">
        <v>0.39130434782608697</v>
      </c>
    </row>
    <row r="1724" spans="1:13">
      <c r="A1724" s="8">
        <v>697</v>
      </c>
      <c r="B1724" s="8">
        <v>4</v>
      </c>
      <c r="C1724" s="9" t="s">
        <v>14</v>
      </c>
      <c r="D1724" s="9" t="s">
        <v>38</v>
      </c>
      <c r="E1724" s="31">
        <v>20</v>
      </c>
      <c r="F1724" s="31">
        <v>33</v>
      </c>
      <c r="G1724" s="8">
        <v>2</v>
      </c>
      <c r="H1724" s="8">
        <v>41</v>
      </c>
      <c r="I1724" s="9" t="s">
        <v>8</v>
      </c>
      <c r="J1724" s="31">
        <v>66</v>
      </c>
      <c r="K1724" s="31">
        <v>26</v>
      </c>
      <c r="L1724" s="31">
        <v>66</v>
      </c>
      <c r="M1724" s="12">
        <v>0.39393939393939392</v>
      </c>
    </row>
    <row r="1725" spans="1:13">
      <c r="A1725" s="8">
        <v>697</v>
      </c>
      <c r="B1725" s="8">
        <v>4</v>
      </c>
      <c r="C1725" s="9" t="s">
        <v>7</v>
      </c>
      <c r="D1725" s="9" t="s">
        <v>32</v>
      </c>
      <c r="E1725" s="31">
        <v>18</v>
      </c>
      <c r="F1725" s="31">
        <v>30</v>
      </c>
      <c r="G1725" s="8">
        <v>2</v>
      </c>
      <c r="H1725" s="8">
        <v>35</v>
      </c>
      <c r="I1725" s="9" t="s">
        <v>8</v>
      </c>
      <c r="J1725" s="31">
        <v>60</v>
      </c>
      <c r="K1725" s="31">
        <v>24</v>
      </c>
      <c r="L1725" s="31">
        <v>60</v>
      </c>
      <c r="M1725" s="12">
        <v>0.4</v>
      </c>
    </row>
    <row r="1726" spans="1:13">
      <c r="A1726" s="8">
        <v>697</v>
      </c>
      <c r="B1726" s="8">
        <v>4</v>
      </c>
      <c r="C1726" s="9" t="s">
        <v>10</v>
      </c>
      <c r="D1726" s="9" t="s">
        <v>34</v>
      </c>
      <c r="E1726" s="31">
        <v>16</v>
      </c>
      <c r="F1726" s="31">
        <v>27</v>
      </c>
      <c r="G1726" s="8">
        <v>1</v>
      </c>
      <c r="H1726" s="8">
        <v>7</v>
      </c>
      <c r="I1726" s="9" t="s">
        <v>6</v>
      </c>
      <c r="J1726" s="31">
        <v>27</v>
      </c>
      <c r="K1726" s="31">
        <v>11</v>
      </c>
      <c r="L1726" s="31">
        <v>27</v>
      </c>
      <c r="M1726" s="12">
        <v>0.40740740740740738</v>
      </c>
    </row>
    <row r="1727" spans="1:13">
      <c r="A1727" s="8">
        <v>698</v>
      </c>
      <c r="B1727" s="8">
        <v>19</v>
      </c>
      <c r="C1727" s="9" t="s">
        <v>10</v>
      </c>
      <c r="D1727" s="9" t="s">
        <v>34</v>
      </c>
      <c r="E1727" s="31">
        <v>16</v>
      </c>
      <c r="F1727" s="31">
        <v>27</v>
      </c>
      <c r="G1727" s="8">
        <v>1</v>
      </c>
      <c r="H1727" s="8">
        <v>55</v>
      </c>
      <c r="I1727" s="9" t="s">
        <v>8</v>
      </c>
      <c r="J1727" s="31">
        <v>27</v>
      </c>
      <c r="K1727" s="31">
        <v>11</v>
      </c>
      <c r="L1727" s="31">
        <v>27</v>
      </c>
      <c r="M1727" s="12">
        <v>0.40740740740740738</v>
      </c>
    </row>
    <row r="1728" spans="1:13">
      <c r="A1728" s="8">
        <v>698</v>
      </c>
      <c r="B1728" s="8">
        <v>19</v>
      </c>
      <c r="C1728" s="9" t="s">
        <v>25</v>
      </c>
      <c r="D1728" s="9" t="s">
        <v>49</v>
      </c>
      <c r="E1728" s="31">
        <v>15</v>
      </c>
      <c r="F1728" s="31">
        <v>26</v>
      </c>
      <c r="G1728" s="8">
        <v>1</v>
      </c>
      <c r="H1728" s="8">
        <v>12</v>
      </c>
      <c r="I1728" s="9" t="s">
        <v>8</v>
      </c>
      <c r="J1728" s="31">
        <v>26</v>
      </c>
      <c r="K1728" s="31">
        <v>11</v>
      </c>
      <c r="L1728" s="31">
        <v>26</v>
      </c>
      <c r="M1728" s="12">
        <v>0.42307692307692307</v>
      </c>
    </row>
    <row r="1729" spans="1:13">
      <c r="A1729" s="8">
        <v>698</v>
      </c>
      <c r="B1729" s="8">
        <v>19</v>
      </c>
      <c r="C1729" s="9" t="s">
        <v>22</v>
      </c>
      <c r="D1729" s="9" t="s">
        <v>46</v>
      </c>
      <c r="E1729" s="31">
        <v>14</v>
      </c>
      <c r="F1729" s="31">
        <v>23</v>
      </c>
      <c r="G1729" s="8">
        <v>3</v>
      </c>
      <c r="H1729" s="8">
        <v>19</v>
      </c>
      <c r="I1729" s="9" t="s">
        <v>8</v>
      </c>
      <c r="J1729" s="31">
        <v>69</v>
      </c>
      <c r="K1729" s="31">
        <v>27</v>
      </c>
      <c r="L1729" s="31">
        <v>69</v>
      </c>
      <c r="M1729" s="12">
        <v>0.39130434782608697</v>
      </c>
    </row>
    <row r="1730" spans="1:13">
      <c r="A1730" s="8">
        <v>698</v>
      </c>
      <c r="B1730" s="8">
        <v>19</v>
      </c>
      <c r="C1730" s="9" t="s">
        <v>23</v>
      </c>
      <c r="D1730" s="9" t="s">
        <v>47</v>
      </c>
      <c r="E1730" s="31">
        <v>13</v>
      </c>
      <c r="F1730" s="31">
        <v>21</v>
      </c>
      <c r="G1730" s="8">
        <v>3</v>
      </c>
      <c r="H1730" s="8">
        <v>15</v>
      </c>
      <c r="I1730" s="9" t="s">
        <v>8</v>
      </c>
      <c r="J1730" s="31">
        <v>63</v>
      </c>
      <c r="K1730" s="31">
        <v>24</v>
      </c>
      <c r="L1730" s="31">
        <v>63</v>
      </c>
      <c r="M1730" s="12">
        <v>0.38095238095238093</v>
      </c>
    </row>
    <row r="1731" spans="1:13">
      <c r="A1731" s="8">
        <v>699</v>
      </c>
      <c r="B1731" s="8">
        <v>8</v>
      </c>
      <c r="C1731" s="9" t="s">
        <v>13</v>
      </c>
      <c r="D1731" s="9" t="s">
        <v>37</v>
      </c>
      <c r="E1731" s="31">
        <v>17</v>
      </c>
      <c r="F1731" s="31">
        <v>29</v>
      </c>
      <c r="G1731" s="8">
        <v>2</v>
      </c>
      <c r="H1731" s="8">
        <v>11</v>
      </c>
      <c r="I1731" s="9" t="s">
        <v>8</v>
      </c>
      <c r="J1731" s="31">
        <v>58</v>
      </c>
      <c r="K1731" s="31">
        <v>24</v>
      </c>
      <c r="L1731" s="31">
        <v>58</v>
      </c>
      <c r="M1731" s="12">
        <v>0.41379310344827586</v>
      </c>
    </row>
    <row r="1732" spans="1:13">
      <c r="A1732" s="8">
        <v>700</v>
      </c>
      <c r="B1732" s="8">
        <v>8</v>
      </c>
      <c r="C1732" s="9" t="s">
        <v>20</v>
      </c>
      <c r="D1732" s="9" t="s">
        <v>44</v>
      </c>
      <c r="E1732" s="31">
        <v>20</v>
      </c>
      <c r="F1732" s="31">
        <v>34</v>
      </c>
      <c r="G1732" s="8">
        <v>3</v>
      </c>
      <c r="H1732" s="8">
        <v>37</v>
      </c>
      <c r="I1732" s="9" t="s">
        <v>8</v>
      </c>
      <c r="J1732" s="31">
        <v>102</v>
      </c>
      <c r="K1732" s="31">
        <v>42</v>
      </c>
      <c r="L1732" s="31">
        <v>102</v>
      </c>
      <c r="M1732" s="12">
        <v>0.41176470588235292</v>
      </c>
    </row>
    <row r="1733" spans="1:13">
      <c r="A1733" s="8">
        <v>700</v>
      </c>
      <c r="B1733" s="8">
        <v>8</v>
      </c>
      <c r="C1733" s="9" t="s">
        <v>25</v>
      </c>
      <c r="D1733" s="9" t="s">
        <v>49</v>
      </c>
      <c r="E1733" s="31">
        <v>15</v>
      </c>
      <c r="F1733" s="31">
        <v>26</v>
      </c>
      <c r="G1733" s="8">
        <v>3</v>
      </c>
      <c r="H1733" s="8">
        <v>35</v>
      </c>
      <c r="I1733" s="9" t="s">
        <v>8</v>
      </c>
      <c r="J1733" s="31">
        <v>78</v>
      </c>
      <c r="K1733" s="31">
        <v>33</v>
      </c>
      <c r="L1733" s="31">
        <v>78</v>
      </c>
      <c r="M1733" s="12">
        <v>0.42307692307692307</v>
      </c>
    </row>
    <row r="1734" spans="1:13">
      <c r="A1734" s="8">
        <v>700</v>
      </c>
      <c r="B1734" s="8">
        <v>8</v>
      </c>
      <c r="C1734" s="9" t="s">
        <v>10</v>
      </c>
      <c r="D1734" s="9" t="s">
        <v>34</v>
      </c>
      <c r="E1734" s="31">
        <v>16</v>
      </c>
      <c r="F1734" s="31">
        <v>27</v>
      </c>
      <c r="G1734" s="8">
        <v>2</v>
      </c>
      <c r="H1734" s="8">
        <v>14</v>
      </c>
      <c r="I1734" s="9" t="s">
        <v>8</v>
      </c>
      <c r="J1734" s="31">
        <v>54</v>
      </c>
      <c r="K1734" s="31">
        <v>22</v>
      </c>
      <c r="L1734" s="31">
        <v>54</v>
      </c>
      <c r="M1734" s="12">
        <v>0.40740740740740738</v>
      </c>
    </row>
    <row r="1735" spans="1:13">
      <c r="A1735" s="8">
        <v>701</v>
      </c>
      <c r="B1735" s="8">
        <v>19</v>
      </c>
      <c r="C1735" s="9" t="s">
        <v>14</v>
      </c>
      <c r="D1735" s="9" t="s">
        <v>38</v>
      </c>
      <c r="E1735" s="31">
        <v>20</v>
      </c>
      <c r="F1735" s="31">
        <v>33</v>
      </c>
      <c r="G1735" s="8">
        <v>2</v>
      </c>
      <c r="H1735" s="8">
        <v>42</v>
      </c>
      <c r="I1735" s="9" t="s">
        <v>8</v>
      </c>
      <c r="J1735" s="31">
        <v>66</v>
      </c>
      <c r="K1735" s="31">
        <v>26</v>
      </c>
      <c r="L1735" s="31">
        <v>66</v>
      </c>
      <c r="M1735" s="12">
        <v>0.39393939393939392</v>
      </c>
    </row>
    <row r="1736" spans="1:13">
      <c r="A1736" s="8">
        <v>701</v>
      </c>
      <c r="B1736" s="8">
        <v>19</v>
      </c>
      <c r="C1736" s="9" t="s">
        <v>24</v>
      </c>
      <c r="D1736" s="9" t="s">
        <v>48</v>
      </c>
      <c r="E1736" s="31">
        <v>10</v>
      </c>
      <c r="F1736" s="31">
        <v>18</v>
      </c>
      <c r="G1736" s="8">
        <v>2</v>
      </c>
      <c r="H1736" s="8">
        <v>55</v>
      </c>
      <c r="I1736" s="9" t="s">
        <v>8</v>
      </c>
      <c r="J1736" s="31">
        <v>36</v>
      </c>
      <c r="K1736" s="31">
        <v>16</v>
      </c>
      <c r="L1736" s="31">
        <v>36</v>
      </c>
      <c r="M1736" s="12">
        <v>0.44444444444444442</v>
      </c>
    </row>
    <row r="1737" spans="1:13">
      <c r="A1737" s="8">
        <v>702</v>
      </c>
      <c r="B1737" s="8">
        <v>13</v>
      </c>
      <c r="C1737" s="9" t="s">
        <v>24</v>
      </c>
      <c r="D1737" s="9" t="s">
        <v>48</v>
      </c>
      <c r="E1737" s="31">
        <v>10</v>
      </c>
      <c r="F1737" s="31">
        <v>18</v>
      </c>
      <c r="G1737" s="8">
        <v>2</v>
      </c>
      <c r="H1737" s="8">
        <v>59</v>
      </c>
      <c r="I1737" s="9" t="s">
        <v>6</v>
      </c>
      <c r="J1737" s="31">
        <v>36</v>
      </c>
      <c r="K1737" s="31">
        <v>16</v>
      </c>
      <c r="L1737" s="31">
        <v>36</v>
      </c>
      <c r="M1737" s="12">
        <v>0.44444444444444442</v>
      </c>
    </row>
    <row r="1738" spans="1:13">
      <c r="A1738" s="8">
        <v>702</v>
      </c>
      <c r="B1738" s="8">
        <v>13</v>
      </c>
      <c r="C1738" s="9" t="s">
        <v>23</v>
      </c>
      <c r="D1738" s="9" t="s">
        <v>47</v>
      </c>
      <c r="E1738" s="31">
        <v>13</v>
      </c>
      <c r="F1738" s="31">
        <v>21</v>
      </c>
      <c r="G1738" s="8">
        <v>1</v>
      </c>
      <c r="H1738" s="8">
        <v>36</v>
      </c>
      <c r="I1738" s="9" t="s">
        <v>6</v>
      </c>
      <c r="J1738" s="31">
        <v>21</v>
      </c>
      <c r="K1738" s="31">
        <v>8</v>
      </c>
      <c r="L1738" s="31">
        <v>21</v>
      </c>
      <c r="M1738" s="12">
        <v>0.38095238095238093</v>
      </c>
    </row>
    <row r="1739" spans="1:13">
      <c r="A1739" s="8">
        <v>702</v>
      </c>
      <c r="B1739" s="8">
        <v>13</v>
      </c>
      <c r="C1739" s="9" t="s">
        <v>10</v>
      </c>
      <c r="D1739" s="9" t="s">
        <v>34</v>
      </c>
      <c r="E1739" s="31">
        <v>16</v>
      </c>
      <c r="F1739" s="31">
        <v>27</v>
      </c>
      <c r="G1739" s="8">
        <v>2</v>
      </c>
      <c r="H1739" s="8">
        <v>29</v>
      </c>
      <c r="I1739" s="9" t="s">
        <v>8</v>
      </c>
      <c r="J1739" s="31">
        <v>54</v>
      </c>
      <c r="K1739" s="31">
        <v>22</v>
      </c>
      <c r="L1739" s="31">
        <v>54</v>
      </c>
      <c r="M1739" s="12">
        <v>0.40740740740740738</v>
      </c>
    </row>
    <row r="1740" spans="1:13">
      <c r="A1740" s="8">
        <v>702</v>
      </c>
      <c r="B1740" s="8">
        <v>13</v>
      </c>
      <c r="C1740" s="9" t="s">
        <v>15</v>
      </c>
      <c r="D1740" s="9" t="s">
        <v>39</v>
      </c>
      <c r="E1740" s="31">
        <v>16</v>
      </c>
      <c r="F1740" s="31">
        <v>28</v>
      </c>
      <c r="G1740" s="8">
        <v>3</v>
      </c>
      <c r="H1740" s="8">
        <v>31</v>
      </c>
      <c r="I1740" s="9" t="s">
        <v>6</v>
      </c>
      <c r="J1740" s="31">
        <v>84</v>
      </c>
      <c r="K1740" s="31">
        <v>36</v>
      </c>
      <c r="L1740" s="31">
        <v>84</v>
      </c>
      <c r="M1740" s="12">
        <v>0.42857142857142855</v>
      </c>
    </row>
    <row r="1741" spans="1:13">
      <c r="A1741" s="8">
        <v>703</v>
      </c>
      <c r="B1741" s="8">
        <v>9</v>
      </c>
      <c r="C1741" s="9" t="s">
        <v>23</v>
      </c>
      <c r="D1741" s="9" t="s">
        <v>47</v>
      </c>
      <c r="E1741" s="31">
        <v>13</v>
      </c>
      <c r="F1741" s="31">
        <v>21</v>
      </c>
      <c r="G1741" s="8">
        <v>3</v>
      </c>
      <c r="H1741" s="8">
        <v>29</v>
      </c>
      <c r="I1741" s="9" t="s">
        <v>8</v>
      </c>
      <c r="J1741" s="31">
        <v>63</v>
      </c>
      <c r="K1741" s="31">
        <v>24</v>
      </c>
      <c r="L1741" s="31">
        <v>63</v>
      </c>
      <c r="M1741" s="12">
        <v>0.38095238095238093</v>
      </c>
    </row>
    <row r="1742" spans="1:13">
      <c r="A1742" s="8">
        <v>704</v>
      </c>
      <c r="B1742" s="8">
        <v>13</v>
      </c>
      <c r="C1742" s="9" t="s">
        <v>24</v>
      </c>
      <c r="D1742" s="9" t="s">
        <v>48</v>
      </c>
      <c r="E1742" s="31">
        <v>10</v>
      </c>
      <c r="F1742" s="31">
        <v>18</v>
      </c>
      <c r="G1742" s="8">
        <v>1</v>
      </c>
      <c r="H1742" s="8">
        <v>38</v>
      </c>
      <c r="I1742" s="9" t="s">
        <v>6</v>
      </c>
      <c r="J1742" s="31">
        <v>18</v>
      </c>
      <c r="K1742" s="31">
        <v>8</v>
      </c>
      <c r="L1742" s="31">
        <v>18</v>
      </c>
      <c r="M1742" s="12">
        <v>0.44444444444444442</v>
      </c>
    </row>
    <row r="1743" spans="1:13">
      <c r="A1743" s="8">
        <v>705</v>
      </c>
      <c r="B1743" s="8">
        <v>12</v>
      </c>
      <c r="C1743" s="9" t="s">
        <v>21</v>
      </c>
      <c r="D1743" s="9" t="s">
        <v>45</v>
      </c>
      <c r="E1743" s="31">
        <v>12</v>
      </c>
      <c r="F1743" s="31">
        <v>20</v>
      </c>
      <c r="G1743" s="8">
        <v>3</v>
      </c>
      <c r="H1743" s="8">
        <v>25</v>
      </c>
      <c r="I1743" s="9" t="s">
        <v>8</v>
      </c>
      <c r="J1743" s="31">
        <v>60</v>
      </c>
      <c r="K1743" s="31">
        <v>24</v>
      </c>
      <c r="L1743" s="31">
        <v>60</v>
      </c>
      <c r="M1743" s="12">
        <v>0.4</v>
      </c>
    </row>
    <row r="1744" spans="1:13">
      <c r="A1744" s="8">
        <v>705</v>
      </c>
      <c r="B1744" s="8">
        <v>12</v>
      </c>
      <c r="C1744" s="9" t="s">
        <v>25</v>
      </c>
      <c r="D1744" s="9" t="s">
        <v>49</v>
      </c>
      <c r="E1744" s="31">
        <v>15</v>
      </c>
      <c r="F1744" s="31">
        <v>26</v>
      </c>
      <c r="G1744" s="8">
        <v>2</v>
      </c>
      <c r="H1744" s="8">
        <v>8</v>
      </c>
      <c r="I1744" s="9" t="s">
        <v>6</v>
      </c>
      <c r="J1744" s="31">
        <v>52</v>
      </c>
      <c r="K1744" s="31">
        <v>22</v>
      </c>
      <c r="L1744" s="31">
        <v>52</v>
      </c>
      <c r="M1744" s="12">
        <v>0.42307692307692307</v>
      </c>
    </row>
    <row r="1745" spans="1:13">
      <c r="A1745" s="8">
        <v>706</v>
      </c>
      <c r="B1745" s="8">
        <v>20</v>
      </c>
      <c r="C1745" s="9" t="s">
        <v>24</v>
      </c>
      <c r="D1745" s="9" t="s">
        <v>48</v>
      </c>
      <c r="E1745" s="31">
        <v>10</v>
      </c>
      <c r="F1745" s="31">
        <v>18</v>
      </c>
      <c r="G1745" s="8">
        <v>3</v>
      </c>
      <c r="H1745" s="8">
        <v>33</v>
      </c>
      <c r="I1745" s="9" t="s">
        <v>8</v>
      </c>
      <c r="J1745" s="31">
        <v>54</v>
      </c>
      <c r="K1745" s="31">
        <v>24</v>
      </c>
      <c r="L1745" s="31">
        <v>54</v>
      </c>
      <c r="M1745" s="12">
        <v>0.44444444444444442</v>
      </c>
    </row>
    <row r="1746" spans="1:13">
      <c r="A1746" s="8">
        <v>707</v>
      </c>
      <c r="B1746" s="8">
        <v>15</v>
      </c>
      <c r="C1746" s="9" t="s">
        <v>18</v>
      </c>
      <c r="D1746" s="9" t="s">
        <v>42</v>
      </c>
      <c r="E1746" s="31">
        <v>19</v>
      </c>
      <c r="F1746" s="31">
        <v>32</v>
      </c>
      <c r="G1746" s="8">
        <v>1</v>
      </c>
      <c r="H1746" s="8">
        <v>31</v>
      </c>
      <c r="I1746" s="9" t="s">
        <v>6</v>
      </c>
      <c r="J1746" s="31">
        <v>32</v>
      </c>
      <c r="K1746" s="31">
        <v>13</v>
      </c>
      <c r="L1746" s="31">
        <v>32</v>
      </c>
      <c r="M1746" s="12">
        <v>0.40625</v>
      </c>
    </row>
    <row r="1747" spans="1:13">
      <c r="A1747" s="8">
        <v>707</v>
      </c>
      <c r="B1747" s="8">
        <v>15</v>
      </c>
      <c r="C1747" s="9" t="s">
        <v>23</v>
      </c>
      <c r="D1747" s="9" t="s">
        <v>47</v>
      </c>
      <c r="E1747" s="31">
        <v>13</v>
      </c>
      <c r="F1747" s="31">
        <v>21</v>
      </c>
      <c r="G1747" s="8">
        <v>1</v>
      </c>
      <c r="H1747" s="8">
        <v>42</v>
      </c>
      <c r="I1747" s="9" t="s">
        <v>8</v>
      </c>
      <c r="J1747" s="31">
        <v>21</v>
      </c>
      <c r="K1747" s="31">
        <v>8</v>
      </c>
      <c r="L1747" s="31">
        <v>21</v>
      </c>
      <c r="M1747" s="12">
        <v>0.38095238095238093</v>
      </c>
    </row>
    <row r="1748" spans="1:13">
      <c r="A1748" s="8">
        <v>707</v>
      </c>
      <c r="B1748" s="8">
        <v>15</v>
      </c>
      <c r="C1748" s="9" t="s">
        <v>7</v>
      </c>
      <c r="D1748" s="9" t="s">
        <v>32</v>
      </c>
      <c r="E1748" s="31">
        <v>18</v>
      </c>
      <c r="F1748" s="31">
        <v>30</v>
      </c>
      <c r="G1748" s="8">
        <v>2</v>
      </c>
      <c r="H1748" s="8">
        <v>53</v>
      </c>
      <c r="I1748" s="9" t="s">
        <v>6</v>
      </c>
      <c r="J1748" s="31">
        <v>60</v>
      </c>
      <c r="K1748" s="31">
        <v>24</v>
      </c>
      <c r="L1748" s="31">
        <v>60</v>
      </c>
      <c r="M1748" s="12">
        <v>0.4</v>
      </c>
    </row>
    <row r="1749" spans="1:13">
      <c r="A1749" s="8">
        <v>707</v>
      </c>
      <c r="B1749" s="8">
        <v>15</v>
      </c>
      <c r="C1749" s="9" t="s">
        <v>12</v>
      </c>
      <c r="D1749" s="9" t="s">
        <v>36</v>
      </c>
      <c r="E1749" s="31">
        <v>22</v>
      </c>
      <c r="F1749" s="31">
        <v>36</v>
      </c>
      <c r="G1749" s="8">
        <v>2</v>
      </c>
      <c r="H1749" s="8">
        <v>11</v>
      </c>
      <c r="I1749" s="9" t="s">
        <v>6</v>
      </c>
      <c r="J1749" s="31">
        <v>72</v>
      </c>
      <c r="K1749" s="31">
        <v>28</v>
      </c>
      <c r="L1749" s="31">
        <v>72</v>
      </c>
      <c r="M1749" s="12">
        <v>0.3888888888888889</v>
      </c>
    </row>
    <row r="1750" spans="1:13">
      <c r="A1750" s="8">
        <v>708</v>
      </c>
      <c r="B1750" s="8">
        <v>5</v>
      </c>
      <c r="C1750" s="9" t="s">
        <v>10</v>
      </c>
      <c r="D1750" s="9" t="s">
        <v>34</v>
      </c>
      <c r="E1750" s="31">
        <v>16</v>
      </c>
      <c r="F1750" s="31">
        <v>27</v>
      </c>
      <c r="G1750" s="8">
        <v>2</v>
      </c>
      <c r="H1750" s="8">
        <v>24</v>
      </c>
      <c r="I1750" s="9" t="s">
        <v>8</v>
      </c>
      <c r="J1750" s="31">
        <v>54</v>
      </c>
      <c r="K1750" s="31">
        <v>22</v>
      </c>
      <c r="L1750" s="31">
        <v>54</v>
      </c>
      <c r="M1750" s="12">
        <v>0.40740740740740738</v>
      </c>
    </row>
    <row r="1751" spans="1:13">
      <c r="A1751" s="8">
        <v>709</v>
      </c>
      <c r="B1751" s="8">
        <v>8</v>
      </c>
      <c r="C1751" s="9" t="s">
        <v>23</v>
      </c>
      <c r="D1751" s="9" t="s">
        <v>47</v>
      </c>
      <c r="E1751" s="31">
        <v>13</v>
      </c>
      <c r="F1751" s="31">
        <v>21</v>
      </c>
      <c r="G1751" s="8">
        <v>2</v>
      </c>
      <c r="H1751" s="8">
        <v>7</v>
      </c>
      <c r="I1751" s="9" t="s">
        <v>6</v>
      </c>
      <c r="J1751" s="31">
        <v>42</v>
      </c>
      <c r="K1751" s="31">
        <v>16</v>
      </c>
      <c r="L1751" s="31">
        <v>42</v>
      </c>
      <c r="M1751" s="12">
        <v>0.38095238095238093</v>
      </c>
    </row>
    <row r="1752" spans="1:13">
      <c r="A1752" s="8">
        <v>709</v>
      </c>
      <c r="B1752" s="8">
        <v>8</v>
      </c>
      <c r="C1752" s="9" t="s">
        <v>17</v>
      </c>
      <c r="D1752" s="9" t="s">
        <v>41</v>
      </c>
      <c r="E1752" s="31">
        <v>21</v>
      </c>
      <c r="F1752" s="31">
        <v>35</v>
      </c>
      <c r="G1752" s="8">
        <v>1</v>
      </c>
      <c r="H1752" s="8">
        <v>33</v>
      </c>
      <c r="I1752" s="9" t="s">
        <v>8</v>
      </c>
      <c r="J1752" s="31">
        <v>35</v>
      </c>
      <c r="K1752" s="31">
        <v>14</v>
      </c>
      <c r="L1752" s="31">
        <v>35</v>
      </c>
      <c r="M1752" s="12">
        <v>0.4</v>
      </c>
    </row>
    <row r="1753" spans="1:13">
      <c r="A1753" s="8">
        <v>709</v>
      </c>
      <c r="B1753" s="8">
        <v>8</v>
      </c>
      <c r="C1753" s="9" t="s">
        <v>14</v>
      </c>
      <c r="D1753" s="9" t="s">
        <v>38</v>
      </c>
      <c r="E1753" s="31">
        <v>20</v>
      </c>
      <c r="F1753" s="31">
        <v>33</v>
      </c>
      <c r="G1753" s="8">
        <v>2</v>
      </c>
      <c r="H1753" s="8">
        <v>27</v>
      </c>
      <c r="I1753" s="9" t="s">
        <v>8</v>
      </c>
      <c r="J1753" s="31">
        <v>66</v>
      </c>
      <c r="K1753" s="31">
        <v>26</v>
      </c>
      <c r="L1753" s="31">
        <v>66</v>
      </c>
      <c r="M1753" s="12">
        <v>0.39393939393939392</v>
      </c>
    </row>
    <row r="1754" spans="1:13">
      <c r="A1754" s="8">
        <v>709</v>
      </c>
      <c r="B1754" s="8">
        <v>8</v>
      </c>
      <c r="C1754" s="9" t="s">
        <v>26</v>
      </c>
      <c r="D1754" s="9" t="s">
        <v>50</v>
      </c>
      <c r="E1754" s="31">
        <v>15</v>
      </c>
      <c r="F1754" s="31">
        <v>25</v>
      </c>
      <c r="G1754" s="8">
        <v>2</v>
      </c>
      <c r="H1754" s="8">
        <v>31</v>
      </c>
      <c r="I1754" s="9" t="s">
        <v>6</v>
      </c>
      <c r="J1754" s="31">
        <v>50</v>
      </c>
      <c r="K1754" s="31">
        <v>20</v>
      </c>
      <c r="L1754" s="31">
        <v>50</v>
      </c>
      <c r="M1754" s="12">
        <v>0.4</v>
      </c>
    </row>
    <row r="1755" spans="1:13">
      <c r="A1755" s="8">
        <v>710</v>
      </c>
      <c r="B1755" s="8">
        <v>18</v>
      </c>
      <c r="C1755" s="9" t="s">
        <v>21</v>
      </c>
      <c r="D1755" s="9" t="s">
        <v>45</v>
      </c>
      <c r="E1755" s="31">
        <v>12</v>
      </c>
      <c r="F1755" s="31">
        <v>20</v>
      </c>
      <c r="G1755" s="8">
        <v>2</v>
      </c>
      <c r="H1755" s="8">
        <v>32</v>
      </c>
      <c r="I1755" s="9" t="s">
        <v>6</v>
      </c>
      <c r="J1755" s="31">
        <v>40</v>
      </c>
      <c r="K1755" s="31">
        <v>16</v>
      </c>
      <c r="L1755" s="31">
        <v>40</v>
      </c>
      <c r="M1755" s="12">
        <v>0.4</v>
      </c>
    </row>
    <row r="1756" spans="1:13">
      <c r="A1756" s="8">
        <v>710</v>
      </c>
      <c r="B1756" s="8">
        <v>18</v>
      </c>
      <c r="C1756" s="9" t="s">
        <v>16</v>
      </c>
      <c r="D1756" s="9" t="s">
        <v>40</v>
      </c>
      <c r="E1756" s="31">
        <v>11</v>
      </c>
      <c r="F1756" s="31">
        <v>19</v>
      </c>
      <c r="G1756" s="8">
        <v>3</v>
      </c>
      <c r="H1756" s="8">
        <v>45</v>
      </c>
      <c r="I1756" s="9" t="s">
        <v>8</v>
      </c>
      <c r="J1756" s="31">
        <v>57</v>
      </c>
      <c r="K1756" s="31">
        <v>24</v>
      </c>
      <c r="L1756" s="31">
        <v>57</v>
      </c>
      <c r="M1756" s="12">
        <v>0.42105263157894735</v>
      </c>
    </row>
    <row r="1757" spans="1:13">
      <c r="A1757" s="8">
        <v>710</v>
      </c>
      <c r="B1757" s="8">
        <v>18</v>
      </c>
      <c r="C1757" s="9" t="s">
        <v>24</v>
      </c>
      <c r="D1757" s="9" t="s">
        <v>48</v>
      </c>
      <c r="E1757" s="31">
        <v>10</v>
      </c>
      <c r="F1757" s="31">
        <v>18</v>
      </c>
      <c r="G1757" s="8">
        <v>1</v>
      </c>
      <c r="H1757" s="8">
        <v>20</v>
      </c>
      <c r="I1757" s="9" t="s">
        <v>8</v>
      </c>
      <c r="J1757" s="31">
        <v>18</v>
      </c>
      <c r="K1757" s="31">
        <v>8</v>
      </c>
      <c r="L1757" s="31">
        <v>18</v>
      </c>
      <c r="M1757" s="12">
        <v>0.44444444444444442</v>
      </c>
    </row>
    <row r="1758" spans="1:13">
      <c r="A1758" s="8">
        <v>710</v>
      </c>
      <c r="B1758" s="8">
        <v>18</v>
      </c>
      <c r="C1758" s="9" t="s">
        <v>22</v>
      </c>
      <c r="D1758" s="9" t="s">
        <v>46</v>
      </c>
      <c r="E1758" s="31">
        <v>14</v>
      </c>
      <c r="F1758" s="31">
        <v>23</v>
      </c>
      <c r="G1758" s="8">
        <v>1</v>
      </c>
      <c r="H1758" s="8">
        <v>43</v>
      </c>
      <c r="I1758" s="9" t="s">
        <v>8</v>
      </c>
      <c r="J1758" s="31">
        <v>23</v>
      </c>
      <c r="K1758" s="31">
        <v>9</v>
      </c>
      <c r="L1758" s="31">
        <v>23</v>
      </c>
      <c r="M1758" s="12">
        <v>0.39130434782608697</v>
      </c>
    </row>
    <row r="1759" spans="1:13">
      <c r="A1759" s="8">
        <v>711</v>
      </c>
      <c r="B1759" s="8">
        <v>20</v>
      </c>
      <c r="C1759" s="9" t="s">
        <v>20</v>
      </c>
      <c r="D1759" s="9" t="s">
        <v>44</v>
      </c>
      <c r="E1759" s="31">
        <v>20</v>
      </c>
      <c r="F1759" s="31">
        <v>34</v>
      </c>
      <c r="G1759" s="8">
        <v>3</v>
      </c>
      <c r="H1759" s="8">
        <v>43</v>
      </c>
      <c r="I1759" s="9" t="s">
        <v>6</v>
      </c>
      <c r="J1759" s="31">
        <v>102</v>
      </c>
      <c r="K1759" s="31">
        <v>42</v>
      </c>
      <c r="L1759" s="31">
        <v>102</v>
      </c>
      <c r="M1759" s="12">
        <v>0.41176470588235292</v>
      </c>
    </row>
    <row r="1760" spans="1:13">
      <c r="A1760" s="8">
        <v>711</v>
      </c>
      <c r="B1760" s="8">
        <v>20</v>
      </c>
      <c r="C1760" s="9" t="s">
        <v>18</v>
      </c>
      <c r="D1760" s="9" t="s">
        <v>42</v>
      </c>
      <c r="E1760" s="31">
        <v>19</v>
      </c>
      <c r="F1760" s="31">
        <v>32</v>
      </c>
      <c r="G1760" s="8">
        <v>2</v>
      </c>
      <c r="H1760" s="8">
        <v>16</v>
      </c>
      <c r="I1760" s="9" t="s">
        <v>8</v>
      </c>
      <c r="J1760" s="31">
        <v>64</v>
      </c>
      <c r="K1760" s="31">
        <v>26</v>
      </c>
      <c r="L1760" s="31">
        <v>64</v>
      </c>
      <c r="M1760" s="12">
        <v>0.40625</v>
      </c>
    </row>
    <row r="1761" spans="1:13">
      <c r="A1761" s="8">
        <v>712</v>
      </c>
      <c r="B1761" s="8">
        <v>10</v>
      </c>
      <c r="C1761" s="9" t="s">
        <v>5</v>
      </c>
      <c r="D1761" s="9" t="s">
        <v>31</v>
      </c>
      <c r="E1761" s="31">
        <v>14</v>
      </c>
      <c r="F1761" s="31">
        <v>24</v>
      </c>
      <c r="G1761" s="8">
        <v>2</v>
      </c>
      <c r="H1761" s="8">
        <v>49</v>
      </c>
      <c r="I1761" s="9" t="s">
        <v>6</v>
      </c>
      <c r="J1761" s="31">
        <v>48</v>
      </c>
      <c r="K1761" s="31">
        <v>20</v>
      </c>
      <c r="L1761" s="31">
        <v>48</v>
      </c>
      <c r="M1761" s="12">
        <v>0.41666666666666669</v>
      </c>
    </row>
    <row r="1762" spans="1:13">
      <c r="A1762" s="8">
        <v>713</v>
      </c>
      <c r="B1762" s="8">
        <v>6</v>
      </c>
      <c r="C1762" s="9" t="s">
        <v>14</v>
      </c>
      <c r="D1762" s="9" t="s">
        <v>38</v>
      </c>
      <c r="E1762" s="31">
        <v>20</v>
      </c>
      <c r="F1762" s="31">
        <v>33</v>
      </c>
      <c r="G1762" s="8">
        <v>3</v>
      </c>
      <c r="H1762" s="8">
        <v>41</v>
      </c>
      <c r="I1762" s="9" t="s">
        <v>8</v>
      </c>
      <c r="J1762" s="31">
        <v>99</v>
      </c>
      <c r="K1762" s="31">
        <v>39</v>
      </c>
      <c r="L1762" s="31">
        <v>99</v>
      </c>
      <c r="M1762" s="12">
        <v>0.39393939393939392</v>
      </c>
    </row>
    <row r="1763" spans="1:13">
      <c r="A1763" s="8">
        <v>713</v>
      </c>
      <c r="B1763" s="8">
        <v>6</v>
      </c>
      <c r="C1763" s="9" t="s">
        <v>13</v>
      </c>
      <c r="D1763" s="9" t="s">
        <v>37</v>
      </c>
      <c r="E1763" s="31">
        <v>17</v>
      </c>
      <c r="F1763" s="31">
        <v>29</v>
      </c>
      <c r="G1763" s="8">
        <v>3</v>
      </c>
      <c r="H1763" s="8">
        <v>14</v>
      </c>
      <c r="I1763" s="9" t="s">
        <v>8</v>
      </c>
      <c r="J1763" s="31">
        <v>87</v>
      </c>
      <c r="K1763" s="31">
        <v>36</v>
      </c>
      <c r="L1763" s="31">
        <v>87</v>
      </c>
      <c r="M1763" s="12">
        <v>0.41379310344827586</v>
      </c>
    </row>
    <row r="1764" spans="1:13">
      <c r="A1764" s="8">
        <v>713</v>
      </c>
      <c r="B1764" s="8">
        <v>6</v>
      </c>
      <c r="C1764" s="9" t="s">
        <v>18</v>
      </c>
      <c r="D1764" s="9" t="s">
        <v>42</v>
      </c>
      <c r="E1764" s="31">
        <v>19</v>
      </c>
      <c r="F1764" s="31">
        <v>32</v>
      </c>
      <c r="G1764" s="8">
        <v>3</v>
      </c>
      <c r="H1764" s="8">
        <v>45</v>
      </c>
      <c r="I1764" s="9" t="s">
        <v>6</v>
      </c>
      <c r="J1764" s="31">
        <v>96</v>
      </c>
      <c r="K1764" s="31">
        <v>39</v>
      </c>
      <c r="L1764" s="31">
        <v>96</v>
      </c>
      <c r="M1764" s="12">
        <v>0.40625</v>
      </c>
    </row>
    <row r="1765" spans="1:13">
      <c r="A1765" s="8">
        <v>713</v>
      </c>
      <c r="B1765" s="8">
        <v>6</v>
      </c>
      <c r="C1765" s="9" t="s">
        <v>25</v>
      </c>
      <c r="D1765" s="9" t="s">
        <v>49</v>
      </c>
      <c r="E1765" s="31">
        <v>15</v>
      </c>
      <c r="F1765" s="31">
        <v>26</v>
      </c>
      <c r="G1765" s="8">
        <v>3</v>
      </c>
      <c r="H1765" s="8">
        <v>25</v>
      </c>
      <c r="I1765" s="9" t="s">
        <v>6</v>
      </c>
      <c r="J1765" s="31">
        <v>78</v>
      </c>
      <c r="K1765" s="31">
        <v>33</v>
      </c>
      <c r="L1765" s="31">
        <v>78</v>
      </c>
      <c r="M1765" s="12">
        <v>0.42307692307692307</v>
      </c>
    </row>
    <row r="1766" spans="1:13">
      <c r="A1766" s="8">
        <v>714</v>
      </c>
      <c r="B1766" s="8">
        <v>19</v>
      </c>
      <c r="C1766" s="9" t="s">
        <v>20</v>
      </c>
      <c r="D1766" s="9" t="s">
        <v>44</v>
      </c>
      <c r="E1766" s="31">
        <v>20</v>
      </c>
      <c r="F1766" s="31">
        <v>34</v>
      </c>
      <c r="G1766" s="8">
        <v>3</v>
      </c>
      <c r="H1766" s="8">
        <v>17</v>
      </c>
      <c r="I1766" s="9" t="s">
        <v>8</v>
      </c>
      <c r="J1766" s="31">
        <v>102</v>
      </c>
      <c r="K1766" s="31">
        <v>42</v>
      </c>
      <c r="L1766" s="31">
        <v>102</v>
      </c>
      <c r="M1766" s="12">
        <v>0.41176470588235292</v>
      </c>
    </row>
    <row r="1767" spans="1:13">
      <c r="A1767" s="8">
        <v>714</v>
      </c>
      <c r="B1767" s="8">
        <v>19</v>
      </c>
      <c r="C1767" s="9" t="s">
        <v>7</v>
      </c>
      <c r="D1767" s="9" t="s">
        <v>32</v>
      </c>
      <c r="E1767" s="31">
        <v>18</v>
      </c>
      <c r="F1767" s="31">
        <v>30</v>
      </c>
      <c r="G1767" s="8">
        <v>3</v>
      </c>
      <c r="H1767" s="8">
        <v>17</v>
      </c>
      <c r="I1767" s="9" t="s">
        <v>8</v>
      </c>
      <c r="J1767" s="31">
        <v>90</v>
      </c>
      <c r="K1767" s="31">
        <v>36</v>
      </c>
      <c r="L1767" s="31">
        <v>90</v>
      </c>
      <c r="M1767" s="12">
        <v>0.4</v>
      </c>
    </row>
    <row r="1768" spans="1:13">
      <c r="A1768" s="8">
        <v>714</v>
      </c>
      <c r="B1768" s="8">
        <v>19</v>
      </c>
      <c r="C1768" s="9" t="s">
        <v>14</v>
      </c>
      <c r="D1768" s="9" t="s">
        <v>38</v>
      </c>
      <c r="E1768" s="31">
        <v>20</v>
      </c>
      <c r="F1768" s="31">
        <v>33</v>
      </c>
      <c r="G1768" s="8">
        <v>1</v>
      </c>
      <c r="H1768" s="8">
        <v>29</v>
      </c>
      <c r="I1768" s="9" t="s">
        <v>8</v>
      </c>
      <c r="J1768" s="31">
        <v>33</v>
      </c>
      <c r="K1768" s="31">
        <v>13</v>
      </c>
      <c r="L1768" s="31">
        <v>33</v>
      </c>
      <c r="M1768" s="12">
        <v>0.39393939393939392</v>
      </c>
    </row>
    <row r="1769" spans="1:13">
      <c r="A1769" s="8">
        <v>715</v>
      </c>
      <c r="B1769" s="8">
        <v>12</v>
      </c>
      <c r="C1769" s="9" t="s">
        <v>7</v>
      </c>
      <c r="D1769" s="9" t="s">
        <v>32</v>
      </c>
      <c r="E1769" s="31">
        <v>18</v>
      </c>
      <c r="F1769" s="31">
        <v>30</v>
      </c>
      <c r="G1769" s="8">
        <v>3</v>
      </c>
      <c r="H1769" s="8">
        <v>35</v>
      </c>
      <c r="I1769" s="9" t="s">
        <v>6</v>
      </c>
      <c r="J1769" s="31">
        <v>90</v>
      </c>
      <c r="K1769" s="31">
        <v>36</v>
      </c>
      <c r="L1769" s="31">
        <v>90</v>
      </c>
      <c r="M1769" s="12">
        <v>0.4</v>
      </c>
    </row>
    <row r="1770" spans="1:13">
      <c r="A1770" s="8">
        <v>715</v>
      </c>
      <c r="B1770" s="8">
        <v>12</v>
      </c>
      <c r="C1770" s="9" t="s">
        <v>10</v>
      </c>
      <c r="D1770" s="9" t="s">
        <v>34</v>
      </c>
      <c r="E1770" s="31">
        <v>16</v>
      </c>
      <c r="F1770" s="31">
        <v>27</v>
      </c>
      <c r="G1770" s="8">
        <v>1</v>
      </c>
      <c r="H1770" s="8">
        <v>14</v>
      </c>
      <c r="I1770" s="9" t="s">
        <v>6</v>
      </c>
      <c r="J1770" s="31">
        <v>27</v>
      </c>
      <c r="K1770" s="31">
        <v>11</v>
      </c>
      <c r="L1770" s="31">
        <v>27</v>
      </c>
      <c r="M1770" s="12">
        <v>0.40740740740740738</v>
      </c>
    </row>
    <row r="1771" spans="1:13">
      <c r="A1771" s="8">
        <v>715</v>
      </c>
      <c r="B1771" s="8">
        <v>12</v>
      </c>
      <c r="C1771" s="9" t="s">
        <v>26</v>
      </c>
      <c r="D1771" s="9" t="s">
        <v>50</v>
      </c>
      <c r="E1771" s="31">
        <v>15</v>
      </c>
      <c r="F1771" s="31">
        <v>25</v>
      </c>
      <c r="G1771" s="8">
        <v>3</v>
      </c>
      <c r="H1771" s="8">
        <v>38</v>
      </c>
      <c r="I1771" s="9" t="s">
        <v>6</v>
      </c>
      <c r="J1771" s="31">
        <v>75</v>
      </c>
      <c r="K1771" s="31">
        <v>30</v>
      </c>
      <c r="L1771" s="31">
        <v>75</v>
      </c>
      <c r="M1771" s="12">
        <v>0.4</v>
      </c>
    </row>
    <row r="1772" spans="1:13">
      <c r="A1772" s="8">
        <v>715</v>
      </c>
      <c r="B1772" s="8">
        <v>12</v>
      </c>
      <c r="C1772" s="9" t="s">
        <v>24</v>
      </c>
      <c r="D1772" s="9" t="s">
        <v>48</v>
      </c>
      <c r="E1772" s="31">
        <v>10</v>
      </c>
      <c r="F1772" s="31">
        <v>18</v>
      </c>
      <c r="G1772" s="8">
        <v>3</v>
      </c>
      <c r="H1772" s="8">
        <v>49</v>
      </c>
      <c r="I1772" s="9" t="s">
        <v>8</v>
      </c>
      <c r="J1772" s="31">
        <v>54</v>
      </c>
      <c r="K1772" s="31">
        <v>24</v>
      </c>
      <c r="L1772" s="31">
        <v>54</v>
      </c>
      <c r="M1772" s="12">
        <v>0.44444444444444442</v>
      </c>
    </row>
    <row r="1773" spans="1:13">
      <c r="A1773" s="8">
        <v>716</v>
      </c>
      <c r="B1773" s="8">
        <v>12</v>
      </c>
      <c r="C1773" s="9" t="s">
        <v>23</v>
      </c>
      <c r="D1773" s="9" t="s">
        <v>47</v>
      </c>
      <c r="E1773" s="31">
        <v>13</v>
      </c>
      <c r="F1773" s="31">
        <v>21</v>
      </c>
      <c r="G1773" s="8">
        <v>3</v>
      </c>
      <c r="H1773" s="8">
        <v>12</v>
      </c>
      <c r="I1773" s="9" t="s">
        <v>6</v>
      </c>
      <c r="J1773" s="31">
        <v>63</v>
      </c>
      <c r="K1773" s="31">
        <v>24</v>
      </c>
      <c r="L1773" s="31">
        <v>63</v>
      </c>
      <c r="M1773" s="12">
        <v>0.38095238095238093</v>
      </c>
    </row>
    <row r="1774" spans="1:13">
      <c r="A1774" s="8">
        <v>716</v>
      </c>
      <c r="B1774" s="8">
        <v>12</v>
      </c>
      <c r="C1774" s="9" t="s">
        <v>26</v>
      </c>
      <c r="D1774" s="9" t="s">
        <v>50</v>
      </c>
      <c r="E1774" s="31">
        <v>15</v>
      </c>
      <c r="F1774" s="31">
        <v>25</v>
      </c>
      <c r="G1774" s="8">
        <v>3</v>
      </c>
      <c r="H1774" s="8">
        <v>48</v>
      </c>
      <c r="I1774" s="9" t="s">
        <v>6</v>
      </c>
      <c r="J1774" s="31">
        <v>75</v>
      </c>
      <c r="K1774" s="31">
        <v>30</v>
      </c>
      <c r="L1774" s="31">
        <v>75</v>
      </c>
      <c r="M1774" s="12">
        <v>0.4</v>
      </c>
    </row>
    <row r="1775" spans="1:13">
      <c r="A1775" s="8">
        <v>716</v>
      </c>
      <c r="B1775" s="8">
        <v>12</v>
      </c>
      <c r="C1775" s="9" t="s">
        <v>9</v>
      </c>
      <c r="D1775" s="9" t="s">
        <v>33</v>
      </c>
      <c r="E1775" s="31">
        <v>19</v>
      </c>
      <c r="F1775" s="31">
        <v>31</v>
      </c>
      <c r="G1775" s="8">
        <v>3</v>
      </c>
      <c r="H1775" s="8">
        <v>30</v>
      </c>
      <c r="I1775" s="9" t="s">
        <v>8</v>
      </c>
      <c r="J1775" s="31">
        <v>93</v>
      </c>
      <c r="K1775" s="31">
        <v>36</v>
      </c>
      <c r="L1775" s="31">
        <v>93</v>
      </c>
      <c r="M1775" s="12">
        <v>0.38709677419354838</v>
      </c>
    </row>
    <row r="1776" spans="1:13">
      <c r="A1776" s="8">
        <v>717</v>
      </c>
      <c r="B1776" s="8">
        <v>8</v>
      </c>
      <c r="C1776" s="9" t="s">
        <v>19</v>
      </c>
      <c r="D1776" s="9" t="s">
        <v>43</v>
      </c>
      <c r="E1776" s="31">
        <v>13</v>
      </c>
      <c r="F1776" s="31">
        <v>22</v>
      </c>
      <c r="G1776" s="8">
        <v>2</v>
      </c>
      <c r="H1776" s="8">
        <v>23</v>
      </c>
      <c r="I1776" s="9" t="s">
        <v>8</v>
      </c>
      <c r="J1776" s="31">
        <v>44</v>
      </c>
      <c r="K1776" s="31">
        <v>18</v>
      </c>
      <c r="L1776" s="31">
        <v>44</v>
      </c>
      <c r="M1776" s="12">
        <v>0.40909090909090912</v>
      </c>
    </row>
    <row r="1777" spans="1:13">
      <c r="A1777" s="8">
        <v>717</v>
      </c>
      <c r="B1777" s="8">
        <v>8</v>
      </c>
      <c r="C1777" s="9" t="s">
        <v>7</v>
      </c>
      <c r="D1777" s="9" t="s">
        <v>32</v>
      </c>
      <c r="E1777" s="31">
        <v>18</v>
      </c>
      <c r="F1777" s="31">
        <v>30</v>
      </c>
      <c r="G1777" s="8">
        <v>1</v>
      </c>
      <c r="H1777" s="8">
        <v>36</v>
      </c>
      <c r="I1777" s="9" t="s">
        <v>8</v>
      </c>
      <c r="J1777" s="31">
        <v>30</v>
      </c>
      <c r="K1777" s="31">
        <v>12</v>
      </c>
      <c r="L1777" s="31">
        <v>30</v>
      </c>
      <c r="M1777" s="12">
        <v>0.4</v>
      </c>
    </row>
    <row r="1778" spans="1:13">
      <c r="A1778" s="8">
        <v>717</v>
      </c>
      <c r="B1778" s="8">
        <v>8</v>
      </c>
      <c r="C1778" s="9" t="s">
        <v>10</v>
      </c>
      <c r="D1778" s="9" t="s">
        <v>34</v>
      </c>
      <c r="E1778" s="31">
        <v>16</v>
      </c>
      <c r="F1778" s="31">
        <v>27</v>
      </c>
      <c r="G1778" s="8">
        <v>3</v>
      </c>
      <c r="H1778" s="8">
        <v>13</v>
      </c>
      <c r="I1778" s="9" t="s">
        <v>8</v>
      </c>
      <c r="J1778" s="31">
        <v>81</v>
      </c>
      <c r="K1778" s="31">
        <v>33</v>
      </c>
      <c r="L1778" s="31">
        <v>81</v>
      </c>
      <c r="M1778" s="12">
        <v>0.40740740740740738</v>
      </c>
    </row>
    <row r="1779" spans="1:13">
      <c r="A1779" s="8">
        <v>718</v>
      </c>
      <c r="B1779" s="8">
        <v>7</v>
      </c>
      <c r="C1779" s="9" t="s">
        <v>21</v>
      </c>
      <c r="D1779" s="9" t="s">
        <v>45</v>
      </c>
      <c r="E1779" s="31">
        <v>12</v>
      </c>
      <c r="F1779" s="31">
        <v>20</v>
      </c>
      <c r="G1779" s="8">
        <v>1</v>
      </c>
      <c r="H1779" s="8">
        <v>58</v>
      </c>
      <c r="I1779" s="9" t="s">
        <v>8</v>
      </c>
      <c r="J1779" s="31">
        <v>20</v>
      </c>
      <c r="K1779" s="31">
        <v>8</v>
      </c>
      <c r="L1779" s="31">
        <v>20</v>
      </c>
      <c r="M1779" s="12">
        <v>0.4</v>
      </c>
    </row>
    <row r="1780" spans="1:13">
      <c r="A1780" s="8">
        <v>719</v>
      </c>
      <c r="B1780" s="8">
        <v>16</v>
      </c>
      <c r="C1780" s="9" t="s">
        <v>11</v>
      </c>
      <c r="D1780" s="9" t="s">
        <v>35</v>
      </c>
      <c r="E1780" s="31">
        <v>25</v>
      </c>
      <c r="F1780" s="31">
        <v>40</v>
      </c>
      <c r="G1780" s="8">
        <v>1</v>
      </c>
      <c r="H1780" s="8">
        <v>15</v>
      </c>
      <c r="I1780" s="9" t="s">
        <v>6</v>
      </c>
      <c r="J1780" s="31">
        <v>40</v>
      </c>
      <c r="K1780" s="31">
        <v>15</v>
      </c>
      <c r="L1780" s="31">
        <v>40</v>
      </c>
      <c r="M1780" s="12">
        <v>0.375</v>
      </c>
    </row>
    <row r="1781" spans="1:13">
      <c r="A1781" s="8">
        <v>719</v>
      </c>
      <c r="B1781" s="8">
        <v>16</v>
      </c>
      <c r="C1781" s="9" t="s">
        <v>16</v>
      </c>
      <c r="D1781" s="9" t="s">
        <v>40</v>
      </c>
      <c r="E1781" s="31">
        <v>11</v>
      </c>
      <c r="F1781" s="31">
        <v>19</v>
      </c>
      <c r="G1781" s="8">
        <v>2</v>
      </c>
      <c r="H1781" s="8">
        <v>34</v>
      </c>
      <c r="I1781" s="9" t="s">
        <v>6</v>
      </c>
      <c r="J1781" s="31">
        <v>38</v>
      </c>
      <c r="K1781" s="31">
        <v>16</v>
      </c>
      <c r="L1781" s="31">
        <v>38</v>
      </c>
      <c r="M1781" s="12">
        <v>0.42105263157894735</v>
      </c>
    </row>
    <row r="1782" spans="1:13">
      <c r="A1782" s="8">
        <v>719</v>
      </c>
      <c r="B1782" s="8">
        <v>16</v>
      </c>
      <c r="C1782" s="9" t="s">
        <v>13</v>
      </c>
      <c r="D1782" s="9" t="s">
        <v>37</v>
      </c>
      <c r="E1782" s="31">
        <v>17</v>
      </c>
      <c r="F1782" s="31">
        <v>29</v>
      </c>
      <c r="G1782" s="8">
        <v>1</v>
      </c>
      <c r="H1782" s="8">
        <v>21</v>
      </c>
      <c r="I1782" s="9" t="s">
        <v>6</v>
      </c>
      <c r="J1782" s="31">
        <v>29</v>
      </c>
      <c r="K1782" s="31">
        <v>12</v>
      </c>
      <c r="L1782" s="31">
        <v>29</v>
      </c>
      <c r="M1782" s="12">
        <v>0.41379310344827586</v>
      </c>
    </row>
    <row r="1783" spans="1:13">
      <c r="A1783" s="8">
        <v>720</v>
      </c>
      <c r="B1783" s="8">
        <v>4</v>
      </c>
      <c r="C1783" s="9" t="s">
        <v>14</v>
      </c>
      <c r="D1783" s="9" t="s">
        <v>38</v>
      </c>
      <c r="E1783" s="31">
        <v>20</v>
      </c>
      <c r="F1783" s="31">
        <v>33</v>
      </c>
      <c r="G1783" s="8">
        <v>1</v>
      </c>
      <c r="H1783" s="8">
        <v>36</v>
      </c>
      <c r="I1783" s="9" t="s">
        <v>6</v>
      </c>
      <c r="J1783" s="31">
        <v>33</v>
      </c>
      <c r="K1783" s="31">
        <v>13</v>
      </c>
      <c r="L1783" s="31">
        <v>33</v>
      </c>
      <c r="M1783" s="12">
        <v>0.39393939393939392</v>
      </c>
    </row>
    <row r="1784" spans="1:13">
      <c r="A1784" s="8">
        <v>720</v>
      </c>
      <c r="B1784" s="8">
        <v>4</v>
      </c>
      <c r="C1784" s="9" t="s">
        <v>13</v>
      </c>
      <c r="D1784" s="9" t="s">
        <v>37</v>
      </c>
      <c r="E1784" s="31">
        <v>17</v>
      </c>
      <c r="F1784" s="31">
        <v>29</v>
      </c>
      <c r="G1784" s="8">
        <v>3</v>
      </c>
      <c r="H1784" s="8">
        <v>44</v>
      </c>
      <c r="I1784" s="9" t="s">
        <v>8</v>
      </c>
      <c r="J1784" s="31">
        <v>87</v>
      </c>
      <c r="K1784" s="31">
        <v>36</v>
      </c>
      <c r="L1784" s="31">
        <v>87</v>
      </c>
      <c r="M1784" s="12">
        <v>0.41379310344827586</v>
      </c>
    </row>
    <row r="1785" spans="1:13">
      <c r="A1785" s="8">
        <v>720</v>
      </c>
      <c r="B1785" s="8">
        <v>4</v>
      </c>
      <c r="C1785" s="9" t="s">
        <v>5</v>
      </c>
      <c r="D1785" s="9" t="s">
        <v>31</v>
      </c>
      <c r="E1785" s="31">
        <v>14</v>
      </c>
      <c r="F1785" s="31">
        <v>24</v>
      </c>
      <c r="G1785" s="8">
        <v>2</v>
      </c>
      <c r="H1785" s="8">
        <v>53</v>
      </c>
      <c r="I1785" s="9" t="s">
        <v>8</v>
      </c>
      <c r="J1785" s="31">
        <v>48</v>
      </c>
      <c r="K1785" s="31">
        <v>20</v>
      </c>
      <c r="L1785" s="31">
        <v>48</v>
      </c>
      <c r="M1785" s="12">
        <v>0.41666666666666669</v>
      </c>
    </row>
    <row r="1786" spans="1:13">
      <c r="A1786" s="8">
        <v>721</v>
      </c>
      <c r="B1786" s="8">
        <v>6</v>
      </c>
      <c r="C1786" s="9" t="s">
        <v>13</v>
      </c>
      <c r="D1786" s="9" t="s">
        <v>37</v>
      </c>
      <c r="E1786" s="31">
        <v>17</v>
      </c>
      <c r="F1786" s="31">
        <v>29</v>
      </c>
      <c r="G1786" s="8">
        <v>1</v>
      </c>
      <c r="H1786" s="8">
        <v>20</v>
      </c>
      <c r="I1786" s="9" t="s">
        <v>8</v>
      </c>
      <c r="J1786" s="31">
        <v>29</v>
      </c>
      <c r="K1786" s="31">
        <v>12</v>
      </c>
      <c r="L1786" s="31">
        <v>29</v>
      </c>
      <c r="M1786" s="12">
        <v>0.41379310344827586</v>
      </c>
    </row>
    <row r="1787" spans="1:13">
      <c r="A1787" s="8">
        <v>721</v>
      </c>
      <c r="B1787" s="8">
        <v>6</v>
      </c>
      <c r="C1787" s="9" t="s">
        <v>12</v>
      </c>
      <c r="D1787" s="9" t="s">
        <v>36</v>
      </c>
      <c r="E1787" s="31">
        <v>22</v>
      </c>
      <c r="F1787" s="31">
        <v>36</v>
      </c>
      <c r="G1787" s="8">
        <v>1</v>
      </c>
      <c r="H1787" s="8">
        <v>15</v>
      </c>
      <c r="I1787" s="9" t="s">
        <v>8</v>
      </c>
      <c r="J1787" s="31">
        <v>36</v>
      </c>
      <c r="K1787" s="31">
        <v>14</v>
      </c>
      <c r="L1787" s="31">
        <v>36</v>
      </c>
      <c r="M1787" s="12">
        <v>0.3888888888888889</v>
      </c>
    </row>
    <row r="1788" spans="1:13">
      <c r="A1788" s="8">
        <v>721</v>
      </c>
      <c r="B1788" s="8">
        <v>6</v>
      </c>
      <c r="C1788" s="9" t="s">
        <v>5</v>
      </c>
      <c r="D1788" s="9" t="s">
        <v>31</v>
      </c>
      <c r="E1788" s="31">
        <v>14</v>
      </c>
      <c r="F1788" s="31">
        <v>24</v>
      </c>
      <c r="G1788" s="8">
        <v>3</v>
      </c>
      <c r="H1788" s="8">
        <v>44</v>
      </c>
      <c r="I1788" s="9" t="s">
        <v>6</v>
      </c>
      <c r="J1788" s="31">
        <v>72</v>
      </c>
      <c r="K1788" s="31">
        <v>30</v>
      </c>
      <c r="L1788" s="31">
        <v>72</v>
      </c>
      <c r="M1788" s="12">
        <v>0.41666666666666669</v>
      </c>
    </row>
    <row r="1789" spans="1:13">
      <c r="A1789" s="8">
        <v>721</v>
      </c>
      <c r="B1789" s="8">
        <v>6</v>
      </c>
      <c r="C1789" s="9" t="s">
        <v>10</v>
      </c>
      <c r="D1789" s="9" t="s">
        <v>34</v>
      </c>
      <c r="E1789" s="31">
        <v>16</v>
      </c>
      <c r="F1789" s="31">
        <v>27</v>
      </c>
      <c r="G1789" s="8">
        <v>3</v>
      </c>
      <c r="H1789" s="8">
        <v>54</v>
      </c>
      <c r="I1789" s="9" t="s">
        <v>8</v>
      </c>
      <c r="J1789" s="31">
        <v>81</v>
      </c>
      <c r="K1789" s="31">
        <v>33</v>
      </c>
      <c r="L1789" s="31">
        <v>81</v>
      </c>
      <c r="M1789" s="12">
        <v>0.40740740740740738</v>
      </c>
    </row>
    <row r="1790" spans="1:13">
      <c r="A1790" s="8">
        <v>722</v>
      </c>
      <c r="B1790" s="8">
        <v>13</v>
      </c>
      <c r="C1790" s="9" t="s">
        <v>23</v>
      </c>
      <c r="D1790" s="9" t="s">
        <v>47</v>
      </c>
      <c r="E1790" s="31">
        <v>13</v>
      </c>
      <c r="F1790" s="31">
        <v>21</v>
      </c>
      <c r="G1790" s="8">
        <v>3</v>
      </c>
      <c r="H1790" s="8">
        <v>43</v>
      </c>
      <c r="I1790" s="9" t="s">
        <v>6</v>
      </c>
      <c r="J1790" s="31">
        <v>63</v>
      </c>
      <c r="K1790" s="31">
        <v>24</v>
      </c>
      <c r="L1790" s="31">
        <v>63</v>
      </c>
      <c r="M1790" s="12">
        <v>0.38095238095238093</v>
      </c>
    </row>
    <row r="1791" spans="1:13">
      <c r="A1791" s="8">
        <v>722</v>
      </c>
      <c r="B1791" s="8">
        <v>13</v>
      </c>
      <c r="C1791" s="9" t="s">
        <v>19</v>
      </c>
      <c r="D1791" s="9" t="s">
        <v>43</v>
      </c>
      <c r="E1791" s="31">
        <v>13</v>
      </c>
      <c r="F1791" s="31">
        <v>22</v>
      </c>
      <c r="G1791" s="8">
        <v>1</v>
      </c>
      <c r="H1791" s="8">
        <v>16</v>
      </c>
      <c r="I1791" s="9" t="s">
        <v>6</v>
      </c>
      <c r="J1791" s="31">
        <v>22</v>
      </c>
      <c r="K1791" s="31">
        <v>9</v>
      </c>
      <c r="L1791" s="31">
        <v>22</v>
      </c>
      <c r="M1791" s="12">
        <v>0.40909090909090912</v>
      </c>
    </row>
    <row r="1792" spans="1:13">
      <c r="A1792" s="8">
        <v>723</v>
      </c>
      <c r="B1792" s="8">
        <v>12</v>
      </c>
      <c r="C1792" s="9" t="s">
        <v>15</v>
      </c>
      <c r="D1792" s="9" t="s">
        <v>39</v>
      </c>
      <c r="E1792" s="31">
        <v>16</v>
      </c>
      <c r="F1792" s="31">
        <v>28</v>
      </c>
      <c r="G1792" s="8">
        <v>2</v>
      </c>
      <c r="H1792" s="8">
        <v>22</v>
      </c>
      <c r="I1792" s="9" t="s">
        <v>6</v>
      </c>
      <c r="J1792" s="31">
        <v>56</v>
      </c>
      <c r="K1792" s="31">
        <v>24</v>
      </c>
      <c r="L1792" s="31">
        <v>56</v>
      </c>
      <c r="M1792" s="12">
        <v>0.42857142857142855</v>
      </c>
    </row>
    <row r="1793" spans="1:13">
      <c r="A1793" s="8">
        <v>723</v>
      </c>
      <c r="B1793" s="8">
        <v>12</v>
      </c>
      <c r="C1793" s="9" t="s">
        <v>17</v>
      </c>
      <c r="D1793" s="9" t="s">
        <v>41</v>
      </c>
      <c r="E1793" s="31">
        <v>21</v>
      </c>
      <c r="F1793" s="31">
        <v>35</v>
      </c>
      <c r="G1793" s="8">
        <v>2</v>
      </c>
      <c r="H1793" s="8">
        <v>9</v>
      </c>
      <c r="I1793" s="9" t="s">
        <v>6</v>
      </c>
      <c r="J1793" s="31">
        <v>70</v>
      </c>
      <c r="K1793" s="31">
        <v>28</v>
      </c>
      <c r="L1793" s="31">
        <v>70</v>
      </c>
      <c r="M1793" s="12">
        <v>0.4</v>
      </c>
    </row>
    <row r="1794" spans="1:13">
      <c r="A1794" s="8">
        <v>724</v>
      </c>
      <c r="B1794" s="8">
        <v>8</v>
      </c>
      <c r="C1794" s="9" t="s">
        <v>19</v>
      </c>
      <c r="D1794" s="9" t="s">
        <v>43</v>
      </c>
      <c r="E1794" s="31">
        <v>13</v>
      </c>
      <c r="F1794" s="31">
        <v>22</v>
      </c>
      <c r="G1794" s="8">
        <v>3</v>
      </c>
      <c r="H1794" s="8">
        <v>56</v>
      </c>
      <c r="I1794" s="9" t="s">
        <v>6</v>
      </c>
      <c r="J1794" s="31">
        <v>66</v>
      </c>
      <c r="K1794" s="31">
        <v>27</v>
      </c>
      <c r="L1794" s="31">
        <v>66</v>
      </c>
      <c r="M1794" s="12">
        <v>0.40909090909090912</v>
      </c>
    </row>
    <row r="1795" spans="1:13">
      <c r="A1795" s="8">
        <v>725</v>
      </c>
      <c r="B1795" s="8">
        <v>10</v>
      </c>
      <c r="C1795" s="9" t="s">
        <v>20</v>
      </c>
      <c r="D1795" s="9" t="s">
        <v>44</v>
      </c>
      <c r="E1795" s="31">
        <v>20</v>
      </c>
      <c r="F1795" s="31">
        <v>34</v>
      </c>
      <c r="G1795" s="8">
        <v>3</v>
      </c>
      <c r="H1795" s="8">
        <v>30</v>
      </c>
      <c r="I1795" s="9" t="s">
        <v>6</v>
      </c>
      <c r="J1795" s="31">
        <v>102</v>
      </c>
      <c r="K1795" s="31">
        <v>42</v>
      </c>
      <c r="L1795" s="31">
        <v>102</v>
      </c>
      <c r="M1795" s="12">
        <v>0.41176470588235292</v>
      </c>
    </row>
    <row r="1796" spans="1:13">
      <c r="A1796" s="8">
        <v>725</v>
      </c>
      <c r="B1796" s="8">
        <v>10</v>
      </c>
      <c r="C1796" s="9" t="s">
        <v>19</v>
      </c>
      <c r="D1796" s="9" t="s">
        <v>43</v>
      </c>
      <c r="E1796" s="31">
        <v>13</v>
      </c>
      <c r="F1796" s="31">
        <v>22</v>
      </c>
      <c r="G1796" s="8">
        <v>3</v>
      </c>
      <c r="H1796" s="8">
        <v>55</v>
      </c>
      <c r="I1796" s="9" t="s">
        <v>6</v>
      </c>
      <c r="J1796" s="31">
        <v>66</v>
      </c>
      <c r="K1796" s="31">
        <v>27</v>
      </c>
      <c r="L1796" s="31">
        <v>66</v>
      </c>
      <c r="M1796" s="12">
        <v>0.40909090909090912</v>
      </c>
    </row>
    <row r="1797" spans="1:13">
      <c r="A1797" s="8">
        <v>726</v>
      </c>
      <c r="B1797" s="8">
        <v>11</v>
      </c>
      <c r="C1797" s="9" t="s">
        <v>19</v>
      </c>
      <c r="D1797" s="9" t="s">
        <v>43</v>
      </c>
      <c r="E1797" s="31">
        <v>13</v>
      </c>
      <c r="F1797" s="31">
        <v>22</v>
      </c>
      <c r="G1797" s="8">
        <v>2</v>
      </c>
      <c r="H1797" s="8">
        <v>6</v>
      </c>
      <c r="I1797" s="9" t="s">
        <v>6</v>
      </c>
      <c r="J1797" s="31">
        <v>44</v>
      </c>
      <c r="K1797" s="31">
        <v>18</v>
      </c>
      <c r="L1797" s="31">
        <v>44</v>
      </c>
      <c r="M1797" s="12">
        <v>0.40909090909090912</v>
      </c>
    </row>
    <row r="1798" spans="1:13">
      <c r="A1798" s="8">
        <v>726</v>
      </c>
      <c r="B1798" s="8">
        <v>11</v>
      </c>
      <c r="C1798" s="9" t="s">
        <v>12</v>
      </c>
      <c r="D1798" s="9" t="s">
        <v>36</v>
      </c>
      <c r="E1798" s="31">
        <v>22</v>
      </c>
      <c r="F1798" s="31">
        <v>36</v>
      </c>
      <c r="G1798" s="8">
        <v>1</v>
      </c>
      <c r="H1798" s="8">
        <v>13</v>
      </c>
      <c r="I1798" s="9" t="s">
        <v>6</v>
      </c>
      <c r="J1798" s="31">
        <v>36</v>
      </c>
      <c r="K1798" s="31">
        <v>14</v>
      </c>
      <c r="L1798" s="31">
        <v>36</v>
      </c>
      <c r="M1798" s="12">
        <v>0.3888888888888889</v>
      </c>
    </row>
    <row r="1799" spans="1:13">
      <c r="A1799" s="8">
        <v>726</v>
      </c>
      <c r="B1799" s="8">
        <v>11</v>
      </c>
      <c r="C1799" s="9" t="s">
        <v>22</v>
      </c>
      <c r="D1799" s="9" t="s">
        <v>46</v>
      </c>
      <c r="E1799" s="31">
        <v>14</v>
      </c>
      <c r="F1799" s="31">
        <v>23</v>
      </c>
      <c r="G1799" s="8">
        <v>2</v>
      </c>
      <c r="H1799" s="8">
        <v>55</v>
      </c>
      <c r="I1799" s="9" t="s">
        <v>6</v>
      </c>
      <c r="J1799" s="31">
        <v>46</v>
      </c>
      <c r="K1799" s="31">
        <v>18</v>
      </c>
      <c r="L1799" s="31">
        <v>46</v>
      </c>
      <c r="M1799" s="12">
        <v>0.39130434782608697</v>
      </c>
    </row>
    <row r="1800" spans="1:13">
      <c r="A1800" s="8">
        <v>727</v>
      </c>
      <c r="B1800" s="8">
        <v>17</v>
      </c>
      <c r="C1800" s="9" t="s">
        <v>21</v>
      </c>
      <c r="D1800" s="9" t="s">
        <v>45</v>
      </c>
      <c r="E1800" s="31">
        <v>12</v>
      </c>
      <c r="F1800" s="31">
        <v>20</v>
      </c>
      <c r="G1800" s="8">
        <v>2</v>
      </c>
      <c r="H1800" s="8">
        <v>21</v>
      </c>
      <c r="I1800" s="9" t="s">
        <v>8</v>
      </c>
      <c r="J1800" s="31">
        <v>40</v>
      </c>
      <c r="K1800" s="31">
        <v>16</v>
      </c>
      <c r="L1800" s="31">
        <v>40</v>
      </c>
      <c r="M1800" s="12">
        <v>0.4</v>
      </c>
    </row>
    <row r="1801" spans="1:13">
      <c r="A1801" s="8">
        <v>728</v>
      </c>
      <c r="B1801" s="8">
        <v>9</v>
      </c>
      <c r="C1801" s="9" t="s">
        <v>24</v>
      </c>
      <c r="D1801" s="9" t="s">
        <v>48</v>
      </c>
      <c r="E1801" s="31">
        <v>10</v>
      </c>
      <c r="F1801" s="31">
        <v>18</v>
      </c>
      <c r="G1801" s="8">
        <v>1</v>
      </c>
      <c r="H1801" s="8">
        <v>42</v>
      </c>
      <c r="I1801" s="9" t="s">
        <v>6</v>
      </c>
      <c r="J1801" s="31">
        <v>18</v>
      </c>
      <c r="K1801" s="31">
        <v>8</v>
      </c>
      <c r="L1801" s="31">
        <v>18</v>
      </c>
      <c r="M1801" s="12">
        <v>0.44444444444444442</v>
      </c>
    </row>
    <row r="1802" spans="1:13">
      <c r="A1802" s="8">
        <v>728</v>
      </c>
      <c r="B1802" s="8">
        <v>9</v>
      </c>
      <c r="C1802" s="9" t="s">
        <v>10</v>
      </c>
      <c r="D1802" s="9" t="s">
        <v>34</v>
      </c>
      <c r="E1802" s="31">
        <v>16</v>
      </c>
      <c r="F1802" s="31">
        <v>27</v>
      </c>
      <c r="G1802" s="8">
        <v>3</v>
      </c>
      <c r="H1802" s="8">
        <v>8</v>
      </c>
      <c r="I1802" s="9" t="s">
        <v>6</v>
      </c>
      <c r="J1802" s="31">
        <v>81</v>
      </c>
      <c r="K1802" s="31">
        <v>33</v>
      </c>
      <c r="L1802" s="31">
        <v>81</v>
      </c>
      <c r="M1802" s="12">
        <v>0.40740740740740738</v>
      </c>
    </row>
    <row r="1803" spans="1:13">
      <c r="A1803" s="8">
        <v>728</v>
      </c>
      <c r="B1803" s="8">
        <v>9</v>
      </c>
      <c r="C1803" s="9" t="s">
        <v>18</v>
      </c>
      <c r="D1803" s="9" t="s">
        <v>42</v>
      </c>
      <c r="E1803" s="31">
        <v>19</v>
      </c>
      <c r="F1803" s="31">
        <v>32</v>
      </c>
      <c r="G1803" s="8">
        <v>3</v>
      </c>
      <c r="H1803" s="8">
        <v>22</v>
      </c>
      <c r="I1803" s="9" t="s">
        <v>6</v>
      </c>
      <c r="J1803" s="31">
        <v>96</v>
      </c>
      <c r="K1803" s="31">
        <v>39</v>
      </c>
      <c r="L1803" s="31">
        <v>96</v>
      </c>
      <c r="M1803" s="12">
        <v>0.40625</v>
      </c>
    </row>
    <row r="1804" spans="1:13">
      <c r="A1804" s="8">
        <v>729</v>
      </c>
      <c r="B1804" s="8">
        <v>20</v>
      </c>
      <c r="C1804" s="9" t="s">
        <v>20</v>
      </c>
      <c r="D1804" s="9" t="s">
        <v>44</v>
      </c>
      <c r="E1804" s="31">
        <v>20</v>
      </c>
      <c r="F1804" s="31">
        <v>34</v>
      </c>
      <c r="G1804" s="8">
        <v>2</v>
      </c>
      <c r="H1804" s="8">
        <v>57</v>
      </c>
      <c r="I1804" s="9" t="s">
        <v>6</v>
      </c>
      <c r="J1804" s="31">
        <v>68</v>
      </c>
      <c r="K1804" s="31">
        <v>28</v>
      </c>
      <c r="L1804" s="31">
        <v>68</v>
      </c>
      <c r="M1804" s="12">
        <v>0.41176470588235292</v>
      </c>
    </row>
    <row r="1805" spans="1:13">
      <c r="A1805" s="8">
        <v>729</v>
      </c>
      <c r="B1805" s="8">
        <v>20</v>
      </c>
      <c r="C1805" s="9" t="s">
        <v>21</v>
      </c>
      <c r="D1805" s="9" t="s">
        <v>45</v>
      </c>
      <c r="E1805" s="31">
        <v>12</v>
      </c>
      <c r="F1805" s="31">
        <v>20</v>
      </c>
      <c r="G1805" s="8">
        <v>3</v>
      </c>
      <c r="H1805" s="8">
        <v>8</v>
      </c>
      <c r="I1805" s="9" t="s">
        <v>8</v>
      </c>
      <c r="J1805" s="31">
        <v>60</v>
      </c>
      <c r="K1805" s="31">
        <v>24</v>
      </c>
      <c r="L1805" s="31">
        <v>60</v>
      </c>
      <c r="M1805" s="12">
        <v>0.4</v>
      </c>
    </row>
    <row r="1806" spans="1:13">
      <c r="A1806" s="8">
        <v>730</v>
      </c>
      <c r="B1806" s="8">
        <v>8</v>
      </c>
      <c r="C1806" s="9" t="s">
        <v>7</v>
      </c>
      <c r="D1806" s="9" t="s">
        <v>32</v>
      </c>
      <c r="E1806" s="31">
        <v>18</v>
      </c>
      <c r="F1806" s="31">
        <v>30</v>
      </c>
      <c r="G1806" s="8">
        <v>3</v>
      </c>
      <c r="H1806" s="8">
        <v>32</v>
      </c>
      <c r="I1806" s="9" t="s">
        <v>8</v>
      </c>
      <c r="J1806" s="31">
        <v>90</v>
      </c>
      <c r="K1806" s="31">
        <v>36</v>
      </c>
      <c r="L1806" s="31">
        <v>90</v>
      </c>
      <c r="M1806" s="12">
        <v>0.4</v>
      </c>
    </row>
    <row r="1807" spans="1:13">
      <c r="A1807" s="8">
        <v>730</v>
      </c>
      <c r="B1807" s="8">
        <v>8</v>
      </c>
      <c r="C1807" s="9" t="s">
        <v>5</v>
      </c>
      <c r="D1807" s="9" t="s">
        <v>31</v>
      </c>
      <c r="E1807" s="31">
        <v>14</v>
      </c>
      <c r="F1807" s="31">
        <v>24</v>
      </c>
      <c r="G1807" s="8">
        <v>1</v>
      </c>
      <c r="H1807" s="8">
        <v>47</v>
      </c>
      <c r="I1807" s="9" t="s">
        <v>8</v>
      </c>
      <c r="J1807" s="31">
        <v>24</v>
      </c>
      <c r="K1807" s="31">
        <v>10</v>
      </c>
      <c r="L1807" s="31">
        <v>24</v>
      </c>
      <c r="M1807" s="12">
        <v>0.41666666666666669</v>
      </c>
    </row>
    <row r="1808" spans="1:13">
      <c r="A1808" s="8">
        <v>731</v>
      </c>
      <c r="B1808" s="8">
        <v>17</v>
      </c>
      <c r="C1808" s="9" t="s">
        <v>18</v>
      </c>
      <c r="D1808" s="9" t="s">
        <v>42</v>
      </c>
      <c r="E1808" s="31">
        <v>19</v>
      </c>
      <c r="F1808" s="31">
        <v>32</v>
      </c>
      <c r="G1808" s="8">
        <v>2</v>
      </c>
      <c r="H1808" s="8">
        <v>47</v>
      </c>
      <c r="I1808" s="9" t="s">
        <v>8</v>
      </c>
      <c r="J1808" s="31">
        <v>64</v>
      </c>
      <c r="K1808" s="31">
        <v>26</v>
      </c>
      <c r="L1808" s="31">
        <v>64</v>
      </c>
      <c r="M1808" s="12">
        <v>0.40625</v>
      </c>
    </row>
    <row r="1809" spans="1:13">
      <c r="A1809" s="8">
        <v>732</v>
      </c>
      <c r="B1809" s="8">
        <v>12</v>
      </c>
      <c r="C1809" s="9" t="s">
        <v>11</v>
      </c>
      <c r="D1809" s="9" t="s">
        <v>35</v>
      </c>
      <c r="E1809" s="31">
        <v>25</v>
      </c>
      <c r="F1809" s="31">
        <v>40</v>
      </c>
      <c r="G1809" s="8">
        <v>3</v>
      </c>
      <c r="H1809" s="8">
        <v>29</v>
      </c>
      <c r="I1809" s="9" t="s">
        <v>6</v>
      </c>
      <c r="J1809" s="31">
        <v>120</v>
      </c>
      <c r="K1809" s="31">
        <v>45</v>
      </c>
      <c r="L1809" s="31">
        <v>120</v>
      </c>
      <c r="M1809" s="12">
        <v>0.375</v>
      </c>
    </row>
    <row r="1810" spans="1:13">
      <c r="A1810" s="8">
        <v>732</v>
      </c>
      <c r="B1810" s="8">
        <v>12</v>
      </c>
      <c r="C1810" s="9" t="s">
        <v>25</v>
      </c>
      <c r="D1810" s="9" t="s">
        <v>49</v>
      </c>
      <c r="E1810" s="31">
        <v>15</v>
      </c>
      <c r="F1810" s="31">
        <v>26</v>
      </c>
      <c r="G1810" s="8">
        <v>3</v>
      </c>
      <c r="H1810" s="8">
        <v>36</v>
      </c>
      <c r="I1810" s="9" t="s">
        <v>8</v>
      </c>
      <c r="J1810" s="31">
        <v>78</v>
      </c>
      <c r="K1810" s="31">
        <v>33</v>
      </c>
      <c r="L1810" s="31">
        <v>78</v>
      </c>
      <c r="M1810" s="12">
        <v>0.42307692307692307</v>
      </c>
    </row>
    <row r="1811" spans="1:13">
      <c r="A1811" s="8">
        <v>732</v>
      </c>
      <c r="B1811" s="8">
        <v>12</v>
      </c>
      <c r="C1811" s="9" t="s">
        <v>12</v>
      </c>
      <c r="D1811" s="9" t="s">
        <v>36</v>
      </c>
      <c r="E1811" s="31">
        <v>22</v>
      </c>
      <c r="F1811" s="31">
        <v>36</v>
      </c>
      <c r="G1811" s="8">
        <v>3</v>
      </c>
      <c r="H1811" s="8">
        <v>56</v>
      </c>
      <c r="I1811" s="9" t="s">
        <v>8</v>
      </c>
      <c r="J1811" s="31">
        <v>108</v>
      </c>
      <c r="K1811" s="31">
        <v>42</v>
      </c>
      <c r="L1811" s="31">
        <v>108</v>
      </c>
      <c r="M1811" s="12">
        <v>0.3888888888888889</v>
      </c>
    </row>
    <row r="1812" spans="1:13">
      <c r="A1812" s="8">
        <v>733</v>
      </c>
      <c r="B1812" s="8">
        <v>14</v>
      </c>
      <c r="C1812" s="9" t="s">
        <v>12</v>
      </c>
      <c r="D1812" s="9" t="s">
        <v>36</v>
      </c>
      <c r="E1812" s="31">
        <v>22</v>
      </c>
      <c r="F1812" s="31">
        <v>36</v>
      </c>
      <c r="G1812" s="8">
        <v>3</v>
      </c>
      <c r="H1812" s="8">
        <v>31</v>
      </c>
      <c r="I1812" s="9" t="s">
        <v>8</v>
      </c>
      <c r="J1812" s="31">
        <v>108</v>
      </c>
      <c r="K1812" s="31">
        <v>42</v>
      </c>
      <c r="L1812" s="31">
        <v>108</v>
      </c>
      <c r="M1812" s="12">
        <v>0.3888888888888889</v>
      </c>
    </row>
    <row r="1813" spans="1:13">
      <c r="A1813" s="8">
        <v>733</v>
      </c>
      <c r="B1813" s="8">
        <v>14</v>
      </c>
      <c r="C1813" s="9" t="s">
        <v>5</v>
      </c>
      <c r="D1813" s="9" t="s">
        <v>31</v>
      </c>
      <c r="E1813" s="31">
        <v>14</v>
      </c>
      <c r="F1813" s="31">
        <v>24</v>
      </c>
      <c r="G1813" s="8">
        <v>1</v>
      </c>
      <c r="H1813" s="8">
        <v>34</v>
      </c>
      <c r="I1813" s="9" t="s">
        <v>6</v>
      </c>
      <c r="J1813" s="31">
        <v>24</v>
      </c>
      <c r="K1813" s="31">
        <v>10</v>
      </c>
      <c r="L1813" s="31">
        <v>24</v>
      </c>
      <c r="M1813" s="12">
        <v>0.41666666666666669</v>
      </c>
    </row>
    <row r="1814" spans="1:13">
      <c r="A1814" s="8">
        <v>733</v>
      </c>
      <c r="B1814" s="8">
        <v>14</v>
      </c>
      <c r="C1814" s="9" t="s">
        <v>10</v>
      </c>
      <c r="D1814" s="9" t="s">
        <v>34</v>
      </c>
      <c r="E1814" s="31">
        <v>16</v>
      </c>
      <c r="F1814" s="31">
        <v>27</v>
      </c>
      <c r="G1814" s="8">
        <v>2</v>
      </c>
      <c r="H1814" s="8">
        <v>9</v>
      </c>
      <c r="I1814" s="9" t="s">
        <v>8</v>
      </c>
      <c r="J1814" s="31">
        <v>54</v>
      </c>
      <c r="K1814" s="31">
        <v>22</v>
      </c>
      <c r="L1814" s="31">
        <v>54</v>
      </c>
      <c r="M1814" s="12">
        <v>0.40740740740740738</v>
      </c>
    </row>
    <row r="1815" spans="1:13">
      <c r="A1815" s="8">
        <v>734</v>
      </c>
      <c r="B1815" s="8">
        <v>14</v>
      </c>
      <c r="C1815" s="9" t="s">
        <v>18</v>
      </c>
      <c r="D1815" s="9" t="s">
        <v>42</v>
      </c>
      <c r="E1815" s="31">
        <v>19</v>
      </c>
      <c r="F1815" s="31">
        <v>32</v>
      </c>
      <c r="G1815" s="8">
        <v>3</v>
      </c>
      <c r="H1815" s="8">
        <v>11</v>
      </c>
      <c r="I1815" s="9" t="s">
        <v>8</v>
      </c>
      <c r="J1815" s="31">
        <v>96</v>
      </c>
      <c r="K1815" s="31">
        <v>39</v>
      </c>
      <c r="L1815" s="31">
        <v>96</v>
      </c>
      <c r="M1815" s="12">
        <v>0.40625</v>
      </c>
    </row>
    <row r="1816" spans="1:13">
      <c r="A1816" s="8">
        <v>734</v>
      </c>
      <c r="B1816" s="8">
        <v>14</v>
      </c>
      <c r="C1816" s="9" t="s">
        <v>5</v>
      </c>
      <c r="D1816" s="9" t="s">
        <v>31</v>
      </c>
      <c r="E1816" s="31">
        <v>14</v>
      </c>
      <c r="F1816" s="31">
        <v>24</v>
      </c>
      <c r="G1816" s="8">
        <v>1</v>
      </c>
      <c r="H1816" s="8">
        <v>16</v>
      </c>
      <c r="I1816" s="9" t="s">
        <v>6</v>
      </c>
      <c r="J1816" s="31">
        <v>24</v>
      </c>
      <c r="K1816" s="31">
        <v>10</v>
      </c>
      <c r="L1816" s="31">
        <v>24</v>
      </c>
      <c r="M1816" s="12">
        <v>0.41666666666666669</v>
      </c>
    </row>
    <row r="1817" spans="1:13">
      <c r="A1817" s="8">
        <v>734</v>
      </c>
      <c r="B1817" s="8">
        <v>14</v>
      </c>
      <c r="C1817" s="9" t="s">
        <v>16</v>
      </c>
      <c r="D1817" s="9" t="s">
        <v>40</v>
      </c>
      <c r="E1817" s="31">
        <v>11</v>
      </c>
      <c r="F1817" s="31">
        <v>19</v>
      </c>
      <c r="G1817" s="8">
        <v>1</v>
      </c>
      <c r="H1817" s="8">
        <v>25</v>
      </c>
      <c r="I1817" s="9" t="s">
        <v>6</v>
      </c>
      <c r="J1817" s="31">
        <v>19</v>
      </c>
      <c r="K1817" s="31">
        <v>8</v>
      </c>
      <c r="L1817" s="31">
        <v>19</v>
      </c>
      <c r="M1817" s="12">
        <v>0.42105263157894735</v>
      </c>
    </row>
    <row r="1818" spans="1:13">
      <c r="A1818" s="8">
        <v>735</v>
      </c>
      <c r="B1818" s="8">
        <v>20</v>
      </c>
      <c r="C1818" s="9" t="s">
        <v>22</v>
      </c>
      <c r="D1818" s="9" t="s">
        <v>46</v>
      </c>
      <c r="E1818" s="31">
        <v>14</v>
      </c>
      <c r="F1818" s="31">
        <v>23</v>
      </c>
      <c r="G1818" s="8">
        <v>2</v>
      </c>
      <c r="H1818" s="8">
        <v>30</v>
      </c>
      <c r="I1818" s="9" t="s">
        <v>8</v>
      </c>
      <c r="J1818" s="31">
        <v>46</v>
      </c>
      <c r="K1818" s="31">
        <v>18</v>
      </c>
      <c r="L1818" s="31">
        <v>46</v>
      </c>
      <c r="M1818" s="12">
        <v>0.39130434782608697</v>
      </c>
    </row>
    <row r="1819" spans="1:13">
      <c r="A1819" s="8">
        <v>735</v>
      </c>
      <c r="B1819" s="8">
        <v>20</v>
      </c>
      <c r="C1819" s="9" t="s">
        <v>18</v>
      </c>
      <c r="D1819" s="9" t="s">
        <v>42</v>
      </c>
      <c r="E1819" s="31">
        <v>19</v>
      </c>
      <c r="F1819" s="31">
        <v>32</v>
      </c>
      <c r="G1819" s="8">
        <v>3</v>
      </c>
      <c r="H1819" s="8">
        <v>57</v>
      </c>
      <c r="I1819" s="9" t="s">
        <v>6</v>
      </c>
      <c r="J1819" s="31">
        <v>96</v>
      </c>
      <c r="K1819" s="31">
        <v>39</v>
      </c>
      <c r="L1819" s="31">
        <v>96</v>
      </c>
      <c r="M1819" s="12">
        <v>0.40625</v>
      </c>
    </row>
    <row r="1820" spans="1:13">
      <c r="A1820" s="8">
        <v>736</v>
      </c>
      <c r="B1820" s="8">
        <v>17</v>
      </c>
      <c r="C1820" s="9" t="s">
        <v>19</v>
      </c>
      <c r="D1820" s="9" t="s">
        <v>43</v>
      </c>
      <c r="E1820" s="31">
        <v>13</v>
      </c>
      <c r="F1820" s="31">
        <v>22</v>
      </c>
      <c r="G1820" s="8">
        <v>3</v>
      </c>
      <c r="H1820" s="8">
        <v>22</v>
      </c>
      <c r="I1820" s="9" t="s">
        <v>8</v>
      </c>
      <c r="J1820" s="31">
        <v>66</v>
      </c>
      <c r="K1820" s="31">
        <v>27</v>
      </c>
      <c r="L1820" s="31">
        <v>66</v>
      </c>
      <c r="M1820" s="12">
        <v>0.40909090909090912</v>
      </c>
    </row>
    <row r="1821" spans="1:13">
      <c r="A1821" s="8">
        <v>736</v>
      </c>
      <c r="B1821" s="8">
        <v>17</v>
      </c>
      <c r="C1821" s="9" t="s">
        <v>15</v>
      </c>
      <c r="D1821" s="9" t="s">
        <v>39</v>
      </c>
      <c r="E1821" s="31">
        <v>16</v>
      </c>
      <c r="F1821" s="31">
        <v>28</v>
      </c>
      <c r="G1821" s="8">
        <v>2</v>
      </c>
      <c r="H1821" s="8">
        <v>43</v>
      </c>
      <c r="I1821" s="9" t="s">
        <v>6</v>
      </c>
      <c r="J1821" s="31">
        <v>56</v>
      </c>
      <c r="K1821" s="31">
        <v>24</v>
      </c>
      <c r="L1821" s="31">
        <v>56</v>
      </c>
      <c r="M1821" s="12">
        <v>0.42857142857142855</v>
      </c>
    </row>
    <row r="1822" spans="1:13">
      <c r="A1822" s="8">
        <v>736</v>
      </c>
      <c r="B1822" s="8">
        <v>17</v>
      </c>
      <c r="C1822" s="9" t="s">
        <v>9</v>
      </c>
      <c r="D1822" s="9" t="s">
        <v>33</v>
      </c>
      <c r="E1822" s="31">
        <v>19</v>
      </c>
      <c r="F1822" s="31">
        <v>31</v>
      </c>
      <c r="G1822" s="8">
        <v>3</v>
      </c>
      <c r="H1822" s="8">
        <v>27</v>
      </c>
      <c r="I1822" s="9" t="s">
        <v>8</v>
      </c>
      <c r="J1822" s="31">
        <v>93</v>
      </c>
      <c r="K1822" s="31">
        <v>36</v>
      </c>
      <c r="L1822" s="31">
        <v>93</v>
      </c>
      <c r="M1822" s="12">
        <v>0.38709677419354838</v>
      </c>
    </row>
    <row r="1823" spans="1:13">
      <c r="A1823" s="8">
        <v>737</v>
      </c>
      <c r="B1823" s="8">
        <v>6</v>
      </c>
      <c r="C1823" s="9" t="s">
        <v>13</v>
      </c>
      <c r="D1823" s="9" t="s">
        <v>37</v>
      </c>
      <c r="E1823" s="31">
        <v>17</v>
      </c>
      <c r="F1823" s="31">
        <v>29</v>
      </c>
      <c r="G1823" s="8">
        <v>2</v>
      </c>
      <c r="H1823" s="8">
        <v>17</v>
      </c>
      <c r="I1823" s="9" t="s">
        <v>8</v>
      </c>
      <c r="J1823" s="31">
        <v>58</v>
      </c>
      <c r="K1823" s="31">
        <v>24</v>
      </c>
      <c r="L1823" s="31">
        <v>58</v>
      </c>
      <c r="M1823" s="12">
        <v>0.41379310344827586</v>
      </c>
    </row>
    <row r="1824" spans="1:13">
      <c r="A1824" s="8">
        <v>737</v>
      </c>
      <c r="B1824" s="8">
        <v>6</v>
      </c>
      <c r="C1824" s="9" t="s">
        <v>7</v>
      </c>
      <c r="D1824" s="9" t="s">
        <v>32</v>
      </c>
      <c r="E1824" s="31">
        <v>18</v>
      </c>
      <c r="F1824" s="31">
        <v>30</v>
      </c>
      <c r="G1824" s="8">
        <v>2</v>
      </c>
      <c r="H1824" s="8">
        <v>5</v>
      </c>
      <c r="I1824" s="9" t="s">
        <v>6</v>
      </c>
      <c r="J1824" s="31">
        <v>60</v>
      </c>
      <c r="K1824" s="31">
        <v>24</v>
      </c>
      <c r="L1824" s="31">
        <v>60</v>
      </c>
      <c r="M1824" s="12">
        <v>0.4</v>
      </c>
    </row>
    <row r="1825" spans="1:13">
      <c r="A1825" s="8">
        <v>738</v>
      </c>
      <c r="B1825" s="8">
        <v>15</v>
      </c>
      <c r="C1825" s="9" t="s">
        <v>25</v>
      </c>
      <c r="D1825" s="9" t="s">
        <v>49</v>
      </c>
      <c r="E1825" s="31">
        <v>15</v>
      </c>
      <c r="F1825" s="31">
        <v>26</v>
      </c>
      <c r="G1825" s="8">
        <v>2</v>
      </c>
      <c r="H1825" s="8">
        <v>59</v>
      </c>
      <c r="I1825" s="9" t="s">
        <v>6</v>
      </c>
      <c r="J1825" s="31">
        <v>52</v>
      </c>
      <c r="K1825" s="31">
        <v>22</v>
      </c>
      <c r="L1825" s="31">
        <v>52</v>
      </c>
      <c r="M1825" s="12">
        <v>0.42307692307692307</v>
      </c>
    </row>
    <row r="1826" spans="1:13">
      <c r="A1826" s="8">
        <v>738</v>
      </c>
      <c r="B1826" s="8">
        <v>15</v>
      </c>
      <c r="C1826" s="9" t="s">
        <v>15</v>
      </c>
      <c r="D1826" s="9" t="s">
        <v>39</v>
      </c>
      <c r="E1826" s="31">
        <v>16</v>
      </c>
      <c r="F1826" s="31">
        <v>28</v>
      </c>
      <c r="G1826" s="8">
        <v>1</v>
      </c>
      <c r="H1826" s="8">
        <v>15</v>
      </c>
      <c r="I1826" s="9" t="s">
        <v>6</v>
      </c>
      <c r="J1826" s="31">
        <v>28</v>
      </c>
      <c r="K1826" s="31">
        <v>12</v>
      </c>
      <c r="L1826" s="31">
        <v>28</v>
      </c>
      <c r="M1826" s="12">
        <v>0.42857142857142855</v>
      </c>
    </row>
    <row r="1827" spans="1:13">
      <c r="A1827" s="8">
        <v>738</v>
      </c>
      <c r="B1827" s="8">
        <v>15</v>
      </c>
      <c r="C1827" s="9" t="s">
        <v>24</v>
      </c>
      <c r="D1827" s="9" t="s">
        <v>48</v>
      </c>
      <c r="E1827" s="31">
        <v>10</v>
      </c>
      <c r="F1827" s="31">
        <v>18</v>
      </c>
      <c r="G1827" s="8">
        <v>3</v>
      </c>
      <c r="H1827" s="8">
        <v>20</v>
      </c>
      <c r="I1827" s="9" t="s">
        <v>8</v>
      </c>
      <c r="J1827" s="31">
        <v>54</v>
      </c>
      <c r="K1827" s="31">
        <v>24</v>
      </c>
      <c r="L1827" s="31">
        <v>54</v>
      </c>
      <c r="M1827" s="12">
        <v>0.44444444444444442</v>
      </c>
    </row>
    <row r="1828" spans="1:13">
      <c r="A1828" s="8">
        <v>739</v>
      </c>
      <c r="B1828" s="8">
        <v>10</v>
      </c>
      <c r="C1828" s="9" t="s">
        <v>22</v>
      </c>
      <c r="D1828" s="9" t="s">
        <v>46</v>
      </c>
      <c r="E1828" s="31">
        <v>14</v>
      </c>
      <c r="F1828" s="31">
        <v>23</v>
      </c>
      <c r="G1828" s="8">
        <v>2</v>
      </c>
      <c r="H1828" s="8">
        <v>54</v>
      </c>
      <c r="I1828" s="9" t="s">
        <v>6</v>
      </c>
      <c r="J1828" s="31">
        <v>46</v>
      </c>
      <c r="K1828" s="31">
        <v>18</v>
      </c>
      <c r="L1828" s="31">
        <v>46</v>
      </c>
      <c r="M1828" s="12">
        <v>0.39130434782608697</v>
      </c>
    </row>
    <row r="1829" spans="1:13">
      <c r="A1829" s="8">
        <v>740</v>
      </c>
      <c r="B1829" s="8">
        <v>16</v>
      </c>
      <c r="C1829" s="9" t="s">
        <v>15</v>
      </c>
      <c r="D1829" s="9" t="s">
        <v>39</v>
      </c>
      <c r="E1829" s="31">
        <v>16</v>
      </c>
      <c r="F1829" s="31">
        <v>28</v>
      </c>
      <c r="G1829" s="8">
        <v>3</v>
      </c>
      <c r="H1829" s="8">
        <v>31</v>
      </c>
      <c r="I1829" s="9" t="s">
        <v>6</v>
      </c>
      <c r="J1829" s="31">
        <v>84</v>
      </c>
      <c r="K1829" s="31">
        <v>36</v>
      </c>
      <c r="L1829" s="31">
        <v>84</v>
      </c>
      <c r="M1829" s="12">
        <v>0.42857142857142855</v>
      </c>
    </row>
    <row r="1830" spans="1:13">
      <c r="A1830" s="8">
        <v>740</v>
      </c>
      <c r="B1830" s="8">
        <v>16</v>
      </c>
      <c r="C1830" s="9" t="s">
        <v>18</v>
      </c>
      <c r="D1830" s="9" t="s">
        <v>42</v>
      </c>
      <c r="E1830" s="31">
        <v>19</v>
      </c>
      <c r="F1830" s="31">
        <v>32</v>
      </c>
      <c r="G1830" s="8">
        <v>1</v>
      </c>
      <c r="H1830" s="8">
        <v>16</v>
      </c>
      <c r="I1830" s="9" t="s">
        <v>8</v>
      </c>
      <c r="J1830" s="31">
        <v>32</v>
      </c>
      <c r="K1830" s="31">
        <v>13</v>
      </c>
      <c r="L1830" s="31">
        <v>32</v>
      </c>
      <c r="M1830" s="12">
        <v>0.40625</v>
      </c>
    </row>
    <row r="1831" spans="1:13">
      <c r="A1831" s="8">
        <v>740</v>
      </c>
      <c r="B1831" s="8">
        <v>16</v>
      </c>
      <c r="C1831" s="9" t="s">
        <v>12</v>
      </c>
      <c r="D1831" s="9" t="s">
        <v>36</v>
      </c>
      <c r="E1831" s="31">
        <v>22</v>
      </c>
      <c r="F1831" s="31">
        <v>36</v>
      </c>
      <c r="G1831" s="8">
        <v>3</v>
      </c>
      <c r="H1831" s="8">
        <v>45</v>
      </c>
      <c r="I1831" s="9" t="s">
        <v>8</v>
      </c>
      <c r="J1831" s="31">
        <v>108</v>
      </c>
      <c r="K1831" s="31">
        <v>42</v>
      </c>
      <c r="L1831" s="31">
        <v>108</v>
      </c>
      <c r="M1831" s="12">
        <v>0.3888888888888889</v>
      </c>
    </row>
    <row r="1832" spans="1:13">
      <c r="A1832" s="8">
        <v>740</v>
      </c>
      <c r="B1832" s="8">
        <v>16</v>
      </c>
      <c r="C1832" s="9" t="s">
        <v>22</v>
      </c>
      <c r="D1832" s="9" t="s">
        <v>46</v>
      </c>
      <c r="E1832" s="31">
        <v>14</v>
      </c>
      <c r="F1832" s="31">
        <v>23</v>
      </c>
      <c r="G1832" s="8">
        <v>3</v>
      </c>
      <c r="H1832" s="8">
        <v>21</v>
      </c>
      <c r="I1832" s="9" t="s">
        <v>8</v>
      </c>
      <c r="J1832" s="31">
        <v>69</v>
      </c>
      <c r="K1832" s="31">
        <v>27</v>
      </c>
      <c r="L1832" s="31">
        <v>69</v>
      </c>
      <c r="M1832" s="12">
        <v>0.39130434782608697</v>
      </c>
    </row>
    <row r="1833" spans="1:13">
      <c r="A1833" s="8">
        <v>741</v>
      </c>
      <c r="B1833" s="8">
        <v>14</v>
      </c>
      <c r="C1833" s="9" t="s">
        <v>5</v>
      </c>
      <c r="D1833" s="9" t="s">
        <v>31</v>
      </c>
      <c r="E1833" s="31">
        <v>14</v>
      </c>
      <c r="F1833" s="31">
        <v>24</v>
      </c>
      <c r="G1833" s="8">
        <v>3</v>
      </c>
      <c r="H1833" s="8">
        <v>52</v>
      </c>
      <c r="I1833" s="9" t="s">
        <v>8</v>
      </c>
      <c r="J1833" s="31">
        <v>72</v>
      </c>
      <c r="K1833" s="31">
        <v>30</v>
      </c>
      <c r="L1833" s="31">
        <v>72</v>
      </c>
      <c r="M1833" s="12">
        <v>0.41666666666666669</v>
      </c>
    </row>
    <row r="1834" spans="1:13">
      <c r="A1834" s="8">
        <v>741</v>
      </c>
      <c r="B1834" s="8">
        <v>14</v>
      </c>
      <c r="C1834" s="9" t="s">
        <v>13</v>
      </c>
      <c r="D1834" s="9" t="s">
        <v>37</v>
      </c>
      <c r="E1834" s="31">
        <v>17</v>
      </c>
      <c r="F1834" s="31">
        <v>29</v>
      </c>
      <c r="G1834" s="8">
        <v>2</v>
      </c>
      <c r="H1834" s="8">
        <v>40</v>
      </c>
      <c r="I1834" s="9" t="s">
        <v>6</v>
      </c>
      <c r="J1834" s="31">
        <v>58</v>
      </c>
      <c r="K1834" s="31">
        <v>24</v>
      </c>
      <c r="L1834" s="31">
        <v>58</v>
      </c>
      <c r="M1834" s="12">
        <v>0.41379310344827586</v>
      </c>
    </row>
    <row r="1835" spans="1:13">
      <c r="A1835" s="8">
        <v>741</v>
      </c>
      <c r="B1835" s="8">
        <v>14</v>
      </c>
      <c r="C1835" s="9" t="s">
        <v>14</v>
      </c>
      <c r="D1835" s="9" t="s">
        <v>38</v>
      </c>
      <c r="E1835" s="31">
        <v>20</v>
      </c>
      <c r="F1835" s="31">
        <v>33</v>
      </c>
      <c r="G1835" s="8">
        <v>3</v>
      </c>
      <c r="H1835" s="8">
        <v>39</v>
      </c>
      <c r="I1835" s="9" t="s">
        <v>8</v>
      </c>
      <c r="J1835" s="31">
        <v>99</v>
      </c>
      <c r="K1835" s="31">
        <v>39</v>
      </c>
      <c r="L1835" s="31">
        <v>99</v>
      </c>
      <c r="M1835" s="12">
        <v>0.39393939393939392</v>
      </c>
    </row>
    <row r="1836" spans="1:13">
      <c r="A1836" s="8">
        <v>741</v>
      </c>
      <c r="B1836" s="8">
        <v>14</v>
      </c>
      <c r="C1836" s="9" t="s">
        <v>15</v>
      </c>
      <c r="D1836" s="9" t="s">
        <v>39</v>
      </c>
      <c r="E1836" s="31">
        <v>16</v>
      </c>
      <c r="F1836" s="31">
        <v>28</v>
      </c>
      <c r="G1836" s="8">
        <v>2</v>
      </c>
      <c r="H1836" s="8">
        <v>34</v>
      </c>
      <c r="I1836" s="9" t="s">
        <v>8</v>
      </c>
      <c r="J1836" s="31">
        <v>56</v>
      </c>
      <c r="K1836" s="31">
        <v>24</v>
      </c>
      <c r="L1836" s="31">
        <v>56</v>
      </c>
      <c r="M1836" s="12">
        <v>0.42857142857142855</v>
      </c>
    </row>
    <row r="1837" spans="1:13">
      <c r="A1837" s="8">
        <v>742</v>
      </c>
      <c r="B1837" s="8">
        <v>20</v>
      </c>
      <c r="C1837" s="9" t="s">
        <v>9</v>
      </c>
      <c r="D1837" s="9" t="s">
        <v>33</v>
      </c>
      <c r="E1837" s="31">
        <v>19</v>
      </c>
      <c r="F1837" s="31">
        <v>31</v>
      </c>
      <c r="G1837" s="8">
        <v>1</v>
      </c>
      <c r="H1837" s="8">
        <v>41</v>
      </c>
      <c r="I1837" s="9" t="s">
        <v>8</v>
      </c>
      <c r="J1837" s="31">
        <v>31</v>
      </c>
      <c r="K1837" s="31">
        <v>12</v>
      </c>
      <c r="L1837" s="31">
        <v>31</v>
      </c>
      <c r="M1837" s="12">
        <v>0.38709677419354838</v>
      </c>
    </row>
    <row r="1838" spans="1:13">
      <c r="A1838" s="8">
        <v>742</v>
      </c>
      <c r="B1838" s="8">
        <v>20</v>
      </c>
      <c r="C1838" s="9" t="s">
        <v>7</v>
      </c>
      <c r="D1838" s="9" t="s">
        <v>32</v>
      </c>
      <c r="E1838" s="31">
        <v>18</v>
      </c>
      <c r="F1838" s="31">
        <v>30</v>
      </c>
      <c r="G1838" s="8">
        <v>3</v>
      </c>
      <c r="H1838" s="8">
        <v>43</v>
      </c>
      <c r="I1838" s="9" t="s">
        <v>6</v>
      </c>
      <c r="J1838" s="31">
        <v>90</v>
      </c>
      <c r="K1838" s="31">
        <v>36</v>
      </c>
      <c r="L1838" s="31">
        <v>90</v>
      </c>
      <c r="M1838" s="12">
        <v>0.4</v>
      </c>
    </row>
    <row r="1839" spans="1:13">
      <c r="A1839" s="8">
        <v>742</v>
      </c>
      <c r="B1839" s="8">
        <v>20</v>
      </c>
      <c r="C1839" s="9" t="s">
        <v>25</v>
      </c>
      <c r="D1839" s="9" t="s">
        <v>49</v>
      </c>
      <c r="E1839" s="31">
        <v>15</v>
      </c>
      <c r="F1839" s="31">
        <v>26</v>
      </c>
      <c r="G1839" s="8">
        <v>1</v>
      </c>
      <c r="H1839" s="8">
        <v>26</v>
      </c>
      <c r="I1839" s="9" t="s">
        <v>8</v>
      </c>
      <c r="J1839" s="31">
        <v>26</v>
      </c>
      <c r="K1839" s="31">
        <v>11</v>
      </c>
      <c r="L1839" s="31">
        <v>26</v>
      </c>
      <c r="M1839" s="12">
        <v>0.42307692307692307</v>
      </c>
    </row>
    <row r="1840" spans="1:13">
      <c r="A1840" s="8">
        <v>742</v>
      </c>
      <c r="B1840" s="8">
        <v>20</v>
      </c>
      <c r="C1840" s="9" t="s">
        <v>16</v>
      </c>
      <c r="D1840" s="9" t="s">
        <v>40</v>
      </c>
      <c r="E1840" s="31">
        <v>11</v>
      </c>
      <c r="F1840" s="31">
        <v>19</v>
      </c>
      <c r="G1840" s="8">
        <v>1</v>
      </c>
      <c r="H1840" s="8">
        <v>35</v>
      </c>
      <c r="I1840" s="9" t="s">
        <v>6</v>
      </c>
      <c r="J1840" s="31">
        <v>19</v>
      </c>
      <c r="K1840" s="31">
        <v>8</v>
      </c>
      <c r="L1840" s="31">
        <v>19</v>
      </c>
      <c r="M1840" s="12">
        <v>0.42105263157894735</v>
      </c>
    </row>
    <row r="1841" spans="1:13">
      <c r="A1841" s="8">
        <v>743</v>
      </c>
      <c r="B1841" s="8">
        <v>19</v>
      </c>
      <c r="C1841" s="9" t="s">
        <v>25</v>
      </c>
      <c r="D1841" s="9" t="s">
        <v>49</v>
      </c>
      <c r="E1841" s="31">
        <v>15</v>
      </c>
      <c r="F1841" s="31">
        <v>26</v>
      </c>
      <c r="G1841" s="8">
        <v>2</v>
      </c>
      <c r="H1841" s="8">
        <v>59</v>
      </c>
      <c r="I1841" s="9" t="s">
        <v>8</v>
      </c>
      <c r="J1841" s="31">
        <v>52</v>
      </c>
      <c r="K1841" s="31">
        <v>22</v>
      </c>
      <c r="L1841" s="31">
        <v>52</v>
      </c>
      <c r="M1841" s="12">
        <v>0.42307692307692307</v>
      </c>
    </row>
    <row r="1842" spans="1:13">
      <c r="A1842" s="8">
        <v>743</v>
      </c>
      <c r="B1842" s="8">
        <v>19</v>
      </c>
      <c r="C1842" s="9" t="s">
        <v>24</v>
      </c>
      <c r="D1842" s="9" t="s">
        <v>48</v>
      </c>
      <c r="E1842" s="31">
        <v>10</v>
      </c>
      <c r="F1842" s="31">
        <v>18</v>
      </c>
      <c r="G1842" s="8">
        <v>2</v>
      </c>
      <c r="H1842" s="8">
        <v>41</v>
      </c>
      <c r="I1842" s="9" t="s">
        <v>6</v>
      </c>
      <c r="J1842" s="31">
        <v>36</v>
      </c>
      <c r="K1842" s="31">
        <v>16</v>
      </c>
      <c r="L1842" s="31">
        <v>36</v>
      </c>
      <c r="M1842" s="12">
        <v>0.44444444444444442</v>
      </c>
    </row>
    <row r="1843" spans="1:13">
      <c r="A1843" s="8">
        <v>743</v>
      </c>
      <c r="B1843" s="8">
        <v>19</v>
      </c>
      <c r="C1843" s="9" t="s">
        <v>22</v>
      </c>
      <c r="D1843" s="9" t="s">
        <v>46</v>
      </c>
      <c r="E1843" s="31">
        <v>14</v>
      </c>
      <c r="F1843" s="31">
        <v>23</v>
      </c>
      <c r="G1843" s="8">
        <v>2</v>
      </c>
      <c r="H1843" s="8">
        <v>43</v>
      </c>
      <c r="I1843" s="9" t="s">
        <v>8</v>
      </c>
      <c r="J1843" s="31">
        <v>46</v>
      </c>
      <c r="K1843" s="31">
        <v>18</v>
      </c>
      <c r="L1843" s="31">
        <v>46</v>
      </c>
      <c r="M1843" s="12">
        <v>0.39130434782608697</v>
      </c>
    </row>
    <row r="1844" spans="1:13">
      <c r="A1844" s="8">
        <v>744</v>
      </c>
      <c r="B1844" s="8">
        <v>11</v>
      </c>
      <c r="C1844" s="9" t="s">
        <v>24</v>
      </c>
      <c r="D1844" s="9" t="s">
        <v>48</v>
      </c>
      <c r="E1844" s="31">
        <v>10</v>
      </c>
      <c r="F1844" s="31">
        <v>18</v>
      </c>
      <c r="G1844" s="8">
        <v>1</v>
      </c>
      <c r="H1844" s="8">
        <v>57</v>
      </c>
      <c r="I1844" s="9" t="s">
        <v>6</v>
      </c>
      <c r="J1844" s="31">
        <v>18</v>
      </c>
      <c r="K1844" s="31">
        <v>8</v>
      </c>
      <c r="L1844" s="31">
        <v>18</v>
      </c>
      <c r="M1844" s="12">
        <v>0.44444444444444442</v>
      </c>
    </row>
    <row r="1845" spans="1:13">
      <c r="A1845" s="8">
        <v>744</v>
      </c>
      <c r="B1845" s="8">
        <v>11</v>
      </c>
      <c r="C1845" s="9" t="s">
        <v>13</v>
      </c>
      <c r="D1845" s="9" t="s">
        <v>37</v>
      </c>
      <c r="E1845" s="31">
        <v>17</v>
      </c>
      <c r="F1845" s="31">
        <v>29</v>
      </c>
      <c r="G1845" s="8">
        <v>2</v>
      </c>
      <c r="H1845" s="8">
        <v>10</v>
      </c>
      <c r="I1845" s="9" t="s">
        <v>6</v>
      </c>
      <c r="J1845" s="31">
        <v>58</v>
      </c>
      <c r="K1845" s="31">
        <v>24</v>
      </c>
      <c r="L1845" s="31">
        <v>58</v>
      </c>
      <c r="M1845" s="12">
        <v>0.41379310344827586</v>
      </c>
    </row>
    <row r="1846" spans="1:13">
      <c r="A1846" s="8">
        <v>745</v>
      </c>
      <c r="B1846" s="8">
        <v>3</v>
      </c>
      <c r="C1846" s="9" t="s">
        <v>17</v>
      </c>
      <c r="D1846" s="9" t="s">
        <v>41</v>
      </c>
      <c r="E1846" s="31">
        <v>21</v>
      </c>
      <c r="F1846" s="31">
        <v>35</v>
      </c>
      <c r="G1846" s="8">
        <v>3</v>
      </c>
      <c r="H1846" s="8">
        <v>34</v>
      </c>
      <c r="I1846" s="9" t="s">
        <v>6</v>
      </c>
      <c r="J1846" s="31">
        <v>105</v>
      </c>
      <c r="K1846" s="31">
        <v>42</v>
      </c>
      <c r="L1846" s="31">
        <v>105</v>
      </c>
      <c r="M1846" s="12">
        <v>0.4</v>
      </c>
    </row>
    <row r="1847" spans="1:13">
      <c r="A1847" s="8">
        <v>745</v>
      </c>
      <c r="B1847" s="8">
        <v>3</v>
      </c>
      <c r="C1847" s="9" t="s">
        <v>5</v>
      </c>
      <c r="D1847" s="9" t="s">
        <v>31</v>
      </c>
      <c r="E1847" s="31">
        <v>14</v>
      </c>
      <c r="F1847" s="31">
        <v>24</v>
      </c>
      <c r="G1847" s="8">
        <v>2</v>
      </c>
      <c r="H1847" s="8">
        <v>9</v>
      </c>
      <c r="I1847" s="9" t="s">
        <v>6</v>
      </c>
      <c r="J1847" s="31">
        <v>48</v>
      </c>
      <c r="K1847" s="31">
        <v>20</v>
      </c>
      <c r="L1847" s="31">
        <v>48</v>
      </c>
      <c r="M1847" s="12">
        <v>0.41666666666666669</v>
      </c>
    </row>
    <row r="1848" spans="1:13">
      <c r="A1848" s="8">
        <v>745</v>
      </c>
      <c r="B1848" s="8">
        <v>3</v>
      </c>
      <c r="C1848" s="9" t="s">
        <v>26</v>
      </c>
      <c r="D1848" s="9" t="s">
        <v>50</v>
      </c>
      <c r="E1848" s="31">
        <v>15</v>
      </c>
      <c r="F1848" s="31">
        <v>25</v>
      </c>
      <c r="G1848" s="8">
        <v>2</v>
      </c>
      <c r="H1848" s="8">
        <v>23</v>
      </c>
      <c r="I1848" s="9" t="s">
        <v>6</v>
      </c>
      <c r="J1848" s="31">
        <v>50</v>
      </c>
      <c r="K1848" s="31">
        <v>20</v>
      </c>
      <c r="L1848" s="31">
        <v>50</v>
      </c>
      <c r="M1848" s="12">
        <v>0.4</v>
      </c>
    </row>
    <row r="1849" spans="1:13">
      <c r="A1849" s="8">
        <v>745</v>
      </c>
      <c r="B1849" s="8">
        <v>3</v>
      </c>
      <c r="C1849" s="9" t="s">
        <v>10</v>
      </c>
      <c r="D1849" s="9" t="s">
        <v>34</v>
      </c>
      <c r="E1849" s="31">
        <v>16</v>
      </c>
      <c r="F1849" s="31">
        <v>27</v>
      </c>
      <c r="G1849" s="8">
        <v>3</v>
      </c>
      <c r="H1849" s="8">
        <v>7</v>
      </c>
      <c r="I1849" s="9" t="s">
        <v>8</v>
      </c>
      <c r="J1849" s="31">
        <v>81</v>
      </c>
      <c r="K1849" s="31">
        <v>33</v>
      </c>
      <c r="L1849" s="31">
        <v>81</v>
      </c>
      <c r="M1849" s="12">
        <v>0.40740740740740738</v>
      </c>
    </row>
    <row r="1850" spans="1:13">
      <c r="A1850" s="8">
        <v>746</v>
      </c>
      <c r="B1850" s="8">
        <v>13</v>
      </c>
      <c r="C1850" s="9" t="s">
        <v>17</v>
      </c>
      <c r="D1850" s="9" t="s">
        <v>41</v>
      </c>
      <c r="E1850" s="31">
        <v>21</v>
      </c>
      <c r="F1850" s="31">
        <v>35</v>
      </c>
      <c r="G1850" s="8">
        <v>3</v>
      </c>
      <c r="H1850" s="8">
        <v>34</v>
      </c>
      <c r="I1850" s="9" t="s">
        <v>6</v>
      </c>
      <c r="J1850" s="31">
        <v>105</v>
      </c>
      <c r="K1850" s="31">
        <v>42</v>
      </c>
      <c r="L1850" s="31">
        <v>105</v>
      </c>
      <c r="M1850" s="12">
        <v>0.4</v>
      </c>
    </row>
    <row r="1851" spans="1:13">
      <c r="A1851" s="8">
        <v>746</v>
      </c>
      <c r="B1851" s="8">
        <v>13</v>
      </c>
      <c r="C1851" s="9" t="s">
        <v>18</v>
      </c>
      <c r="D1851" s="9" t="s">
        <v>42</v>
      </c>
      <c r="E1851" s="31">
        <v>19</v>
      </c>
      <c r="F1851" s="31">
        <v>32</v>
      </c>
      <c r="G1851" s="8">
        <v>3</v>
      </c>
      <c r="H1851" s="8">
        <v>43</v>
      </c>
      <c r="I1851" s="9" t="s">
        <v>6</v>
      </c>
      <c r="J1851" s="31">
        <v>96</v>
      </c>
      <c r="K1851" s="31">
        <v>39</v>
      </c>
      <c r="L1851" s="31">
        <v>96</v>
      </c>
      <c r="M1851" s="12">
        <v>0.40625</v>
      </c>
    </row>
    <row r="1852" spans="1:13">
      <c r="A1852" s="8">
        <v>747</v>
      </c>
      <c r="B1852" s="8">
        <v>16</v>
      </c>
      <c r="C1852" s="9" t="s">
        <v>26</v>
      </c>
      <c r="D1852" s="9" t="s">
        <v>50</v>
      </c>
      <c r="E1852" s="31">
        <v>15</v>
      </c>
      <c r="F1852" s="31">
        <v>25</v>
      </c>
      <c r="G1852" s="8">
        <v>1</v>
      </c>
      <c r="H1852" s="8">
        <v>28</v>
      </c>
      <c r="I1852" s="9" t="s">
        <v>6</v>
      </c>
      <c r="J1852" s="31">
        <v>25</v>
      </c>
      <c r="K1852" s="31">
        <v>10</v>
      </c>
      <c r="L1852" s="31">
        <v>25</v>
      </c>
      <c r="M1852" s="12">
        <v>0.4</v>
      </c>
    </row>
    <row r="1853" spans="1:13">
      <c r="A1853" s="8">
        <v>748</v>
      </c>
      <c r="B1853" s="8">
        <v>2</v>
      </c>
      <c r="C1853" s="9" t="s">
        <v>18</v>
      </c>
      <c r="D1853" s="9" t="s">
        <v>42</v>
      </c>
      <c r="E1853" s="31">
        <v>19</v>
      </c>
      <c r="F1853" s="31">
        <v>32</v>
      </c>
      <c r="G1853" s="8">
        <v>1</v>
      </c>
      <c r="H1853" s="8">
        <v>5</v>
      </c>
      <c r="I1853" s="9" t="s">
        <v>8</v>
      </c>
      <c r="J1853" s="31">
        <v>32</v>
      </c>
      <c r="K1853" s="31">
        <v>13</v>
      </c>
      <c r="L1853" s="31">
        <v>32</v>
      </c>
      <c r="M1853" s="12">
        <v>0.40625</v>
      </c>
    </row>
    <row r="1854" spans="1:13">
      <c r="A1854" s="8">
        <v>748</v>
      </c>
      <c r="B1854" s="8">
        <v>2</v>
      </c>
      <c r="C1854" s="9" t="s">
        <v>25</v>
      </c>
      <c r="D1854" s="9" t="s">
        <v>49</v>
      </c>
      <c r="E1854" s="31">
        <v>15</v>
      </c>
      <c r="F1854" s="31">
        <v>26</v>
      </c>
      <c r="G1854" s="8">
        <v>3</v>
      </c>
      <c r="H1854" s="8">
        <v>32</v>
      </c>
      <c r="I1854" s="9" t="s">
        <v>6</v>
      </c>
      <c r="J1854" s="31">
        <v>78</v>
      </c>
      <c r="K1854" s="31">
        <v>33</v>
      </c>
      <c r="L1854" s="31">
        <v>78</v>
      </c>
      <c r="M1854" s="12">
        <v>0.42307692307692307</v>
      </c>
    </row>
    <row r="1855" spans="1:13">
      <c r="A1855" s="8">
        <v>749</v>
      </c>
      <c r="B1855" s="8">
        <v>1</v>
      </c>
      <c r="C1855" s="9" t="s">
        <v>17</v>
      </c>
      <c r="D1855" s="9" t="s">
        <v>41</v>
      </c>
      <c r="E1855" s="31">
        <v>21</v>
      </c>
      <c r="F1855" s="31">
        <v>35</v>
      </c>
      <c r="G1855" s="8">
        <v>2</v>
      </c>
      <c r="H1855" s="8">
        <v>8</v>
      </c>
      <c r="I1855" s="9" t="s">
        <v>6</v>
      </c>
      <c r="J1855" s="31">
        <v>70</v>
      </c>
      <c r="K1855" s="31">
        <v>28</v>
      </c>
      <c r="L1855" s="31">
        <v>70</v>
      </c>
      <c r="M1855" s="12">
        <v>0.4</v>
      </c>
    </row>
    <row r="1856" spans="1:13">
      <c r="A1856" s="8">
        <v>750</v>
      </c>
      <c r="B1856" s="8">
        <v>6</v>
      </c>
      <c r="C1856" s="9" t="s">
        <v>9</v>
      </c>
      <c r="D1856" s="9" t="s">
        <v>33</v>
      </c>
      <c r="E1856" s="31">
        <v>19</v>
      </c>
      <c r="F1856" s="31">
        <v>31</v>
      </c>
      <c r="G1856" s="8">
        <v>3</v>
      </c>
      <c r="H1856" s="8">
        <v>47</v>
      </c>
      <c r="I1856" s="9" t="s">
        <v>6</v>
      </c>
      <c r="J1856" s="31">
        <v>93</v>
      </c>
      <c r="K1856" s="31">
        <v>36</v>
      </c>
      <c r="L1856" s="31">
        <v>93</v>
      </c>
      <c r="M1856" s="12">
        <v>0.38709677419354838</v>
      </c>
    </row>
    <row r="1857" spans="1:13">
      <c r="A1857" s="8">
        <v>750</v>
      </c>
      <c r="B1857" s="8">
        <v>6</v>
      </c>
      <c r="C1857" s="9" t="s">
        <v>25</v>
      </c>
      <c r="D1857" s="9" t="s">
        <v>49</v>
      </c>
      <c r="E1857" s="31">
        <v>15</v>
      </c>
      <c r="F1857" s="31">
        <v>26</v>
      </c>
      <c r="G1857" s="8">
        <v>1</v>
      </c>
      <c r="H1857" s="8">
        <v>39</v>
      </c>
      <c r="I1857" s="9" t="s">
        <v>6</v>
      </c>
      <c r="J1857" s="31">
        <v>26</v>
      </c>
      <c r="K1857" s="31">
        <v>11</v>
      </c>
      <c r="L1857" s="31">
        <v>26</v>
      </c>
      <c r="M1857" s="12">
        <v>0.42307692307692307</v>
      </c>
    </row>
    <row r="1858" spans="1:13">
      <c r="A1858" s="8">
        <v>751</v>
      </c>
      <c r="B1858" s="8">
        <v>17</v>
      </c>
      <c r="C1858" s="9" t="s">
        <v>13</v>
      </c>
      <c r="D1858" s="9" t="s">
        <v>37</v>
      </c>
      <c r="E1858" s="31">
        <v>17</v>
      </c>
      <c r="F1858" s="31">
        <v>29</v>
      </c>
      <c r="G1858" s="8">
        <v>1</v>
      </c>
      <c r="H1858" s="8">
        <v>37</v>
      </c>
      <c r="I1858" s="9" t="s">
        <v>6</v>
      </c>
      <c r="J1858" s="31">
        <v>29</v>
      </c>
      <c r="K1858" s="31">
        <v>12</v>
      </c>
      <c r="L1858" s="31">
        <v>29</v>
      </c>
      <c r="M1858" s="12">
        <v>0.41379310344827586</v>
      </c>
    </row>
    <row r="1859" spans="1:13">
      <c r="A1859" s="8">
        <v>751</v>
      </c>
      <c r="B1859" s="8">
        <v>17</v>
      </c>
      <c r="C1859" s="9" t="s">
        <v>26</v>
      </c>
      <c r="D1859" s="9" t="s">
        <v>50</v>
      </c>
      <c r="E1859" s="31">
        <v>15</v>
      </c>
      <c r="F1859" s="31">
        <v>25</v>
      </c>
      <c r="G1859" s="8">
        <v>3</v>
      </c>
      <c r="H1859" s="8">
        <v>31</v>
      </c>
      <c r="I1859" s="9" t="s">
        <v>8</v>
      </c>
      <c r="J1859" s="31">
        <v>75</v>
      </c>
      <c r="K1859" s="31">
        <v>30</v>
      </c>
      <c r="L1859" s="31">
        <v>75</v>
      </c>
      <c r="M1859" s="12">
        <v>0.4</v>
      </c>
    </row>
    <row r="1860" spans="1:13">
      <c r="A1860" s="8">
        <v>751</v>
      </c>
      <c r="B1860" s="8">
        <v>17</v>
      </c>
      <c r="C1860" s="9" t="s">
        <v>19</v>
      </c>
      <c r="D1860" s="9" t="s">
        <v>43</v>
      </c>
      <c r="E1860" s="31">
        <v>13</v>
      </c>
      <c r="F1860" s="31">
        <v>22</v>
      </c>
      <c r="G1860" s="8">
        <v>3</v>
      </c>
      <c r="H1860" s="8">
        <v>19</v>
      </c>
      <c r="I1860" s="9" t="s">
        <v>6</v>
      </c>
      <c r="J1860" s="31">
        <v>66</v>
      </c>
      <c r="K1860" s="31">
        <v>27</v>
      </c>
      <c r="L1860" s="31">
        <v>66</v>
      </c>
      <c r="M1860" s="12">
        <v>0.40909090909090912</v>
      </c>
    </row>
    <row r="1861" spans="1:13">
      <c r="A1861" s="8">
        <v>752</v>
      </c>
      <c r="B1861" s="8">
        <v>3</v>
      </c>
      <c r="C1861" s="9" t="s">
        <v>7</v>
      </c>
      <c r="D1861" s="9" t="s">
        <v>32</v>
      </c>
      <c r="E1861" s="31">
        <v>18</v>
      </c>
      <c r="F1861" s="31">
        <v>30</v>
      </c>
      <c r="G1861" s="8">
        <v>2</v>
      </c>
      <c r="H1861" s="8">
        <v>30</v>
      </c>
      <c r="I1861" s="9" t="s">
        <v>8</v>
      </c>
      <c r="J1861" s="31">
        <v>60</v>
      </c>
      <c r="K1861" s="31">
        <v>24</v>
      </c>
      <c r="L1861" s="31">
        <v>60</v>
      </c>
      <c r="M1861" s="12">
        <v>0.4</v>
      </c>
    </row>
    <row r="1862" spans="1:13">
      <c r="A1862" s="8">
        <v>753</v>
      </c>
      <c r="B1862" s="8">
        <v>11</v>
      </c>
      <c r="C1862" s="9" t="s">
        <v>18</v>
      </c>
      <c r="D1862" s="9" t="s">
        <v>42</v>
      </c>
      <c r="E1862" s="31">
        <v>19</v>
      </c>
      <c r="F1862" s="31">
        <v>32</v>
      </c>
      <c r="G1862" s="8">
        <v>1</v>
      </c>
      <c r="H1862" s="8">
        <v>35</v>
      </c>
      <c r="I1862" s="9" t="s">
        <v>8</v>
      </c>
      <c r="J1862" s="31">
        <v>32</v>
      </c>
      <c r="K1862" s="31">
        <v>13</v>
      </c>
      <c r="L1862" s="31">
        <v>32</v>
      </c>
      <c r="M1862" s="12">
        <v>0.40625</v>
      </c>
    </row>
    <row r="1863" spans="1:13">
      <c r="A1863" s="8">
        <v>753</v>
      </c>
      <c r="B1863" s="8">
        <v>11</v>
      </c>
      <c r="C1863" s="9" t="s">
        <v>22</v>
      </c>
      <c r="D1863" s="9" t="s">
        <v>46</v>
      </c>
      <c r="E1863" s="31">
        <v>14</v>
      </c>
      <c r="F1863" s="31">
        <v>23</v>
      </c>
      <c r="G1863" s="8">
        <v>1</v>
      </c>
      <c r="H1863" s="8">
        <v>23</v>
      </c>
      <c r="I1863" s="9" t="s">
        <v>8</v>
      </c>
      <c r="J1863" s="31">
        <v>23</v>
      </c>
      <c r="K1863" s="31">
        <v>9</v>
      </c>
      <c r="L1863" s="31">
        <v>23</v>
      </c>
      <c r="M1863" s="12">
        <v>0.39130434782608697</v>
      </c>
    </row>
    <row r="1864" spans="1:13">
      <c r="A1864" s="8">
        <v>753</v>
      </c>
      <c r="B1864" s="8">
        <v>11</v>
      </c>
      <c r="C1864" s="9" t="s">
        <v>5</v>
      </c>
      <c r="D1864" s="9" t="s">
        <v>31</v>
      </c>
      <c r="E1864" s="31">
        <v>14</v>
      </c>
      <c r="F1864" s="31">
        <v>24</v>
      </c>
      <c r="G1864" s="8">
        <v>3</v>
      </c>
      <c r="H1864" s="8">
        <v>24</v>
      </c>
      <c r="I1864" s="9" t="s">
        <v>6</v>
      </c>
      <c r="J1864" s="31">
        <v>72</v>
      </c>
      <c r="K1864" s="31">
        <v>30</v>
      </c>
      <c r="L1864" s="31">
        <v>72</v>
      </c>
      <c r="M1864" s="12">
        <v>0.41666666666666669</v>
      </c>
    </row>
    <row r="1865" spans="1:13">
      <c r="A1865" s="8">
        <v>753</v>
      </c>
      <c r="B1865" s="8">
        <v>11</v>
      </c>
      <c r="C1865" s="9" t="s">
        <v>12</v>
      </c>
      <c r="D1865" s="9" t="s">
        <v>36</v>
      </c>
      <c r="E1865" s="31">
        <v>22</v>
      </c>
      <c r="F1865" s="31">
        <v>36</v>
      </c>
      <c r="G1865" s="8">
        <v>1</v>
      </c>
      <c r="H1865" s="8">
        <v>46</v>
      </c>
      <c r="I1865" s="9" t="s">
        <v>6</v>
      </c>
      <c r="J1865" s="31">
        <v>36</v>
      </c>
      <c r="K1865" s="31">
        <v>14</v>
      </c>
      <c r="L1865" s="31">
        <v>36</v>
      </c>
      <c r="M1865" s="12">
        <v>0.3888888888888889</v>
      </c>
    </row>
    <row r="1866" spans="1:13">
      <c r="A1866" s="8">
        <v>754</v>
      </c>
      <c r="B1866" s="8">
        <v>8</v>
      </c>
      <c r="C1866" s="9" t="s">
        <v>5</v>
      </c>
      <c r="D1866" s="9" t="s">
        <v>31</v>
      </c>
      <c r="E1866" s="31">
        <v>14</v>
      </c>
      <c r="F1866" s="31">
        <v>24</v>
      </c>
      <c r="G1866" s="8">
        <v>3</v>
      </c>
      <c r="H1866" s="8">
        <v>26</v>
      </c>
      <c r="I1866" s="9" t="s">
        <v>6</v>
      </c>
      <c r="J1866" s="31">
        <v>72</v>
      </c>
      <c r="K1866" s="31">
        <v>30</v>
      </c>
      <c r="L1866" s="31">
        <v>72</v>
      </c>
      <c r="M1866" s="12">
        <v>0.41666666666666669</v>
      </c>
    </row>
    <row r="1867" spans="1:13">
      <c r="A1867" s="8">
        <v>754</v>
      </c>
      <c r="B1867" s="8">
        <v>8</v>
      </c>
      <c r="C1867" s="9" t="s">
        <v>10</v>
      </c>
      <c r="D1867" s="9" t="s">
        <v>34</v>
      </c>
      <c r="E1867" s="31">
        <v>16</v>
      </c>
      <c r="F1867" s="31">
        <v>27</v>
      </c>
      <c r="G1867" s="8">
        <v>3</v>
      </c>
      <c r="H1867" s="8">
        <v>11</v>
      </c>
      <c r="I1867" s="9" t="s">
        <v>8</v>
      </c>
      <c r="J1867" s="31">
        <v>81</v>
      </c>
      <c r="K1867" s="31">
        <v>33</v>
      </c>
      <c r="L1867" s="31">
        <v>81</v>
      </c>
      <c r="M1867" s="12">
        <v>0.40740740740740738</v>
      </c>
    </row>
    <row r="1868" spans="1:13">
      <c r="A1868" s="8">
        <v>754</v>
      </c>
      <c r="B1868" s="8">
        <v>8</v>
      </c>
      <c r="C1868" s="9" t="s">
        <v>15</v>
      </c>
      <c r="D1868" s="9" t="s">
        <v>39</v>
      </c>
      <c r="E1868" s="31">
        <v>16</v>
      </c>
      <c r="F1868" s="31">
        <v>28</v>
      </c>
      <c r="G1868" s="8">
        <v>3</v>
      </c>
      <c r="H1868" s="8">
        <v>52</v>
      </c>
      <c r="I1868" s="9" t="s">
        <v>6</v>
      </c>
      <c r="J1868" s="31">
        <v>84</v>
      </c>
      <c r="K1868" s="31">
        <v>36</v>
      </c>
      <c r="L1868" s="31">
        <v>84</v>
      </c>
      <c r="M1868" s="12">
        <v>0.42857142857142855</v>
      </c>
    </row>
    <row r="1869" spans="1:13">
      <c r="A1869" s="8">
        <v>755</v>
      </c>
      <c r="B1869" s="8">
        <v>12</v>
      </c>
      <c r="C1869" s="9" t="s">
        <v>23</v>
      </c>
      <c r="D1869" s="9" t="s">
        <v>47</v>
      </c>
      <c r="E1869" s="31">
        <v>13</v>
      </c>
      <c r="F1869" s="31">
        <v>21</v>
      </c>
      <c r="G1869" s="8">
        <v>1</v>
      </c>
      <c r="H1869" s="8">
        <v>6</v>
      </c>
      <c r="I1869" s="9" t="s">
        <v>6</v>
      </c>
      <c r="J1869" s="31">
        <v>21</v>
      </c>
      <c r="K1869" s="31">
        <v>8</v>
      </c>
      <c r="L1869" s="31">
        <v>21</v>
      </c>
      <c r="M1869" s="12">
        <v>0.38095238095238093</v>
      </c>
    </row>
    <row r="1870" spans="1:13">
      <c r="A1870" s="8">
        <v>755</v>
      </c>
      <c r="B1870" s="8">
        <v>12</v>
      </c>
      <c r="C1870" s="9" t="s">
        <v>26</v>
      </c>
      <c r="D1870" s="9" t="s">
        <v>50</v>
      </c>
      <c r="E1870" s="31">
        <v>15</v>
      </c>
      <c r="F1870" s="31">
        <v>25</v>
      </c>
      <c r="G1870" s="8">
        <v>3</v>
      </c>
      <c r="H1870" s="8">
        <v>37</v>
      </c>
      <c r="I1870" s="9" t="s">
        <v>6</v>
      </c>
      <c r="J1870" s="31">
        <v>75</v>
      </c>
      <c r="K1870" s="31">
        <v>30</v>
      </c>
      <c r="L1870" s="31">
        <v>75</v>
      </c>
      <c r="M1870" s="12">
        <v>0.4</v>
      </c>
    </row>
    <row r="1871" spans="1:13">
      <c r="A1871" s="8">
        <v>755</v>
      </c>
      <c r="B1871" s="8">
        <v>12</v>
      </c>
      <c r="C1871" s="9" t="s">
        <v>16</v>
      </c>
      <c r="D1871" s="9" t="s">
        <v>40</v>
      </c>
      <c r="E1871" s="31">
        <v>11</v>
      </c>
      <c r="F1871" s="31">
        <v>19</v>
      </c>
      <c r="G1871" s="8">
        <v>3</v>
      </c>
      <c r="H1871" s="8">
        <v>46</v>
      </c>
      <c r="I1871" s="9" t="s">
        <v>6</v>
      </c>
      <c r="J1871" s="31">
        <v>57</v>
      </c>
      <c r="K1871" s="31">
        <v>24</v>
      </c>
      <c r="L1871" s="31">
        <v>57</v>
      </c>
      <c r="M1871" s="12">
        <v>0.42105263157894735</v>
      </c>
    </row>
    <row r="1872" spans="1:13">
      <c r="A1872" s="8">
        <v>755</v>
      </c>
      <c r="B1872" s="8">
        <v>12</v>
      </c>
      <c r="C1872" s="9" t="s">
        <v>13</v>
      </c>
      <c r="D1872" s="9" t="s">
        <v>37</v>
      </c>
      <c r="E1872" s="31">
        <v>17</v>
      </c>
      <c r="F1872" s="31">
        <v>29</v>
      </c>
      <c r="G1872" s="8">
        <v>2</v>
      </c>
      <c r="H1872" s="8">
        <v>20</v>
      </c>
      <c r="I1872" s="9" t="s">
        <v>8</v>
      </c>
      <c r="J1872" s="31">
        <v>58</v>
      </c>
      <c r="K1872" s="31">
        <v>24</v>
      </c>
      <c r="L1872" s="31">
        <v>58</v>
      </c>
      <c r="M1872" s="12">
        <v>0.41379310344827586</v>
      </c>
    </row>
    <row r="1873" spans="1:13">
      <c r="A1873" s="8">
        <v>756</v>
      </c>
      <c r="B1873" s="8">
        <v>11</v>
      </c>
      <c r="C1873" s="9" t="s">
        <v>9</v>
      </c>
      <c r="D1873" s="9" t="s">
        <v>33</v>
      </c>
      <c r="E1873" s="31">
        <v>19</v>
      </c>
      <c r="F1873" s="31">
        <v>31</v>
      </c>
      <c r="G1873" s="8">
        <v>1</v>
      </c>
      <c r="H1873" s="8">
        <v>21</v>
      </c>
      <c r="I1873" s="9" t="s">
        <v>6</v>
      </c>
      <c r="J1873" s="31">
        <v>31</v>
      </c>
      <c r="K1873" s="31">
        <v>12</v>
      </c>
      <c r="L1873" s="31">
        <v>31</v>
      </c>
      <c r="M1873" s="12">
        <v>0.38709677419354838</v>
      </c>
    </row>
    <row r="1874" spans="1:13">
      <c r="A1874" s="8">
        <v>756</v>
      </c>
      <c r="B1874" s="8">
        <v>11</v>
      </c>
      <c r="C1874" s="9" t="s">
        <v>16</v>
      </c>
      <c r="D1874" s="9" t="s">
        <v>40</v>
      </c>
      <c r="E1874" s="31">
        <v>11</v>
      </c>
      <c r="F1874" s="31">
        <v>19</v>
      </c>
      <c r="G1874" s="8">
        <v>1</v>
      </c>
      <c r="H1874" s="8">
        <v>13</v>
      </c>
      <c r="I1874" s="9" t="s">
        <v>6</v>
      </c>
      <c r="J1874" s="31">
        <v>19</v>
      </c>
      <c r="K1874" s="31">
        <v>8</v>
      </c>
      <c r="L1874" s="31">
        <v>19</v>
      </c>
      <c r="M1874" s="12">
        <v>0.42105263157894735</v>
      </c>
    </row>
    <row r="1875" spans="1:13">
      <c r="A1875" s="8">
        <v>757</v>
      </c>
      <c r="B1875" s="8">
        <v>3</v>
      </c>
      <c r="C1875" s="9" t="s">
        <v>7</v>
      </c>
      <c r="D1875" s="9" t="s">
        <v>32</v>
      </c>
      <c r="E1875" s="31">
        <v>18</v>
      </c>
      <c r="F1875" s="31">
        <v>30</v>
      </c>
      <c r="G1875" s="8">
        <v>2</v>
      </c>
      <c r="H1875" s="8">
        <v>40</v>
      </c>
      <c r="I1875" s="9" t="s">
        <v>6</v>
      </c>
      <c r="J1875" s="31">
        <v>60</v>
      </c>
      <c r="K1875" s="31">
        <v>24</v>
      </c>
      <c r="L1875" s="31">
        <v>60</v>
      </c>
      <c r="M1875" s="12">
        <v>0.4</v>
      </c>
    </row>
    <row r="1876" spans="1:13">
      <c r="A1876" s="8">
        <v>758</v>
      </c>
      <c r="B1876" s="8">
        <v>18</v>
      </c>
      <c r="C1876" s="9" t="s">
        <v>7</v>
      </c>
      <c r="D1876" s="9" t="s">
        <v>32</v>
      </c>
      <c r="E1876" s="31">
        <v>18</v>
      </c>
      <c r="F1876" s="31">
        <v>30</v>
      </c>
      <c r="G1876" s="8">
        <v>1</v>
      </c>
      <c r="H1876" s="8">
        <v>32</v>
      </c>
      <c r="I1876" s="9" t="s">
        <v>6</v>
      </c>
      <c r="J1876" s="31">
        <v>30</v>
      </c>
      <c r="K1876" s="31">
        <v>12</v>
      </c>
      <c r="L1876" s="31">
        <v>30</v>
      </c>
      <c r="M1876" s="12">
        <v>0.4</v>
      </c>
    </row>
    <row r="1877" spans="1:13">
      <c r="A1877" s="8">
        <v>758</v>
      </c>
      <c r="B1877" s="8">
        <v>18</v>
      </c>
      <c r="C1877" s="9" t="s">
        <v>19</v>
      </c>
      <c r="D1877" s="9" t="s">
        <v>43</v>
      </c>
      <c r="E1877" s="31">
        <v>13</v>
      </c>
      <c r="F1877" s="31">
        <v>22</v>
      </c>
      <c r="G1877" s="8">
        <v>1</v>
      </c>
      <c r="H1877" s="8">
        <v>9</v>
      </c>
      <c r="I1877" s="9" t="s">
        <v>8</v>
      </c>
      <c r="J1877" s="31">
        <v>22</v>
      </c>
      <c r="K1877" s="31">
        <v>9</v>
      </c>
      <c r="L1877" s="31">
        <v>22</v>
      </c>
      <c r="M1877" s="12">
        <v>0.40909090909090912</v>
      </c>
    </row>
    <row r="1878" spans="1:13">
      <c r="A1878" s="8">
        <v>759</v>
      </c>
      <c r="B1878" s="8">
        <v>20</v>
      </c>
      <c r="C1878" s="9" t="s">
        <v>14</v>
      </c>
      <c r="D1878" s="9" t="s">
        <v>38</v>
      </c>
      <c r="E1878" s="31">
        <v>20</v>
      </c>
      <c r="F1878" s="31">
        <v>33</v>
      </c>
      <c r="G1878" s="8">
        <v>3</v>
      </c>
      <c r="H1878" s="8">
        <v>48</v>
      </c>
      <c r="I1878" s="9" t="s">
        <v>6</v>
      </c>
      <c r="J1878" s="31">
        <v>99</v>
      </c>
      <c r="K1878" s="31">
        <v>39</v>
      </c>
      <c r="L1878" s="31">
        <v>99</v>
      </c>
      <c r="M1878" s="12">
        <v>0.39393939393939392</v>
      </c>
    </row>
    <row r="1879" spans="1:13">
      <c r="A1879" s="8">
        <v>759</v>
      </c>
      <c r="B1879" s="8">
        <v>20</v>
      </c>
      <c r="C1879" s="9" t="s">
        <v>10</v>
      </c>
      <c r="D1879" s="9" t="s">
        <v>34</v>
      </c>
      <c r="E1879" s="31">
        <v>16</v>
      </c>
      <c r="F1879" s="31">
        <v>27</v>
      </c>
      <c r="G1879" s="8">
        <v>3</v>
      </c>
      <c r="H1879" s="8">
        <v>51</v>
      </c>
      <c r="I1879" s="9" t="s">
        <v>6</v>
      </c>
      <c r="J1879" s="31">
        <v>81</v>
      </c>
      <c r="K1879" s="31">
        <v>33</v>
      </c>
      <c r="L1879" s="31">
        <v>81</v>
      </c>
      <c r="M1879" s="12">
        <v>0.40740740740740738</v>
      </c>
    </row>
    <row r="1880" spans="1:13">
      <c r="A1880" s="8">
        <v>759</v>
      </c>
      <c r="B1880" s="8">
        <v>20</v>
      </c>
      <c r="C1880" s="9" t="s">
        <v>26</v>
      </c>
      <c r="D1880" s="9" t="s">
        <v>50</v>
      </c>
      <c r="E1880" s="31">
        <v>15</v>
      </c>
      <c r="F1880" s="31">
        <v>25</v>
      </c>
      <c r="G1880" s="8">
        <v>3</v>
      </c>
      <c r="H1880" s="8">
        <v>41</v>
      </c>
      <c r="I1880" s="9" t="s">
        <v>6</v>
      </c>
      <c r="J1880" s="31">
        <v>75</v>
      </c>
      <c r="K1880" s="31">
        <v>30</v>
      </c>
      <c r="L1880" s="31">
        <v>75</v>
      </c>
      <c r="M1880" s="12">
        <v>0.4</v>
      </c>
    </row>
    <row r="1881" spans="1:13">
      <c r="A1881" s="8">
        <v>759</v>
      </c>
      <c r="B1881" s="8">
        <v>20</v>
      </c>
      <c r="C1881" s="9" t="s">
        <v>13</v>
      </c>
      <c r="D1881" s="9" t="s">
        <v>37</v>
      </c>
      <c r="E1881" s="31">
        <v>17</v>
      </c>
      <c r="F1881" s="31">
        <v>29</v>
      </c>
      <c r="G1881" s="8">
        <v>3</v>
      </c>
      <c r="H1881" s="8">
        <v>56</v>
      </c>
      <c r="I1881" s="9" t="s">
        <v>8</v>
      </c>
      <c r="J1881" s="31">
        <v>87</v>
      </c>
      <c r="K1881" s="31">
        <v>36</v>
      </c>
      <c r="L1881" s="31">
        <v>87</v>
      </c>
      <c r="M1881" s="12">
        <v>0.41379310344827586</v>
      </c>
    </row>
    <row r="1882" spans="1:13">
      <c r="A1882" s="8">
        <v>760</v>
      </c>
      <c r="B1882" s="8">
        <v>5</v>
      </c>
      <c r="C1882" s="9" t="s">
        <v>17</v>
      </c>
      <c r="D1882" s="9" t="s">
        <v>41</v>
      </c>
      <c r="E1882" s="31">
        <v>21</v>
      </c>
      <c r="F1882" s="31">
        <v>35</v>
      </c>
      <c r="G1882" s="8">
        <v>3</v>
      </c>
      <c r="H1882" s="8">
        <v>20</v>
      </c>
      <c r="I1882" s="9" t="s">
        <v>6</v>
      </c>
      <c r="J1882" s="31">
        <v>105</v>
      </c>
      <c r="K1882" s="31">
        <v>42</v>
      </c>
      <c r="L1882" s="31">
        <v>105</v>
      </c>
      <c r="M1882" s="12">
        <v>0.4</v>
      </c>
    </row>
    <row r="1883" spans="1:13">
      <c r="A1883" s="8">
        <v>761</v>
      </c>
      <c r="B1883" s="8">
        <v>4</v>
      </c>
      <c r="C1883" s="9" t="s">
        <v>5</v>
      </c>
      <c r="D1883" s="9" t="s">
        <v>31</v>
      </c>
      <c r="E1883" s="31">
        <v>14</v>
      </c>
      <c r="F1883" s="31">
        <v>24</v>
      </c>
      <c r="G1883" s="8">
        <v>3</v>
      </c>
      <c r="H1883" s="8">
        <v>54</v>
      </c>
      <c r="I1883" s="9" t="s">
        <v>8</v>
      </c>
      <c r="J1883" s="31">
        <v>72</v>
      </c>
      <c r="K1883" s="31">
        <v>30</v>
      </c>
      <c r="L1883" s="31">
        <v>72</v>
      </c>
      <c r="M1883" s="12">
        <v>0.41666666666666669</v>
      </c>
    </row>
    <row r="1884" spans="1:13">
      <c r="A1884" s="8">
        <v>761</v>
      </c>
      <c r="B1884" s="8">
        <v>4</v>
      </c>
      <c r="C1884" s="9" t="s">
        <v>15</v>
      </c>
      <c r="D1884" s="9" t="s">
        <v>39</v>
      </c>
      <c r="E1884" s="31">
        <v>16</v>
      </c>
      <c r="F1884" s="31">
        <v>28</v>
      </c>
      <c r="G1884" s="8">
        <v>2</v>
      </c>
      <c r="H1884" s="8">
        <v>20</v>
      </c>
      <c r="I1884" s="9" t="s">
        <v>6</v>
      </c>
      <c r="J1884" s="31">
        <v>56</v>
      </c>
      <c r="K1884" s="31">
        <v>24</v>
      </c>
      <c r="L1884" s="31">
        <v>56</v>
      </c>
      <c r="M1884" s="12">
        <v>0.42857142857142855</v>
      </c>
    </row>
    <row r="1885" spans="1:13">
      <c r="A1885" s="8">
        <v>761</v>
      </c>
      <c r="B1885" s="8">
        <v>4</v>
      </c>
      <c r="C1885" s="9" t="s">
        <v>22</v>
      </c>
      <c r="D1885" s="9" t="s">
        <v>46</v>
      </c>
      <c r="E1885" s="31">
        <v>14</v>
      </c>
      <c r="F1885" s="31">
        <v>23</v>
      </c>
      <c r="G1885" s="8">
        <v>2</v>
      </c>
      <c r="H1885" s="8">
        <v>28</v>
      </c>
      <c r="I1885" s="9" t="s">
        <v>6</v>
      </c>
      <c r="J1885" s="31">
        <v>46</v>
      </c>
      <c r="K1885" s="31">
        <v>18</v>
      </c>
      <c r="L1885" s="31">
        <v>46</v>
      </c>
      <c r="M1885" s="12">
        <v>0.39130434782608697</v>
      </c>
    </row>
    <row r="1886" spans="1:13">
      <c r="A1886" s="8">
        <v>762</v>
      </c>
      <c r="B1886" s="8">
        <v>4</v>
      </c>
      <c r="C1886" s="9" t="s">
        <v>23</v>
      </c>
      <c r="D1886" s="9" t="s">
        <v>47</v>
      </c>
      <c r="E1886" s="31">
        <v>13</v>
      </c>
      <c r="F1886" s="31">
        <v>21</v>
      </c>
      <c r="G1886" s="8">
        <v>1</v>
      </c>
      <c r="H1886" s="8">
        <v>20</v>
      </c>
      <c r="I1886" s="9" t="s">
        <v>8</v>
      </c>
      <c r="J1886" s="31">
        <v>21</v>
      </c>
      <c r="K1886" s="31">
        <v>8</v>
      </c>
      <c r="L1886" s="31">
        <v>21</v>
      </c>
      <c r="M1886" s="12">
        <v>0.38095238095238093</v>
      </c>
    </row>
    <row r="1887" spans="1:13">
      <c r="A1887" s="8">
        <v>762</v>
      </c>
      <c r="B1887" s="8">
        <v>4</v>
      </c>
      <c r="C1887" s="9" t="s">
        <v>25</v>
      </c>
      <c r="D1887" s="9" t="s">
        <v>49</v>
      </c>
      <c r="E1887" s="31">
        <v>15</v>
      </c>
      <c r="F1887" s="31">
        <v>26</v>
      </c>
      <c r="G1887" s="8">
        <v>3</v>
      </c>
      <c r="H1887" s="8">
        <v>9</v>
      </c>
      <c r="I1887" s="9" t="s">
        <v>6</v>
      </c>
      <c r="J1887" s="31">
        <v>78</v>
      </c>
      <c r="K1887" s="31">
        <v>33</v>
      </c>
      <c r="L1887" s="31">
        <v>78</v>
      </c>
      <c r="M1887" s="12">
        <v>0.42307692307692307</v>
      </c>
    </row>
    <row r="1888" spans="1:13">
      <c r="A1888" s="8">
        <v>763</v>
      </c>
      <c r="B1888" s="8">
        <v>18</v>
      </c>
      <c r="C1888" s="9" t="s">
        <v>14</v>
      </c>
      <c r="D1888" s="9" t="s">
        <v>38</v>
      </c>
      <c r="E1888" s="31">
        <v>20</v>
      </c>
      <c r="F1888" s="31">
        <v>33</v>
      </c>
      <c r="G1888" s="8">
        <v>2</v>
      </c>
      <c r="H1888" s="8">
        <v>14</v>
      </c>
      <c r="I1888" s="9" t="s">
        <v>8</v>
      </c>
      <c r="J1888" s="31">
        <v>66</v>
      </c>
      <c r="K1888" s="31">
        <v>26</v>
      </c>
      <c r="L1888" s="31">
        <v>66</v>
      </c>
      <c r="M1888" s="12">
        <v>0.39393939393939392</v>
      </c>
    </row>
    <row r="1889" spans="1:13">
      <c r="A1889" s="8">
        <v>763</v>
      </c>
      <c r="B1889" s="8">
        <v>18</v>
      </c>
      <c r="C1889" s="9" t="s">
        <v>16</v>
      </c>
      <c r="D1889" s="9" t="s">
        <v>40</v>
      </c>
      <c r="E1889" s="31">
        <v>11</v>
      </c>
      <c r="F1889" s="31">
        <v>19</v>
      </c>
      <c r="G1889" s="8">
        <v>2</v>
      </c>
      <c r="H1889" s="8">
        <v>18</v>
      </c>
      <c r="I1889" s="9" t="s">
        <v>8</v>
      </c>
      <c r="J1889" s="31">
        <v>38</v>
      </c>
      <c r="K1889" s="31">
        <v>16</v>
      </c>
      <c r="L1889" s="31">
        <v>38</v>
      </c>
      <c r="M1889" s="12">
        <v>0.42105263157894735</v>
      </c>
    </row>
    <row r="1890" spans="1:13">
      <c r="A1890" s="8">
        <v>764</v>
      </c>
      <c r="B1890" s="8">
        <v>20</v>
      </c>
      <c r="C1890" s="9" t="s">
        <v>10</v>
      </c>
      <c r="D1890" s="9" t="s">
        <v>34</v>
      </c>
      <c r="E1890" s="31">
        <v>16</v>
      </c>
      <c r="F1890" s="31">
        <v>27</v>
      </c>
      <c r="G1890" s="8">
        <v>1</v>
      </c>
      <c r="H1890" s="8">
        <v>53</v>
      </c>
      <c r="I1890" s="9" t="s">
        <v>6</v>
      </c>
      <c r="J1890" s="31">
        <v>27</v>
      </c>
      <c r="K1890" s="31">
        <v>11</v>
      </c>
      <c r="L1890" s="31">
        <v>27</v>
      </c>
      <c r="M1890" s="12">
        <v>0.40740740740740738</v>
      </c>
    </row>
    <row r="1891" spans="1:13">
      <c r="A1891" s="8">
        <v>764</v>
      </c>
      <c r="B1891" s="8">
        <v>20</v>
      </c>
      <c r="C1891" s="9" t="s">
        <v>20</v>
      </c>
      <c r="D1891" s="9" t="s">
        <v>44</v>
      </c>
      <c r="E1891" s="31">
        <v>20</v>
      </c>
      <c r="F1891" s="31">
        <v>34</v>
      </c>
      <c r="G1891" s="8">
        <v>1</v>
      </c>
      <c r="H1891" s="8">
        <v>24</v>
      </c>
      <c r="I1891" s="9" t="s">
        <v>6</v>
      </c>
      <c r="J1891" s="31">
        <v>34</v>
      </c>
      <c r="K1891" s="31">
        <v>14</v>
      </c>
      <c r="L1891" s="31">
        <v>34</v>
      </c>
      <c r="M1891" s="12">
        <v>0.41176470588235292</v>
      </c>
    </row>
    <row r="1892" spans="1:13">
      <c r="A1892" s="8">
        <v>764</v>
      </c>
      <c r="B1892" s="8">
        <v>20</v>
      </c>
      <c r="C1892" s="9" t="s">
        <v>5</v>
      </c>
      <c r="D1892" s="9" t="s">
        <v>31</v>
      </c>
      <c r="E1892" s="31">
        <v>14</v>
      </c>
      <c r="F1892" s="31">
        <v>24</v>
      </c>
      <c r="G1892" s="8">
        <v>1</v>
      </c>
      <c r="H1892" s="8">
        <v>35</v>
      </c>
      <c r="I1892" s="9" t="s">
        <v>6</v>
      </c>
      <c r="J1892" s="31">
        <v>24</v>
      </c>
      <c r="K1892" s="31">
        <v>10</v>
      </c>
      <c r="L1892" s="31">
        <v>24</v>
      </c>
      <c r="M1892" s="12">
        <v>0.41666666666666669</v>
      </c>
    </row>
    <row r="1893" spans="1:13">
      <c r="A1893" s="8">
        <v>765</v>
      </c>
      <c r="B1893" s="8">
        <v>20</v>
      </c>
      <c r="C1893" s="9" t="s">
        <v>25</v>
      </c>
      <c r="D1893" s="9" t="s">
        <v>49</v>
      </c>
      <c r="E1893" s="31">
        <v>15</v>
      </c>
      <c r="F1893" s="31">
        <v>26</v>
      </c>
      <c r="G1893" s="8">
        <v>3</v>
      </c>
      <c r="H1893" s="8">
        <v>55</v>
      </c>
      <c r="I1893" s="9" t="s">
        <v>8</v>
      </c>
      <c r="J1893" s="31">
        <v>78</v>
      </c>
      <c r="K1893" s="31">
        <v>33</v>
      </c>
      <c r="L1893" s="31">
        <v>78</v>
      </c>
      <c r="M1893" s="12">
        <v>0.42307692307692307</v>
      </c>
    </row>
    <row r="1894" spans="1:13">
      <c r="A1894" s="8">
        <v>765</v>
      </c>
      <c r="B1894" s="8">
        <v>20</v>
      </c>
      <c r="C1894" s="9" t="s">
        <v>15</v>
      </c>
      <c r="D1894" s="9" t="s">
        <v>39</v>
      </c>
      <c r="E1894" s="31">
        <v>16</v>
      </c>
      <c r="F1894" s="31">
        <v>28</v>
      </c>
      <c r="G1894" s="8">
        <v>2</v>
      </c>
      <c r="H1894" s="8">
        <v>14</v>
      </c>
      <c r="I1894" s="9" t="s">
        <v>6</v>
      </c>
      <c r="J1894" s="31">
        <v>56</v>
      </c>
      <c r="K1894" s="31">
        <v>24</v>
      </c>
      <c r="L1894" s="31">
        <v>56</v>
      </c>
      <c r="M1894" s="12">
        <v>0.42857142857142855</v>
      </c>
    </row>
    <row r="1895" spans="1:13">
      <c r="A1895" s="8">
        <v>765</v>
      </c>
      <c r="B1895" s="8">
        <v>20</v>
      </c>
      <c r="C1895" s="9" t="s">
        <v>23</v>
      </c>
      <c r="D1895" s="9" t="s">
        <v>47</v>
      </c>
      <c r="E1895" s="31">
        <v>13</v>
      </c>
      <c r="F1895" s="31">
        <v>21</v>
      </c>
      <c r="G1895" s="8">
        <v>3</v>
      </c>
      <c r="H1895" s="8">
        <v>52</v>
      </c>
      <c r="I1895" s="9" t="s">
        <v>6</v>
      </c>
      <c r="J1895" s="31">
        <v>63</v>
      </c>
      <c r="K1895" s="31">
        <v>24</v>
      </c>
      <c r="L1895" s="31">
        <v>63</v>
      </c>
      <c r="M1895" s="12">
        <v>0.38095238095238093</v>
      </c>
    </row>
    <row r="1896" spans="1:13">
      <c r="A1896" s="8">
        <v>765</v>
      </c>
      <c r="B1896" s="8">
        <v>20</v>
      </c>
      <c r="C1896" s="9" t="s">
        <v>12</v>
      </c>
      <c r="D1896" s="9" t="s">
        <v>36</v>
      </c>
      <c r="E1896" s="31">
        <v>22</v>
      </c>
      <c r="F1896" s="31">
        <v>36</v>
      </c>
      <c r="G1896" s="8">
        <v>1</v>
      </c>
      <c r="H1896" s="8">
        <v>43</v>
      </c>
      <c r="I1896" s="9" t="s">
        <v>6</v>
      </c>
      <c r="J1896" s="31">
        <v>36</v>
      </c>
      <c r="K1896" s="31">
        <v>14</v>
      </c>
      <c r="L1896" s="31">
        <v>36</v>
      </c>
      <c r="M1896" s="12">
        <v>0.3888888888888889</v>
      </c>
    </row>
    <row r="1897" spans="1:13">
      <c r="A1897" s="8">
        <v>766</v>
      </c>
      <c r="B1897" s="8">
        <v>17</v>
      </c>
      <c r="C1897" s="9" t="s">
        <v>7</v>
      </c>
      <c r="D1897" s="9" t="s">
        <v>32</v>
      </c>
      <c r="E1897" s="31">
        <v>18</v>
      </c>
      <c r="F1897" s="31">
        <v>30</v>
      </c>
      <c r="G1897" s="8">
        <v>2</v>
      </c>
      <c r="H1897" s="8">
        <v>52</v>
      </c>
      <c r="I1897" s="9" t="s">
        <v>6</v>
      </c>
      <c r="J1897" s="31">
        <v>60</v>
      </c>
      <c r="K1897" s="31">
        <v>24</v>
      </c>
      <c r="L1897" s="31">
        <v>60</v>
      </c>
      <c r="M1897" s="12">
        <v>0.4</v>
      </c>
    </row>
    <row r="1898" spans="1:13">
      <c r="A1898" s="8">
        <v>766</v>
      </c>
      <c r="B1898" s="8">
        <v>17</v>
      </c>
      <c r="C1898" s="9" t="s">
        <v>16</v>
      </c>
      <c r="D1898" s="9" t="s">
        <v>40</v>
      </c>
      <c r="E1898" s="31">
        <v>11</v>
      </c>
      <c r="F1898" s="31">
        <v>19</v>
      </c>
      <c r="G1898" s="8">
        <v>1</v>
      </c>
      <c r="H1898" s="8">
        <v>59</v>
      </c>
      <c r="I1898" s="9" t="s">
        <v>6</v>
      </c>
      <c r="J1898" s="31">
        <v>19</v>
      </c>
      <c r="K1898" s="31">
        <v>8</v>
      </c>
      <c r="L1898" s="31">
        <v>19</v>
      </c>
      <c r="M1898" s="12">
        <v>0.42105263157894735</v>
      </c>
    </row>
    <row r="1899" spans="1:13">
      <c r="A1899" s="8">
        <v>766</v>
      </c>
      <c r="B1899" s="8">
        <v>17</v>
      </c>
      <c r="C1899" s="9" t="s">
        <v>21</v>
      </c>
      <c r="D1899" s="9" t="s">
        <v>45</v>
      </c>
      <c r="E1899" s="31">
        <v>12</v>
      </c>
      <c r="F1899" s="31">
        <v>20</v>
      </c>
      <c r="G1899" s="8">
        <v>3</v>
      </c>
      <c r="H1899" s="8">
        <v>7</v>
      </c>
      <c r="I1899" s="9" t="s">
        <v>6</v>
      </c>
      <c r="J1899" s="31">
        <v>60</v>
      </c>
      <c r="K1899" s="31">
        <v>24</v>
      </c>
      <c r="L1899" s="31">
        <v>60</v>
      </c>
      <c r="M1899" s="12">
        <v>0.4</v>
      </c>
    </row>
    <row r="1900" spans="1:13">
      <c r="A1900" s="8">
        <v>766</v>
      </c>
      <c r="B1900" s="8">
        <v>17</v>
      </c>
      <c r="C1900" s="9" t="s">
        <v>22</v>
      </c>
      <c r="D1900" s="9" t="s">
        <v>46</v>
      </c>
      <c r="E1900" s="31">
        <v>14</v>
      </c>
      <c r="F1900" s="31">
        <v>23</v>
      </c>
      <c r="G1900" s="8">
        <v>2</v>
      </c>
      <c r="H1900" s="8">
        <v>16</v>
      </c>
      <c r="I1900" s="9" t="s">
        <v>8</v>
      </c>
      <c r="J1900" s="31">
        <v>46</v>
      </c>
      <c r="K1900" s="31">
        <v>18</v>
      </c>
      <c r="L1900" s="31">
        <v>46</v>
      </c>
      <c r="M1900" s="12">
        <v>0.39130434782608697</v>
      </c>
    </row>
    <row r="1901" spans="1:13">
      <c r="A1901" s="8">
        <v>767</v>
      </c>
      <c r="B1901" s="8">
        <v>10</v>
      </c>
      <c r="C1901" s="9" t="s">
        <v>13</v>
      </c>
      <c r="D1901" s="9" t="s">
        <v>37</v>
      </c>
      <c r="E1901" s="31">
        <v>17</v>
      </c>
      <c r="F1901" s="31">
        <v>29</v>
      </c>
      <c r="G1901" s="8">
        <v>2</v>
      </c>
      <c r="H1901" s="8">
        <v>12</v>
      </c>
      <c r="I1901" s="9" t="s">
        <v>8</v>
      </c>
      <c r="J1901" s="31">
        <v>58</v>
      </c>
      <c r="K1901" s="31">
        <v>24</v>
      </c>
      <c r="L1901" s="31">
        <v>58</v>
      </c>
      <c r="M1901" s="12">
        <v>0.41379310344827586</v>
      </c>
    </row>
    <row r="1902" spans="1:13">
      <c r="A1902" s="8">
        <v>767</v>
      </c>
      <c r="B1902" s="8">
        <v>10</v>
      </c>
      <c r="C1902" s="9" t="s">
        <v>5</v>
      </c>
      <c r="D1902" s="9" t="s">
        <v>31</v>
      </c>
      <c r="E1902" s="31">
        <v>14</v>
      </c>
      <c r="F1902" s="31">
        <v>24</v>
      </c>
      <c r="G1902" s="8">
        <v>2</v>
      </c>
      <c r="H1902" s="8">
        <v>30</v>
      </c>
      <c r="I1902" s="9" t="s">
        <v>8</v>
      </c>
      <c r="J1902" s="31">
        <v>48</v>
      </c>
      <c r="K1902" s="31">
        <v>20</v>
      </c>
      <c r="L1902" s="31">
        <v>48</v>
      </c>
      <c r="M1902" s="12">
        <v>0.41666666666666669</v>
      </c>
    </row>
    <row r="1903" spans="1:13">
      <c r="A1903" s="8">
        <v>767</v>
      </c>
      <c r="B1903" s="8">
        <v>10</v>
      </c>
      <c r="C1903" s="9" t="s">
        <v>23</v>
      </c>
      <c r="D1903" s="9" t="s">
        <v>47</v>
      </c>
      <c r="E1903" s="31">
        <v>13</v>
      </c>
      <c r="F1903" s="31">
        <v>21</v>
      </c>
      <c r="G1903" s="8">
        <v>3</v>
      </c>
      <c r="H1903" s="8">
        <v>43</v>
      </c>
      <c r="I1903" s="9" t="s">
        <v>8</v>
      </c>
      <c r="J1903" s="31">
        <v>63</v>
      </c>
      <c r="K1903" s="31">
        <v>24</v>
      </c>
      <c r="L1903" s="31">
        <v>63</v>
      </c>
      <c r="M1903" s="12">
        <v>0.38095238095238093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B5A6D-1241-7C42-83D2-D1A36F0529D8}">
  <sheetPr>
    <tabColor theme="4" tint="0.79998168889431442"/>
  </sheetPr>
  <dimension ref="A1:S769"/>
  <sheetViews>
    <sheetView workbookViewId="0">
      <selection activeCell="H9" sqref="H9"/>
    </sheetView>
  </sheetViews>
  <sheetFormatPr baseColWidth="10" defaultRowHeight="16"/>
  <cols>
    <col min="1" max="1" width="17.6640625" style="8" customWidth="1"/>
    <col min="2" max="2" width="19.33203125" style="9" customWidth="1"/>
    <col min="3" max="3" width="23" style="8" customWidth="1"/>
    <col min="4" max="4" width="17.6640625" style="9" customWidth="1"/>
    <col min="5" max="5" width="16.5" style="9" customWidth="1"/>
    <col min="6" max="6" width="17.5" style="9" bestFit="1" customWidth="1"/>
    <col min="7" max="7" width="10.6640625" style="30" customWidth="1"/>
    <col min="8" max="8" width="18.5" style="9" customWidth="1"/>
    <col min="9" max="9" width="18.83203125" style="8" bestFit="1" customWidth="1"/>
    <col min="10" max="10" width="15.33203125" style="9" customWidth="1"/>
    <col min="11" max="11" width="33.5" style="9" bestFit="1" customWidth="1"/>
    <col min="12" max="12" width="17.6640625" style="6" bestFit="1" customWidth="1"/>
    <col min="13" max="13" width="17.6640625" style="7" customWidth="1"/>
    <col min="14" max="14" width="16.83203125" style="10" customWidth="1"/>
    <col min="15" max="15" width="23.6640625" style="7" bestFit="1" customWidth="1"/>
    <col min="16" max="16" width="23.33203125" style="10" bestFit="1" customWidth="1"/>
    <col min="17" max="17" width="15.83203125" style="11" bestFit="1" customWidth="1"/>
    <col min="18" max="18" width="24.6640625" style="31" bestFit="1" customWidth="1"/>
    <col min="19" max="19" width="23.1640625" style="7" bestFit="1" customWidth="1"/>
  </cols>
  <sheetData>
    <row r="1" spans="1:19" s="9" customFormat="1">
      <c r="A1" s="27" t="s">
        <v>28</v>
      </c>
      <c r="B1" s="27" t="s">
        <v>1878</v>
      </c>
      <c r="C1" s="27" t="s">
        <v>1877</v>
      </c>
      <c r="D1" s="27" t="s">
        <v>1874</v>
      </c>
      <c r="E1" s="27" t="s">
        <v>1873</v>
      </c>
      <c r="F1" s="27" t="s">
        <v>1872</v>
      </c>
      <c r="G1" s="27" t="s">
        <v>1871</v>
      </c>
      <c r="H1" s="27" t="s">
        <v>1870</v>
      </c>
      <c r="I1" s="27" t="s">
        <v>27</v>
      </c>
      <c r="J1" s="27" t="s">
        <v>1869</v>
      </c>
      <c r="K1" s="27" t="s">
        <v>1868</v>
      </c>
      <c r="L1" s="27" t="s">
        <v>1866</v>
      </c>
      <c r="M1" s="27" t="s">
        <v>1876</v>
      </c>
      <c r="N1" s="28" t="s">
        <v>1875</v>
      </c>
      <c r="O1" s="29" t="s">
        <v>1863</v>
      </c>
      <c r="P1" s="27" t="s">
        <v>1862</v>
      </c>
      <c r="Q1" s="27" t="s">
        <v>1861</v>
      </c>
      <c r="R1" s="27" t="s">
        <v>1867</v>
      </c>
      <c r="S1" s="27" t="s">
        <v>29</v>
      </c>
    </row>
    <row r="2" spans="1:19">
      <c r="A2" s="16">
        <v>10</v>
      </c>
      <c r="B2" s="15" t="s">
        <v>1860</v>
      </c>
      <c r="C2" s="16">
        <v>6</v>
      </c>
      <c r="D2" s="15" t="s">
        <v>72</v>
      </c>
      <c r="E2" s="15" t="s">
        <v>82</v>
      </c>
      <c r="F2" s="15" t="s">
        <v>106</v>
      </c>
      <c r="G2" s="35">
        <v>48.55</v>
      </c>
      <c r="H2" s="15" t="s">
        <v>57</v>
      </c>
      <c r="I2" s="16">
        <v>1</v>
      </c>
      <c r="J2" s="15" t="s">
        <v>90</v>
      </c>
      <c r="K2" s="15" t="s">
        <v>484</v>
      </c>
      <c r="L2" s="23">
        <v>45017</v>
      </c>
      <c r="M2" s="14" t="s">
        <v>1883</v>
      </c>
      <c r="N2" s="17" t="s">
        <v>2066</v>
      </c>
      <c r="O2" s="13">
        <v>0.11319444444444446</v>
      </c>
      <c r="P2" s="14">
        <v>7.3611111111111127E-2</v>
      </c>
      <c r="Q2" s="15" t="s">
        <v>2302</v>
      </c>
      <c r="R2" s="32">
        <v>138</v>
      </c>
      <c r="S2" s="14">
        <v>3.9583333333333331E-2</v>
      </c>
    </row>
    <row r="3" spans="1:19">
      <c r="A3" s="21">
        <v>6</v>
      </c>
      <c r="B3" s="20" t="s">
        <v>1858</v>
      </c>
      <c r="C3" s="21">
        <v>6</v>
      </c>
      <c r="D3" s="20" t="s">
        <v>97</v>
      </c>
      <c r="E3" s="20" t="s">
        <v>60</v>
      </c>
      <c r="F3" s="20" t="s">
        <v>102</v>
      </c>
      <c r="G3" s="36">
        <v>43.3</v>
      </c>
      <c r="H3" s="20" t="s">
        <v>57</v>
      </c>
      <c r="I3" s="21">
        <v>2</v>
      </c>
      <c r="J3" s="20" t="s">
        <v>75</v>
      </c>
      <c r="K3" s="20" t="s">
        <v>1111</v>
      </c>
      <c r="L3" s="24">
        <v>45017</v>
      </c>
      <c r="M3" s="19" t="s">
        <v>1884</v>
      </c>
      <c r="N3" s="22" t="s">
        <v>1938</v>
      </c>
      <c r="O3" s="18">
        <v>9.7916666666666652E-2</v>
      </c>
      <c r="P3" s="19">
        <v>3.8888888888888876E-2</v>
      </c>
      <c r="Q3" s="20" t="s">
        <v>2302</v>
      </c>
      <c r="R3" s="33">
        <v>58</v>
      </c>
      <c r="S3" s="19">
        <v>5.9027777777777776E-2</v>
      </c>
    </row>
    <row r="4" spans="1:19">
      <c r="A4" s="16">
        <v>20</v>
      </c>
      <c r="B4" s="15" t="s">
        <v>1856</v>
      </c>
      <c r="C4" s="16">
        <v>1</v>
      </c>
      <c r="D4" s="15" t="s">
        <v>61</v>
      </c>
      <c r="E4" s="15" t="s">
        <v>60</v>
      </c>
      <c r="F4" s="15" t="s">
        <v>59</v>
      </c>
      <c r="G4" s="35">
        <v>30.87</v>
      </c>
      <c r="H4" s="15" t="s">
        <v>70</v>
      </c>
      <c r="I4" s="16">
        <v>3</v>
      </c>
      <c r="J4" s="15" t="s">
        <v>104</v>
      </c>
      <c r="K4" s="15" t="s">
        <v>1854</v>
      </c>
      <c r="L4" s="23">
        <v>45017</v>
      </c>
      <c r="M4" s="14" t="s">
        <v>1885</v>
      </c>
      <c r="N4" s="17" t="s">
        <v>2063</v>
      </c>
      <c r="O4" s="13">
        <v>0.14374999999999999</v>
      </c>
      <c r="P4" s="14">
        <v>5.6249999999999994E-2</v>
      </c>
      <c r="Q4" s="15" t="s">
        <v>2302</v>
      </c>
      <c r="R4" s="32">
        <v>165</v>
      </c>
      <c r="S4" s="14">
        <v>8.7499999999999994E-2</v>
      </c>
    </row>
    <row r="5" spans="1:19">
      <c r="A5" s="21">
        <v>3</v>
      </c>
      <c r="B5" s="20" t="s">
        <v>1853</v>
      </c>
      <c r="C5" s="21">
        <v>1</v>
      </c>
      <c r="D5" s="20" t="s">
        <v>87</v>
      </c>
      <c r="E5" s="20" t="s">
        <v>82</v>
      </c>
      <c r="F5" s="20" t="s">
        <v>59</v>
      </c>
      <c r="G5" s="36">
        <v>34.68</v>
      </c>
      <c r="H5" s="20" t="s">
        <v>70</v>
      </c>
      <c r="I5" s="21">
        <v>4</v>
      </c>
      <c r="J5" s="20" t="s">
        <v>163</v>
      </c>
      <c r="K5" s="20" t="s">
        <v>1852</v>
      </c>
      <c r="L5" s="24">
        <v>45017</v>
      </c>
      <c r="M5" s="19" t="s">
        <v>1886</v>
      </c>
      <c r="N5" s="25">
        <v>0.18819444444444444</v>
      </c>
      <c r="O5" s="18">
        <v>6.1111111111111116E-2</v>
      </c>
      <c r="P5" s="19">
        <v>3.3333333333333333E-2</v>
      </c>
      <c r="Q5" s="20" t="s">
        <v>2302</v>
      </c>
      <c r="R5" s="33">
        <v>183</v>
      </c>
      <c r="S5" s="19">
        <v>2.7777777777777776E-2</v>
      </c>
    </row>
    <row r="6" spans="1:19">
      <c r="A6" s="16">
        <v>8</v>
      </c>
      <c r="B6" s="15" t="s">
        <v>1851</v>
      </c>
      <c r="C6" s="16">
        <v>2</v>
      </c>
      <c r="D6" s="15" t="s">
        <v>78</v>
      </c>
      <c r="E6" s="15" t="s">
        <v>82</v>
      </c>
      <c r="F6" s="15" t="s">
        <v>59</v>
      </c>
      <c r="G6" s="35">
        <v>24.33</v>
      </c>
      <c r="H6" s="15" t="s">
        <v>70</v>
      </c>
      <c r="I6" s="16">
        <v>5</v>
      </c>
      <c r="J6" s="15" t="s">
        <v>100</v>
      </c>
      <c r="K6" s="15" t="s">
        <v>1849</v>
      </c>
      <c r="L6" s="23">
        <v>45017</v>
      </c>
      <c r="M6" s="14" t="s">
        <v>1887</v>
      </c>
      <c r="N6" s="17" t="s">
        <v>1900</v>
      </c>
      <c r="O6" s="13">
        <v>8.6805555555555566E-2</v>
      </c>
      <c r="P6" s="14">
        <v>7.5000000000000011E-2</v>
      </c>
      <c r="Q6" s="15" t="s">
        <v>2302</v>
      </c>
      <c r="R6" s="32">
        <v>67</v>
      </c>
      <c r="S6" s="14">
        <v>1.1805555555555555E-2</v>
      </c>
    </row>
    <row r="7" spans="1:19">
      <c r="A7" s="21">
        <v>7</v>
      </c>
      <c r="B7" s="20" t="s">
        <v>1459</v>
      </c>
      <c r="C7" s="21">
        <v>5</v>
      </c>
      <c r="D7" s="20" t="s">
        <v>78</v>
      </c>
      <c r="E7" s="20" t="s">
        <v>66</v>
      </c>
      <c r="F7" s="20" t="s">
        <v>59</v>
      </c>
      <c r="G7" s="36">
        <v>26.57</v>
      </c>
      <c r="H7" s="20" t="s">
        <v>70</v>
      </c>
      <c r="I7" s="21">
        <v>6</v>
      </c>
      <c r="J7" s="20" t="s">
        <v>100</v>
      </c>
      <c r="K7" s="20" t="s">
        <v>17</v>
      </c>
      <c r="L7" s="24">
        <v>45017</v>
      </c>
      <c r="M7" s="26">
        <v>5.8333333333333327E-2</v>
      </c>
      <c r="N7" s="22" t="s">
        <v>1969</v>
      </c>
      <c r="O7" s="18">
        <v>8.8888888888888906E-2</v>
      </c>
      <c r="P7" s="19">
        <v>8.1250000000000017E-2</v>
      </c>
      <c r="Q7" s="20" t="s">
        <v>2302</v>
      </c>
      <c r="R7" s="33">
        <v>70</v>
      </c>
      <c r="S7" s="19">
        <v>7.6388888888888886E-3</v>
      </c>
    </row>
    <row r="8" spans="1:19">
      <c r="A8" s="16">
        <v>17</v>
      </c>
      <c r="B8" s="15" t="s">
        <v>928</v>
      </c>
      <c r="C8" s="16">
        <v>6</v>
      </c>
      <c r="D8" s="15" t="s">
        <v>61</v>
      </c>
      <c r="E8" s="15" t="s">
        <v>66</v>
      </c>
      <c r="F8" s="15" t="s">
        <v>59</v>
      </c>
      <c r="G8" s="35">
        <v>10.54</v>
      </c>
      <c r="H8" s="15" t="s">
        <v>76</v>
      </c>
      <c r="I8" s="16">
        <v>7</v>
      </c>
      <c r="J8" s="15" t="s">
        <v>132</v>
      </c>
      <c r="K8" s="15" t="s">
        <v>785</v>
      </c>
      <c r="L8" s="23">
        <v>45017</v>
      </c>
      <c r="M8" s="14" t="s">
        <v>1889</v>
      </c>
      <c r="N8" s="17" t="s">
        <v>2108</v>
      </c>
      <c r="O8" s="13">
        <v>0.1111111111111111</v>
      </c>
      <c r="P8" s="14">
        <v>7.2222222222222215E-2</v>
      </c>
      <c r="Q8" s="15" t="s">
        <v>2302</v>
      </c>
      <c r="R8" s="32">
        <v>172</v>
      </c>
      <c r="S8" s="14">
        <v>2.8472222222222222E-2</v>
      </c>
    </row>
    <row r="9" spans="1:19">
      <c r="A9" s="21">
        <v>11</v>
      </c>
      <c r="B9" s="20" t="s">
        <v>144</v>
      </c>
      <c r="C9" s="21">
        <v>1</v>
      </c>
      <c r="D9" s="20" t="s">
        <v>61</v>
      </c>
      <c r="E9" s="20" t="s">
        <v>60</v>
      </c>
      <c r="F9" s="20" t="s">
        <v>59</v>
      </c>
      <c r="G9" s="36">
        <v>49.18</v>
      </c>
      <c r="H9" s="20" t="s">
        <v>57</v>
      </c>
      <c r="I9" s="21">
        <v>8</v>
      </c>
      <c r="J9" s="20" t="s">
        <v>163</v>
      </c>
      <c r="K9" s="20" t="s">
        <v>1845</v>
      </c>
      <c r="L9" s="24">
        <v>45017</v>
      </c>
      <c r="M9" s="19" t="s">
        <v>1890</v>
      </c>
      <c r="N9" s="22" t="s">
        <v>2109</v>
      </c>
      <c r="O9" s="18">
        <v>0.10972222222222221</v>
      </c>
      <c r="P9" s="19">
        <v>7.152777777777776E-2</v>
      </c>
      <c r="Q9" s="20" t="s">
        <v>2302</v>
      </c>
      <c r="R9" s="33">
        <v>242</v>
      </c>
      <c r="S9" s="19">
        <v>3.8194444444444448E-2</v>
      </c>
    </row>
    <row r="10" spans="1:19">
      <c r="A10" s="16">
        <v>15</v>
      </c>
      <c r="B10" s="15" t="s">
        <v>717</v>
      </c>
      <c r="C10" s="16">
        <v>5</v>
      </c>
      <c r="D10" s="15" t="s">
        <v>61</v>
      </c>
      <c r="E10" s="15" t="s">
        <v>82</v>
      </c>
      <c r="F10" s="15" t="s">
        <v>2342</v>
      </c>
      <c r="G10" s="35">
        <v>0</v>
      </c>
      <c r="H10" s="15" t="s">
        <v>70</v>
      </c>
      <c r="I10" s="16">
        <v>9</v>
      </c>
      <c r="J10" s="15" t="s">
        <v>126</v>
      </c>
      <c r="K10" s="15" t="s">
        <v>1843</v>
      </c>
      <c r="L10" s="23">
        <v>45017</v>
      </c>
      <c r="M10" s="14" t="s">
        <v>1891</v>
      </c>
      <c r="N10" s="17" t="s">
        <v>2110</v>
      </c>
      <c r="O10" s="13">
        <v>9.8611111111111135E-2</v>
      </c>
      <c r="P10" s="14">
        <v>0</v>
      </c>
      <c r="Q10" s="15" t="s">
        <v>2303</v>
      </c>
      <c r="R10" s="32">
        <v>169</v>
      </c>
      <c r="S10" s="14">
        <v>0.10138888888888889</v>
      </c>
    </row>
    <row r="11" spans="1:19">
      <c r="A11" s="21">
        <v>17</v>
      </c>
      <c r="B11" s="20" t="s">
        <v>958</v>
      </c>
      <c r="C11" s="21">
        <v>1</v>
      </c>
      <c r="D11" s="20" t="s">
        <v>78</v>
      </c>
      <c r="E11" s="20" t="s">
        <v>82</v>
      </c>
      <c r="F11" s="20" t="s">
        <v>59</v>
      </c>
      <c r="G11" s="36">
        <v>16.600000000000001</v>
      </c>
      <c r="H11" s="20" t="s">
        <v>76</v>
      </c>
      <c r="I11" s="21">
        <v>10</v>
      </c>
      <c r="J11" s="20" t="s">
        <v>85</v>
      </c>
      <c r="K11" s="20" t="s">
        <v>602</v>
      </c>
      <c r="L11" s="24">
        <v>45017</v>
      </c>
      <c r="M11" s="19" t="s">
        <v>1892</v>
      </c>
      <c r="N11" s="22" t="s">
        <v>2001</v>
      </c>
      <c r="O11" s="18">
        <v>8.7500000000000008E-2</v>
      </c>
      <c r="P11" s="19">
        <v>5.694444444444445E-2</v>
      </c>
      <c r="Q11" s="20" t="s">
        <v>2302</v>
      </c>
      <c r="R11" s="33">
        <v>148</v>
      </c>
      <c r="S11" s="19">
        <v>2.0138888888888901E-2</v>
      </c>
    </row>
    <row r="12" spans="1:19">
      <c r="A12" s="16">
        <v>14</v>
      </c>
      <c r="B12" s="15" t="s">
        <v>1373</v>
      </c>
      <c r="C12" s="16">
        <v>1</v>
      </c>
      <c r="D12" s="15" t="s">
        <v>97</v>
      </c>
      <c r="E12" s="15" t="s">
        <v>82</v>
      </c>
      <c r="F12" s="15" t="s">
        <v>59</v>
      </c>
      <c r="G12" s="35">
        <v>32.89</v>
      </c>
      <c r="H12" s="15" t="s">
        <v>70</v>
      </c>
      <c r="I12" s="16">
        <v>11</v>
      </c>
      <c r="J12" s="15" t="s">
        <v>100</v>
      </c>
      <c r="K12" s="15" t="s">
        <v>276</v>
      </c>
      <c r="L12" s="23">
        <v>45017</v>
      </c>
      <c r="M12" s="14" t="s">
        <v>1893</v>
      </c>
      <c r="N12" s="17" t="s">
        <v>2111</v>
      </c>
      <c r="O12" s="13">
        <v>0.1159722222222222</v>
      </c>
      <c r="P12" s="14">
        <v>7.7083333333333309E-2</v>
      </c>
      <c r="Q12" s="15" t="s">
        <v>2302</v>
      </c>
      <c r="R12" s="32">
        <v>88</v>
      </c>
      <c r="S12" s="14">
        <v>3.888888888888889E-2</v>
      </c>
    </row>
    <row r="13" spans="1:19">
      <c r="A13" s="21">
        <v>14</v>
      </c>
      <c r="B13" s="20" t="s">
        <v>1840</v>
      </c>
      <c r="C13" s="21">
        <v>6</v>
      </c>
      <c r="D13" s="20" t="s">
        <v>78</v>
      </c>
      <c r="E13" s="20" t="s">
        <v>66</v>
      </c>
      <c r="F13" s="20" t="s">
        <v>59</v>
      </c>
      <c r="G13" s="36">
        <v>45.27</v>
      </c>
      <c r="H13" s="20" t="s">
        <v>76</v>
      </c>
      <c r="I13" s="21">
        <v>12</v>
      </c>
      <c r="J13" s="20" t="s">
        <v>75</v>
      </c>
      <c r="K13" s="20" t="s">
        <v>1838</v>
      </c>
      <c r="L13" s="24">
        <v>45017</v>
      </c>
      <c r="M13" s="19" t="s">
        <v>1894</v>
      </c>
      <c r="N13" s="22" t="s">
        <v>2081</v>
      </c>
      <c r="O13" s="18">
        <v>0.14861111111111111</v>
      </c>
      <c r="P13" s="19">
        <v>7.2222222222222229E-2</v>
      </c>
      <c r="Q13" s="20" t="s">
        <v>2302</v>
      </c>
      <c r="R13" s="33">
        <v>326</v>
      </c>
      <c r="S13" s="19">
        <v>6.5972222222222224E-2</v>
      </c>
    </row>
    <row r="14" spans="1:19">
      <c r="A14" s="16">
        <v>2</v>
      </c>
      <c r="B14" s="15" t="s">
        <v>742</v>
      </c>
      <c r="C14" s="16">
        <v>1</v>
      </c>
      <c r="D14" s="15" t="s">
        <v>87</v>
      </c>
      <c r="E14" s="15" t="s">
        <v>82</v>
      </c>
      <c r="F14" s="15" t="s">
        <v>102</v>
      </c>
      <c r="G14" s="35">
        <v>22.06</v>
      </c>
      <c r="H14" s="15" t="s">
        <v>76</v>
      </c>
      <c r="I14" s="16">
        <v>13</v>
      </c>
      <c r="J14" s="15" t="s">
        <v>104</v>
      </c>
      <c r="K14" s="15" t="s">
        <v>13</v>
      </c>
      <c r="L14" s="23">
        <v>45017</v>
      </c>
      <c r="M14" s="14" t="s">
        <v>1895</v>
      </c>
      <c r="N14" s="17" t="s">
        <v>2112</v>
      </c>
      <c r="O14" s="13">
        <v>0.10972222222222221</v>
      </c>
      <c r="P14" s="14">
        <v>5.8333333333333313E-2</v>
      </c>
      <c r="Q14" s="15" t="s">
        <v>2302</v>
      </c>
      <c r="R14" s="32">
        <v>87</v>
      </c>
      <c r="S14" s="14">
        <v>4.0972222222222222E-2</v>
      </c>
    </row>
    <row r="15" spans="1:19">
      <c r="A15" s="21">
        <v>16</v>
      </c>
      <c r="B15" s="20" t="s">
        <v>1108</v>
      </c>
      <c r="C15" s="21">
        <v>6</v>
      </c>
      <c r="D15" s="20" t="s">
        <v>61</v>
      </c>
      <c r="E15" s="20" t="s">
        <v>82</v>
      </c>
      <c r="F15" s="20" t="s">
        <v>2342</v>
      </c>
      <c r="G15" s="36">
        <v>0</v>
      </c>
      <c r="H15" s="20" t="s">
        <v>70</v>
      </c>
      <c r="I15" s="21">
        <v>14</v>
      </c>
      <c r="J15" s="20" t="s">
        <v>100</v>
      </c>
      <c r="K15" s="20" t="s">
        <v>1835</v>
      </c>
      <c r="L15" s="24">
        <v>45017</v>
      </c>
      <c r="M15" s="19" t="s">
        <v>1896</v>
      </c>
      <c r="N15" s="22" t="s">
        <v>1993</v>
      </c>
      <c r="O15" s="18">
        <v>6.9444444444444448E-2</v>
      </c>
      <c r="P15" s="19">
        <v>0</v>
      </c>
      <c r="Q15" s="20" t="s">
        <v>2303</v>
      </c>
      <c r="R15" s="33">
        <v>129</v>
      </c>
      <c r="S15" s="19">
        <v>0.10694444444444444</v>
      </c>
    </row>
    <row r="16" spans="1:19">
      <c r="A16" s="16">
        <v>6</v>
      </c>
      <c r="B16" s="15" t="s">
        <v>503</v>
      </c>
      <c r="C16" s="16">
        <v>4</v>
      </c>
      <c r="D16" s="15" t="s">
        <v>97</v>
      </c>
      <c r="E16" s="15" t="s">
        <v>60</v>
      </c>
      <c r="F16" s="15" t="s">
        <v>2342</v>
      </c>
      <c r="G16" s="35">
        <v>0</v>
      </c>
      <c r="H16" s="15" t="s">
        <v>76</v>
      </c>
      <c r="I16" s="16">
        <v>15</v>
      </c>
      <c r="J16" s="15" t="s">
        <v>85</v>
      </c>
      <c r="K16" s="15" t="s">
        <v>1833</v>
      </c>
      <c r="L16" s="23">
        <v>45017</v>
      </c>
      <c r="M16" s="14" t="s">
        <v>1897</v>
      </c>
      <c r="N16" s="17" t="s">
        <v>2113</v>
      </c>
      <c r="O16" s="13">
        <v>7.6388888888888909E-2</v>
      </c>
      <c r="P16" s="14">
        <v>0</v>
      </c>
      <c r="Q16" s="15" t="s">
        <v>2303</v>
      </c>
      <c r="R16" s="32">
        <v>224</v>
      </c>
      <c r="S16" s="14">
        <v>7.1527777777777773E-2</v>
      </c>
    </row>
    <row r="17" spans="1:19">
      <c r="A17" s="21">
        <v>20</v>
      </c>
      <c r="B17" s="20" t="s">
        <v>67</v>
      </c>
      <c r="C17" s="21">
        <v>5</v>
      </c>
      <c r="D17" s="20" t="s">
        <v>78</v>
      </c>
      <c r="E17" s="20" t="s">
        <v>82</v>
      </c>
      <c r="F17" s="20" t="s">
        <v>102</v>
      </c>
      <c r="G17" s="36">
        <v>37.9</v>
      </c>
      <c r="H17" s="20" t="s">
        <v>57</v>
      </c>
      <c r="I17" s="21">
        <v>16</v>
      </c>
      <c r="J17" s="20" t="s">
        <v>126</v>
      </c>
      <c r="K17" s="20" t="s">
        <v>15</v>
      </c>
      <c r="L17" s="24">
        <v>45017</v>
      </c>
      <c r="M17" s="19" t="s">
        <v>1898</v>
      </c>
      <c r="N17" s="22" t="s">
        <v>2114</v>
      </c>
      <c r="O17" s="18">
        <v>7.8472222222222235E-2</v>
      </c>
      <c r="P17" s="19">
        <v>5.2083333333333343E-2</v>
      </c>
      <c r="Q17" s="20" t="s">
        <v>2302</v>
      </c>
      <c r="R17" s="33">
        <v>28</v>
      </c>
      <c r="S17" s="19">
        <v>2.6388888888888889E-2</v>
      </c>
    </row>
    <row r="18" spans="1:19">
      <c r="A18" s="16">
        <v>14</v>
      </c>
      <c r="B18" s="15" t="s">
        <v>1832</v>
      </c>
      <c r="C18" s="16">
        <v>6</v>
      </c>
      <c r="D18" s="15" t="s">
        <v>61</v>
      </c>
      <c r="E18" s="15" t="s">
        <v>60</v>
      </c>
      <c r="F18" s="15" t="s">
        <v>59</v>
      </c>
      <c r="G18" s="35">
        <v>12.17</v>
      </c>
      <c r="H18" s="15" t="s">
        <v>70</v>
      </c>
      <c r="I18" s="16">
        <v>17</v>
      </c>
      <c r="J18" s="15" t="s">
        <v>56</v>
      </c>
      <c r="K18" s="15" t="s">
        <v>1830</v>
      </c>
      <c r="L18" s="23">
        <v>45017</v>
      </c>
      <c r="M18" s="14" t="s">
        <v>1899</v>
      </c>
      <c r="N18" s="17" t="s">
        <v>1916</v>
      </c>
      <c r="O18" s="13">
        <v>0.13750000000000001</v>
      </c>
      <c r="P18" s="14">
        <v>2.777777777777779E-2</v>
      </c>
      <c r="Q18" s="15" t="s">
        <v>2302</v>
      </c>
      <c r="R18" s="32">
        <v>137</v>
      </c>
      <c r="S18" s="14">
        <v>0.10972222222222222</v>
      </c>
    </row>
    <row r="19" spans="1:19">
      <c r="A19" s="21">
        <v>9</v>
      </c>
      <c r="B19" s="20" t="s">
        <v>620</v>
      </c>
      <c r="C19" s="21">
        <v>2</v>
      </c>
      <c r="D19" s="20" t="s">
        <v>61</v>
      </c>
      <c r="E19" s="20" t="s">
        <v>60</v>
      </c>
      <c r="F19" s="20" t="s">
        <v>59</v>
      </c>
      <c r="G19" s="36">
        <v>33.090000000000003</v>
      </c>
      <c r="H19" s="20" t="s">
        <v>70</v>
      </c>
      <c r="I19" s="21">
        <v>18</v>
      </c>
      <c r="J19" s="20" t="s">
        <v>75</v>
      </c>
      <c r="K19" s="20" t="s">
        <v>1828</v>
      </c>
      <c r="L19" s="24">
        <v>45017</v>
      </c>
      <c r="M19" s="19" t="s">
        <v>1900</v>
      </c>
      <c r="N19" s="22" t="s">
        <v>2115</v>
      </c>
      <c r="O19" s="18">
        <v>9.7222222222222224E-2</v>
      </c>
      <c r="P19" s="19">
        <v>4.1666666666666657E-3</v>
      </c>
      <c r="Q19" s="20" t="s">
        <v>2302</v>
      </c>
      <c r="R19" s="33">
        <v>251</v>
      </c>
      <c r="S19" s="19">
        <v>9.3055555555555558E-2</v>
      </c>
    </row>
    <row r="20" spans="1:19">
      <c r="A20" s="16">
        <v>18</v>
      </c>
      <c r="B20" s="15" t="s">
        <v>538</v>
      </c>
      <c r="C20" s="16">
        <v>3</v>
      </c>
      <c r="D20" s="15" t="s">
        <v>61</v>
      </c>
      <c r="E20" s="15" t="s">
        <v>82</v>
      </c>
      <c r="F20" s="15" t="s">
        <v>59</v>
      </c>
      <c r="G20" s="35">
        <v>17.45</v>
      </c>
      <c r="H20" s="15" t="s">
        <v>70</v>
      </c>
      <c r="I20" s="16">
        <v>19</v>
      </c>
      <c r="J20" s="15" t="s">
        <v>69</v>
      </c>
      <c r="K20" s="15" t="s">
        <v>11</v>
      </c>
      <c r="L20" s="23">
        <v>45017</v>
      </c>
      <c r="M20" s="14" t="s">
        <v>1901</v>
      </c>
      <c r="N20" s="17" t="s">
        <v>2069</v>
      </c>
      <c r="O20" s="13">
        <v>0.12083333333333335</v>
      </c>
      <c r="P20" s="14">
        <v>9.027777777777779E-2</v>
      </c>
      <c r="Q20" s="15" t="s">
        <v>2302</v>
      </c>
      <c r="R20" s="32">
        <v>80</v>
      </c>
      <c r="S20" s="14">
        <v>3.0555555555555555E-2</v>
      </c>
    </row>
    <row r="21" spans="1:19">
      <c r="A21" s="21">
        <v>8</v>
      </c>
      <c r="B21" s="20" t="s">
        <v>1826</v>
      </c>
      <c r="C21" s="21">
        <v>2</v>
      </c>
      <c r="D21" s="20" t="s">
        <v>72</v>
      </c>
      <c r="E21" s="20" t="s">
        <v>82</v>
      </c>
      <c r="F21" s="20" t="s">
        <v>59</v>
      </c>
      <c r="G21" s="36">
        <v>31.7</v>
      </c>
      <c r="H21" s="20" t="s">
        <v>57</v>
      </c>
      <c r="I21" s="21">
        <v>20</v>
      </c>
      <c r="J21" s="20" t="s">
        <v>69</v>
      </c>
      <c r="K21" s="20" t="s">
        <v>1824</v>
      </c>
      <c r="L21" s="24">
        <v>45017</v>
      </c>
      <c r="M21" s="19" t="s">
        <v>1902</v>
      </c>
      <c r="N21" s="22" t="s">
        <v>2116</v>
      </c>
      <c r="O21" s="18">
        <v>0.15763888888888888</v>
      </c>
      <c r="P21" s="19">
        <v>0.10902777777777778</v>
      </c>
      <c r="Q21" s="20" t="s">
        <v>2302</v>
      </c>
      <c r="R21" s="33">
        <v>178</v>
      </c>
      <c r="S21" s="19">
        <v>4.8611111111111112E-2</v>
      </c>
    </row>
    <row r="22" spans="1:19">
      <c r="A22" s="16">
        <v>12</v>
      </c>
      <c r="B22" s="15" t="s">
        <v>1823</v>
      </c>
      <c r="C22" s="16">
        <v>2</v>
      </c>
      <c r="D22" s="15" t="s">
        <v>72</v>
      </c>
      <c r="E22" s="15" t="s">
        <v>82</v>
      </c>
      <c r="F22" s="15" t="s">
        <v>2342</v>
      </c>
      <c r="G22" s="35">
        <v>0</v>
      </c>
      <c r="H22" s="15" t="s">
        <v>57</v>
      </c>
      <c r="I22" s="16">
        <v>21</v>
      </c>
      <c r="J22" s="15" t="s">
        <v>85</v>
      </c>
      <c r="K22" s="15" t="s">
        <v>1821</v>
      </c>
      <c r="L22" s="23">
        <v>45017</v>
      </c>
      <c r="M22" s="14" t="s">
        <v>1903</v>
      </c>
      <c r="N22" s="17" t="s">
        <v>2117</v>
      </c>
      <c r="O22" s="13">
        <v>9.2361111111111144E-2</v>
      </c>
      <c r="P22" s="14">
        <v>0</v>
      </c>
      <c r="Q22" s="15" t="s">
        <v>2303</v>
      </c>
      <c r="R22" s="32">
        <v>274</v>
      </c>
      <c r="S22" s="14">
        <v>0.10555555555555556</v>
      </c>
    </row>
    <row r="23" spans="1:19">
      <c r="A23" s="21">
        <v>15</v>
      </c>
      <c r="B23" s="20" t="s">
        <v>281</v>
      </c>
      <c r="C23" s="21">
        <v>1</v>
      </c>
      <c r="D23" s="20" t="s">
        <v>78</v>
      </c>
      <c r="E23" s="20" t="s">
        <v>82</v>
      </c>
      <c r="F23" s="20" t="s">
        <v>59</v>
      </c>
      <c r="G23" s="36">
        <v>45.41</v>
      </c>
      <c r="H23" s="20" t="s">
        <v>70</v>
      </c>
      <c r="I23" s="21">
        <v>22</v>
      </c>
      <c r="J23" s="20" t="s">
        <v>56</v>
      </c>
      <c r="K23" s="20" t="s">
        <v>1820</v>
      </c>
      <c r="L23" s="24">
        <v>45017</v>
      </c>
      <c r="M23" s="19" t="s">
        <v>1904</v>
      </c>
      <c r="N23" s="22" t="s">
        <v>2118</v>
      </c>
      <c r="O23" s="18">
        <v>0.1048611111111111</v>
      </c>
      <c r="P23" s="19">
        <v>1.9444444444444431E-2</v>
      </c>
      <c r="Q23" s="20" t="s">
        <v>2302</v>
      </c>
      <c r="R23" s="33">
        <v>213</v>
      </c>
      <c r="S23" s="19">
        <v>8.5416666666666669E-2</v>
      </c>
    </row>
    <row r="24" spans="1:19">
      <c r="A24" s="16">
        <v>1</v>
      </c>
      <c r="B24" s="15" t="s">
        <v>672</v>
      </c>
      <c r="C24" s="16">
        <v>5</v>
      </c>
      <c r="D24" s="15" t="s">
        <v>87</v>
      </c>
      <c r="E24" s="15" t="s">
        <v>66</v>
      </c>
      <c r="F24" s="15" t="s">
        <v>59</v>
      </c>
      <c r="G24" s="35">
        <v>38.46</v>
      </c>
      <c r="H24" s="15" t="s">
        <v>70</v>
      </c>
      <c r="I24" s="16">
        <v>23</v>
      </c>
      <c r="J24" s="15" t="s">
        <v>69</v>
      </c>
      <c r="K24" s="15" t="s">
        <v>1818</v>
      </c>
      <c r="L24" s="23">
        <v>45017</v>
      </c>
      <c r="M24" s="14" t="s">
        <v>1905</v>
      </c>
      <c r="N24" s="17" t="s">
        <v>2119</v>
      </c>
      <c r="O24" s="13">
        <v>5.9027777777777804E-2</v>
      </c>
      <c r="P24" s="14">
        <v>1.5277777777777807E-2</v>
      </c>
      <c r="Q24" s="15" t="s">
        <v>2302</v>
      </c>
      <c r="R24" s="32">
        <v>138</v>
      </c>
      <c r="S24" s="14">
        <v>4.3749999999999997E-2</v>
      </c>
    </row>
    <row r="25" spans="1:19">
      <c r="A25" s="21">
        <v>5</v>
      </c>
      <c r="B25" s="20" t="s">
        <v>1817</v>
      </c>
      <c r="C25" s="21">
        <v>5</v>
      </c>
      <c r="D25" s="20" t="s">
        <v>72</v>
      </c>
      <c r="E25" s="20" t="s">
        <v>82</v>
      </c>
      <c r="F25" s="20" t="s">
        <v>59</v>
      </c>
      <c r="G25" s="36">
        <v>38.18</v>
      </c>
      <c r="H25" s="20" t="s">
        <v>76</v>
      </c>
      <c r="I25" s="21">
        <v>24</v>
      </c>
      <c r="J25" s="20" t="s">
        <v>132</v>
      </c>
      <c r="K25" s="20" t="s">
        <v>1816</v>
      </c>
      <c r="L25" s="24">
        <v>45017</v>
      </c>
      <c r="M25" s="19" t="s">
        <v>1906</v>
      </c>
      <c r="N25" s="22" t="s">
        <v>2120</v>
      </c>
      <c r="O25" s="18">
        <v>0.14861111111111111</v>
      </c>
      <c r="P25" s="19">
        <v>1.3194444444444453E-2</v>
      </c>
      <c r="Q25" s="20" t="s">
        <v>2302</v>
      </c>
      <c r="R25" s="33">
        <v>233</v>
      </c>
      <c r="S25" s="19">
        <v>0.125</v>
      </c>
    </row>
    <row r="26" spans="1:19">
      <c r="A26" s="16">
        <v>12</v>
      </c>
      <c r="B26" s="15" t="s">
        <v>1815</v>
      </c>
      <c r="C26" s="16">
        <v>5</v>
      </c>
      <c r="D26" s="15" t="s">
        <v>87</v>
      </c>
      <c r="E26" s="15" t="s">
        <v>66</v>
      </c>
      <c r="F26" s="15" t="s">
        <v>106</v>
      </c>
      <c r="G26" s="35">
        <v>46.15</v>
      </c>
      <c r="H26" s="15" t="s">
        <v>76</v>
      </c>
      <c r="I26" s="16">
        <v>25</v>
      </c>
      <c r="J26" s="15" t="s">
        <v>75</v>
      </c>
      <c r="K26" s="15" t="s">
        <v>20</v>
      </c>
      <c r="L26" s="23">
        <v>45017</v>
      </c>
      <c r="M26" s="14" t="s">
        <v>1906</v>
      </c>
      <c r="N26" s="17" t="s">
        <v>2113</v>
      </c>
      <c r="O26" s="13">
        <v>9.236111111111113E-2</v>
      </c>
      <c r="P26" s="14">
        <v>5.7638888888888906E-2</v>
      </c>
      <c r="Q26" s="15" t="s">
        <v>2302</v>
      </c>
      <c r="R26" s="32">
        <v>34</v>
      </c>
      <c r="S26" s="14">
        <v>2.4305555555555556E-2</v>
      </c>
    </row>
    <row r="27" spans="1:19">
      <c r="A27" s="21">
        <v>18</v>
      </c>
      <c r="B27" s="20" t="s">
        <v>1813</v>
      </c>
      <c r="C27" s="21">
        <v>2</v>
      </c>
      <c r="D27" s="20" t="s">
        <v>87</v>
      </c>
      <c r="E27" s="20" t="s">
        <v>60</v>
      </c>
      <c r="F27" s="20" t="s">
        <v>59</v>
      </c>
      <c r="G27" s="36">
        <v>10.37</v>
      </c>
      <c r="H27" s="20" t="s">
        <v>76</v>
      </c>
      <c r="I27" s="21">
        <v>26</v>
      </c>
      <c r="J27" s="20" t="s">
        <v>85</v>
      </c>
      <c r="K27" s="20" t="s">
        <v>1811</v>
      </c>
      <c r="L27" s="24">
        <v>45017</v>
      </c>
      <c r="M27" s="19" t="s">
        <v>1907</v>
      </c>
      <c r="N27" s="22" t="s">
        <v>2121</v>
      </c>
      <c r="O27" s="18">
        <v>0.16527777777777777</v>
      </c>
      <c r="P27" s="19">
        <v>7.9166666666666677E-2</v>
      </c>
      <c r="Q27" s="20" t="s">
        <v>2302</v>
      </c>
      <c r="R27" s="33">
        <v>126</v>
      </c>
      <c r="S27" s="19">
        <v>7.5694444444444439E-2</v>
      </c>
    </row>
    <row r="28" spans="1:19">
      <c r="A28" s="16">
        <v>4</v>
      </c>
      <c r="B28" s="15" t="s">
        <v>1290</v>
      </c>
      <c r="C28" s="16">
        <v>2</v>
      </c>
      <c r="D28" s="15" t="s">
        <v>87</v>
      </c>
      <c r="E28" s="15" t="s">
        <v>82</v>
      </c>
      <c r="F28" s="15" t="s">
        <v>59</v>
      </c>
      <c r="G28" s="35">
        <v>19.27</v>
      </c>
      <c r="H28" s="15" t="s">
        <v>76</v>
      </c>
      <c r="I28" s="16">
        <v>27</v>
      </c>
      <c r="J28" s="15" t="s">
        <v>104</v>
      </c>
      <c r="K28" s="15" t="s">
        <v>909</v>
      </c>
      <c r="L28" s="23">
        <v>45017</v>
      </c>
      <c r="M28" s="14" t="s">
        <v>1908</v>
      </c>
      <c r="N28" s="17" t="s">
        <v>2013</v>
      </c>
      <c r="O28" s="13">
        <v>5.7638888888888899E-2</v>
      </c>
      <c r="P28" s="14">
        <v>9.0277777777777873E-3</v>
      </c>
      <c r="Q28" s="15" t="s">
        <v>2302</v>
      </c>
      <c r="R28" s="32">
        <v>61</v>
      </c>
      <c r="S28" s="14">
        <v>3.8194444444444448E-2</v>
      </c>
    </row>
    <row r="29" spans="1:19">
      <c r="A29" s="21">
        <v>2</v>
      </c>
      <c r="B29" s="20" t="s">
        <v>1809</v>
      </c>
      <c r="C29" s="21">
        <v>2</v>
      </c>
      <c r="D29" s="20" t="s">
        <v>78</v>
      </c>
      <c r="E29" s="20" t="s">
        <v>66</v>
      </c>
      <c r="F29" s="20" t="s">
        <v>59</v>
      </c>
      <c r="G29" s="36">
        <v>41.22</v>
      </c>
      <c r="H29" s="20" t="s">
        <v>57</v>
      </c>
      <c r="I29" s="21">
        <v>28</v>
      </c>
      <c r="J29" s="20" t="s">
        <v>64</v>
      </c>
      <c r="K29" s="20" t="s">
        <v>142</v>
      </c>
      <c r="L29" s="24">
        <v>45017</v>
      </c>
      <c r="M29" s="19" t="s">
        <v>1909</v>
      </c>
      <c r="N29" s="22" t="s">
        <v>2099</v>
      </c>
      <c r="O29" s="18">
        <v>0.10208333333333333</v>
      </c>
      <c r="P29" s="19">
        <v>6.3194444444444442E-2</v>
      </c>
      <c r="Q29" s="20" t="s">
        <v>2302</v>
      </c>
      <c r="R29" s="33">
        <v>94</v>
      </c>
      <c r="S29" s="19">
        <v>3.888888888888889E-2</v>
      </c>
    </row>
    <row r="30" spans="1:19">
      <c r="A30" s="16">
        <v>20</v>
      </c>
      <c r="B30" s="15" t="s">
        <v>509</v>
      </c>
      <c r="C30" s="16">
        <v>5</v>
      </c>
      <c r="D30" s="15" t="s">
        <v>61</v>
      </c>
      <c r="E30" s="15" t="s">
        <v>82</v>
      </c>
      <c r="F30" s="15" t="s">
        <v>59</v>
      </c>
      <c r="G30" s="35">
        <v>14.83</v>
      </c>
      <c r="H30" s="15" t="s">
        <v>76</v>
      </c>
      <c r="I30" s="16">
        <v>29</v>
      </c>
      <c r="J30" s="15" t="s">
        <v>56</v>
      </c>
      <c r="K30" s="15" t="s">
        <v>1806</v>
      </c>
      <c r="L30" s="23">
        <v>45017</v>
      </c>
      <c r="M30" s="14" t="s">
        <v>1910</v>
      </c>
      <c r="N30" s="17" t="s">
        <v>2122</v>
      </c>
      <c r="O30" s="13">
        <v>0.14097222222222225</v>
      </c>
      <c r="P30" s="14">
        <v>8.1250000000000044E-2</v>
      </c>
      <c r="Q30" s="15" t="s">
        <v>2302</v>
      </c>
      <c r="R30" s="32">
        <v>173</v>
      </c>
      <c r="S30" s="14">
        <v>4.9305555555555554E-2</v>
      </c>
    </row>
    <row r="31" spans="1:19">
      <c r="A31" s="21">
        <v>14</v>
      </c>
      <c r="B31" s="20" t="s">
        <v>1805</v>
      </c>
      <c r="C31" s="21">
        <v>4</v>
      </c>
      <c r="D31" s="20" t="s">
        <v>78</v>
      </c>
      <c r="E31" s="20" t="s">
        <v>82</v>
      </c>
      <c r="F31" s="20" t="s">
        <v>102</v>
      </c>
      <c r="G31" s="36">
        <v>26.29</v>
      </c>
      <c r="H31" s="20" t="s">
        <v>70</v>
      </c>
      <c r="I31" s="21">
        <v>30</v>
      </c>
      <c r="J31" s="20" t="s">
        <v>132</v>
      </c>
      <c r="K31" s="20" t="s">
        <v>1116</v>
      </c>
      <c r="L31" s="24">
        <v>45017</v>
      </c>
      <c r="M31" s="19" t="s">
        <v>1911</v>
      </c>
      <c r="N31" s="22" t="s">
        <v>2123</v>
      </c>
      <c r="O31" s="18">
        <v>0.13750000000000001</v>
      </c>
      <c r="P31" s="19">
        <v>8.9583333333333348E-2</v>
      </c>
      <c r="Q31" s="20" t="s">
        <v>2302</v>
      </c>
      <c r="R31" s="33">
        <v>112</v>
      </c>
      <c r="S31" s="19">
        <v>4.791666666666667E-2</v>
      </c>
    </row>
    <row r="32" spans="1:19">
      <c r="A32" s="16">
        <v>13</v>
      </c>
      <c r="B32" s="15" t="s">
        <v>1803</v>
      </c>
      <c r="C32" s="16">
        <v>3</v>
      </c>
      <c r="D32" s="15" t="s">
        <v>61</v>
      </c>
      <c r="E32" s="15" t="s">
        <v>60</v>
      </c>
      <c r="F32" s="15" t="s">
        <v>59</v>
      </c>
      <c r="G32" s="35">
        <v>19.809999999999999</v>
      </c>
      <c r="H32" s="15" t="s">
        <v>76</v>
      </c>
      <c r="I32" s="16">
        <v>31</v>
      </c>
      <c r="J32" s="15" t="s">
        <v>64</v>
      </c>
      <c r="K32" s="15" t="s">
        <v>1754</v>
      </c>
      <c r="L32" s="23">
        <v>45017</v>
      </c>
      <c r="M32" s="14" t="s">
        <v>1912</v>
      </c>
      <c r="N32" s="17" t="s">
        <v>2124</v>
      </c>
      <c r="O32" s="13">
        <v>0.14305555555555552</v>
      </c>
      <c r="P32" s="14">
        <v>5.972222222222219E-2</v>
      </c>
      <c r="Q32" s="15" t="s">
        <v>2302</v>
      </c>
      <c r="R32" s="32">
        <v>67</v>
      </c>
      <c r="S32" s="14">
        <v>7.2916666666666671E-2</v>
      </c>
    </row>
    <row r="33" spans="1:19">
      <c r="A33" s="21">
        <v>5</v>
      </c>
      <c r="B33" s="20" t="s">
        <v>238</v>
      </c>
      <c r="C33" s="21">
        <v>1</v>
      </c>
      <c r="D33" s="20" t="s">
        <v>97</v>
      </c>
      <c r="E33" s="20" t="s">
        <v>82</v>
      </c>
      <c r="F33" s="20" t="s">
        <v>59</v>
      </c>
      <c r="G33" s="36">
        <v>28.25</v>
      </c>
      <c r="H33" s="20" t="s">
        <v>76</v>
      </c>
      <c r="I33" s="21">
        <v>32</v>
      </c>
      <c r="J33" s="20" t="s">
        <v>85</v>
      </c>
      <c r="K33" s="20" t="s">
        <v>1800</v>
      </c>
      <c r="L33" s="24">
        <v>45017</v>
      </c>
      <c r="M33" s="19" t="s">
        <v>1913</v>
      </c>
      <c r="N33" s="22" t="s">
        <v>2125</v>
      </c>
      <c r="O33" s="18">
        <v>0.16388888888888886</v>
      </c>
      <c r="P33" s="19">
        <v>6.4583333333333312E-2</v>
      </c>
      <c r="Q33" s="20" t="s">
        <v>2302</v>
      </c>
      <c r="R33" s="33">
        <v>211</v>
      </c>
      <c r="S33" s="19">
        <v>8.8888888888888892E-2</v>
      </c>
    </row>
    <row r="34" spans="1:19">
      <c r="A34" s="16">
        <v>4</v>
      </c>
      <c r="B34" s="15" t="s">
        <v>289</v>
      </c>
      <c r="C34" s="16">
        <v>5</v>
      </c>
      <c r="D34" s="15" t="s">
        <v>78</v>
      </c>
      <c r="E34" s="15" t="s">
        <v>66</v>
      </c>
      <c r="F34" s="15" t="s">
        <v>106</v>
      </c>
      <c r="G34" s="35">
        <v>20.38</v>
      </c>
      <c r="H34" s="15" t="s">
        <v>76</v>
      </c>
      <c r="I34" s="16">
        <v>33</v>
      </c>
      <c r="J34" s="15" t="s">
        <v>100</v>
      </c>
      <c r="K34" s="15" t="s">
        <v>1799</v>
      </c>
      <c r="L34" s="23">
        <v>45017</v>
      </c>
      <c r="M34" s="14" t="s">
        <v>1914</v>
      </c>
      <c r="N34" s="17" t="s">
        <v>2126</v>
      </c>
      <c r="O34" s="13">
        <v>0.12708333333333333</v>
      </c>
      <c r="P34" s="14">
        <v>2.6388888888888892E-2</v>
      </c>
      <c r="Q34" s="15" t="s">
        <v>2302</v>
      </c>
      <c r="R34" s="32">
        <v>306</v>
      </c>
      <c r="S34" s="14">
        <v>9.0277777777777776E-2</v>
      </c>
    </row>
    <row r="35" spans="1:19">
      <c r="A35" s="21">
        <v>15</v>
      </c>
      <c r="B35" s="20" t="s">
        <v>1798</v>
      </c>
      <c r="C35" s="21">
        <v>1</v>
      </c>
      <c r="D35" s="20" t="s">
        <v>78</v>
      </c>
      <c r="E35" s="20" t="s">
        <v>60</v>
      </c>
      <c r="F35" s="20" t="s">
        <v>59</v>
      </c>
      <c r="G35" s="36">
        <v>13.08</v>
      </c>
      <c r="H35" s="20" t="s">
        <v>70</v>
      </c>
      <c r="I35" s="21">
        <v>34</v>
      </c>
      <c r="J35" s="20" t="s">
        <v>100</v>
      </c>
      <c r="K35" s="20" t="s">
        <v>1796</v>
      </c>
      <c r="L35" s="24">
        <v>45017</v>
      </c>
      <c r="M35" s="19" t="s">
        <v>1904</v>
      </c>
      <c r="N35" s="22" t="s">
        <v>2127</v>
      </c>
      <c r="O35" s="18">
        <v>0.16041666666666665</v>
      </c>
      <c r="P35" s="19">
        <v>0.11527777777777776</v>
      </c>
      <c r="Q35" s="20" t="s">
        <v>2302</v>
      </c>
      <c r="R35" s="33">
        <v>112</v>
      </c>
      <c r="S35" s="19">
        <v>4.5138888888888888E-2</v>
      </c>
    </row>
    <row r="36" spans="1:19">
      <c r="A36" s="16">
        <v>13</v>
      </c>
      <c r="B36" s="15" t="s">
        <v>452</v>
      </c>
      <c r="C36" s="16">
        <v>2</v>
      </c>
      <c r="D36" s="15" t="s">
        <v>72</v>
      </c>
      <c r="E36" s="15" t="s">
        <v>82</v>
      </c>
      <c r="F36" s="15" t="s">
        <v>59</v>
      </c>
      <c r="G36" s="35">
        <v>15.75</v>
      </c>
      <c r="H36" s="15" t="s">
        <v>76</v>
      </c>
      <c r="I36" s="16">
        <v>35</v>
      </c>
      <c r="J36" s="15" t="s">
        <v>100</v>
      </c>
      <c r="K36" s="15" t="s">
        <v>1794</v>
      </c>
      <c r="L36" s="23">
        <v>45017</v>
      </c>
      <c r="M36" s="14" t="s">
        <v>1915</v>
      </c>
      <c r="N36" s="17" t="s">
        <v>2128</v>
      </c>
      <c r="O36" s="13">
        <v>0.11944444444444448</v>
      </c>
      <c r="P36" s="14">
        <v>6.3888888888888912E-2</v>
      </c>
      <c r="Q36" s="15" t="s">
        <v>2302</v>
      </c>
      <c r="R36" s="32">
        <v>214</v>
      </c>
      <c r="S36" s="14">
        <v>4.5138888888888888E-2</v>
      </c>
    </row>
    <row r="37" spans="1:19">
      <c r="A37" s="21">
        <v>5</v>
      </c>
      <c r="B37" s="20" t="s">
        <v>1025</v>
      </c>
      <c r="C37" s="21">
        <v>5</v>
      </c>
      <c r="D37" s="20" t="s">
        <v>61</v>
      </c>
      <c r="E37" s="20" t="s">
        <v>82</v>
      </c>
      <c r="F37" s="20" t="s">
        <v>59</v>
      </c>
      <c r="G37" s="36">
        <v>45.28</v>
      </c>
      <c r="H37" s="20" t="s">
        <v>76</v>
      </c>
      <c r="I37" s="21">
        <v>36</v>
      </c>
      <c r="J37" s="20" t="s">
        <v>126</v>
      </c>
      <c r="K37" s="20" t="s">
        <v>7</v>
      </c>
      <c r="L37" s="24">
        <v>45017</v>
      </c>
      <c r="M37" s="19" t="s">
        <v>1916</v>
      </c>
      <c r="N37" s="22" t="s">
        <v>2129</v>
      </c>
      <c r="O37" s="18">
        <v>0.13472222222222219</v>
      </c>
      <c r="P37" s="19">
        <v>9.7916666666666638E-2</v>
      </c>
      <c r="Q37" s="20" t="s">
        <v>2302</v>
      </c>
      <c r="R37" s="33">
        <v>30</v>
      </c>
      <c r="S37" s="19">
        <v>2.6388888888888889E-2</v>
      </c>
    </row>
    <row r="38" spans="1:19">
      <c r="A38" s="16">
        <v>20</v>
      </c>
      <c r="B38" s="15" t="s">
        <v>1270</v>
      </c>
      <c r="C38" s="16">
        <v>1</v>
      </c>
      <c r="D38" s="15" t="s">
        <v>87</v>
      </c>
      <c r="E38" s="15" t="s">
        <v>66</v>
      </c>
      <c r="F38" s="15" t="s">
        <v>59</v>
      </c>
      <c r="G38" s="35">
        <v>10.39</v>
      </c>
      <c r="H38" s="15" t="s">
        <v>76</v>
      </c>
      <c r="I38" s="16">
        <v>37</v>
      </c>
      <c r="J38" s="15" t="s">
        <v>104</v>
      </c>
      <c r="K38" s="15" t="s">
        <v>23</v>
      </c>
      <c r="L38" s="23">
        <v>45017</v>
      </c>
      <c r="M38" s="14" t="s">
        <v>1897</v>
      </c>
      <c r="N38" s="17" t="s">
        <v>2124</v>
      </c>
      <c r="O38" s="13">
        <v>0.12013888888888889</v>
      </c>
      <c r="P38" s="14">
        <v>7.7083333333333337E-2</v>
      </c>
      <c r="Q38" s="15" t="s">
        <v>2302</v>
      </c>
      <c r="R38" s="32">
        <v>21</v>
      </c>
      <c r="S38" s="14">
        <v>3.2638888888888891E-2</v>
      </c>
    </row>
    <row r="39" spans="1:19">
      <c r="A39" s="21">
        <v>10</v>
      </c>
      <c r="B39" s="20" t="s">
        <v>1381</v>
      </c>
      <c r="C39" s="21">
        <v>6</v>
      </c>
      <c r="D39" s="20" t="s">
        <v>78</v>
      </c>
      <c r="E39" s="20" t="s">
        <v>82</v>
      </c>
      <c r="F39" s="20" t="s">
        <v>2342</v>
      </c>
      <c r="G39" s="36">
        <v>0</v>
      </c>
      <c r="H39" s="20" t="s">
        <v>57</v>
      </c>
      <c r="I39" s="21">
        <v>38</v>
      </c>
      <c r="J39" s="20" t="s">
        <v>69</v>
      </c>
      <c r="K39" s="20" t="s">
        <v>1791</v>
      </c>
      <c r="L39" s="24">
        <v>45017</v>
      </c>
      <c r="M39" s="19" t="s">
        <v>1917</v>
      </c>
      <c r="N39" s="22" t="s">
        <v>2015</v>
      </c>
      <c r="O39" s="18">
        <v>5.2083333333333343E-2</v>
      </c>
      <c r="P39" s="19">
        <v>0</v>
      </c>
      <c r="Q39" s="20" t="s">
        <v>2303</v>
      </c>
      <c r="R39" s="33">
        <v>235</v>
      </c>
      <c r="S39" s="19">
        <v>6.805555555555555E-2</v>
      </c>
    </row>
    <row r="40" spans="1:19">
      <c r="A40" s="16">
        <v>15</v>
      </c>
      <c r="B40" s="15" t="s">
        <v>574</v>
      </c>
      <c r="C40" s="16">
        <v>3</v>
      </c>
      <c r="D40" s="15" t="s">
        <v>61</v>
      </c>
      <c r="E40" s="15" t="s">
        <v>66</v>
      </c>
      <c r="F40" s="15" t="s">
        <v>102</v>
      </c>
      <c r="G40" s="35">
        <v>48.36</v>
      </c>
      <c r="H40" s="15" t="s">
        <v>76</v>
      </c>
      <c r="I40" s="16">
        <v>39</v>
      </c>
      <c r="J40" s="15" t="s">
        <v>126</v>
      </c>
      <c r="K40" s="15" t="s">
        <v>12</v>
      </c>
      <c r="L40" s="23">
        <v>45017</v>
      </c>
      <c r="M40" s="14" t="s">
        <v>1918</v>
      </c>
      <c r="N40" s="17" t="s">
        <v>2130</v>
      </c>
      <c r="O40" s="13">
        <v>0.17569444444444446</v>
      </c>
      <c r="P40" s="14">
        <v>0.12569444444444447</v>
      </c>
      <c r="Q40" s="15" t="s">
        <v>2302</v>
      </c>
      <c r="R40" s="32">
        <v>108</v>
      </c>
      <c r="S40" s="14">
        <v>3.9583333333333331E-2</v>
      </c>
    </row>
    <row r="41" spans="1:19">
      <c r="A41" s="21">
        <v>1</v>
      </c>
      <c r="B41" s="20" t="s">
        <v>595</v>
      </c>
      <c r="C41" s="21">
        <v>1</v>
      </c>
      <c r="D41" s="20" t="s">
        <v>72</v>
      </c>
      <c r="E41" s="20" t="s">
        <v>82</v>
      </c>
      <c r="F41" s="20" t="s">
        <v>102</v>
      </c>
      <c r="G41" s="36">
        <v>13.68</v>
      </c>
      <c r="H41" s="20" t="s">
        <v>70</v>
      </c>
      <c r="I41" s="21">
        <v>40</v>
      </c>
      <c r="J41" s="20" t="s">
        <v>64</v>
      </c>
      <c r="K41" s="20" t="s">
        <v>1788</v>
      </c>
      <c r="L41" s="24">
        <v>45017</v>
      </c>
      <c r="M41" s="19" t="s">
        <v>1919</v>
      </c>
      <c r="N41" s="22" t="s">
        <v>2131</v>
      </c>
      <c r="O41" s="18">
        <v>8.6805555555555539E-2</v>
      </c>
      <c r="P41" s="19">
        <v>3.263888888888887E-2</v>
      </c>
      <c r="Q41" s="20" t="s">
        <v>2302</v>
      </c>
      <c r="R41" s="33">
        <v>148</v>
      </c>
      <c r="S41" s="19">
        <v>5.4166666666666669E-2</v>
      </c>
    </row>
    <row r="42" spans="1:19">
      <c r="A42" s="16">
        <v>7</v>
      </c>
      <c r="B42" s="15" t="s">
        <v>1544</v>
      </c>
      <c r="C42" s="16">
        <v>4</v>
      </c>
      <c r="D42" s="15" t="s">
        <v>61</v>
      </c>
      <c r="E42" s="15" t="s">
        <v>82</v>
      </c>
      <c r="F42" s="15" t="s">
        <v>59</v>
      </c>
      <c r="G42" s="35">
        <v>15.24</v>
      </c>
      <c r="H42" s="15" t="s">
        <v>76</v>
      </c>
      <c r="I42" s="16">
        <v>41</v>
      </c>
      <c r="J42" s="15" t="s">
        <v>100</v>
      </c>
      <c r="K42" s="15" t="s">
        <v>1786</v>
      </c>
      <c r="L42" s="23">
        <v>45017</v>
      </c>
      <c r="M42" s="14" t="s">
        <v>1920</v>
      </c>
      <c r="N42" s="17" t="s">
        <v>2132</v>
      </c>
      <c r="O42" s="13">
        <v>9.7916666666666666E-2</v>
      </c>
      <c r="P42" s="14">
        <v>2.5694444444444436E-2</v>
      </c>
      <c r="Q42" s="15" t="s">
        <v>2302</v>
      </c>
      <c r="R42" s="32">
        <v>204</v>
      </c>
      <c r="S42" s="14">
        <v>6.1805555555555558E-2</v>
      </c>
    </row>
    <row r="43" spans="1:19">
      <c r="A43" s="21">
        <v>14</v>
      </c>
      <c r="B43" s="20" t="s">
        <v>494</v>
      </c>
      <c r="C43" s="21">
        <v>1</v>
      </c>
      <c r="D43" s="20" t="s">
        <v>61</v>
      </c>
      <c r="E43" s="20" t="s">
        <v>82</v>
      </c>
      <c r="F43" s="20" t="s">
        <v>59</v>
      </c>
      <c r="G43" s="36">
        <v>49.58</v>
      </c>
      <c r="H43" s="20" t="s">
        <v>57</v>
      </c>
      <c r="I43" s="21">
        <v>42</v>
      </c>
      <c r="J43" s="20" t="s">
        <v>126</v>
      </c>
      <c r="K43" s="20" t="s">
        <v>1784</v>
      </c>
      <c r="L43" s="24">
        <v>45017</v>
      </c>
      <c r="M43" s="19" t="s">
        <v>1921</v>
      </c>
      <c r="N43" s="22" t="s">
        <v>1958</v>
      </c>
      <c r="O43" s="18">
        <v>5.6250000000000001E-2</v>
      </c>
      <c r="P43" s="19">
        <v>8.3333333333333315E-3</v>
      </c>
      <c r="Q43" s="20" t="s">
        <v>2302</v>
      </c>
      <c r="R43" s="33">
        <v>102</v>
      </c>
      <c r="S43" s="19">
        <v>4.791666666666667E-2</v>
      </c>
    </row>
    <row r="44" spans="1:19">
      <c r="A44" s="16">
        <v>8</v>
      </c>
      <c r="B44" s="15" t="s">
        <v>633</v>
      </c>
      <c r="C44" s="16">
        <v>6</v>
      </c>
      <c r="D44" s="15" t="s">
        <v>78</v>
      </c>
      <c r="E44" s="15" t="s">
        <v>82</v>
      </c>
      <c r="F44" s="15" t="s">
        <v>2342</v>
      </c>
      <c r="G44" s="35">
        <v>0</v>
      </c>
      <c r="H44" s="15" t="s">
        <v>76</v>
      </c>
      <c r="I44" s="16">
        <v>43</v>
      </c>
      <c r="J44" s="15" t="s">
        <v>100</v>
      </c>
      <c r="K44" s="15" t="s">
        <v>1782</v>
      </c>
      <c r="L44" s="23">
        <v>45017</v>
      </c>
      <c r="M44" s="14" t="s">
        <v>1922</v>
      </c>
      <c r="N44" s="17" t="s">
        <v>2054</v>
      </c>
      <c r="O44" s="13">
        <v>0.10208333333333332</v>
      </c>
      <c r="P44" s="14">
        <v>0</v>
      </c>
      <c r="Q44" s="15" t="s">
        <v>2303</v>
      </c>
      <c r="R44" s="32">
        <v>203</v>
      </c>
      <c r="S44" s="14">
        <v>0.10138888888888889</v>
      </c>
    </row>
    <row r="45" spans="1:19">
      <c r="A45" s="21">
        <v>18</v>
      </c>
      <c r="B45" s="20" t="s">
        <v>595</v>
      </c>
      <c r="C45" s="21">
        <v>1</v>
      </c>
      <c r="D45" s="20" t="s">
        <v>78</v>
      </c>
      <c r="E45" s="20" t="s">
        <v>82</v>
      </c>
      <c r="F45" s="20" t="s">
        <v>59</v>
      </c>
      <c r="G45" s="36">
        <v>42.6</v>
      </c>
      <c r="H45" s="20" t="s">
        <v>70</v>
      </c>
      <c r="I45" s="21">
        <v>44</v>
      </c>
      <c r="J45" s="20" t="s">
        <v>90</v>
      </c>
      <c r="K45" s="20" t="s">
        <v>1781</v>
      </c>
      <c r="L45" s="24">
        <v>45017</v>
      </c>
      <c r="M45" s="19" t="s">
        <v>1923</v>
      </c>
      <c r="N45" s="22" t="s">
        <v>2133</v>
      </c>
      <c r="O45" s="18">
        <v>0.13333333333333333</v>
      </c>
      <c r="P45" s="19">
        <v>7.4305555555555555E-2</v>
      </c>
      <c r="Q45" s="20" t="s">
        <v>2302</v>
      </c>
      <c r="R45" s="33">
        <v>122</v>
      </c>
      <c r="S45" s="19">
        <v>5.9027777777777776E-2</v>
      </c>
    </row>
    <row r="46" spans="1:19">
      <c r="A46" s="16">
        <v>17</v>
      </c>
      <c r="B46" s="15" t="s">
        <v>1780</v>
      </c>
      <c r="C46" s="16">
        <v>2</v>
      </c>
      <c r="D46" s="15" t="s">
        <v>61</v>
      </c>
      <c r="E46" s="15" t="s">
        <v>82</v>
      </c>
      <c r="F46" s="15" t="s">
        <v>59</v>
      </c>
      <c r="G46" s="35">
        <v>25.41</v>
      </c>
      <c r="H46" s="15" t="s">
        <v>57</v>
      </c>
      <c r="I46" s="16">
        <v>45</v>
      </c>
      <c r="J46" s="15" t="s">
        <v>100</v>
      </c>
      <c r="K46" s="15" t="s">
        <v>24</v>
      </c>
      <c r="L46" s="23">
        <v>45017</v>
      </c>
      <c r="M46" s="14" t="s">
        <v>1924</v>
      </c>
      <c r="N46" s="17" t="s">
        <v>2134</v>
      </c>
      <c r="O46" s="13">
        <v>7.3611111111111099E-2</v>
      </c>
      <c r="P46" s="14">
        <v>4.0972222222222208E-2</v>
      </c>
      <c r="Q46" s="15" t="s">
        <v>2302</v>
      </c>
      <c r="R46" s="32">
        <v>54</v>
      </c>
      <c r="S46" s="14">
        <v>3.2638888888888891E-2</v>
      </c>
    </row>
    <row r="47" spans="1:19">
      <c r="A47" s="21">
        <v>10</v>
      </c>
      <c r="B47" s="20" t="s">
        <v>408</v>
      </c>
      <c r="C47" s="21">
        <v>1</v>
      </c>
      <c r="D47" s="20" t="s">
        <v>87</v>
      </c>
      <c r="E47" s="20" t="s">
        <v>82</v>
      </c>
      <c r="F47" s="20" t="s">
        <v>59</v>
      </c>
      <c r="G47" s="36">
        <v>27.97</v>
      </c>
      <c r="H47" s="20" t="s">
        <v>70</v>
      </c>
      <c r="I47" s="21">
        <v>46</v>
      </c>
      <c r="J47" s="20" t="s">
        <v>69</v>
      </c>
      <c r="K47" s="20" t="s">
        <v>1777</v>
      </c>
      <c r="L47" s="24">
        <v>45017</v>
      </c>
      <c r="M47" s="19" t="s">
        <v>1925</v>
      </c>
      <c r="N47" s="22" t="s">
        <v>1903</v>
      </c>
      <c r="O47" s="18">
        <v>7.7777777777777765E-2</v>
      </c>
      <c r="P47" s="19">
        <v>1.805555555555554E-2</v>
      </c>
      <c r="Q47" s="20" t="s">
        <v>2302</v>
      </c>
      <c r="R47" s="33">
        <v>140</v>
      </c>
      <c r="S47" s="19">
        <v>5.9722222222222225E-2</v>
      </c>
    </row>
    <row r="48" spans="1:19">
      <c r="A48" s="16">
        <v>18</v>
      </c>
      <c r="B48" s="15" t="s">
        <v>1776</v>
      </c>
      <c r="C48" s="16">
        <v>3</v>
      </c>
      <c r="D48" s="15" t="s">
        <v>61</v>
      </c>
      <c r="E48" s="15" t="s">
        <v>82</v>
      </c>
      <c r="F48" s="15" t="s">
        <v>59</v>
      </c>
      <c r="G48" s="35">
        <v>10.98</v>
      </c>
      <c r="H48" s="15" t="s">
        <v>76</v>
      </c>
      <c r="I48" s="16">
        <v>47</v>
      </c>
      <c r="J48" s="15" t="s">
        <v>104</v>
      </c>
      <c r="K48" s="15" t="s">
        <v>1774</v>
      </c>
      <c r="L48" s="23">
        <v>45017</v>
      </c>
      <c r="M48" s="14" t="s">
        <v>1926</v>
      </c>
      <c r="N48" s="17" t="s">
        <v>2135</v>
      </c>
      <c r="O48" s="13">
        <v>0.17638888888888887</v>
      </c>
      <c r="P48" s="14">
        <v>0.10555555555555554</v>
      </c>
      <c r="Q48" s="15" t="s">
        <v>2302</v>
      </c>
      <c r="R48" s="32">
        <v>109</v>
      </c>
      <c r="S48" s="14">
        <v>6.0416666666666667E-2</v>
      </c>
    </row>
    <row r="49" spans="1:19">
      <c r="A49" s="21">
        <v>17</v>
      </c>
      <c r="B49" s="20" t="s">
        <v>1773</v>
      </c>
      <c r="C49" s="21">
        <v>2</v>
      </c>
      <c r="D49" s="20" t="s">
        <v>72</v>
      </c>
      <c r="E49" s="20" t="s">
        <v>60</v>
      </c>
      <c r="F49" s="20" t="s">
        <v>59</v>
      </c>
      <c r="G49" s="36">
        <v>25.31</v>
      </c>
      <c r="H49" s="20" t="s">
        <v>70</v>
      </c>
      <c r="I49" s="21">
        <v>48</v>
      </c>
      <c r="J49" s="20" t="s">
        <v>126</v>
      </c>
      <c r="K49" s="20" t="s">
        <v>1771</v>
      </c>
      <c r="L49" s="24">
        <v>45017</v>
      </c>
      <c r="M49" s="19" t="s">
        <v>1927</v>
      </c>
      <c r="N49" s="22" t="s">
        <v>2136</v>
      </c>
      <c r="O49" s="18">
        <v>0.14861111111111108</v>
      </c>
      <c r="P49" s="19">
        <v>6.2499999999999972E-2</v>
      </c>
      <c r="Q49" s="20" t="s">
        <v>2302</v>
      </c>
      <c r="R49" s="33">
        <v>158</v>
      </c>
      <c r="S49" s="19">
        <v>8.611111111111111E-2</v>
      </c>
    </row>
    <row r="50" spans="1:19">
      <c r="A50" s="16">
        <v>8</v>
      </c>
      <c r="B50" s="15" t="s">
        <v>201</v>
      </c>
      <c r="C50" s="16">
        <v>3</v>
      </c>
      <c r="D50" s="15" t="s">
        <v>61</v>
      </c>
      <c r="E50" s="15" t="s">
        <v>82</v>
      </c>
      <c r="F50" s="15" t="s">
        <v>59</v>
      </c>
      <c r="G50" s="35">
        <v>20.92</v>
      </c>
      <c r="H50" s="15" t="s">
        <v>70</v>
      </c>
      <c r="I50" s="16">
        <v>49</v>
      </c>
      <c r="J50" s="15" t="s">
        <v>85</v>
      </c>
      <c r="K50" s="15" t="s">
        <v>1769</v>
      </c>
      <c r="L50" s="23">
        <v>45017</v>
      </c>
      <c r="M50" s="14" t="s">
        <v>1928</v>
      </c>
      <c r="N50" s="17" t="s">
        <v>2137</v>
      </c>
      <c r="O50" s="13">
        <v>0.15625</v>
      </c>
      <c r="P50" s="14">
        <v>0.1</v>
      </c>
      <c r="Q50" s="15" t="s">
        <v>2302</v>
      </c>
      <c r="R50" s="32">
        <v>186</v>
      </c>
      <c r="S50" s="14">
        <v>5.6250000000000001E-2</v>
      </c>
    </row>
    <row r="51" spans="1:19">
      <c r="A51" s="21">
        <v>19</v>
      </c>
      <c r="B51" s="20" t="s">
        <v>823</v>
      </c>
      <c r="C51" s="21">
        <v>5</v>
      </c>
      <c r="D51" s="20" t="s">
        <v>78</v>
      </c>
      <c r="E51" s="20" t="s">
        <v>82</v>
      </c>
      <c r="F51" s="20" t="s">
        <v>106</v>
      </c>
      <c r="G51" s="36">
        <v>16.739999999999998</v>
      </c>
      <c r="H51" s="20" t="s">
        <v>76</v>
      </c>
      <c r="I51" s="21">
        <v>50</v>
      </c>
      <c r="J51" s="20" t="s">
        <v>64</v>
      </c>
      <c r="K51" s="20" t="s">
        <v>1767</v>
      </c>
      <c r="L51" s="24">
        <v>45017</v>
      </c>
      <c r="M51" s="19" t="s">
        <v>1929</v>
      </c>
      <c r="N51" s="22" t="s">
        <v>2138</v>
      </c>
      <c r="O51" s="18">
        <v>0.13750000000000001</v>
      </c>
      <c r="P51" s="19">
        <v>0.11250000000000002</v>
      </c>
      <c r="Q51" s="20" t="s">
        <v>2302</v>
      </c>
      <c r="R51" s="33">
        <v>76</v>
      </c>
      <c r="S51" s="19">
        <v>1.4583333333333334E-2</v>
      </c>
    </row>
    <row r="52" spans="1:19">
      <c r="A52" s="16">
        <v>12</v>
      </c>
      <c r="B52" s="15" t="s">
        <v>1766</v>
      </c>
      <c r="C52" s="16">
        <v>1</v>
      </c>
      <c r="D52" s="15" t="s">
        <v>87</v>
      </c>
      <c r="E52" s="15" t="s">
        <v>66</v>
      </c>
      <c r="F52" s="15" t="s">
        <v>2342</v>
      </c>
      <c r="G52" s="35">
        <v>0</v>
      </c>
      <c r="H52" s="15" t="s">
        <v>57</v>
      </c>
      <c r="I52" s="16">
        <v>51</v>
      </c>
      <c r="J52" s="15" t="s">
        <v>90</v>
      </c>
      <c r="K52" s="15" t="s">
        <v>1764</v>
      </c>
      <c r="L52" s="23">
        <v>45017</v>
      </c>
      <c r="M52" s="14" t="s">
        <v>1930</v>
      </c>
      <c r="N52" s="17" t="s">
        <v>1910</v>
      </c>
      <c r="O52" s="13">
        <v>5.5555555555555552E-2</v>
      </c>
      <c r="P52" s="14">
        <v>0</v>
      </c>
      <c r="Q52" s="15" t="s">
        <v>2303</v>
      </c>
      <c r="R52" s="32">
        <v>225</v>
      </c>
      <c r="S52" s="14">
        <v>0.11388888888888889</v>
      </c>
    </row>
    <row r="53" spans="1:19">
      <c r="A53" s="21">
        <v>7</v>
      </c>
      <c r="B53" s="20" t="s">
        <v>902</v>
      </c>
      <c r="C53" s="21">
        <v>4</v>
      </c>
      <c r="D53" s="20" t="s">
        <v>72</v>
      </c>
      <c r="E53" s="20" t="s">
        <v>82</v>
      </c>
      <c r="F53" s="20" t="s">
        <v>59</v>
      </c>
      <c r="G53" s="36">
        <v>46.88</v>
      </c>
      <c r="H53" s="20" t="s">
        <v>70</v>
      </c>
      <c r="I53" s="21">
        <v>52</v>
      </c>
      <c r="J53" s="20" t="s">
        <v>163</v>
      </c>
      <c r="K53" s="20" t="s">
        <v>1763</v>
      </c>
      <c r="L53" s="24">
        <v>45017</v>
      </c>
      <c r="M53" s="19" t="s">
        <v>1887</v>
      </c>
      <c r="N53" s="22" t="s">
        <v>2048</v>
      </c>
      <c r="O53" s="18">
        <v>4.8611111111111112E-2</v>
      </c>
      <c r="P53" s="19">
        <v>5.5555555555555566E-3</v>
      </c>
      <c r="Q53" s="20" t="s">
        <v>2302</v>
      </c>
      <c r="R53" s="33">
        <v>263</v>
      </c>
      <c r="S53" s="19">
        <v>4.3055555555555555E-2</v>
      </c>
    </row>
    <row r="54" spans="1:19">
      <c r="A54" s="16">
        <v>16</v>
      </c>
      <c r="B54" s="15" t="s">
        <v>604</v>
      </c>
      <c r="C54" s="16">
        <v>5</v>
      </c>
      <c r="D54" s="15" t="s">
        <v>87</v>
      </c>
      <c r="E54" s="15" t="s">
        <v>82</v>
      </c>
      <c r="F54" s="15" t="s">
        <v>2342</v>
      </c>
      <c r="G54" s="35">
        <v>0</v>
      </c>
      <c r="H54" s="15" t="s">
        <v>70</v>
      </c>
      <c r="I54" s="16">
        <v>53</v>
      </c>
      <c r="J54" s="15" t="s">
        <v>163</v>
      </c>
      <c r="K54" s="15" t="s">
        <v>1761</v>
      </c>
      <c r="L54" s="23">
        <v>45017</v>
      </c>
      <c r="M54" s="14" t="s">
        <v>1906</v>
      </c>
      <c r="N54" s="17" t="s">
        <v>2139</v>
      </c>
      <c r="O54" s="13">
        <v>7.1527777777777773E-2</v>
      </c>
      <c r="P54" s="14">
        <v>0</v>
      </c>
      <c r="Q54" s="15" t="s">
        <v>2303</v>
      </c>
      <c r="R54" s="32">
        <v>267</v>
      </c>
      <c r="S54" s="14">
        <v>7.7777777777777779E-2</v>
      </c>
    </row>
    <row r="55" spans="1:19">
      <c r="A55" s="21">
        <v>6</v>
      </c>
      <c r="B55" s="20" t="s">
        <v>1760</v>
      </c>
      <c r="C55" s="21">
        <v>6</v>
      </c>
      <c r="D55" s="20" t="s">
        <v>78</v>
      </c>
      <c r="E55" s="20" t="s">
        <v>66</v>
      </c>
      <c r="F55" s="20" t="s">
        <v>59</v>
      </c>
      <c r="G55" s="36">
        <v>23.36</v>
      </c>
      <c r="H55" s="20" t="s">
        <v>57</v>
      </c>
      <c r="I55" s="21">
        <v>54</v>
      </c>
      <c r="J55" s="20" t="s">
        <v>126</v>
      </c>
      <c r="K55" s="20" t="s">
        <v>1758</v>
      </c>
      <c r="L55" s="24">
        <v>45017</v>
      </c>
      <c r="M55" s="19" t="s">
        <v>1931</v>
      </c>
      <c r="N55" s="22" t="s">
        <v>2140</v>
      </c>
      <c r="O55" s="18">
        <v>0.14861111111111114</v>
      </c>
      <c r="P55" s="19">
        <v>7.6388888888889173E-3</v>
      </c>
      <c r="Q55" s="20" t="s">
        <v>2302</v>
      </c>
      <c r="R55" s="33">
        <v>187</v>
      </c>
      <c r="S55" s="19">
        <v>0.14097222222222222</v>
      </c>
    </row>
    <row r="56" spans="1:19">
      <c r="A56" s="16">
        <v>20</v>
      </c>
      <c r="B56" s="15" t="s">
        <v>1348</v>
      </c>
      <c r="C56" s="16">
        <v>5</v>
      </c>
      <c r="D56" s="15" t="s">
        <v>78</v>
      </c>
      <c r="E56" s="15" t="s">
        <v>66</v>
      </c>
      <c r="F56" s="15" t="s">
        <v>59</v>
      </c>
      <c r="G56" s="35">
        <v>45.49</v>
      </c>
      <c r="H56" s="15" t="s">
        <v>76</v>
      </c>
      <c r="I56" s="16">
        <v>55</v>
      </c>
      <c r="J56" s="15" t="s">
        <v>100</v>
      </c>
      <c r="K56" s="15" t="s">
        <v>1756</v>
      </c>
      <c r="L56" s="23">
        <v>45017</v>
      </c>
      <c r="M56" s="14" t="s">
        <v>1932</v>
      </c>
      <c r="N56" s="17" t="s">
        <v>2141</v>
      </c>
      <c r="O56" s="13">
        <v>0.15625</v>
      </c>
      <c r="P56" s="14">
        <v>7.9166666666666677E-2</v>
      </c>
      <c r="Q56" s="15" t="s">
        <v>2302</v>
      </c>
      <c r="R56" s="32">
        <v>255</v>
      </c>
      <c r="S56" s="14">
        <v>6.6666666666666666E-2</v>
      </c>
    </row>
    <row r="57" spans="1:19">
      <c r="A57" s="21">
        <v>1</v>
      </c>
      <c r="B57" s="20" t="s">
        <v>503</v>
      </c>
      <c r="C57" s="21">
        <v>3</v>
      </c>
      <c r="D57" s="20" t="s">
        <v>87</v>
      </c>
      <c r="E57" s="20" t="s">
        <v>82</v>
      </c>
      <c r="F57" s="20" t="s">
        <v>106</v>
      </c>
      <c r="G57" s="36">
        <v>43.2</v>
      </c>
      <c r="H57" s="20" t="s">
        <v>70</v>
      </c>
      <c r="I57" s="21">
        <v>56</v>
      </c>
      <c r="J57" s="20" t="s">
        <v>56</v>
      </c>
      <c r="K57" s="20" t="s">
        <v>1754</v>
      </c>
      <c r="L57" s="24">
        <v>45017</v>
      </c>
      <c r="M57" s="19" t="s">
        <v>1933</v>
      </c>
      <c r="N57" s="22" t="s">
        <v>2142</v>
      </c>
      <c r="O57" s="18">
        <v>0.15069444444444446</v>
      </c>
      <c r="P57" s="19">
        <v>9.6527777777777796E-2</v>
      </c>
      <c r="Q57" s="20" t="s">
        <v>2302</v>
      </c>
      <c r="R57" s="33">
        <v>48</v>
      </c>
      <c r="S57" s="19">
        <v>5.4166666666666669E-2</v>
      </c>
    </row>
    <row r="58" spans="1:19">
      <c r="A58" s="16">
        <v>18</v>
      </c>
      <c r="B58" s="15" t="s">
        <v>1753</v>
      </c>
      <c r="C58" s="16">
        <v>2</v>
      </c>
      <c r="D58" s="15" t="s">
        <v>61</v>
      </c>
      <c r="E58" s="15" t="s">
        <v>82</v>
      </c>
      <c r="F58" s="15" t="s">
        <v>59</v>
      </c>
      <c r="G58" s="35">
        <v>45.45</v>
      </c>
      <c r="H58" s="15" t="s">
        <v>70</v>
      </c>
      <c r="I58" s="16">
        <v>57</v>
      </c>
      <c r="J58" s="15" t="s">
        <v>75</v>
      </c>
      <c r="K58" s="15" t="s">
        <v>1751</v>
      </c>
      <c r="L58" s="23">
        <v>45017</v>
      </c>
      <c r="M58" s="14" t="s">
        <v>1934</v>
      </c>
      <c r="N58" s="17" t="s">
        <v>2143</v>
      </c>
      <c r="O58" s="13">
        <v>7.5000000000000011E-2</v>
      </c>
      <c r="P58" s="14">
        <v>2.777777777777779E-2</v>
      </c>
      <c r="Q58" s="15" t="s">
        <v>2302</v>
      </c>
      <c r="R58" s="32">
        <v>169</v>
      </c>
      <c r="S58" s="14">
        <v>4.7222222222222221E-2</v>
      </c>
    </row>
    <row r="59" spans="1:19">
      <c r="A59" s="21">
        <v>8</v>
      </c>
      <c r="B59" s="20" t="s">
        <v>1267</v>
      </c>
      <c r="C59" s="21">
        <v>3</v>
      </c>
      <c r="D59" s="20" t="s">
        <v>97</v>
      </c>
      <c r="E59" s="20" t="s">
        <v>66</v>
      </c>
      <c r="F59" s="20" t="s">
        <v>59</v>
      </c>
      <c r="G59" s="36">
        <v>30.7</v>
      </c>
      <c r="H59" s="20" t="s">
        <v>57</v>
      </c>
      <c r="I59" s="21">
        <v>58</v>
      </c>
      <c r="J59" s="20" t="s">
        <v>104</v>
      </c>
      <c r="K59" s="20" t="s">
        <v>385</v>
      </c>
      <c r="L59" s="24">
        <v>45017</v>
      </c>
      <c r="M59" s="19" t="s">
        <v>1935</v>
      </c>
      <c r="N59" s="22" t="s">
        <v>2144</v>
      </c>
      <c r="O59" s="18">
        <v>0.11805555555555555</v>
      </c>
      <c r="P59" s="19">
        <v>6.7361111111111108E-2</v>
      </c>
      <c r="Q59" s="20" t="s">
        <v>2302</v>
      </c>
      <c r="R59" s="33">
        <v>82</v>
      </c>
      <c r="S59" s="19">
        <v>5.0694444444444445E-2</v>
      </c>
    </row>
    <row r="60" spans="1:19">
      <c r="A60" s="16">
        <v>8</v>
      </c>
      <c r="B60" s="15" t="s">
        <v>1749</v>
      </c>
      <c r="C60" s="16">
        <v>4</v>
      </c>
      <c r="D60" s="15" t="s">
        <v>97</v>
      </c>
      <c r="E60" s="15" t="s">
        <v>82</v>
      </c>
      <c r="F60" s="15" t="s">
        <v>102</v>
      </c>
      <c r="G60" s="35">
        <v>33.89</v>
      </c>
      <c r="H60" s="15" t="s">
        <v>70</v>
      </c>
      <c r="I60" s="16">
        <v>59</v>
      </c>
      <c r="J60" s="15" t="s">
        <v>75</v>
      </c>
      <c r="K60" s="15" t="s">
        <v>1747</v>
      </c>
      <c r="L60" s="23">
        <v>45017</v>
      </c>
      <c r="M60" s="14" t="s">
        <v>1936</v>
      </c>
      <c r="N60" s="17" t="s">
        <v>2145</v>
      </c>
      <c r="O60" s="13">
        <v>0.15486111111111112</v>
      </c>
      <c r="P60" s="14">
        <v>0.12152777777777779</v>
      </c>
      <c r="Q60" s="15" t="s">
        <v>2302</v>
      </c>
      <c r="R60" s="32">
        <v>160</v>
      </c>
      <c r="S60" s="14">
        <v>3.3333333333333333E-2</v>
      </c>
    </row>
    <row r="61" spans="1:19">
      <c r="A61" s="21">
        <v>6</v>
      </c>
      <c r="B61" s="20" t="s">
        <v>751</v>
      </c>
      <c r="C61" s="21">
        <v>1</v>
      </c>
      <c r="D61" s="20" t="s">
        <v>97</v>
      </c>
      <c r="E61" s="20" t="s">
        <v>82</v>
      </c>
      <c r="F61" s="20" t="s">
        <v>59</v>
      </c>
      <c r="G61" s="36">
        <v>19.54</v>
      </c>
      <c r="H61" s="20" t="s">
        <v>57</v>
      </c>
      <c r="I61" s="21">
        <v>60</v>
      </c>
      <c r="J61" s="20" t="s">
        <v>126</v>
      </c>
      <c r="K61" s="20" t="s">
        <v>1745</v>
      </c>
      <c r="L61" s="24">
        <v>45017</v>
      </c>
      <c r="M61" s="19" t="s">
        <v>1937</v>
      </c>
      <c r="N61" s="22" t="s">
        <v>2146</v>
      </c>
      <c r="O61" s="18">
        <v>0.15069444444444446</v>
      </c>
      <c r="P61" s="19">
        <v>0.12083333333333335</v>
      </c>
      <c r="Q61" s="20" t="s">
        <v>2302</v>
      </c>
      <c r="R61" s="33">
        <v>102</v>
      </c>
      <c r="S61" s="19">
        <v>2.9861111111111113E-2</v>
      </c>
    </row>
    <row r="62" spans="1:19">
      <c r="A62" s="16">
        <v>10</v>
      </c>
      <c r="B62" s="15" t="s">
        <v>1316</v>
      </c>
      <c r="C62" s="16">
        <v>5</v>
      </c>
      <c r="D62" s="15" t="s">
        <v>61</v>
      </c>
      <c r="E62" s="15" t="s">
        <v>82</v>
      </c>
      <c r="F62" s="15" t="s">
        <v>2342</v>
      </c>
      <c r="G62" s="35">
        <v>0</v>
      </c>
      <c r="H62" s="15" t="s">
        <v>76</v>
      </c>
      <c r="I62" s="16">
        <v>61</v>
      </c>
      <c r="J62" s="15" t="s">
        <v>69</v>
      </c>
      <c r="K62" s="15" t="s">
        <v>1743</v>
      </c>
      <c r="L62" s="23">
        <v>45017</v>
      </c>
      <c r="M62" s="14" t="s">
        <v>1938</v>
      </c>
      <c r="N62" s="17" t="s">
        <v>2147</v>
      </c>
      <c r="O62" s="13">
        <v>0.11666666666666668</v>
      </c>
      <c r="P62" s="14">
        <v>0</v>
      </c>
      <c r="Q62" s="15" t="s">
        <v>2303</v>
      </c>
      <c r="R62" s="32">
        <v>242</v>
      </c>
      <c r="S62" s="14">
        <v>0.11041666666666666</v>
      </c>
    </row>
    <row r="63" spans="1:19">
      <c r="A63" s="21">
        <v>2</v>
      </c>
      <c r="B63" s="20" t="s">
        <v>1742</v>
      </c>
      <c r="C63" s="21">
        <v>1</v>
      </c>
      <c r="D63" s="20" t="s">
        <v>97</v>
      </c>
      <c r="E63" s="20" t="s">
        <v>66</v>
      </c>
      <c r="F63" s="20" t="s">
        <v>59</v>
      </c>
      <c r="G63" s="36">
        <v>37.93</v>
      </c>
      <c r="H63" s="20" t="s">
        <v>76</v>
      </c>
      <c r="I63" s="21">
        <v>62</v>
      </c>
      <c r="J63" s="20" t="s">
        <v>64</v>
      </c>
      <c r="K63" s="20" t="s">
        <v>1741</v>
      </c>
      <c r="L63" s="24">
        <v>45017</v>
      </c>
      <c r="M63" s="19" t="s">
        <v>1939</v>
      </c>
      <c r="N63" s="22" t="s">
        <v>2148</v>
      </c>
      <c r="O63" s="18">
        <v>0.16111111111111112</v>
      </c>
      <c r="P63" s="19">
        <v>4.3055555555555569E-2</v>
      </c>
      <c r="Q63" s="20" t="s">
        <v>2302</v>
      </c>
      <c r="R63" s="33">
        <v>148</v>
      </c>
      <c r="S63" s="19">
        <v>0.1076388888888889</v>
      </c>
    </row>
    <row r="64" spans="1:19">
      <c r="A64" s="16">
        <v>17</v>
      </c>
      <c r="B64" s="15" t="s">
        <v>1373</v>
      </c>
      <c r="C64" s="16">
        <v>4</v>
      </c>
      <c r="D64" s="15" t="s">
        <v>78</v>
      </c>
      <c r="E64" s="15" t="s">
        <v>82</v>
      </c>
      <c r="F64" s="15" t="s">
        <v>59</v>
      </c>
      <c r="G64" s="35">
        <v>33.340000000000003</v>
      </c>
      <c r="H64" s="15" t="s">
        <v>57</v>
      </c>
      <c r="I64" s="16">
        <v>63</v>
      </c>
      <c r="J64" s="15" t="s">
        <v>75</v>
      </c>
      <c r="K64" s="15" t="s">
        <v>982</v>
      </c>
      <c r="L64" s="23">
        <v>45017</v>
      </c>
      <c r="M64" s="14" t="s">
        <v>1940</v>
      </c>
      <c r="N64" s="17" t="s">
        <v>2149</v>
      </c>
      <c r="O64" s="13">
        <v>0.14236111111111108</v>
      </c>
      <c r="P64" s="14">
        <v>0.12152777777777775</v>
      </c>
      <c r="Q64" s="15" t="s">
        <v>2302</v>
      </c>
      <c r="R64" s="32">
        <v>55</v>
      </c>
      <c r="S64" s="14">
        <v>2.0833333333333332E-2</v>
      </c>
    </row>
    <row r="65" spans="1:19">
      <c r="A65" s="21">
        <v>3</v>
      </c>
      <c r="B65" s="20" t="s">
        <v>1739</v>
      </c>
      <c r="C65" s="21">
        <v>3</v>
      </c>
      <c r="D65" s="20" t="s">
        <v>87</v>
      </c>
      <c r="E65" s="20" t="s">
        <v>60</v>
      </c>
      <c r="F65" s="20" t="s">
        <v>102</v>
      </c>
      <c r="G65" s="36">
        <v>34.770000000000003</v>
      </c>
      <c r="H65" s="20" t="s">
        <v>57</v>
      </c>
      <c r="I65" s="21">
        <v>64</v>
      </c>
      <c r="J65" s="20" t="s">
        <v>100</v>
      </c>
      <c r="K65" s="20" t="s">
        <v>1737</v>
      </c>
      <c r="L65" s="24">
        <v>45017</v>
      </c>
      <c r="M65" s="19" t="s">
        <v>1941</v>
      </c>
      <c r="N65" s="22" t="s">
        <v>2136</v>
      </c>
      <c r="O65" s="18">
        <v>9.8611111111111108E-2</v>
      </c>
      <c r="P65" s="19">
        <v>4.1666666666666664E-2</v>
      </c>
      <c r="Q65" s="20" t="s">
        <v>2302</v>
      </c>
      <c r="R65" s="33">
        <v>288</v>
      </c>
      <c r="S65" s="19">
        <v>5.6944444444444443E-2</v>
      </c>
    </row>
    <row r="66" spans="1:19">
      <c r="A66" s="16">
        <v>5</v>
      </c>
      <c r="B66" s="15" t="s">
        <v>403</v>
      </c>
      <c r="C66" s="16">
        <v>1</v>
      </c>
      <c r="D66" s="15" t="s">
        <v>72</v>
      </c>
      <c r="E66" s="15" t="s">
        <v>82</v>
      </c>
      <c r="F66" s="15" t="s">
        <v>2342</v>
      </c>
      <c r="G66" s="35">
        <v>0</v>
      </c>
      <c r="H66" s="15" t="s">
        <v>76</v>
      </c>
      <c r="I66" s="16">
        <v>65</v>
      </c>
      <c r="J66" s="15" t="s">
        <v>126</v>
      </c>
      <c r="K66" s="15" t="s">
        <v>1735</v>
      </c>
      <c r="L66" s="23">
        <v>45017</v>
      </c>
      <c r="M66" s="14" t="s">
        <v>1942</v>
      </c>
      <c r="N66" s="17" t="s">
        <v>1886</v>
      </c>
      <c r="O66" s="13">
        <v>5.8333333333333327E-2</v>
      </c>
      <c r="P66" s="14">
        <v>0</v>
      </c>
      <c r="Q66" s="15" t="s">
        <v>2303</v>
      </c>
      <c r="R66" s="32">
        <v>196</v>
      </c>
      <c r="S66" s="14">
        <v>0.1076388888888889</v>
      </c>
    </row>
    <row r="67" spans="1:19">
      <c r="A67" s="21">
        <v>18</v>
      </c>
      <c r="B67" s="20" t="s">
        <v>1734</v>
      </c>
      <c r="C67" s="21">
        <v>2</v>
      </c>
      <c r="D67" s="20" t="s">
        <v>87</v>
      </c>
      <c r="E67" s="20" t="s">
        <v>82</v>
      </c>
      <c r="F67" s="20" t="s">
        <v>59</v>
      </c>
      <c r="G67" s="36">
        <v>10.88</v>
      </c>
      <c r="H67" s="20" t="s">
        <v>57</v>
      </c>
      <c r="I67" s="21">
        <v>66</v>
      </c>
      <c r="J67" s="20" t="s">
        <v>90</v>
      </c>
      <c r="K67" s="20" t="s">
        <v>1732</v>
      </c>
      <c r="L67" s="24">
        <v>45017</v>
      </c>
      <c r="M67" s="19" t="s">
        <v>1943</v>
      </c>
      <c r="N67" s="22" t="s">
        <v>2133</v>
      </c>
      <c r="O67" s="18">
        <v>0.15972222222222221</v>
      </c>
      <c r="P67" s="19">
        <v>8.0555555555555547E-2</v>
      </c>
      <c r="Q67" s="20" t="s">
        <v>2302</v>
      </c>
      <c r="R67" s="33">
        <v>210</v>
      </c>
      <c r="S67" s="19">
        <v>7.9166666666666663E-2</v>
      </c>
    </row>
    <row r="68" spans="1:19">
      <c r="A68" s="16">
        <v>2</v>
      </c>
      <c r="B68" s="15" t="s">
        <v>1731</v>
      </c>
      <c r="C68" s="16">
        <v>6</v>
      </c>
      <c r="D68" s="15" t="s">
        <v>61</v>
      </c>
      <c r="E68" s="15" t="s">
        <v>82</v>
      </c>
      <c r="F68" s="15" t="s">
        <v>2342</v>
      </c>
      <c r="G68" s="35">
        <v>0</v>
      </c>
      <c r="H68" s="15" t="s">
        <v>57</v>
      </c>
      <c r="I68" s="16">
        <v>67</v>
      </c>
      <c r="J68" s="15" t="s">
        <v>100</v>
      </c>
      <c r="K68" s="15" t="s">
        <v>1729</v>
      </c>
      <c r="L68" s="23">
        <v>45017</v>
      </c>
      <c r="M68" s="14" t="s">
        <v>1944</v>
      </c>
      <c r="N68" s="17" t="s">
        <v>2150</v>
      </c>
      <c r="O68" s="13">
        <v>5.902777777777779E-2</v>
      </c>
      <c r="P68" s="14">
        <v>0</v>
      </c>
      <c r="Q68" s="15" t="s">
        <v>2303</v>
      </c>
      <c r="R68" s="32">
        <v>256</v>
      </c>
      <c r="S68" s="14">
        <v>9.0972222222222218E-2</v>
      </c>
    </row>
    <row r="69" spans="1:19">
      <c r="A69" s="21">
        <v>8</v>
      </c>
      <c r="B69" s="20" t="s">
        <v>780</v>
      </c>
      <c r="C69" s="21">
        <v>4</v>
      </c>
      <c r="D69" s="20" t="s">
        <v>87</v>
      </c>
      <c r="E69" s="20" t="s">
        <v>66</v>
      </c>
      <c r="F69" s="20" t="s">
        <v>59</v>
      </c>
      <c r="G69" s="36">
        <v>45.65</v>
      </c>
      <c r="H69" s="20" t="s">
        <v>76</v>
      </c>
      <c r="I69" s="21">
        <v>68</v>
      </c>
      <c r="J69" s="20" t="s">
        <v>104</v>
      </c>
      <c r="K69" s="20" t="s">
        <v>1727</v>
      </c>
      <c r="L69" s="24">
        <v>45017</v>
      </c>
      <c r="M69" s="19" t="s">
        <v>1892</v>
      </c>
      <c r="N69" s="22" t="s">
        <v>1979</v>
      </c>
      <c r="O69" s="18">
        <v>0.14444444444444443</v>
      </c>
      <c r="P69" s="19">
        <v>3.3333333333333326E-2</v>
      </c>
      <c r="Q69" s="20" t="s">
        <v>2302</v>
      </c>
      <c r="R69" s="33">
        <v>218</v>
      </c>
      <c r="S69" s="19">
        <v>0.10069444444444445</v>
      </c>
    </row>
    <row r="70" spans="1:19">
      <c r="A70" s="16">
        <v>5</v>
      </c>
      <c r="B70" s="15" t="s">
        <v>1726</v>
      </c>
      <c r="C70" s="16">
        <v>4</v>
      </c>
      <c r="D70" s="15" t="s">
        <v>61</v>
      </c>
      <c r="E70" s="15" t="s">
        <v>82</v>
      </c>
      <c r="F70" s="15" t="s">
        <v>59</v>
      </c>
      <c r="G70" s="35">
        <v>31.49</v>
      </c>
      <c r="H70" s="15" t="s">
        <v>70</v>
      </c>
      <c r="I70" s="16">
        <v>69</v>
      </c>
      <c r="J70" s="15" t="s">
        <v>100</v>
      </c>
      <c r="K70" s="15" t="s">
        <v>1725</v>
      </c>
      <c r="L70" s="23">
        <v>45017</v>
      </c>
      <c r="M70" s="14" t="s">
        <v>1945</v>
      </c>
      <c r="N70" s="17" t="s">
        <v>2024</v>
      </c>
      <c r="O70" s="13">
        <v>7.9861111111111119E-2</v>
      </c>
      <c r="P70" s="14">
        <v>1.5972222222222235E-2</v>
      </c>
      <c r="Q70" s="15" t="s">
        <v>2302</v>
      </c>
      <c r="R70" s="32">
        <v>234</v>
      </c>
      <c r="S70" s="14">
        <v>6.3888888888888884E-2</v>
      </c>
    </row>
    <row r="71" spans="1:19">
      <c r="A71" s="21">
        <v>17</v>
      </c>
      <c r="B71" s="20" t="s">
        <v>1724</v>
      </c>
      <c r="C71" s="21">
        <v>4</v>
      </c>
      <c r="D71" s="20" t="s">
        <v>78</v>
      </c>
      <c r="E71" s="20" t="s">
        <v>82</v>
      </c>
      <c r="F71" s="20" t="s">
        <v>106</v>
      </c>
      <c r="G71" s="36">
        <v>28.26</v>
      </c>
      <c r="H71" s="20" t="s">
        <v>70</v>
      </c>
      <c r="I71" s="21">
        <v>70</v>
      </c>
      <c r="J71" s="20" t="s">
        <v>163</v>
      </c>
      <c r="K71" s="20" t="s">
        <v>1722</v>
      </c>
      <c r="L71" s="24">
        <v>45017</v>
      </c>
      <c r="M71" s="19" t="s">
        <v>1946</v>
      </c>
      <c r="N71" s="22" t="s">
        <v>2151</v>
      </c>
      <c r="O71" s="18">
        <v>4.9305555555555554E-2</v>
      </c>
      <c r="P71" s="19">
        <v>2.1527777777777778E-2</v>
      </c>
      <c r="Q71" s="20" t="s">
        <v>2302</v>
      </c>
      <c r="R71" s="33">
        <v>118</v>
      </c>
      <c r="S71" s="19">
        <v>2.7777777777777776E-2</v>
      </c>
    </row>
    <row r="72" spans="1:19">
      <c r="A72" s="16">
        <v>18</v>
      </c>
      <c r="B72" s="15" t="s">
        <v>861</v>
      </c>
      <c r="C72" s="16">
        <v>4</v>
      </c>
      <c r="D72" s="15" t="s">
        <v>72</v>
      </c>
      <c r="E72" s="15" t="s">
        <v>82</v>
      </c>
      <c r="F72" s="15" t="s">
        <v>59</v>
      </c>
      <c r="G72" s="35">
        <v>24.01</v>
      </c>
      <c r="H72" s="15" t="s">
        <v>76</v>
      </c>
      <c r="I72" s="16">
        <v>71</v>
      </c>
      <c r="J72" s="15" t="s">
        <v>163</v>
      </c>
      <c r="K72" s="15" t="s">
        <v>1720</v>
      </c>
      <c r="L72" s="23">
        <v>45017</v>
      </c>
      <c r="M72" s="14" t="s">
        <v>1889</v>
      </c>
      <c r="N72" s="17" t="s">
        <v>2152</v>
      </c>
      <c r="O72" s="13">
        <v>0.1763888888888889</v>
      </c>
      <c r="P72" s="14">
        <v>0.13194444444444448</v>
      </c>
      <c r="Q72" s="15" t="s">
        <v>2302</v>
      </c>
      <c r="R72" s="32">
        <v>136</v>
      </c>
      <c r="S72" s="14">
        <v>3.4027777777777775E-2</v>
      </c>
    </row>
    <row r="73" spans="1:19">
      <c r="A73" s="21">
        <v>17</v>
      </c>
      <c r="B73" s="20" t="s">
        <v>1719</v>
      </c>
      <c r="C73" s="21">
        <v>1</v>
      </c>
      <c r="D73" s="20" t="s">
        <v>61</v>
      </c>
      <c r="E73" s="20" t="s">
        <v>82</v>
      </c>
      <c r="F73" s="20" t="s">
        <v>59</v>
      </c>
      <c r="G73" s="36">
        <v>15.28</v>
      </c>
      <c r="H73" s="20" t="s">
        <v>57</v>
      </c>
      <c r="I73" s="21">
        <v>72</v>
      </c>
      <c r="J73" s="20" t="s">
        <v>100</v>
      </c>
      <c r="K73" s="20" t="s">
        <v>1717</v>
      </c>
      <c r="L73" s="24">
        <v>45017</v>
      </c>
      <c r="M73" s="19" t="s">
        <v>1947</v>
      </c>
      <c r="N73" s="22" t="s">
        <v>2153</v>
      </c>
      <c r="O73" s="18">
        <v>0.13124999999999998</v>
      </c>
      <c r="P73" s="19">
        <v>9.3749999999999972E-2</v>
      </c>
      <c r="Q73" s="20" t="s">
        <v>2302</v>
      </c>
      <c r="R73" s="33">
        <v>75</v>
      </c>
      <c r="S73" s="19">
        <v>3.7499999999999999E-2</v>
      </c>
    </row>
    <row r="74" spans="1:19">
      <c r="A74" s="16">
        <v>1</v>
      </c>
      <c r="B74" s="15" t="s">
        <v>1041</v>
      </c>
      <c r="C74" s="16">
        <v>4</v>
      </c>
      <c r="D74" s="15" t="s">
        <v>78</v>
      </c>
      <c r="E74" s="15" t="s">
        <v>60</v>
      </c>
      <c r="F74" s="15" t="s">
        <v>59</v>
      </c>
      <c r="G74" s="35">
        <v>34.51</v>
      </c>
      <c r="H74" s="15" t="s">
        <v>70</v>
      </c>
      <c r="I74" s="16">
        <v>73</v>
      </c>
      <c r="J74" s="15" t="s">
        <v>64</v>
      </c>
      <c r="K74" s="15" t="s">
        <v>10</v>
      </c>
      <c r="L74" s="23">
        <v>45017</v>
      </c>
      <c r="M74" s="14" t="s">
        <v>1948</v>
      </c>
      <c r="N74" s="17" t="s">
        <v>2154</v>
      </c>
      <c r="O74" s="13">
        <v>0.14583333333333337</v>
      </c>
      <c r="P74" s="14">
        <v>0.13194444444444448</v>
      </c>
      <c r="Q74" s="15" t="s">
        <v>2302</v>
      </c>
      <c r="R74" s="32">
        <v>81</v>
      </c>
      <c r="S74" s="14">
        <v>1.3888888888888888E-2</v>
      </c>
    </row>
    <row r="75" spans="1:19">
      <c r="A75" s="21">
        <v>19</v>
      </c>
      <c r="B75" s="20" t="s">
        <v>615</v>
      </c>
      <c r="C75" s="21">
        <v>4</v>
      </c>
      <c r="D75" s="20" t="s">
        <v>78</v>
      </c>
      <c r="E75" s="20" t="s">
        <v>82</v>
      </c>
      <c r="F75" s="20" t="s">
        <v>59</v>
      </c>
      <c r="G75" s="36">
        <v>30.83</v>
      </c>
      <c r="H75" s="20" t="s">
        <v>70</v>
      </c>
      <c r="I75" s="21">
        <v>74</v>
      </c>
      <c r="J75" s="20" t="s">
        <v>104</v>
      </c>
      <c r="K75" s="20" t="s">
        <v>1714</v>
      </c>
      <c r="L75" s="24">
        <v>45017</v>
      </c>
      <c r="M75" s="19" t="s">
        <v>1949</v>
      </c>
      <c r="N75" s="22" t="s">
        <v>2155</v>
      </c>
      <c r="O75" s="18">
        <v>0.13125000000000001</v>
      </c>
      <c r="P75" s="19">
        <v>6.1805555555555558E-2</v>
      </c>
      <c r="Q75" s="20" t="s">
        <v>2302</v>
      </c>
      <c r="R75" s="33">
        <v>218</v>
      </c>
      <c r="S75" s="19">
        <v>6.9444444444444448E-2</v>
      </c>
    </row>
    <row r="76" spans="1:19">
      <c r="A76" s="16">
        <v>19</v>
      </c>
      <c r="B76" s="15" t="s">
        <v>1713</v>
      </c>
      <c r="C76" s="16">
        <v>5</v>
      </c>
      <c r="D76" s="15" t="s">
        <v>87</v>
      </c>
      <c r="E76" s="15" t="s">
        <v>82</v>
      </c>
      <c r="F76" s="15" t="s">
        <v>59</v>
      </c>
      <c r="G76" s="35">
        <v>45.23</v>
      </c>
      <c r="H76" s="15" t="s">
        <v>76</v>
      </c>
      <c r="I76" s="16">
        <v>75</v>
      </c>
      <c r="J76" s="15" t="s">
        <v>132</v>
      </c>
      <c r="K76" s="15" t="s">
        <v>798</v>
      </c>
      <c r="L76" s="23">
        <v>45017</v>
      </c>
      <c r="M76" s="14" t="s">
        <v>1950</v>
      </c>
      <c r="N76" s="17" t="s">
        <v>2109</v>
      </c>
      <c r="O76" s="13">
        <v>6.1111111111111095E-2</v>
      </c>
      <c r="P76" s="14">
        <v>1.5277777777777765E-2</v>
      </c>
      <c r="Q76" s="15" t="s">
        <v>2302</v>
      </c>
      <c r="R76" s="32">
        <v>109</v>
      </c>
      <c r="S76" s="14">
        <v>3.5416666666666666E-2</v>
      </c>
    </row>
    <row r="77" spans="1:19">
      <c r="A77" s="21">
        <v>17</v>
      </c>
      <c r="B77" s="20" t="s">
        <v>1711</v>
      </c>
      <c r="C77" s="21">
        <v>3</v>
      </c>
      <c r="D77" s="20" t="s">
        <v>97</v>
      </c>
      <c r="E77" s="20" t="s">
        <v>82</v>
      </c>
      <c r="F77" s="20" t="s">
        <v>59</v>
      </c>
      <c r="G77" s="36">
        <v>17.760000000000002</v>
      </c>
      <c r="H77" s="20" t="s">
        <v>57</v>
      </c>
      <c r="I77" s="21">
        <v>76</v>
      </c>
      <c r="J77" s="20" t="s">
        <v>64</v>
      </c>
      <c r="K77" s="20" t="s">
        <v>1709</v>
      </c>
      <c r="L77" s="24">
        <v>45017</v>
      </c>
      <c r="M77" s="19" t="s">
        <v>1951</v>
      </c>
      <c r="N77" s="22" t="s">
        <v>2156</v>
      </c>
      <c r="O77" s="18">
        <v>0.10208333333333333</v>
      </c>
      <c r="P77" s="19">
        <v>3.4722222222222224E-2</v>
      </c>
      <c r="Q77" s="20" t="s">
        <v>2302</v>
      </c>
      <c r="R77" s="33">
        <v>158</v>
      </c>
      <c r="S77" s="19">
        <v>6.7361111111111108E-2</v>
      </c>
    </row>
    <row r="78" spans="1:19">
      <c r="A78" s="16">
        <v>3</v>
      </c>
      <c r="B78" s="15" t="s">
        <v>1708</v>
      </c>
      <c r="C78" s="16">
        <v>1</v>
      </c>
      <c r="D78" s="15" t="s">
        <v>72</v>
      </c>
      <c r="E78" s="15" t="s">
        <v>66</v>
      </c>
      <c r="F78" s="15" t="s">
        <v>59</v>
      </c>
      <c r="G78" s="35">
        <v>19.88</v>
      </c>
      <c r="H78" s="15" t="s">
        <v>70</v>
      </c>
      <c r="I78" s="16">
        <v>77</v>
      </c>
      <c r="J78" s="15" t="s">
        <v>126</v>
      </c>
      <c r="K78" s="15" t="s">
        <v>1706</v>
      </c>
      <c r="L78" s="23">
        <v>45017</v>
      </c>
      <c r="M78" s="14" t="s">
        <v>1952</v>
      </c>
      <c r="N78" s="17" t="s">
        <v>2157</v>
      </c>
      <c r="O78" s="13">
        <v>0.14513888888888893</v>
      </c>
      <c r="P78" s="14">
        <v>7.7777777777777821E-2</v>
      </c>
      <c r="Q78" s="15" t="s">
        <v>2302</v>
      </c>
      <c r="R78" s="32">
        <v>99</v>
      </c>
      <c r="S78" s="14">
        <v>6.7361111111111108E-2</v>
      </c>
    </row>
    <row r="79" spans="1:19">
      <c r="A79" s="21">
        <v>7</v>
      </c>
      <c r="B79" s="20" t="s">
        <v>1705</v>
      </c>
      <c r="C79" s="21">
        <v>4</v>
      </c>
      <c r="D79" s="20" t="s">
        <v>72</v>
      </c>
      <c r="E79" s="20" t="s">
        <v>82</v>
      </c>
      <c r="F79" s="20" t="s">
        <v>59</v>
      </c>
      <c r="G79" s="36">
        <v>20.02</v>
      </c>
      <c r="H79" s="20" t="s">
        <v>70</v>
      </c>
      <c r="I79" s="21">
        <v>78</v>
      </c>
      <c r="J79" s="20" t="s">
        <v>75</v>
      </c>
      <c r="K79" s="20" t="s">
        <v>16</v>
      </c>
      <c r="L79" s="24">
        <v>45017</v>
      </c>
      <c r="M79" s="19" t="s">
        <v>1953</v>
      </c>
      <c r="N79" s="22" t="s">
        <v>1886</v>
      </c>
      <c r="O79" s="18">
        <v>6.1805555555555544E-2</v>
      </c>
      <c r="P79" s="19">
        <v>2.4305555555555546E-2</v>
      </c>
      <c r="Q79" s="20" t="s">
        <v>2302</v>
      </c>
      <c r="R79" s="33">
        <v>57</v>
      </c>
      <c r="S79" s="19">
        <v>3.7499999999999999E-2</v>
      </c>
    </row>
    <row r="80" spans="1:19">
      <c r="A80" s="16">
        <v>16</v>
      </c>
      <c r="B80" s="15" t="s">
        <v>1703</v>
      </c>
      <c r="C80" s="16">
        <v>2</v>
      </c>
      <c r="D80" s="15" t="s">
        <v>72</v>
      </c>
      <c r="E80" s="15" t="s">
        <v>82</v>
      </c>
      <c r="F80" s="15" t="s">
        <v>59</v>
      </c>
      <c r="G80" s="35">
        <v>34.01</v>
      </c>
      <c r="H80" s="15" t="s">
        <v>70</v>
      </c>
      <c r="I80" s="16">
        <v>79</v>
      </c>
      <c r="J80" s="15" t="s">
        <v>132</v>
      </c>
      <c r="K80" s="15" t="s">
        <v>1701</v>
      </c>
      <c r="L80" s="23">
        <v>45017</v>
      </c>
      <c r="M80" s="14" t="s">
        <v>1953</v>
      </c>
      <c r="N80" s="17" t="s">
        <v>2158</v>
      </c>
      <c r="O80" s="13">
        <v>0.14861111111111114</v>
      </c>
      <c r="P80" s="14">
        <v>8.1944444444444473E-2</v>
      </c>
      <c r="Q80" s="15" t="s">
        <v>2302</v>
      </c>
      <c r="R80" s="32">
        <v>309</v>
      </c>
      <c r="S80" s="14">
        <v>6.6666666666666666E-2</v>
      </c>
    </row>
    <row r="81" spans="1:19">
      <c r="A81" s="21">
        <v>18</v>
      </c>
      <c r="B81" s="20" t="s">
        <v>1700</v>
      </c>
      <c r="C81" s="21">
        <v>6</v>
      </c>
      <c r="D81" s="20" t="s">
        <v>78</v>
      </c>
      <c r="E81" s="20" t="s">
        <v>82</v>
      </c>
      <c r="F81" s="20" t="s">
        <v>59</v>
      </c>
      <c r="G81" s="36">
        <v>39.049999999999997</v>
      </c>
      <c r="H81" s="20" t="s">
        <v>70</v>
      </c>
      <c r="I81" s="21">
        <v>80</v>
      </c>
      <c r="J81" s="20" t="s">
        <v>132</v>
      </c>
      <c r="K81" s="20" t="s">
        <v>1698</v>
      </c>
      <c r="L81" s="24">
        <v>45017</v>
      </c>
      <c r="M81" s="19" t="s">
        <v>1920</v>
      </c>
      <c r="N81" s="22" t="s">
        <v>1893</v>
      </c>
      <c r="O81" s="18">
        <v>6.3888888888888884E-2</v>
      </c>
      <c r="P81" s="19">
        <v>1.7361111111111105E-2</v>
      </c>
      <c r="Q81" s="20" t="s">
        <v>2302</v>
      </c>
      <c r="R81" s="33">
        <v>121</v>
      </c>
      <c r="S81" s="19">
        <v>4.6527777777777779E-2</v>
      </c>
    </row>
    <row r="82" spans="1:19">
      <c r="A82" s="16">
        <v>17</v>
      </c>
      <c r="B82" s="15" t="s">
        <v>1697</v>
      </c>
      <c r="C82" s="16">
        <v>4</v>
      </c>
      <c r="D82" s="15" t="s">
        <v>87</v>
      </c>
      <c r="E82" s="15" t="s">
        <v>66</v>
      </c>
      <c r="F82" s="15" t="s">
        <v>59</v>
      </c>
      <c r="G82" s="35">
        <v>23.69</v>
      </c>
      <c r="H82" s="15" t="s">
        <v>76</v>
      </c>
      <c r="I82" s="16">
        <v>81</v>
      </c>
      <c r="J82" s="15" t="s">
        <v>85</v>
      </c>
      <c r="K82" s="15" t="s">
        <v>9</v>
      </c>
      <c r="L82" s="23">
        <v>45017</v>
      </c>
      <c r="M82" s="14" t="s">
        <v>1954</v>
      </c>
      <c r="N82" s="17" t="s">
        <v>2159</v>
      </c>
      <c r="O82" s="13">
        <v>0.12916666666666665</v>
      </c>
      <c r="P82" s="14">
        <v>7.7777777777777779E-2</v>
      </c>
      <c r="Q82" s="15" t="s">
        <v>2302</v>
      </c>
      <c r="R82" s="32">
        <v>62</v>
      </c>
      <c r="S82" s="14">
        <v>4.0972222222222222E-2</v>
      </c>
    </row>
    <row r="83" spans="1:19">
      <c r="A83" s="21">
        <v>16</v>
      </c>
      <c r="B83" s="20" t="s">
        <v>1695</v>
      </c>
      <c r="C83" s="21">
        <v>3</v>
      </c>
      <c r="D83" s="20" t="s">
        <v>87</v>
      </c>
      <c r="E83" s="20" t="s">
        <v>60</v>
      </c>
      <c r="F83" s="20" t="s">
        <v>59</v>
      </c>
      <c r="G83" s="36">
        <v>38.6</v>
      </c>
      <c r="H83" s="20" t="s">
        <v>70</v>
      </c>
      <c r="I83" s="21">
        <v>82</v>
      </c>
      <c r="J83" s="20" t="s">
        <v>163</v>
      </c>
      <c r="K83" s="20" t="s">
        <v>1693</v>
      </c>
      <c r="L83" s="24">
        <v>45017</v>
      </c>
      <c r="M83" s="19" t="s">
        <v>1955</v>
      </c>
      <c r="N83" s="22" t="s">
        <v>2160</v>
      </c>
      <c r="O83" s="18">
        <v>0.15625</v>
      </c>
      <c r="P83" s="19">
        <v>0.14305555555555555</v>
      </c>
      <c r="Q83" s="20" t="s">
        <v>2302</v>
      </c>
      <c r="R83" s="33">
        <v>80</v>
      </c>
      <c r="S83" s="19">
        <v>1.3194444444444444E-2</v>
      </c>
    </row>
    <row r="84" spans="1:19">
      <c r="A84" s="16">
        <v>15</v>
      </c>
      <c r="B84" s="15" t="s">
        <v>1692</v>
      </c>
      <c r="C84" s="16">
        <v>1</v>
      </c>
      <c r="D84" s="15" t="s">
        <v>97</v>
      </c>
      <c r="E84" s="15" t="s">
        <v>66</v>
      </c>
      <c r="F84" s="15" t="s">
        <v>59</v>
      </c>
      <c r="G84" s="35">
        <v>24.94</v>
      </c>
      <c r="H84" s="15" t="s">
        <v>76</v>
      </c>
      <c r="I84" s="16">
        <v>83</v>
      </c>
      <c r="J84" s="15" t="s">
        <v>64</v>
      </c>
      <c r="K84" s="15" t="s">
        <v>1690</v>
      </c>
      <c r="L84" s="23">
        <v>45017</v>
      </c>
      <c r="M84" s="14" t="s">
        <v>1956</v>
      </c>
      <c r="N84" s="17" t="s">
        <v>2161</v>
      </c>
      <c r="O84" s="13">
        <v>0.13333333333333333</v>
      </c>
      <c r="P84" s="14">
        <v>5.7638888888888892E-2</v>
      </c>
      <c r="Q84" s="15" t="s">
        <v>2302</v>
      </c>
      <c r="R84" s="32">
        <v>170</v>
      </c>
      <c r="S84" s="14">
        <v>6.5277777777777782E-2</v>
      </c>
    </row>
    <row r="85" spans="1:19">
      <c r="A85" s="21">
        <v>19</v>
      </c>
      <c r="B85" s="20" t="s">
        <v>1689</v>
      </c>
      <c r="C85" s="21">
        <v>5</v>
      </c>
      <c r="D85" s="20" t="s">
        <v>78</v>
      </c>
      <c r="E85" s="20" t="s">
        <v>82</v>
      </c>
      <c r="F85" s="20" t="s">
        <v>59</v>
      </c>
      <c r="G85" s="36">
        <v>15.11</v>
      </c>
      <c r="H85" s="20" t="s">
        <v>76</v>
      </c>
      <c r="I85" s="21">
        <v>84</v>
      </c>
      <c r="J85" s="20" t="s">
        <v>100</v>
      </c>
      <c r="K85" s="20" t="s">
        <v>7</v>
      </c>
      <c r="L85" s="24">
        <v>45017</v>
      </c>
      <c r="M85" s="19" t="s">
        <v>1930</v>
      </c>
      <c r="N85" s="22" t="s">
        <v>1915</v>
      </c>
      <c r="O85" s="18">
        <v>7.7083333333333323E-2</v>
      </c>
      <c r="P85" s="19">
        <v>5.9722222222222204E-2</v>
      </c>
      <c r="Q85" s="20" t="s">
        <v>2302</v>
      </c>
      <c r="R85" s="33">
        <v>60</v>
      </c>
      <c r="S85" s="19">
        <v>6.9444444444444441E-3</v>
      </c>
    </row>
    <row r="86" spans="1:19">
      <c r="A86" s="16">
        <v>8</v>
      </c>
      <c r="B86" s="15" t="s">
        <v>1501</v>
      </c>
      <c r="C86" s="16">
        <v>3</v>
      </c>
      <c r="D86" s="15" t="s">
        <v>61</v>
      </c>
      <c r="E86" s="15" t="s">
        <v>66</v>
      </c>
      <c r="F86" s="15" t="s">
        <v>2342</v>
      </c>
      <c r="G86" s="35">
        <v>0</v>
      </c>
      <c r="H86" s="15" t="s">
        <v>70</v>
      </c>
      <c r="I86" s="16">
        <v>85</v>
      </c>
      <c r="J86" s="15" t="s">
        <v>56</v>
      </c>
      <c r="K86" s="15" t="s">
        <v>1687</v>
      </c>
      <c r="L86" s="23">
        <v>45017</v>
      </c>
      <c r="M86" s="14" t="s">
        <v>1957</v>
      </c>
      <c r="N86" s="17" t="s">
        <v>2107</v>
      </c>
      <c r="O86" s="13">
        <v>8.0555555555555547E-2</v>
      </c>
      <c r="P86" s="14">
        <v>0</v>
      </c>
      <c r="Q86" s="15" t="s">
        <v>2303</v>
      </c>
      <c r="R86" s="32">
        <v>208</v>
      </c>
      <c r="S86" s="14">
        <v>9.8611111111111108E-2</v>
      </c>
    </row>
    <row r="87" spans="1:19">
      <c r="A87" s="21">
        <v>20</v>
      </c>
      <c r="B87" s="20" t="s">
        <v>1686</v>
      </c>
      <c r="C87" s="21">
        <v>3</v>
      </c>
      <c r="D87" s="20" t="s">
        <v>87</v>
      </c>
      <c r="E87" s="20" t="s">
        <v>82</v>
      </c>
      <c r="F87" s="20" t="s">
        <v>106</v>
      </c>
      <c r="G87" s="36">
        <v>11.84</v>
      </c>
      <c r="H87" s="20" t="s">
        <v>70</v>
      </c>
      <c r="I87" s="21">
        <v>86</v>
      </c>
      <c r="J87" s="20" t="s">
        <v>90</v>
      </c>
      <c r="K87" s="20" t="s">
        <v>26</v>
      </c>
      <c r="L87" s="24">
        <v>45017</v>
      </c>
      <c r="M87" s="19" t="s">
        <v>1892</v>
      </c>
      <c r="N87" s="22" t="s">
        <v>2041</v>
      </c>
      <c r="O87" s="18">
        <v>8.7500000000000008E-2</v>
      </c>
      <c r="P87" s="19">
        <v>8.1944444444444459E-2</v>
      </c>
      <c r="Q87" s="20" t="s">
        <v>2302</v>
      </c>
      <c r="R87" s="33">
        <v>50</v>
      </c>
      <c r="S87" s="19">
        <v>5.5555555555555558E-3</v>
      </c>
    </row>
    <row r="88" spans="1:19">
      <c r="A88" s="16">
        <v>3</v>
      </c>
      <c r="B88" s="15" t="s">
        <v>210</v>
      </c>
      <c r="C88" s="16">
        <v>2</v>
      </c>
      <c r="D88" s="15" t="s">
        <v>78</v>
      </c>
      <c r="E88" s="15" t="s">
        <v>82</v>
      </c>
      <c r="F88" s="15" t="s">
        <v>59</v>
      </c>
      <c r="G88" s="35">
        <v>29.46</v>
      </c>
      <c r="H88" s="15" t="s">
        <v>76</v>
      </c>
      <c r="I88" s="16">
        <v>87</v>
      </c>
      <c r="J88" s="15" t="s">
        <v>132</v>
      </c>
      <c r="K88" s="15" t="s">
        <v>1683</v>
      </c>
      <c r="L88" s="23">
        <v>45017</v>
      </c>
      <c r="M88" s="14" t="s">
        <v>1958</v>
      </c>
      <c r="N88" s="17" t="s">
        <v>1915</v>
      </c>
      <c r="O88" s="13">
        <v>7.4305555555555541E-2</v>
      </c>
      <c r="P88" s="14">
        <v>1.4583333333333316E-2</v>
      </c>
      <c r="Q88" s="15" t="s">
        <v>2302</v>
      </c>
      <c r="R88" s="32">
        <v>99</v>
      </c>
      <c r="S88" s="14">
        <v>4.9305555555555554E-2</v>
      </c>
    </row>
    <row r="89" spans="1:19">
      <c r="A89" s="21">
        <v>18</v>
      </c>
      <c r="B89" s="20" t="s">
        <v>312</v>
      </c>
      <c r="C89" s="21">
        <v>1</v>
      </c>
      <c r="D89" s="20" t="s">
        <v>78</v>
      </c>
      <c r="E89" s="20" t="s">
        <v>82</v>
      </c>
      <c r="F89" s="20" t="s">
        <v>106</v>
      </c>
      <c r="G89" s="36">
        <v>23.93</v>
      </c>
      <c r="H89" s="20" t="s">
        <v>57</v>
      </c>
      <c r="I89" s="21">
        <v>88</v>
      </c>
      <c r="J89" s="20" t="s">
        <v>56</v>
      </c>
      <c r="K89" s="20" t="s">
        <v>1681</v>
      </c>
      <c r="L89" s="24">
        <v>45017</v>
      </c>
      <c r="M89" s="19" t="s">
        <v>1926</v>
      </c>
      <c r="N89" s="22" t="s">
        <v>2162</v>
      </c>
      <c r="O89" s="18">
        <v>0.13194444444444445</v>
      </c>
      <c r="P89" s="19">
        <v>5.0694444444444445E-2</v>
      </c>
      <c r="Q89" s="20" t="s">
        <v>2302</v>
      </c>
      <c r="R89" s="33">
        <v>123</v>
      </c>
      <c r="S89" s="19">
        <v>8.1250000000000003E-2</v>
      </c>
    </row>
    <row r="90" spans="1:19">
      <c r="A90" s="16">
        <v>11</v>
      </c>
      <c r="B90" s="15" t="s">
        <v>1316</v>
      </c>
      <c r="C90" s="16">
        <v>4</v>
      </c>
      <c r="D90" s="15" t="s">
        <v>87</v>
      </c>
      <c r="E90" s="15" t="s">
        <v>60</v>
      </c>
      <c r="F90" s="15" t="s">
        <v>2342</v>
      </c>
      <c r="G90" s="35">
        <v>0</v>
      </c>
      <c r="H90" s="15" t="s">
        <v>70</v>
      </c>
      <c r="I90" s="16">
        <v>89</v>
      </c>
      <c r="J90" s="15" t="s">
        <v>85</v>
      </c>
      <c r="K90" s="15" t="s">
        <v>1679</v>
      </c>
      <c r="L90" s="23">
        <v>45017</v>
      </c>
      <c r="M90" s="14" t="s">
        <v>1959</v>
      </c>
      <c r="N90" s="17" t="s">
        <v>2163</v>
      </c>
      <c r="O90" s="13">
        <v>6.7361111111111108E-2</v>
      </c>
      <c r="P90" s="14">
        <v>0</v>
      </c>
      <c r="Q90" s="15" t="s">
        <v>2303</v>
      </c>
      <c r="R90" s="32">
        <v>159</v>
      </c>
      <c r="S90" s="14">
        <v>9.8611111111111108E-2</v>
      </c>
    </row>
    <row r="91" spans="1:19">
      <c r="A91" s="21">
        <v>6</v>
      </c>
      <c r="B91" s="20" t="s">
        <v>1678</v>
      </c>
      <c r="C91" s="21">
        <v>3</v>
      </c>
      <c r="D91" s="20" t="s">
        <v>87</v>
      </c>
      <c r="E91" s="20" t="s">
        <v>82</v>
      </c>
      <c r="F91" s="20" t="s">
        <v>106</v>
      </c>
      <c r="G91" s="36">
        <v>30.69</v>
      </c>
      <c r="H91" s="20" t="s">
        <v>57</v>
      </c>
      <c r="I91" s="21">
        <v>90</v>
      </c>
      <c r="J91" s="20" t="s">
        <v>56</v>
      </c>
      <c r="K91" s="20" t="s">
        <v>20</v>
      </c>
      <c r="L91" s="24">
        <v>45017</v>
      </c>
      <c r="M91" s="19" t="s">
        <v>1960</v>
      </c>
      <c r="N91" s="22" t="s">
        <v>2096</v>
      </c>
      <c r="O91" s="18">
        <v>8.0555555555555547E-2</v>
      </c>
      <c r="P91" s="19">
        <v>4.7222222222222214E-2</v>
      </c>
      <c r="Q91" s="20" t="s">
        <v>2302</v>
      </c>
      <c r="R91" s="33">
        <v>34</v>
      </c>
      <c r="S91" s="19">
        <v>3.3333333333333333E-2</v>
      </c>
    </row>
    <row r="92" spans="1:19">
      <c r="A92" s="16">
        <v>1</v>
      </c>
      <c r="B92" s="15" t="s">
        <v>1676</v>
      </c>
      <c r="C92" s="16">
        <v>5</v>
      </c>
      <c r="D92" s="15" t="s">
        <v>87</v>
      </c>
      <c r="E92" s="15" t="s">
        <v>82</v>
      </c>
      <c r="F92" s="15" t="s">
        <v>2342</v>
      </c>
      <c r="G92" s="35">
        <v>0</v>
      </c>
      <c r="H92" s="15" t="s">
        <v>57</v>
      </c>
      <c r="I92" s="16">
        <v>91</v>
      </c>
      <c r="J92" s="15" t="s">
        <v>90</v>
      </c>
      <c r="K92" s="15" t="s">
        <v>1674</v>
      </c>
      <c r="L92" s="23">
        <v>45017</v>
      </c>
      <c r="M92" s="14" t="s">
        <v>1961</v>
      </c>
      <c r="N92" s="17" t="s">
        <v>2156</v>
      </c>
      <c r="O92" s="13">
        <v>7.3611111111111127E-2</v>
      </c>
      <c r="P92" s="14">
        <v>0</v>
      </c>
      <c r="Q92" s="15" t="s">
        <v>2303</v>
      </c>
      <c r="R92" s="32">
        <v>293</v>
      </c>
      <c r="S92" s="14">
        <v>9.166666666666666E-2</v>
      </c>
    </row>
    <row r="93" spans="1:19">
      <c r="A93" s="21">
        <v>6</v>
      </c>
      <c r="B93" s="20" t="s">
        <v>1389</v>
      </c>
      <c r="C93" s="21">
        <v>2</v>
      </c>
      <c r="D93" s="20" t="s">
        <v>61</v>
      </c>
      <c r="E93" s="20" t="s">
        <v>60</v>
      </c>
      <c r="F93" s="20" t="s">
        <v>59</v>
      </c>
      <c r="G93" s="36">
        <v>12.75</v>
      </c>
      <c r="H93" s="20" t="s">
        <v>70</v>
      </c>
      <c r="I93" s="21">
        <v>92</v>
      </c>
      <c r="J93" s="20" t="s">
        <v>132</v>
      </c>
      <c r="K93" s="20" t="s">
        <v>1086</v>
      </c>
      <c r="L93" s="24">
        <v>45017</v>
      </c>
      <c r="M93" s="19" t="s">
        <v>1962</v>
      </c>
      <c r="N93" s="22" t="s">
        <v>2154</v>
      </c>
      <c r="O93" s="18">
        <v>0.10694444444444448</v>
      </c>
      <c r="P93" s="19">
        <v>7.7777777777777807E-2</v>
      </c>
      <c r="Q93" s="20" t="s">
        <v>2302</v>
      </c>
      <c r="R93" s="33">
        <v>82</v>
      </c>
      <c r="S93" s="19">
        <v>2.9166666666666667E-2</v>
      </c>
    </row>
    <row r="94" spans="1:19">
      <c r="A94" s="16">
        <v>2</v>
      </c>
      <c r="B94" s="15" t="s">
        <v>1672</v>
      </c>
      <c r="C94" s="16">
        <v>2</v>
      </c>
      <c r="D94" s="15" t="s">
        <v>61</v>
      </c>
      <c r="E94" s="15" t="s">
        <v>82</v>
      </c>
      <c r="F94" s="15" t="s">
        <v>59</v>
      </c>
      <c r="G94" s="35">
        <v>45.66</v>
      </c>
      <c r="H94" s="15" t="s">
        <v>70</v>
      </c>
      <c r="I94" s="16">
        <v>93</v>
      </c>
      <c r="J94" s="15" t="s">
        <v>100</v>
      </c>
      <c r="K94" s="15" t="s">
        <v>13</v>
      </c>
      <c r="L94" s="23">
        <v>45017</v>
      </c>
      <c r="M94" s="14" t="s">
        <v>1963</v>
      </c>
      <c r="N94" s="17" t="s">
        <v>1992</v>
      </c>
      <c r="O94" s="13">
        <v>8.9583333333333334E-2</v>
      </c>
      <c r="P94" s="14">
        <v>7.7083333333333337E-2</v>
      </c>
      <c r="Q94" s="15" t="s">
        <v>2302</v>
      </c>
      <c r="R94" s="32">
        <v>29</v>
      </c>
      <c r="S94" s="14">
        <v>1.2500000000000001E-2</v>
      </c>
    </row>
    <row r="95" spans="1:19">
      <c r="A95" s="21">
        <v>12</v>
      </c>
      <c r="B95" s="20" t="s">
        <v>1670</v>
      </c>
      <c r="C95" s="21">
        <v>1</v>
      </c>
      <c r="D95" s="20" t="s">
        <v>78</v>
      </c>
      <c r="E95" s="20" t="s">
        <v>82</v>
      </c>
      <c r="F95" s="20" t="s">
        <v>59</v>
      </c>
      <c r="G95" s="36">
        <v>28.36</v>
      </c>
      <c r="H95" s="20" t="s">
        <v>76</v>
      </c>
      <c r="I95" s="21">
        <v>94</v>
      </c>
      <c r="J95" s="20" t="s">
        <v>69</v>
      </c>
      <c r="K95" s="20" t="s">
        <v>1668</v>
      </c>
      <c r="L95" s="24">
        <v>45017</v>
      </c>
      <c r="M95" s="19" t="s">
        <v>1964</v>
      </c>
      <c r="N95" s="22" t="s">
        <v>2164</v>
      </c>
      <c r="O95" s="18">
        <v>0.13611111111111107</v>
      </c>
      <c r="P95" s="19">
        <v>3.611111111111108E-2</v>
      </c>
      <c r="Q95" s="20" t="s">
        <v>2302</v>
      </c>
      <c r="R95" s="33">
        <v>253</v>
      </c>
      <c r="S95" s="19">
        <v>8.9583333333333334E-2</v>
      </c>
    </row>
    <row r="96" spans="1:19">
      <c r="A96" s="16">
        <v>12</v>
      </c>
      <c r="B96" s="15" t="s">
        <v>1253</v>
      </c>
      <c r="C96" s="16">
        <v>5</v>
      </c>
      <c r="D96" s="15" t="s">
        <v>61</v>
      </c>
      <c r="E96" s="15" t="s">
        <v>66</v>
      </c>
      <c r="F96" s="15" t="s">
        <v>59</v>
      </c>
      <c r="G96" s="35">
        <v>24.68</v>
      </c>
      <c r="H96" s="15" t="s">
        <v>76</v>
      </c>
      <c r="I96" s="16">
        <v>95</v>
      </c>
      <c r="J96" s="15" t="s">
        <v>90</v>
      </c>
      <c r="K96" s="15" t="s">
        <v>1666</v>
      </c>
      <c r="L96" s="23">
        <v>45017</v>
      </c>
      <c r="M96" s="14" t="s">
        <v>1965</v>
      </c>
      <c r="N96" s="17" t="s">
        <v>2127</v>
      </c>
      <c r="O96" s="13">
        <v>0.12708333333333333</v>
      </c>
      <c r="P96" s="14">
        <v>8.819444444444445E-2</v>
      </c>
      <c r="Q96" s="15" t="s">
        <v>2302</v>
      </c>
      <c r="R96" s="32">
        <v>153</v>
      </c>
      <c r="S96" s="14">
        <v>2.8472222222222222E-2</v>
      </c>
    </row>
    <row r="97" spans="1:19">
      <c r="A97" s="21">
        <v>16</v>
      </c>
      <c r="B97" s="20" t="s">
        <v>315</v>
      </c>
      <c r="C97" s="21">
        <v>5</v>
      </c>
      <c r="D97" s="20" t="s">
        <v>78</v>
      </c>
      <c r="E97" s="20" t="s">
        <v>60</v>
      </c>
      <c r="F97" s="20" t="s">
        <v>59</v>
      </c>
      <c r="G97" s="36">
        <v>33.630000000000003</v>
      </c>
      <c r="H97" s="20" t="s">
        <v>70</v>
      </c>
      <c r="I97" s="21">
        <v>96</v>
      </c>
      <c r="J97" s="20" t="s">
        <v>126</v>
      </c>
      <c r="K97" s="20" t="s">
        <v>1664</v>
      </c>
      <c r="L97" s="24">
        <v>45017</v>
      </c>
      <c r="M97" s="19" t="s">
        <v>1966</v>
      </c>
      <c r="N97" s="22" t="s">
        <v>2165</v>
      </c>
      <c r="O97" s="18">
        <v>0.14374999999999999</v>
      </c>
      <c r="P97" s="19">
        <v>9.0972222222222204E-2</v>
      </c>
      <c r="Q97" s="20" t="s">
        <v>2302</v>
      </c>
      <c r="R97" s="33">
        <v>176</v>
      </c>
      <c r="S97" s="19">
        <v>5.2777777777777778E-2</v>
      </c>
    </row>
    <row r="98" spans="1:19">
      <c r="A98" s="16">
        <v>14</v>
      </c>
      <c r="B98" s="15" t="s">
        <v>1663</v>
      </c>
      <c r="C98" s="16">
        <v>2</v>
      </c>
      <c r="D98" s="15" t="s">
        <v>61</v>
      </c>
      <c r="E98" s="15" t="s">
        <v>66</v>
      </c>
      <c r="F98" s="15" t="s">
        <v>2342</v>
      </c>
      <c r="G98" s="35">
        <v>0</v>
      </c>
      <c r="H98" s="15" t="s">
        <v>76</v>
      </c>
      <c r="I98" s="16">
        <v>97</v>
      </c>
      <c r="J98" s="15" t="s">
        <v>56</v>
      </c>
      <c r="K98" s="15" t="s">
        <v>1661</v>
      </c>
      <c r="L98" s="23">
        <v>45017</v>
      </c>
      <c r="M98" s="14" t="s">
        <v>1958</v>
      </c>
      <c r="N98" s="17" t="s">
        <v>1886</v>
      </c>
      <c r="O98" s="13">
        <v>6.3888888888888884E-2</v>
      </c>
      <c r="P98" s="14">
        <v>0</v>
      </c>
      <c r="Q98" s="15" t="s">
        <v>2303</v>
      </c>
      <c r="R98" s="32">
        <v>188</v>
      </c>
      <c r="S98" s="14">
        <v>5.486111111111111E-2</v>
      </c>
    </row>
    <row r="99" spans="1:19">
      <c r="A99" s="21">
        <v>7</v>
      </c>
      <c r="B99" s="20" t="s">
        <v>826</v>
      </c>
      <c r="C99" s="21">
        <v>3</v>
      </c>
      <c r="D99" s="20" t="s">
        <v>87</v>
      </c>
      <c r="E99" s="20" t="s">
        <v>82</v>
      </c>
      <c r="F99" s="20" t="s">
        <v>59</v>
      </c>
      <c r="G99" s="36">
        <v>17.149999999999999</v>
      </c>
      <c r="H99" s="20" t="s">
        <v>76</v>
      </c>
      <c r="I99" s="21">
        <v>98</v>
      </c>
      <c r="J99" s="20" t="s">
        <v>126</v>
      </c>
      <c r="K99" s="20" t="s">
        <v>1659</v>
      </c>
      <c r="L99" s="24">
        <v>45017</v>
      </c>
      <c r="M99" s="19" t="s">
        <v>1967</v>
      </c>
      <c r="N99" s="22" t="s">
        <v>2002</v>
      </c>
      <c r="O99" s="18">
        <v>0.10833333333333335</v>
      </c>
      <c r="P99" s="19">
        <v>6.9444444444445586E-4</v>
      </c>
      <c r="Q99" s="20" t="s">
        <v>2302</v>
      </c>
      <c r="R99" s="33">
        <v>166</v>
      </c>
      <c r="S99" s="19">
        <v>9.7222222222222224E-2</v>
      </c>
    </row>
    <row r="100" spans="1:19">
      <c r="A100" s="16">
        <v>2</v>
      </c>
      <c r="B100" s="15" t="s">
        <v>742</v>
      </c>
      <c r="C100" s="16">
        <v>6</v>
      </c>
      <c r="D100" s="15" t="s">
        <v>61</v>
      </c>
      <c r="E100" s="15" t="s">
        <v>82</v>
      </c>
      <c r="F100" s="15" t="s">
        <v>59</v>
      </c>
      <c r="G100" s="35">
        <v>33.549999999999997</v>
      </c>
      <c r="H100" s="15" t="s">
        <v>76</v>
      </c>
      <c r="I100" s="16">
        <v>99</v>
      </c>
      <c r="J100" s="15" t="s">
        <v>69</v>
      </c>
      <c r="K100" s="15" t="s">
        <v>1657</v>
      </c>
      <c r="L100" s="23">
        <v>45017</v>
      </c>
      <c r="M100" s="14" t="s">
        <v>1968</v>
      </c>
      <c r="N100" s="17" t="s">
        <v>2133</v>
      </c>
      <c r="O100" s="13">
        <v>0.17430555555555557</v>
      </c>
      <c r="P100" s="14">
        <v>0.10416666666666669</v>
      </c>
      <c r="Q100" s="15" t="s">
        <v>2302</v>
      </c>
      <c r="R100" s="32">
        <v>139</v>
      </c>
      <c r="S100" s="14">
        <v>5.9722222222222225E-2</v>
      </c>
    </row>
    <row r="101" spans="1:19">
      <c r="A101" s="21">
        <v>18</v>
      </c>
      <c r="B101" s="20" t="s">
        <v>1459</v>
      </c>
      <c r="C101" s="21">
        <v>1</v>
      </c>
      <c r="D101" s="20" t="s">
        <v>97</v>
      </c>
      <c r="E101" s="20" t="s">
        <v>82</v>
      </c>
      <c r="F101" s="20" t="s">
        <v>59</v>
      </c>
      <c r="G101" s="36">
        <v>15.15</v>
      </c>
      <c r="H101" s="20" t="s">
        <v>57</v>
      </c>
      <c r="I101" s="21">
        <v>100</v>
      </c>
      <c r="J101" s="20" t="s">
        <v>163</v>
      </c>
      <c r="K101" s="20" t="s">
        <v>1655</v>
      </c>
      <c r="L101" s="24">
        <v>45017</v>
      </c>
      <c r="M101" s="19" t="s">
        <v>1969</v>
      </c>
      <c r="N101" s="22" t="s">
        <v>2166</v>
      </c>
      <c r="O101" s="18">
        <v>0.13402777777777777</v>
      </c>
      <c r="P101" s="19">
        <v>6.25E-2</v>
      </c>
      <c r="Q101" s="20" t="s">
        <v>2302</v>
      </c>
      <c r="R101" s="33">
        <v>166</v>
      </c>
      <c r="S101" s="19">
        <v>7.1527777777777773E-2</v>
      </c>
    </row>
    <row r="102" spans="1:19">
      <c r="A102" s="16">
        <v>1</v>
      </c>
      <c r="B102" s="15" t="s">
        <v>1623</v>
      </c>
      <c r="C102" s="16">
        <v>5</v>
      </c>
      <c r="D102" s="15" t="s">
        <v>78</v>
      </c>
      <c r="E102" s="15" t="s">
        <v>82</v>
      </c>
      <c r="F102" s="15" t="s">
        <v>2342</v>
      </c>
      <c r="G102" s="35">
        <v>0</v>
      </c>
      <c r="H102" s="15" t="s">
        <v>70</v>
      </c>
      <c r="I102" s="16">
        <v>101</v>
      </c>
      <c r="J102" s="15" t="s">
        <v>132</v>
      </c>
      <c r="K102" s="15" t="s">
        <v>1653</v>
      </c>
      <c r="L102" s="23">
        <v>45017</v>
      </c>
      <c r="M102" s="14" t="s">
        <v>1970</v>
      </c>
      <c r="N102" s="17" t="s">
        <v>1924</v>
      </c>
      <c r="O102" s="13">
        <v>8.4027777777777785E-2</v>
      </c>
      <c r="P102" s="14">
        <v>0</v>
      </c>
      <c r="Q102" s="15" t="s">
        <v>2303</v>
      </c>
      <c r="R102" s="32">
        <v>138</v>
      </c>
      <c r="S102" s="14">
        <v>9.3055555555555558E-2</v>
      </c>
    </row>
    <row r="103" spans="1:19">
      <c r="A103" s="21">
        <v>19</v>
      </c>
      <c r="B103" s="20" t="s">
        <v>1652</v>
      </c>
      <c r="C103" s="21">
        <v>2</v>
      </c>
      <c r="D103" s="20" t="s">
        <v>72</v>
      </c>
      <c r="E103" s="20" t="s">
        <v>82</v>
      </c>
      <c r="F103" s="20" t="s">
        <v>59</v>
      </c>
      <c r="G103" s="36">
        <v>12.65</v>
      </c>
      <c r="H103" s="20" t="s">
        <v>57</v>
      </c>
      <c r="I103" s="21">
        <v>102</v>
      </c>
      <c r="J103" s="20" t="s">
        <v>132</v>
      </c>
      <c r="K103" s="20" t="s">
        <v>1650</v>
      </c>
      <c r="L103" s="24">
        <v>45017</v>
      </c>
      <c r="M103" s="19" t="s">
        <v>1971</v>
      </c>
      <c r="N103" s="22" t="s">
        <v>2140</v>
      </c>
      <c r="O103" s="18">
        <v>0.11180555555555556</v>
      </c>
      <c r="P103" s="19">
        <v>7.9861111111111119E-2</v>
      </c>
      <c r="Q103" s="20" t="s">
        <v>2302</v>
      </c>
      <c r="R103" s="33">
        <v>171</v>
      </c>
      <c r="S103" s="19">
        <v>3.1944444444444442E-2</v>
      </c>
    </row>
    <row r="104" spans="1:19">
      <c r="A104" s="16">
        <v>13</v>
      </c>
      <c r="B104" s="15" t="s">
        <v>1649</v>
      </c>
      <c r="C104" s="16">
        <v>3</v>
      </c>
      <c r="D104" s="15" t="s">
        <v>78</v>
      </c>
      <c r="E104" s="15" t="s">
        <v>82</v>
      </c>
      <c r="F104" s="15" t="s">
        <v>106</v>
      </c>
      <c r="G104" s="35">
        <v>26.75</v>
      </c>
      <c r="H104" s="15" t="s">
        <v>57</v>
      </c>
      <c r="I104" s="16">
        <v>103</v>
      </c>
      <c r="J104" s="15" t="s">
        <v>104</v>
      </c>
      <c r="K104" s="15" t="s">
        <v>1647</v>
      </c>
      <c r="L104" s="23">
        <v>45017</v>
      </c>
      <c r="M104" s="14" t="s">
        <v>1930</v>
      </c>
      <c r="N104" s="17" t="s">
        <v>2150</v>
      </c>
      <c r="O104" s="13">
        <v>0.14444444444444446</v>
      </c>
      <c r="P104" s="14">
        <v>7.5694444444444453E-2</v>
      </c>
      <c r="Q104" s="15" t="s">
        <v>2302</v>
      </c>
      <c r="R104" s="32">
        <v>73</v>
      </c>
      <c r="S104" s="14">
        <v>6.8750000000000006E-2</v>
      </c>
    </row>
    <row r="105" spans="1:19">
      <c r="A105" s="21">
        <v>14</v>
      </c>
      <c r="B105" s="20" t="s">
        <v>572</v>
      </c>
      <c r="C105" s="21">
        <v>4</v>
      </c>
      <c r="D105" s="20" t="s">
        <v>72</v>
      </c>
      <c r="E105" s="20" t="s">
        <v>60</v>
      </c>
      <c r="F105" s="20" t="s">
        <v>106</v>
      </c>
      <c r="G105" s="36">
        <v>11.12</v>
      </c>
      <c r="H105" s="20" t="s">
        <v>57</v>
      </c>
      <c r="I105" s="21">
        <v>104</v>
      </c>
      <c r="J105" s="20" t="s">
        <v>85</v>
      </c>
      <c r="K105" s="20" t="s">
        <v>1405</v>
      </c>
      <c r="L105" s="24">
        <v>45017</v>
      </c>
      <c r="M105" s="19" t="s">
        <v>1884</v>
      </c>
      <c r="N105" s="22" t="s">
        <v>1905</v>
      </c>
      <c r="O105" s="18">
        <v>5.2777777777777771E-2</v>
      </c>
      <c r="P105" s="19">
        <v>1.4583333333333323E-2</v>
      </c>
      <c r="Q105" s="20" t="s">
        <v>2302</v>
      </c>
      <c r="R105" s="33">
        <v>77</v>
      </c>
      <c r="S105" s="19">
        <v>3.8194444444444448E-2</v>
      </c>
    </row>
    <row r="106" spans="1:19">
      <c r="A106" s="16">
        <v>14</v>
      </c>
      <c r="B106" s="15" t="s">
        <v>340</v>
      </c>
      <c r="C106" s="16">
        <v>6</v>
      </c>
      <c r="D106" s="15" t="s">
        <v>72</v>
      </c>
      <c r="E106" s="15" t="s">
        <v>82</v>
      </c>
      <c r="F106" s="15" t="s">
        <v>59</v>
      </c>
      <c r="G106" s="35">
        <v>15.64</v>
      </c>
      <c r="H106" s="15" t="s">
        <v>70</v>
      </c>
      <c r="I106" s="16">
        <v>105</v>
      </c>
      <c r="J106" s="15" t="s">
        <v>104</v>
      </c>
      <c r="K106" s="15" t="s">
        <v>1644</v>
      </c>
      <c r="L106" s="23">
        <v>45017</v>
      </c>
      <c r="M106" s="14" t="s">
        <v>1972</v>
      </c>
      <c r="N106" s="17" t="s">
        <v>2167</v>
      </c>
      <c r="O106" s="13">
        <v>0.11249999999999999</v>
      </c>
      <c r="P106" s="14">
        <v>8.2638888888888873E-2</v>
      </c>
      <c r="Q106" s="15" t="s">
        <v>2302</v>
      </c>
      <c r="R106" s="32">
        <v>141</v>
      </c>
      <c r="S106" s="14">
        <v>2.9861111111111113E-2</v>
      </c>
    </row>
    <row r="107" spans="1:19">
      <c r="A107" s="21">
        <v>15</v>
      </c>
      <c r="B107" s="20" t="s">
        <v>687</v>
      </c>
      <c r="C107" s="21">
        <v>3</v>
      </c>
      <c r="D107" s="20" t="s">
        <v>78</v>
      </c>
      <c r="E107" s="20" t="s">
        <v>60</v>
      </c>
      <c r="F107" s="20" t="s">
        <v>102</v>
      </c>
      <c r="G107" s="36">
        <v>22.72</v>
      </c>
      <c r="H107" s="20" t="s">
        <v>70</v>
      </c>
      <c r="I107" s="21">
        <v>106</v>
      </c>
      <c r="J107" s="20" t="s">
        <v>85</v>
      </c>
      <c r="K107" s="20" t="s">
        <v>20</v>
      </c>
      <c r="L107" s="24">
        <v>45017</v>
      </c>
      <c r="M107" s="19" t="s">
        <v>1919</v>
      </c>
      <c r="N107" s="22" t="s">
        <v>2158</v>
      </c>
      <c r="O107" s="18">
        <v>0.13055555555555559</v>
      </c>
      <c r="P107" s="19">
        <v>0.1104166666666667</v>
      </c>
      <c r="Q107" s="20" t="s">
        <v>2302</v>
      </c>
      <c r="R107" s="33">
        <v>68</v>
      </c>
      <c r="S107" s="19">
        <v>2.013888888888889E-2</v>
      </c>
    </row>
    <row r="108" spans="1:19">
      <c r="A108" s="16">
        <v>11</v>
      </c>
      <c r="B108" s="15" t="s">
        <v>1642</v>
      </c>
      <c r="C108" s="16">
        <v>5</v>
      </c>
      <c r="D108" s="15" t="s">
        <v>61</v>
      </c>
      <c r="E108" s="15" t="s">
        <v>82</v>
      </c>
      <c r="F108" s="15" t="s">
        <v>2342</v>
      </c>
      <c r="G108" s="35">
        <v>0</v>
      </c>
      <c r="H108" s="15" t="s">
        <v>57</v>
      </c>
      <c r="I108" s="16">
        <v>107</v>
      </c>
      <c r="J108" s="15" t="s">
        <v>126</v>
      </c>
      <c r="K108" s="15" t="s">
        <v>1640</v>
      </c>
      <c r="L108" s="23">
        <v>45017</v>
      </c>
      <c r="M108" s="14" t="s">
        <v>1973</v>
      </c>
      <c r="N108" s="17" t="s">
        <v>1996</v>
      </c>
      <c r="O108" s="13">
        <v>6.1805555555555558E-2</v>
      </c>
      <c r="P108" s="14">
        <v>0</v>
      </c>
      <c r="Q108" s="15" t="s">
        <v>2303</v>
      </c>
      <c r="R108" s="32">
        <v>253</v>
      </c>
      <c r="S108" s="14">
        <v>9.7916666666666666E-2</v>
      </c>
    </row>
    <row r="109" spans="1:19">
      <c r="A109" s="21">
        <v>3</v>
      </c>
      <c r="B109" s="20" t="s">
        <v>1639</v>
      </c>
      <c r="C109" s="21">
        <v>3</v>
      </c>
      <c r="D109" s="20" t="s">
        <v>78</v>
      </c>
      <c r="E109" s="20" t="s">
        <v>60</v>
      </c>
      <c r="F109" s="20" t="s">
        <v>106</v>
      </c>
      <c r="G109" s="36">
        <v>23.26</v>
      </c>
      <c r="H109" s="20" t="s">
        <v>57</v>
      </c>
      <c r="I109" s="21">
        <v>108</v>
      </c>
      <c r="J109" s="20" t="s">
        <v>163</v>
      </c>
      <c r="K109" s="20" t="s">
        <v>1638</v>
      </c>
      <c r="L109" s="24">
        <v>45017</v>
      </c>
      <c r="M109" s="19" t="s">
        <v>1974</v>
      </c>
      <c r="N109" s="22" t="s">
        <v>2052</v>
      </c>
      <c r="O109" s="18">
        <v>8.6805555555555552E-2</v>
      </c>
      <c r="P109" s="19">
        <v>6.9444444444444475E-3</v>
      </c>
      <c r="Q109" s="20" t="s">
        <v>2302</v>
      </c>
      <c r="R109" s="33">
        <v>124</v>
      </c>
      <c r="S109" s="19">
        <v>7.9861111111111105E-2</v>
      </c>
    </row>
    <row r="110" spans="1:19">
      <c r="A110" s="16">
        <v>10</v>
      </c>
      <c r="B110" s="15" t="s">
        <v>204</v>
      </c>
      <c r="C110" s="16">
        <v>2</v>
      </c>
      <c r="D110" s="15" t="s">
        <v>78</v>
      </c>
      <c r="E110" s="15" t="s">
        <v>60</v>
      </c>
      <c r="F110" s="15" t="s">
        <v>2342</v>
      </c>
      <c r="G110" s="35">
        <v>0</v>
      </c>
      <c r="H110" s="15" t="s">
        <v>70</v>
      </c>
      <c r="I110" s="16">
        <v>109</v>
      </c>
      <c r="J110" s="15" t="s">
        <v>56</v>
      </c>
      <c r="K110" s="15" t="s">
        <v>1636</v>
      </c>
      <c r="L110" s="23">
        <v>45017</v>
      </c>
      <c r="M110" s="14" t="s">
        <v>1902</v>
      </c>
      <c r="N110" s="17" t="s">
        <v>2168</v>
      </c>
      <c r="O110" s="13">
        <v>4.236111111111112E-2</v>
      </c>
      <c r="P110" s="14">
        <v>0</v>
      </c>
      <c r="Q110" s="15" t="s">
        <v>2303</v>
      </c>
      <c r="R110" s="32">
        <v>169</v>
      </c>
      <c r="S110" s="14">
        <v>8.1944444444444445E-2</v>
      </c>
    </row>
    <row r="111" spans="1:19">
      <c r="A111" s="21">
        <v>5</v>
      </c>
      <c r="B111" s="20" t="s">
        <v>1635</v>
      </c>
      <c r="C111" s="21">
        <v>1</v>
      </c>
      <c r="D111" s="20" t="s">
        <v>97</v>
      </c>
      <c r="E111" s="20" t="s">
        <v>82</v>
      </c>
      <c r="F111" s="20" t="s">
        <v>59</v>
      </c>
      <c r="G111" s="36">
        <v>47.91</v>
      </c>
      <c r="H111" s="20" t="s">
        <v>57</v>
      </c>
      <c r="I111" s="21">
        <v>110</v>
      </c>
      <c r="J111" s="20" t="s">
        <v>163</v>
      </c>
      <c r="K111" s="20" t="s">
        <v>1633</v>
      </c>
      <c r="L111" s="24">
        <v>45017</v>
      </c>
      <c r="M111" s="19" t="s">
        <v>1969</v>
      </c>
      <c r="N111" s="22" t="s">
        <v>2169</v>
      </c>
      <c r="O111" s="18">
        <v>0.12847222222222224</v>
      </c>
      <c r="P111" s="19">
        <v>4.4444444444444453E-2</v>
      </c>
      <c r="Q111" s="20" t="s">
        <v>2302</v>
      </c>
      <c r="R111" s="33">
        <v>163</v>
      </c>
      <c r="S111" s="19">
        <v>8.4027777777777785E-2</v>
      </c>
    </row>
    <row r="112" spans="1:19">
      <c r="A112" s="16">
        <v>3</v>
      </c>
      <c r="B112" s="15" t="s">
        <v>1092</v>
      </c>
      <c r="C112" s="16">
        <v>2</v>
      </c>
      <c r="D112" s="15" t="s">
        <v>72</v>
      </c>
      <c r="E112" s="15" t="s">
        <v>60</v>
      </c>
      <c r="F112" s="15" t="s">
        <v>59</v>
      </c>
      <c r="G112" s="35">
        <v>18.82</v>
      </c>
      <c r="H112" s="15" t="s">
        <v>57</v>
      </c>
      <c r="I112" s="16">
        <v>111</v>
      </c>
      <c r="J112" s="15" t="s">
        <v>56</v>
      </c>
      <c r="K112" s="15" t="s">
        <v>1631</v>
      </c>
      <c r="L112" s="23">
        <v>45017</v>
      </c>
      <c r="M112" s="14" t="s">
        <v>1975</v>
      </c>
      <c r="N112" s="17" t="s">
        <v>2170</v>
      </c>
      <c r="O112" s="13">
        <v>0.13819444444444445</v>
      </c>
      <c r="P112" s="14">
        <v>4.3055555555555569E-2</v>
      </c>
      <c r="Q112" s="15" t="s">
        <v>2302</v>
      </c>
      <c r="R112" s="32">
        <v>204</v>
      </c>
      <c r="S112" s="14">
        <v>9.5138888888888884E-2</v>
      </c>
    </row>
    <row r="113" spans="1:19">
      <c r="A113" s="21">
        <v>6</v>
      </c>
      <c r="B113" s="20" t="s">
        <v>1630</v>
      </c>
      <c r="C113" s="21">
        <v>2</v>
      </c>
      <c r="D113" s="20" t="s">
        <v>61</v>
      </c>
      <c r="E113" s="20" t="s">
        <v>66</v>
      </c>
      <c r="F113" s="20" t="s">
        <v>102</v>
      </c>
      <c r="G113" s="36">
        <v>35.36</v>
      </c>
      <c r="H113" s="20" t="s">
        <v>76</v>
      </c>
      <c r="I113" s="21">
        <v>112</v>
      </c>
      <c r="J113" s="20" t="s">
        <v>100</v>
      </c>
      <c r="K113" s="20" t="s">
        <v>21</v>
      </c>
      <c r="L113" s="24">
        <v>45017</v>
      </c>
      <c r="M113" s="19" t="s">
        <v>1976</v>
      </c>
      <c r="N113" s="22" t="s">
        <v>2134</v>
      </c>
      <c r="O113" s="18">
        <v>0.10208333333333333</v>
      </c>
      <c r="P113" s="19">
        <v>8.0555555555555547E-2</v>
      </c>
      <c r="Q113" s="20" t="s">
        <v>2302</v>
      </c>
      <c r="R113" s="33">
        <v>20</v>
      </c>
      <c r="S113" s="19">
        <v>1.1111111111111112E-2</v>
      </c>
    </row>
    <row r="114" spans="1:19">
      <c r="A114" s="16">
        <v>4</v>
      </c>
      <c r="B114" s="15" t="s">
        <v>1628</v>
      </c>
      <c r="C114" s="16">
        <v>2</v>
      </c>
      <c r="D114" s="15" t="s">
        <v>72</v>
      </c>
      <c r="E114" s="15" t="s">
        <v>82</v>
      </c>
      <c r="F114" s="15" t="s">
        <v>59</v>
      </c>
      <c r="G114" s="35">
        <v>29.74</v>
      </c>
      <c r="H114" s="15" t="s">
        <v>76</v>
      </c>
      <c r="I114" s="16">
        <v>113</v>
      </c>
      <c r="J114" s="15" t="s">
        <v>104</v>
      </c>
      <c r="K114" s="15" t="s">
        <v>20</v>
      </c>
      <c r="L114" s="23">
        <v>45017</v>
      </c>
      <c r="M114" s="14" t="s">
        <v>1977</v>
      </c>
      <c r="N114" s="17" t="s">
        <v>2144</v>
      </c>
      <c r="O114" s="13">
        <v>0.14166666666666666</v>
      </c>
      <c r="P114" s="14">
        <v>9.583333333333334E-2</v>
      </c>
      <c r="Q114" s="15" t="s">
        <v>2302</v>
      </c>
      <c r="R114" s="32">
        <v>68</v>
      </c>
      <c r="S114" s="14">
        <v>3.5416666666666666E-2</v>
      </c>
    </row>
    <row r="115" spans="1:19">
      <c r="A115" s="21">
        <v>7</v>
      </c>
      <c r="B115" s="20" t="s">
        <v>1626</v>
      </c>
      <c r="C115" s="21">
        <v>6</v>
      </c>
      <c r="D115" s="20" t="s">
        <v>97</v>
      </c>
      <c r="E115" s="20" t="s">
        <v>82</v>
      </c>
      <c r="F115" s="20" t="s">
        <v>59</v>
      </c>
      <c r="G115" s="36">
        <v>38.81</v>
      </c>
      <c r="H115" s="20" t="s">
        <v>76</v>
      </c>
      <c r="I115" s="21">
        <v>114</v>
      </c>
      <c r="J115" s="20" t="s">
        <v>69</v>
      </c>
      <c r="K115" s="20" t="s">
        <v>1624</v>
      </c>
      <c r="L115" s="24">
        <v>45017</v>
      </c>
      <c r="M115" s="19" t="s">
        <v>1909</v>
      </c>
      <c r="N115" s="22" t="s">
        <v>1926</v>
      </c>
      <c r="O115" s="18">
        <v>0.12222222222222225</v>
      </c>
      <c r="P115" s="19">
        <v>2.0833333333333356E-2</v>
      </c>
      <c r="Q115" s="20" t="s">
        <v>2302</v>
      </c>
      <c r="R115" s="33">
        <v>253</v>
      </c>
      <c r="S115" s="19">
        <v>9.0972222222222218E-2</v>
      </c>
    </row>
    <row r="116" spans="1:19">
      <c r="A116" s="16">
        <v>12</v>
      </c>
      <c r="B116" s="15" t="s">
        <v>1623</v>
      </c>
      <c r="C116" s="16">
        <v>6</v>
      </c>
      <c r="D116" s="15" t="s">
        <v>97</v>
      </c>
      <c r="E116" s="15" t="s">
        <v>66</v>
      </c>
      <c r="F116" s="15" t="s">
        <v>106</v>
      </c>
      <c r="G116" s="35">
        <v>46.46</v>
      </c>
      <c r="H116" s="15" t="s">
        <v>76</v>
      </c>
      <c r="I116" s="16">
        <v>115</v>
      </c>
      <c r="J116" s="15" t="s">
        <v>85</v>
      </c>
      <c r="K116" s="15" t="s">
        <v>1621</v>
      </c>
      <c r="L116" s="23">
        <v>45017</v>
      </c>
      <c r="M116" s="14" t="s">
        <v>1978</v>
      </c>
      <c r="N116" s="17" t="s">
        <v>2129</v>
      </c>
      <c r="O116" s="13">
        <v>0.1236111111111111</v>
      </c>
      <c r="P116" s="14">
        <v>4.5138888888888881E-2</v>
      </c>
      <c r="Q116" s="15" t="s">
        <v>2302</v>
      </c>
      <c r="R116" s="32">
        <v>237</v>
      </c>
      <c r="S116" s="14">
        <v>6.805555555555555E-2</v>
      </c>
    </row>
    <row r="117" spans="1:19">
      <c r="A117" s="21">
        <v>8</v>
      </c>
      <c r="B117" s="20" t="s">
        <v>370</v>
      </c>
      <c r="C117" s="21">
        <v>5</v>
      </c>
      <c r="D117" s="20" t="s">
        <v>97</v>
      </c>
      <c r="E117" s="20" t="s">
        <v>82</v>
      </c>
      <c r="F117" s="20" t="s">
        <v>59</v>
      </c>
      <c r="G117" s="36">
        <v>47.69</v>
      </c>
      <c r="H117" s="20" t="s">
        <v>76</v>
      </c>
      <c r="I117" s="21">
        <v>116</v>
      </c>
      <c r="J117" s="20" t="s">
        <v>69</v>
      </c>
      <c r="K117" s="20" t="s">
        <v>1619</v>
      </c>
      <c r="L117" s="24">
        <v>45017</v>
      </c>
      <c r="M117" s="19" t="s">
        <v>1979</v>
      </c>
      <c r="N117" s="22" t="s">
        <v>2111</v>
      </c>
      <c r="O117" s="18">
        <v>0.14791666666666664</v>
      </c>
      <c r="P117" s="19">
        <v>4.7916666666666649E-2</v>
      </c>
      <c r="Q117" s="20" t="s">
        <v>2302</v>
      </c>
      <c r="R117" s="33">
        <v>269</v>
      </c>
      <c r="S117" s="19">
        <v>8.9583333333333334E-2</v>
      </c>
    </row>
    <row r="118" spans="1:19">
      <c r="A118" s="16">
        <v>8</v>
      </c>
      <c r="B118" s="15" t="s">
        <v>1618</v>
      </c>
      <c r="C118" s="16">
        <v>4</v>
      </c>
      <c r="D118" s="15" t="s">
        <v>72</v>
      </c>
      <c r="E118" s="15" t="s">
        <v>60</v>
      </c>
      <c r="F118" s="15" t="s">
        <v>59</v>
      </c>
      <c r="G118" s="35">
        <v>11.65</v>
      </c>
      <c r="H118" s="15" t="s">
        <v>76</v>
      </c>
      <c r="I118" s="16">
        <v>117</v>
      </c>
      <c r="J118" s="15" t="s">
        <v>69</v>
      </c>
      <c r="K118" s="15" t="s">
        <v>17</v>
      </c>
      <c r="L118" s="23">
        <v>45017</v>
      </c>
      <c r="M118" s="14" t="s">
        <v>1911</v>
      </c>
      <c r="N118" s="17" t="s">
        <v>2171</v>
      </c>
      <c r="O118" s="13">
        <v>0.12847222222222224</v>
      </c>
      <c r="P118" s="14">
        <v>0.11250000000000002</v>
      </c>
      <c r="Q118" s="15" t="s">
        <v>2302</v>
      </c>
      <c r="R118" s="32">
        <v>70</v>
      </c>
      <c r="S118" s="14">
        <v>5.5555555555555558E-3</v>
      </c>
    </row>
    <row r="119" spans="1:19">
      <c r="A119" s="21">
        <v>13</v>
      </c>
      <c r="B119" s="20" t="s">
        <v>789</v>
      </c>
      <c r="C119" s="21">
        <v>1</v>
      </c>
      <c r="D119" s="20" t="s">
        <v>87</v>
      </c>
      <c r="E119" s="20" t="s">
        <v>66</v>
      </c>
      <c r="F119" s="20" t="s">
        <v>2342</v>
      </c>
      <c r="G119" s="36">
        <v>0</v>
      </c>
      <c r="H119" s="20" t="s">
        <v>70</v>
      </c>
      <c r="I119" s="21">
        <v>118</v>
      </c>
      <c r="J119" s="20" t="s">
        <v>126</v>
      </c>
      <c r="K119" s="20" t="s">
        <v>1616</v>
      </c>
      <c r="L119" s="24">
        <v>45017</v>
      </c>
      <c r="M119" s="19" t="s">
        <v>1980</v>
      </c>
      <c r="N119" s="22" t="s">
        <v>2094</v>
      </c>
      <c r="O119" s="18">
        <v>4.9305555555555561E-2</v>
      </c>
      <c r="P119" s="19">
        <v>0</v>
      </c>
      <c r="Q119" s="20" t="s">
        <v>2303</v>
      </c>
      <c r="R119" s="33">
        <v>209</v>
      </c>
      <c r="S119" s="19">
        <v>9.4444444444444442E-2</v>
      </c>
    </row>
    <row r="120" spans="1:19">
      <c r="A120" s="16">
        <v>17</v>
      </c>
      <c r="B120" s="15" t="s">
        <v>1101</v>
      </c>
      <c r="C120" s="16">
        <v>3</v>
      </c>
      <c r="D120" s="15" t="s">
        <v>61</v>
      </c>
      <c r="E120" s="15" t="s">
        <v>60</v>
      </c>
      <c r="F120" s="15" t="s">
        <v>59</v>
      </c>
      <c r="G120" s="35">
        <v>11.5</v>
      </c>
      <c r="H120" s="15" t="s">
        <v>57</v>
      </c>
      <c r="I120" s="16">
        <v>119</v>
      </c>
      <c r="J120" s="15" t="s">
        <v>100</v>
      </c>
      <c r="K120" s="15" t="s">
        <v>1614</v>
      </c>
      <c r="L120" s="23">
        <v>45018</v>
      </c>
      <c r="M120" s="14" t="s">
        <v>1897</v>
      </c>
      <c r="N120" s="17" t="s">
        <v>2172</v>
      </c>
      <c r="O120" s="13">
        <v>6.8750000000000006E-2</v>
      </c>
      <c r="P120" s="14">
        <v>3.1250000000000007E-2</v>
      </c>
      <c r="Q120" s="15" t="s">
        <v>2302</v>
      </c>
      <c r="R120" s="32">
        <v>134</v>
      </c>
      <c r="S120" s="14">
        <v>3.7499999999999999E-2</v>
      </c>
    </row>
    <row r="121" spans="1:19">
      <c r="A121" s="21">
        <v>4</v>
      </c>
      <c r="B121" s="20" t="s">
        <v>1613</v>
      </c>
      <c r="C121" s="21">
        <v>2</v>
      </c>
      <c r="D121" s="20" t="s">
        <v>97</v>
      </c>
      <c r="E121" s="20" t="s">
        <v>82</v>
      </c>
      <c r="F121" s="20" t="s">
        <v>2342</v>
      </c>
      <c r="G121" s="36">
        <v>0</v>
      </c>
      <c r="H121" s="20" t="s">
        <v>57</v>
      </c>
      <c r="I121" s="21">
        <v>120</v>
      </c>
      <c r="J121" s="20" t="s">
        <v>85</v>
      </c>
      <c r="K121" s="20" t="s">
        <v>125</v>
      </c>
      <c r="L121" s="24">
        <v>45018</v>
      </c>
      <c r="M121" s="19" t="s">
        <v>1981</v>
      </c>
      <c r="N121" s="22" t="s">
        <v>1930</v>
      </c>
      <c r="O121" s="18">
        <v>4.4444444444444439E-2</v>
      </c>
      <c r="P121" s="19">
        <v>0</v>
      </c>
      <c r="Q121" s="20" t="s">
        <v>2303</v>
      </c>
      <c r="R121" s="33">
        <v>145</v>
      </c>
      <c r="S121" s="19">
        <v>6.7361111111111108E-2</v>
      </c>
    </row>
    <row r="122" spans="1:19">
      <c r="A122" s="16">
        <v>5</v>
      </c>
      <c r="B122" s="15" t="s">
        <v>1611</v>
      </c>
      <c r="C122" s="16">
        <v>4</v>
      </c>
      <c r="D122" s="15" t="s">
        <v>78</v>
      </c>
      <c r="E122" s="15" t="s">
        <v>82</v>
      </c>
      <c r="F122" s="15" t="s">
        <v>59</v>
      </c>
      <c r="G122" s="35">
        <v>12.3</v>
      </c>
      <c r="H122" s="15" t="s">
        <v>57</v>
      </c>
      <c r="I122" s="16">
        <v>121</v>
      </c>
      <c r="J122" s="15" t="s">
        <v>163</v>
      </c>
      <c r="K122" s="15" t="s">
        <v>25</v>
      </c>
      <c r="L122" s="23">
        <v>45018</v>
      </c>
      <c r="M122" s="14" t="s">
        <v>1944</v>
      </c>
      <c r="N122" s="17" t="s">
        <v>2123</v>
      </c>
      <c r="O122" s="13">
        <v>0.1027777777777778</v>
      </c>
      <c r="P122" s="14">
        <v>7.6388888888888909E-2</v>
      </c>
      <c r="Q122" s="15" t="s">
        <v>2302</v>
      </c>
      <c r="R122" s="32">
        <v>52</v>
      </c>
      <c r="S122" s="14">
        <v>2.6388888888888889E-2</v>
      </c>
    </row>
    <row r="123" spans="1:19">
      <c r="A123" s="21">
        <v>6</v>
      </c>
      <c r="B123" s="20" t="s">
        <v>1609</v>
      </c>
      <c r="C123" s="21">
        <v>6</v>
      </c>
      <c r="D123" s="20" t="s">
        <v>97</v>
      </c>
      <c r="E123" s="20" t="s">
        <v>82</v>
      </c>
      <c r="F123" s="20" t="s">
        <v>106</v>
      </c>
      <c r="G123" s="36">
        <v>20.38</v>
      </c>
      <c r="H123" s="20" t="s">
        <v>76</v>
      </c>
      <c r="I123" s="21">
        <v>122</v>
      </c>
      <c r="J123" s="20" t="s">
        <v>75</v>
      </c>
      <c r="K123" s="20" t="s">
        <v>17</v>
      </c>
      <c r="L123" s="24">
        <v>45018</v>
      </c>
      <c r="M123" s="19" t="s">
        <v>1982</v>
      </c>
      <c r="N123" s="22" t="s">
        <v>2074</v>
      </c>
      <c r="O123" s="18">
        <v>6.9444444444444434E-2</v>
      </c>
      <c r="P123" s="19">
        <v>3.680555555555555E-2</v>
      </c>
      <c r="Q123" s="20" t="s">
        <v>2302</v>
      </c>
      <c r="R123" s="33">
        <v>105</v>
      </c>
      <c r="S123" s="19">
        <v>2.2222222222222223E-2</v>
      </c>
    </row>
    <row r="124" spans="1:19">
      <c r="A124" s="16">
        <v>16</v>
      </c>
      <c r="B124" s="15" t="s">
        <v>630</v>
      </c>
      <c r="C124" s="16">
        <v>6</v>
      </c>
      <c r="D124" s="15" t="s">
        <v>78</v>
      </c>
      <c r="E124" s="15" t="s">
        <v>82</v>
      </c>
      <c r="F124" s="15" t="s">
        <v>106</v>
      </c>
      <c r="G124" s="35">
        <v>46.88</v>
      </c>
      <c r="H124" s="15" t="s">
        <v>57</v>
      </c>
      <c r="I124" s="16">
        <v>123</v>
      </c>
      <c r="J124" s="15" t="s">
        <v>64</v>
      </c>
      <c r="K124" s="15" t="s">
        <v>5</v>
      </c>
      <c r="L124" s="23">
        <v>45018</v>
      </c>
      <c r="M124" s="14" t="s">
        <v>1895</v>
      </c>
      <c r="N124" s="17" t="s">
        <v>2173</v>
      </c>
      <c r="O124" s="13">
        <v>4.2361111111111127E-2</v>
      </c>
      <c r="P124" s="14">
        <v>1.9444444444444462E-2</v>
      </c>
      <c r="Q124" s="15" t="s">
        <v>2302</v>
      </c>
      <c r="R124" s="32">
        <v>24</v>
      </c>
      <c r="S124" s="14">
        <v>2.2916666666666665E-2</v>
      </c>
    </row>
    <row r="125" spans="1:19">
      <c r="A125" s="21">
        <v>16</v>
      </c>
      <c r="B125" s="20" t="s">
        <v>669</v>
      </c>
      <c r="C125" s="21">
        <v>5</v>
      </c>
      <c r="D125" s="20" t="s">
        <v>72</v>
      </c>
      <c r="E125" s="20" t="s">
        <v>82</v>
      </c>
      <c r="F125" s="20" t="s">
        <v>2342</v>
      </c>
      <c r="G125" s="36">
        <v>0</v>
      </c>
      <c r="H125" s="20" t="s">
        <v>70</v>
      </c>
      <c r="I125" s="21">
        <v>124</v>
      </c>
      <c r="J125" s="20" t="s">
        <v>90</v>
      </c>
      <c r="K125" s="20" t="s">
        <v>1605</v>
      </c>
      <c r="L125" s="24">
        <v>45018</v>
      </c>
      <c r="M125" s="19" t="s">
        <v>1903</v>
      </c>
      <c r="N125" s="22" t="s">
        <v>2174</v>
      </c>
      <c r="O125" s="18">
        <v>7.1527777777777773E-2</v>
      </c>
      <c r="P125" s="19">
        <v>0</v>
      </c>
      <c r="Q125" s="20" t="s">
        <v>2303</v>
      </c>
      <c r="R125" s="33">
        <v>222</v>
      </c>
      <c r="S125" s="19">
        <v>9.583333333333334E-2</v>
      </c>
    </row>
    <row r="126" spans="1:19">
      <c r="A126" s="16">
        <v>14</v>
      </c>
      <c r="B126" s="15" t="s">
        <v>1307</v>
      </c>
      <c r="C126" s="16">
        <v>2</v>
      </c>
      <c r="D126" s="15" t="s">
        <v>72</v>
      </c>
      <c r="E126" s="15" t="s">
        <v>82</v>
      </c>
      <c r="F126" s="15" t="s">
        <v>59</v>
      </c>
      <c r="G126" s="35">
        <v>24.66</v>
      </c>
      <c r="H126" s="15" t="s">
        <v>70</v>
      </c>
      <c r="I126" s="16">
        <v>125</v>
      </c>
      <c r="J126" s="15" t="s">
        <v>126</v>
      </c>
      <c r="K126" s="15" t="s">
        <v>1603</v>
      </c>
      <c r="L126" s="23">
        <v>45018</v>
      </c>
      <c r="M126" s="14" t="s">
        <v>1983</v>
      </c>
      <c r="N126" s="17" t="s">
        <v>2123</v>
      </c>
      <c r="O126" s="13">
        <v>0.13680555555555557</v>
      </c>
      <c r="P126" s="14">
        <v>7.8472222222222235E-2</v>
      </c>
      <c r="Q126" s="15" t="s">
        <v>2302</v>
      </c>
      <c r="R126" s="32">
        <v>184</v>
      </c>
      <c r="S126" s="14">
        <v>5.8333333333333334E-2</v>
      </c>
    </row>
    <row r="127" spans="1:19">
      <c r="A127" s="21">
        <v>18</v>
      </c>
      <c r="B127" s="20" t="s">
        <v>1220</v>
      </c>
      <c r="C127" s="21">
        <v>3</v>
      </c>
      <c r="D127" s="20" t="s">
        <v>97</v>
      </c>
      <c r="E127" s="20" t="s">
        <v>82</v>
      </c>
      <c r="F127" s="20" t="s">
        <v>59</v>
      </c>
      <c r="G127" s="36">
        <v>41.82</v>
      </c>
      <c r="H127" s="20" t="s">
        <v>70</v>
      </c>
      <c r="I127" s="21">
        <v>126</v>
      </c>
      <c r="J127" s="20" t="s">
        <v>100</v>
      </c>
      <c r="K127" s="20" t="s">
        <v>1601</v>
      </c>
      <c r="L127" s="24">
        <v>45018</v>
      </c>
      <c r="M127" s="19" t="s">
        <v>1984</v>
      </c>
      <c r="N127" s="22" t="s">
        <v>2116</v>
      </c>
      <c r="O127" s="18">
        <v>0.10208333333333335</v>
      </c>
      <c r="P127" s="19">
        <v>5.5555555555555636E-3</v>
      </c>
      <c r="Q127" s="20" t="s">
        <v>2302</v>
      </c>
      <c r="R127" s="33">
        <v>165</v>
      </c>
      <c r="S127" s="19">
        <v>9.6527777777777782E-2</v>
      </c>
    </row>
    <row r="128" spans="1:19">
      <c r="A128" s="16">
        <v>6</v>
      </c>
      <c r="B128" s="15" t="s">
        <v>1600</v>
      </c>
      <c r="C128" s="16">
        <v>4</v>
      </c>
      <c r="D128" s="15" t="s">
        <v>78</v>
      </c>
      <c r="E128" s="15" t="s">
        <v>82</v>
      </c>
      <c r="F128" s="15" t="s">
        <v>59</v>
      </c>
      <c r="G128" s="35">
        <v>32.82</v>
      </c>
      <c r="H128" s="15" t="s">
        <v>70</v>
      </c>
      <c r="I128" s="16">
        <v>127</v>
      </c>
      <c r="J128" s="15" t="s">
        <v>64</v>
      </c>
      <c r="K128" s="15" t="s">
        <v>12</v>
      </c>
      <c r="L128" s="23">
        <v>45018</v>
      </c>
      <c r="M128" s="14" t="s">
        <v>1959</v>
      </c>
      <c r="N128" s="17" t="s">
        <v>1943</v>
      </c>
      <c r="O128" s="13">
        <v>7.3611111111111127E-2</v>
      </c>
      <c r="P128" s="14">
        <v>5.2777777777777798E-2</v>
      </c>
      <c r="Q128" s="15" t="s">
        <v>2302</v>
      </c>
      <c r="R128" s="32">
        <v>72</v>
      </c>
      <c r="S128" s="14">
        <v>2.0833333333333332E-2</v>
      </c>
    </row>
    <row r="129" spans="1:19">
      <c r="A129" s="21">
        <v>2</v>
      </c>
      <c r="B129" s="20" t="s">
        <v>729</v>
      </c>
      <c r="C129" s="21">
        <v>5</v>
      </c>
      <c r="D129" s="20" t="s">
        <v>61</v>
      </c>
      <c r="E129" s="20" t="s">
        <v>82</v>
      </c>
      <c r="F129" s="20" t="s">
        <v>2342</v>
      </c>
      <c r="G129" s="36">
        <v>0</v>
      </c>
      <c r="H129" s="20" t="s">
        <v>76</v>
      </c>
      <c r="I129" s="21">
        <v>128</v>
      </c>
      <c r="J129" s="20" t="s">
        <v>85</v>
      </c>
      <c r="K129" s="20" t="s">
        <v>1597</v>
      </c>
      <c r="L129" s="24">
        <v>45018</v>
      </c>
      <c r="M129" s="19" t="s">
        <v>1935</v>
      </c>
      <c r="N129" s="22" t="s">
        <v>2175</v>
      </c>
      <c r="O129" s="18">
        <v>9.1666666666666688E-2</v>
      </c>
      <c r="P129" s="19">
        <v>0</v>
      </c>
      <c r="Q129" s="20" t="s">
        <v>2303</v>
      </c>
      <c r="R129" s="33">
        <v>239</v>
      </c>
      <c r="S129" s="19">
        <v>0.11944444444444445</v>
      </c>
    </row>
    <row r="130" spans="1:19">
      <c r="A130" s="16">
        <v>16</v>
      </c>
      <c r="B130" s="15" t="s">
        <v>1596</v>
      </c>
      <c r="C130" s="16">
        <v>5</v>
      </c>
      <c r="D130" s="15" t="s">
        <v>61</v>
      </c>
      <c r="E130" s="15" t="s">
        <v>82</v>
      </c>
      <c r="F130" s="15" t="s">
        <v>59</v>
      </c>
      <c r="G130" s="35">
        <v>49.3</v>
      </c>
      <c r="H130" s="15" t="s">
        <v>57</v>
      </c>
      <c r="I130" s="16">
        <v>129</v>
      </c>
      <c r="J130" s="15" t="s">
        <v>100</v>
      </c>
      <c r="K130" s="15" t="s">
        <v>1594</v>
      </c>
      <c r="L130" s="23">
        <v>45018</v>
      </c>
      <c r="M130" s="14" t="s">
        <v>1940</v>
      </c>
      <c r="N130" s="17" t="s">
        <v>2076</v>
      </c>
      <c r="O130" s="13">
        <v>8.3333333333333343E-2</v>
      </c>
      <c r="P130" s="14">
        <v>2.777777777777779E-2</v>
      </c>
      <c r="Q130" s="15" t="s">
        <v>2302</v>
      </c>
      <c r="R130" s="32">
        <v>106</v>
      </c>
      <c r="S130" s="14">
        <v>5.5555555555555552E-2</v>
      </c>
    </row>
    <row r="131" spans="1:19">
      <c r="A131" s="21">
        <v>10</v>
      </c>
      <c r="B131" s="20" t="s">
        <v>681</v>
      </c>
      <c r="C131" s="21">
        <v>4</v>
      </c>
      <c r="D131" s="20" t="s">
        <v>61</v>
      </c>
      <c r="E131" s="20" t="s">
        <v>82</v>
      </c>
      <c r="F131" s="20" t="s">
        <v>59</v>
      </c>
      <c r="G131" s="36">
        <v>38.130000000000003</v>
      </c>
      <c r="H131" s="20" t="s">
        <v>70</v>
      </c>
      <c r="I131" s="21">
        <v>130</v>
      </c>
      <c r="J131" s="20" t="s">
        <v>75</v>
      </c>
      <c r="K131" s="20" t="s">
        <v>17</v>
      </c>
      <c r="L131" s="24">
        <v>45018</v>
      </c>
      <c r="M131" s="19" t="s">
        <v>1985</v>
      </c>
      <c r="N131" s="22" t="s">
        <v>1974</v>
      </c>
      <c r="O131" s="18">
        <v>4.5833333333333323E-2</v>
      </c>
      <c r="P131" s="19">
        <v>2.8472222222222211E-2</v>
      </c>
      <c r="Q131" s="20" t="s">
        <v>2302</v>
      </c>
      <c r="R131" s="33">
        <v>35</v>
      </c>
      <c r="S131" s="19">
        <v>1.7361111111111112E-2</v>
      </c>
    </row>
    <row r="132" spans="1:19">
      <c r="A132" s="16">
        <v>7</v>
      </c>
      <c r="B132" s="15" t="s">
        <v>503</v>
      </c>
      <c r="C132" s="16">
        <v>5</v>
      </c>
      <c r="D132" s="15" t="s">
        <v>78</v>
      </c>
      <c r="E132" s="15" t="s">
        <v>82</v>
      </c>
      <c r="F132" s="15" t="s">
        <v>59</v>
      </c>
      <c r="G132" s="35">
        <v>42.41</v>
      </c>
      <c r="H132" s="15" t="s">
        <v>76</v>
      </c>
      <c r="I132" s="16">
        <v>131</v>
      </c>
      <c r="J132" s="15" t="s">
        <v>56</v>
      </c>
      <c r="K132" s="15" t="s">
        <v>1591</v>
      </c>
      <c r="L132" s="23">
        <v>45018</v>
      </c>
      <c r="M132" s="14" t="s">
        <v>1986</v>
      </c>
      <c r="N132" s="17" t="s">
        <v>2176</v>
      </c>
      <c r="O132" s="13">
        <v>0.15972222222222221</v>
      </c>
      <c r="P132" s="14">
        <v>6.5972222222222224E-2</v>
      </c>
      <c r="Q132" s="15" t="s">
        <v>2302</v>
      </c>
      <c r="R132" s="32">
        <v>157</v>
      </c>
      <c r="S132" s="14">
        <v>8.3333333333333329E-2</v>
      </c>
    </row>
    <row r="133" spans="1:19">
      <c r="A133" s="21">
        <v>9</v>
      </c>
      <c r="B133" s="20" t="s">
        <v>1590</v>
      </c>
      <c r="C133" s="21">
        <v>2</v>
      </c>
      <c r="D133" s="20" t="s">
        <v>72</v>
      </c>
      <c r="E133" s="20" t="s">
        <v>66</v>
      </c>
      <c r="F133" s="20" t="s">
        <v>2342</v>
      </c>
      <c r="G133" s="36">
        <v>0</v>
      </c>
      <c r="H133" s="20" t="s">
        <v>57</v>
      </c>
      <c r="I133" s="21">
        <v>132</v>
      </c>
      <c r="J133" s="20" t="s">
        <v>126</v>
      </c>
      <c r="K133" s="20" t="s">
        <v>1588</v>
      </c>
      <c r="L133" s="24">
        <v>45018</v>
      </c>
      <c r="M133" s="19" t="s">
        <v>1987</v>
      </c>
      <c r="N133" s="22" t="s">
        <v>2026</v>
      </c>
      <c r="O133" s="18">
        <v>5.347222222222222E-2</v>
      </c>
      <c r="P133" s="19">
        <v>0</v>
      </c>
      <c r="Q133" s="20" t="s">
        <v>2303</v>
      </c>
      <c r="R133" s="33">
        <v>206</v>
      </c>
      <c r="S133" s="19">
        <v>7.0833333333333331E-2</v>
      </c>
    </row>
    <row r="134" spans="1:19">
      <c r="A134" s="16">
        <v>20</v>
      </c>
      <c r="B134" s="15" t="s">
        <v>321</v>
      </c>
      <c r="C134" s="16">
        <v>6</v>
      </c>
      <c r="D134" s="15" t="s">
        <v>61</v>
      </c>
      <c r="E134" s="15" t="s">
        <v>82</v>
      </c>
      <c r="F134" s="15" t="s">
        <v>59</v>
      </c>
      <c r="G134" s="35">
        <v>39.74</v>
      </c>
      <c r="H134" s="15" t="s">
        <v>76</v>
      </c>
      <c r="I134" s="16">
        <v>133</v>
      </c>
      <c r="J134" s="15" t="s">
        <v>69</v>
      </c>
      <c r="K134" s="15" t="s">
        <v>1586</v>
      </c>
      <c r="L134" s="23">
        <v>45018</v>
      </c>
      <c r="M134" s="14" t="s">
        <v>1988</v>
      </c>
      <c r="N134" s="17" t="s">
        <v>1998</v>
      </c>
      <c r="O134" s="13">
        <v>0.13402777777777777</v>
      </c>
      <c r="P134" s="14">
        <v>4.9305555555555561E-2</v>
      </c>
      <c r="Q134" s="15" t="s">
        <v>2302</v>
      </c>
      <c r="R134" s="32">
        <v>182</v>
      </c>
      <c r="S134" s="14">
        <v>7.4305555555555555E-2</v>
      </c>
    </row>
    <row r="135" spans="1:19">
      <c r="A135" s="21">
        <v>3</v>
      </c>
      <c r="B135" s="20" t="s">
        <v>1585</v>
      </c>
      <c r="C135" s="21">
        <v>6</v>
      </c>
      <c r="D135" s="20" t="s">
        <v>97</v>
      </c>
      <c r="E135" s="20" t="s">
        <v>66</v>
      </c>
      <c r="F135" s="20" t="s">
        <v>59</v>
      </c>
      <c r="G135" s="36">
        <v>30.1</v>
      </c>
      <c r="H135" s="20" t="s">
        <v>70</v>
      </c>
      <c r="I135" s="21">
        <v>134</v>
      </c>
      <c r="J135" s="20" t="s">
        <v>85</v>
      </c>
      <c r="K135" s="20" t="s">
        <v>1583</v>
      </c>
      <c r="L135" s="24">
        <v>45018</v>
      </c>
      <c r="M135" s="19" t="s">
        <v>1989</v>
      </c>
      <c r="N135" s="22" t="s">
        <v>1998</v>
      </c>
      <c r="O135" s="18">
        <v>0.15625</v>
      </c>
      <c r="P135" s="19">
        <v>0.12291666666666667</v>
      </c>
      <c r="Q135" s="20" t="s">
        <v>2302</v>
      </c>
      <c r="R135" s="33">
        <v>120</v>
      </c>
      <c r="S135" s="19">
        <v>3.3333333333333333E-2</v>
      </c>
    </row>
    <row r="136" spans="1:19">
      <c r="A136" s="16">
        <v>11</v>
      </c>
      <c r="B136" s="15" t="s">
        <v>518</v>
      </c>
      <c r="C136" s="16">
        <v>1</v>
      </c>
      <c r="D136" s="15" t="s">
        <v>87</v>
      </c>
      <c r="E136" s="15" t="s">
        <v>66</v>
      </c>
      <c r="F136" s="15" t="s">
        <v>59</v>
      </c>
      <c r="G136" s="35">
        <v>34.700000000000003</v>
      </c>
      <c r="H136" s="15" t="s">
        <v>76</v>
      </c>
      <c r="I136" s="16">
        <v>135</v>
      </c>
      <c r="J136" s="15" t="s">
        <v>104</v>
      </c>
      <c r="K136" s="15" t="s">
        <v>1581</v>
      </c>
      <c r="L136" s="23">
        <v>45018</v>
      </c>
      <c r="M136" s="14" t="s">
        <v>1990</v>
      </c>
      <c r="N136" s="17" t="s">
        <v>1906</v>
      </c>
      <c r="O136" s="13">
        <v>9.4444444444444456E-2</v>
      </c>
      <c r="P136" s="14">
        <v>2.2916666666666675E-2</v>
      </c>
      <c r="Q136" s="15" t="s">
        <v>2302</v>
      </c>
      <c r="R136" s="32">
        <v>260</v>
      </c>
      <c r="S136" s="14">
        <v>6.1111111111111109E-2</v>
      </c>
    </row>
    <row r="137" spans="1:19">
      <c r="A137" s="21">
        <v>6</v>
      </c>
      <c r="B137" s="20" t="s">
        <v>1580</v>
      </c>
      <c r="C137" s="21">
        <v>1</v>
      </c>
      <c r="D137" s="20" t="s">
        <v>97</v>
      </c>
      <c r="E137" s="20" t="s">
        <v>82</v>
      </c>
      <c r="F137" s="20" t="s">
        <v>59</v>
      </c>
      <c r="G137" s="36">
        <v>30.25</v>
      </c>
      <c r="H137" s="20" t="s">
        <v>76</v>
      </c>
      <c r="I137" s="21">
        <v>136</v>
      </c>
      <c r="J137" s="20" t="s">
        <v>126</v>
      </c>
      <c r="K137" s="20" t="s">
        <v>11</v>
      </c>
      <c r="L137" s="24">
        <v>45018</v>
      </c>
      <c r="M137" s="19" t="s">
        <v>1991</v>
      </c>
      <c r="N137" s="22" t="s">
        <v>2177</v>
      </c>
      <c r="O137" s="18">
        <v>0.14305555555555555</v>
      </c>
      <c r="P137" s="19">
        <v>0.12361111111111112</v>
      </c>
      <c r="Q137" s="20" t="s">
        <v>2302</v>
      </c>
      <c r="R137" s="33">
        <v>80</v>
      </c>
      <c r="S137" s="19">
        <v>9.0277777777777769E-3</v>
      </c>
    </row>
    <row r="138" spans="1:19">
      <c r="A138" s="16">
        <v>13</v>
      </c>
      <c r="B138" s="15" t="s">
        <v>1578</v>
      </c>
      <c r="C138" s="16">
        <v>3</v>
      </c>
      <c r="D138" s="15" t="s">
        <v>78</v>
      </c>
      <c r="E138" s="15" t="s">
        <v>60</v>
      </c>
      <c r="F138" s="15" t="s">
        <v>59</v>
      </c>
      <c r="G138" s="35">
        <v>12.4</v>
      </c>
      <c r="H138" s="15" t="s">
        <v>76</v>
      </c>
      <c r="I138" s="16">
        <v>137</v>
      </c>
      <c r="J138" s="15" t="s">
        <v>75</v>
      </c>
      <c r="K138" s="15" t="s">
        <v>23</v>
      </c>
      <c r="L138" s="23">
        <v>45018</v>
      </c>
      <c r="M138" s="14" t="s">
        <v>1936</v>
      </c>
      <c r="N138" s="17" t="s">
        <v>2178</v>
      </c>
      <c r="O138" s="13">
        <v>0.12847222222222224</v>
      </c>
      <c r="P138" s="14">
        <v>8.9583333333333362E-2</v>
      </c>
      <c r="Q138" s="15" t="s">
        <v>2302</v>
      </c>
      <c r="R138" s="32">
        <v>63</v>
      </c>
      <c r="S138" s="14">
        <v>2.8472222222222222E-2</v>
      </c>
    </row>
    <row r="139" spans="1:19">
      <c r="A139" s="21">
        <v>6</v>
      </c>
      <c r="B139" s="20" t="s">
        <v>1576</v>
      </c>
      <c r="C139" s="21">
        <v>2</v>
      </c>
      <c r="D139" s="20" t="s">
        <v>61</v>
      </c>
      <c r="E139" s="20" t="s">
        <v>60</v>
      </c>
      <c r="F139" s="20" t="s">
        <v>2342</v>
      </c>
      <c r="G139" s="36">
        <v>0</v>
      </c>
      <c r="H139" s="20" t="s">
        <v>76</v>
      </c>
      <c r="I139" s="21">
        <v>138</v>
      </c>
      <c r="J139" s="20" t="s">
        <v>132</v>
      </c>
      <c r="K139" s="20" t="s">
        <v>1575</v>
      </c>
      <c r="L139" s="24">
        <v>45018</v>
      </c>
      <c r="M139" s="19" t="s">
        <v>1992</v>
      </c>
      <c r="N139" s="22" t="s">
        <v>2179</v>
      </c>
      <c r="O139" s="18">
        <v>6.6666666666666693E-2</v>
      </c>
      <c r="P139" s="19">
        <v>0</v>
      </c>
      <c r="Q139" s="20" t="s">
        <v>2303</v>
      </c>
      <c r="R139" s="33">
        <v>238</v>
      </c>
      <c r="S139" s="19">
        <v>6.7361111111111108E-2</v>
      </c>
    </row>
    <row r="140" spans="1:19">
      <c r="A140" s="16">
        <v>16</v>
      </c>
      <c r="B140" s="15" t="s">
        <v>1574</v>
      </c>
      <c r="C140" s="16">
        <v>3</v>
      </c>
      <c r="D140" s="15" t="s">
        <v>61</v>
      </c>
      <c r="E140" s="15" t="s">
        <v>82</v>
      </c>
      <c r="F140" s="15" t="s">
        <v>59</v>
      </c>
      <c r="G140" s="35">
        <v>47.2</v>
      </c>
      <c r="H140" s="15" t="s">
        <v>70</v>
      </c>
      <c r="I140" s="16">
        <v>139</v>
      </c>
      <c r="J140" s="15" t="s">
        <v>69</v>
      </c>
      <c r="K140" s="15" t="s">
        <v>17</v>
      </c>
      <c r="L140" s="23">
        <v>45018</v>
      </c>
      <c r="M140" s="14" t="s">
        <v>1931</v>
      </c>
      <c r="N140" s="17" t="s">
        <v>2180</v>
      </c>
      <c r="O140" s="13">
        <v>0.16597222222222224</v>
      </c>
      <c r="P140" s="14">
        <v>0.1479166666666667</v>
      </c>
      <c r="Q140" s="15" t="s">
        <v>2302</v>
      </c>
      <c r="R140" s="32">
        <v>35</v>
      </c>
      <c r="S140" s="14">
        <v>1.8055555555555554E-2</v>
      </c>
    </row>
    <row r="141" spans="1:19">
      <c r="A141" s="21">
        <v>11</v>
      </c>
      <c r="B141" s="20" t="s">
        <v>1572</v>
      </c>
      <c r="C141" s="21">
        <v>4</v>
      </c>
      <c r="D141" s="20" t="s">
        <v>61</v>
      </c>
      <c r="E141" s="20" t="s">
        <v>82</v>
      </c>
      <c r="F141" s="20" t="s">
        <v>102</v>
      </c>
      <c r="G141" s="36">
        <v>32.130000000000003</v>
      </c>
      <c r="H141" s="20" t="s">
        <v>70</v>
      </c>
      <c r="I141" s="21">
        <v>140</v>
      </c>
      <c r="J141" s="20" t="s">
        <v>163</v>
      </c>
      <c r="K141" s="20" t="s">
        <v>1570</v>
      </c>
      <c r="L141" s="24">
        <v>45018</v>
      </c>
      <c r="M141" s="19" t="s">
        <v>1938</v>
      </c>
      <c r="N141" s="22" t="s">
        <v>2181</v>
      </c>
      <c r="O141" s="18">
        <v>0.1111111111111111</v>
      </c>
      <c r="P141" s="19">
        <v>2.916666666666666E-2</v>
      </c>
      <c r="Q141" s="20" t="s">
        <v>2302</v>
      </c>
      <c r="R141" s="33">
        <v>191</v>
      </c>
      <c r="S141" s="19">
        <v>8.1944444444444445E-2</v>
      </c>
    </row>
    <row r="142" spans="1:19">
      <c r="A142" s="16">
        <v>4</v>
      </c>
      <c r="B142" s="15" t="s">
        <v>1569</v>
      </c>
      <c r="C142" s="16">
        <v>4</v>
      </c>
      <c r="D142" s="15" t="s">
        <v>72</v>
      </c>
      <c r="E142" s="15" t="s">
        <v>60</v>
      </c>
      <c r="F142" s="15" t="s">
        <v>59</v>
      </c>
      <c r="G142" s="35">
        <v>41.56</v>
      </c>
      <c r="H142" s="15" t="s">
        <v>57</v>
      </c>
      <c r="I142" s="16">
        <v>141</v>
      </c>
      <c r="J142" s="15" t="s">
        <v>56</v>
      </c>
      <c r="K142" s="15" t="s">
        <v>23</v>
      </c>
      <c r="L142" s="23">
        <v>45018</v>
      </c>
      <c r="M142" s="14" t="s">
        <v>1993</v>
      </c>
      <c r="N142" s="17" t="s">
        <v>2171</v>
      </c>
      <c r="O142" s="13">
        <v>0.15763888888888888</v>
      </c>
      <c r="P142" s="14">
        <v>0.13819444444444445</v>
      </c>
      <c r="Q142" s="15" t="s">
        <v>2302</v>
      </c>
      <c r="R142" s="32">
        <v>21</v>
      </c>
      <c r="S142" s="14">
        <v>1.9444444444444445E-2</v>
      </c>
    </row>
    <row r="143" spans="1:19">
      <c r="A143" s="21">
        <v>14</v>
      </c>
      <c r="B143" s="20" t="s">
        <v>1251</v>
      </c>
      <c r="C143" s="21">
        <v>3</v>
      </c>
      <c r="D143" s="20" t="s">
        <v>78</v>
      </c>
      <c r="E143" s="20" t="s">
        <v>82</v>
      </c>
      <c r="F143" s="20" t="s">
        <v>59</v>
      </c>
      <c r="G143" s="36">
        <v>16.29</v>
      </c>
      <c r="H143" s="20" t="s">
        <v>76</v>
      </c>
      <c r="I143" s="21">
        <v>142</v>
      </c>
      <c r="J143" s="20" t="s">
        <v>64</v>
      </c>
      <c r="K143" s="20" t="s">
        <v>1567</v>
      </c>
      <c r="L143" s="24">
        <v>45018</v>
      </c>
      <c r="M143" s="19" t="s">
        <v>1994</v>
      </c>
      <c r="N143" s="22" t="s">
        <v>2131</v>
      </c>
      <c r="O143" s="18">
        <v>9.3749999999999972E-2</v>
      </c>
      <c r="P143" s="19">
        <v>3.4722222222222189E-2</v>
      </c>
      <c r="Q143" s="20" t="s">
        <v>2302</v>
      </c>
      <c r="R143" s="33">
        <v>181</v>
      </c>
      <c r="S143" s="19">
        <v>4.8611111111111112E-2</v>
      </c>
    </row>
    <row r="144" spans="1:19">
      <c r="A144" s="16">
        <v>9</v>
      </c>
      <c r="B144" s="15" t="s">
        <v>1566</v>
      </c>
      <c r="C144" s="16">
        <v>4</v>
      </c>
      <c r="D144" s="15" t="s">
        <v>78</v>
      </c>
      <c r="E144" s="15" t="s">
        <v>82</v>
      </c>
      <c r="F144" s="15" t="s">
        <v>102</v>
      </c>
      <c r="G144" s="35">
        <v>48.26</v>
      </c>
      <c r="H144" s="15" t="s">
        <v>70</v>
      </c>
      <c r="I144" s="16">
        <v>143</v>
      </c>
      <c r="J144" s="15" t="s">
        <v>100</v>
      </c>
      <c r="K144" s="15" t="s">
        <v>26</v>
      </c>
      <c r="L144" s="23">
        <v>45018</v>
      </c>
      <c r="M144" s="14" t="s">
        <v>1995</v>
      </c>
      <c r="N144" s="17" t="s">
        <v>2182</v>
      </c>
      <c r="O144" s="13">
        <v>0.16527777777777777</v>
      </c>
      <c r="P144" s="14">
        <v>0.15416666666666667</v>
      </c>
      <c r="Q144" s="15" t="s">
        <v>2302</v>
      </c>
      <c r="R144" s="32">
        <v>50</v>
      </c>
      <c r="S144" s="14">
        <v>1.1111111111111112E-2</v>
      </c>
    </row>
    <row r="145" spans="1:19">
      <c r="A145" s="21">
        <v>18</v>
      </c>
      <c r="B145" s="20" t="s">
        <v>1564</v>
      </c>
      <c r="C145" s="21">
        <v>1</v>
      </c>
      <c r="D145" s="20" t="s">
        <v>78</v>
      </c>
      <c r="E145" s="20" t="s">
        <v>66</v>
      </c>
      <c r="F145" s="20" t="s">
        <v>59</v>
      </c>
      <c r="G145" s="36">
        <v>11.22</v>
      </c>
      <c r="H145" s="20" t="s">
        <v>76</v>
      </c>
      <c r="I145" s="21">
        <v>144</v>
      </c>
      <c r="J145" s="20" t="s">
        <v>100</v>
      </c>
      <c r="K145" s="20" t="s">
        <v>1562</v>
      </c>
      <c r="L145" s="24">
        <v>45018</v>
      </c>
      <c r="M145" s="19" t="s">
        <v>1996</v>
      </c>
      <c r="N145" s="22" t="s">
        <v>2112</v>
      </c>
      <c r="O145" s="18">
        <v>0.1173611111111111</v>
      </c>
      <c r="P145" s="19">
        <v>2.777777777777754E-3</v>
      </c>
      <c r="Q145" s="20" t="s">
        <v>2302</v>
      </c>
      <c r="R145" s="33">
        <v>185</v>
      </c>
      <c r="S145" s="19">
        <v>0.10416666666666667</v>
      </c>
    </row>
    <row r="146" spans="1:19">
      <c r="A146" s="16">
        <v>2</v>
      </c>
      <c r="B146" s="15" t="s">
        <v>1561</v>
      </c>
      <c r="C146" s="16">
        <v>5</v>
      </c>
      <c r="D146" s="15" t="s">
        <v>61</v>
      </c>
      <c r="E146" s="15" t="s">
        <v>66</v>
      </c>
      <c r="F146" s="15" t="s">
        <v>2342</v>
      </c>
      <c r="G146" s="35">
        <v>0</v>
      </c>
      <c r="H146" s="15" t="s">
        <v>76</v>
      </c>
      <c r="I146" s="16">
        <v>145</v>
      </c>
      <c r="J146" s="15" t="s">
        <v>132</v>
      </c>
      <c r="K146" s="15" t="s">
        <v>1559</v>
      </c>
      <c r="L146" s="23">
        <v>45018</v>
      </c>
      <c r="M146" s="14" t="s">
        <v>1997</v>
      </c>
      <c r="N146" s="17" t="s">
        <v>1930</v>
      </c>
      <c r="O146" s="13">
        <v>5.5555555555555546E-2</v>
      </c>
      <c r="P146" s="14">
        <v>0</v>
      </c>
      <c r="Q146" s="15" t="s">
        <v>2303</v>
      </c>
      <c r="R146" s="32">
        <v>126</v>
      </c>
      <c r="S146" s="14">
        <v>7.3611111111111113E-2</v>
      </c>
    </row>
    <row r="147" spans="1:19">
      <c r="A147" s="21">
        <v>8</v>
      </c>
      <c r="B147" s="20" t="s">
        <v>1481</v>
      </c>
      <c r="C147" s="21">
        <v>6</v>
      </c>
      <c r="D147" s="20" t="s">
        <v>72</v>
      </c>
      <c r="E147" s="20" t="s">
        <v>82</v>
      </c>
      <c r="F147" s="20" t="s">
        <v>59</v>
      </c>
      <c r="G147" s="36">
        <v>38.4</v>
      </c>
      <c r="H147" s="20" t="s">
        <v>57</v>
      </c>
      <c r="I147" s="21">
        <v>146</v>
      </c>
      <c r="J147" s="20" t="s">
        <v>163</v>
      </c>
      <c r="K147" s="20" t="s">
        <v>9</v>
      </c>
      <c r="L147" s="24">
        <v>45018</v>
      </c>
      <c r="M147" s="19" t="s">
        <v>1941</v>
      </c>
      <c r="N147" s="22" t="s">
        <v>2045</v>
      </c>
      <c r="O147" s="18">
        <v>5.1388888888888901E-2</v>
      </c>
      <c r="P147" s="19">
        <v>1.875000000000001E-2</v>
      </c>
      <c r="Q147" s="20" t="s">
        <v>2302</v>
      </c>
      <c r="R147" s="33">
        <v>62</v>
      </c>
      <c r="S147" s="19">
        <v>3.2638888888888891E-2</v>
      </c>
    </row>
    <row r="148" spans="1:19">
      <c r="A148" s="16">
        <v>5</v>
      </c>
      <c r="B148" s="15" t="s">
        <v>1558</v>
      </c>
      <c r="C148" s="16">
        <v>4</v>
      </c>
      <c r="D148" s="15" t="s">
        <v>72</v>
      </c>
      <c r="E148" s="15" t="s">
        <v>60</v>
      </c>
      <c r="F148" s="15" t="s">
        <v>59</v>
      </c>
      <c r="G148" s="35">
        <v>27.14</v>
      </c>
      <c r="H148" s="15" t="s">
        <v>57</v>
      </c>
      <c r="I148" s="16">
        <v>147</v>
      </c>
      <c r="J148" s="15" t="s">
        <v>75</v>
      </c>
      <c r="K148" s="15" t="s">
        <v>1556</v>
      </c>
      <c r="L148" s="23">
        <v>45018</v>
      </c>
      <c r="M148" s="14" t="s">
        <v>1915</v>
      </c>
      <c r="N148" s="17" t="s">
        <v>2183</v>
      </c>
      <c r="O148" s="13">
        <v>6.9444444444444475E-2</v>
      </c>
      <c r="P148" s="14">
        <v>4.6527777777777807E-2</v>
      </c>
      <c r="Q148" s="15" t="s">
        <v>2302</v>
      </c>
      <c r="R148" s="32">
        <v>84</v>
      </c>
      <c r="S148" s="14">
        <v>2.2916666666666665E-2</v>
      </c>
    </row>
    <row r="149" spans="1:19">
      <c r="A149" s="21">
        <v>10</v>
      </c>
      <c r="B149" s="20" t="s">
        <v>782</v>
      </c>
      <c r="C149" s="21">
        <v>6</v>
      </c>
      <c r="D149" s="20" t="s">
        <v>72</v>
      </c>
      <c r="E149" s="20" t="s">
        <v>82</v>
      </c>
      <c r="F149" s="20" t="s">
        <v>2342</v>
      </c>
      <c r="G149" s="36">
        <v>0</v>
      </c>
      <c r="H149" s="20" t="s">
        <v>76</v>
      </c>
      <c r="I149" s="21">
        <v>148</v>
      </c>
      <c r="J149" s="20" t="s">
        <v>75</v>
      </c>
      <c r="K149" s="20" t="s">
        <v>1554</v>
      </c>
      <c r="L149" s="24">
        <v>45018</v>
      </c>
      <c r="M149" s="19" t="s">
        <v>1998</v>
      </c>
      <c r="N149" s="22" t="s">
        <v>2184</v>
      </c>
      <c r="O149" s="18">
        <v>9.8611111111111108E-2</v>
      </c>
      <c r="P149" s="19">
        <v>0</v>
      </c>
      <c r="Q149" s="20" t="s">
        <v>2303</v>
      </c>
      <c r="R149" s="33">
        <v>212</v>
      </c>
      <c r="S149" s="19">
        <v>0.11041666666666666</v>
      </c>
    </row>
    <row r="150" spans="1:19">
      <c r="A150" s="16">
        <v>18</v>
      </c>
      <c r="B150" s="15" t="s">
        <v>1283</v>
      </c>
      <c r="C150" s="16">
        <v>4</v>
      </c>
      <c r="D150" s="15" t="s">
        <v>87</v>
      </c>
      <c r="E150" s="15" t="s">
        <v>60</v>
      </c>
      <c r="F150" s="15" t="s">
        <v>59</v>
      </c>
      <c r="G150" s="35">
        <v>15.92</v>
      </c>
      <c r="H150" s="15" t="s">
        <v>76</v>
      </c>
      <c r="I150" s="16">
        <v>149</v>
      </c>
      <c r="J150" s="15" t="s">
        <v>104</v>
      </c>
      <c r="K150" s="15" t="s">
        <v>1552</v>
      </c>
      <c r="L150" s="23">
        <v>45018</v>
      </c>
      <c r="M150" s="14" t="s">
        <v>1999</v>
      </c>
      <c r="N150" s="17" t="s">
        <v>2185</v>
      </c>
      <c r="O150" s="13">
        <v>0.14583333333333329</v>
      </c>
      <c r="P150" s="14">
        <v>3.8888888888888848E-2</v>
      </c>
      <c r="Q150" s="15" t="s">
        <v>2302</v>
      </c>
      <c r="R150" s="32">
        <v>226</v>
      </c>
      <c r="S150" s="14">
        <v>9.6527777777777782E-2</v>
      </c>
    </row>
    <row r="151" spans="1:19">
      <c r="A151" s="21">
        <v>18</v>
      </c>
      <c r="B151" s="20" t="s">
        <v>1551</v>
      </c>
      <c r="C151" s="21">
        <v>6</v>
      </c>
      <c r="D151" s="20" t="s">
        <v>97</v>
      </c>
      <c r="E151" s="20" t="s">
        <v>82</v>
      </c>
      <c r="F151" s="20" t="s">
        <v>106</v>
      </c>
      <c r="G151" s="36">
        <v>48.43</v>
      </c>
      <c r="H151" s="20" t="s">
        <v>70</v>
      </c>
      <c r="I151" s="21">
        <v>150</v>
      </c>
      <c r="J151" s="20" t="s">
        <v>64</v>
      </c>
      <c r="K151" s="20" t="s">
        <v>1549</v>
      </c>
      <c r="L151" s="24">
        <v>45018</v>
      </c>
      <c r="M151" s="19" t="s">
        <v>1997</v>
      </c>
      <c r="N151" s="22" t="s">
        <v>2050</v>
      </c>
      <c r="O151" s="18">
        <v>0.10625</v>
      </c>
      <c r="P151" s="19">
        <v>3.2638888888888884E-2</v>
      </c>
      <c r="Q151" s="20" t="s">
        <v>2302</v>
      </c>
      <c r="R151" s="33">
        <v>150</v>
      </c>
      <c r="S151" s="19">
        <v>7.3611111111111113E-2</v>
      </c>
    </row>
    <row r="152" spans="1:19">
      <c r="A152" s="16">
        <v>6</v>
      </c>
      <c r="B152" s="15" t="s">
        <v>942</v>
      </c>
      <c r="C152" s="16">
        <v>2</v>
      </c>
      <c r="D152" s="15" t="s">
        <v>78</v>
      </c>
      <c r="E152" s="15" t="s">
        <v>66</v>
      </c>
      <c r="F152" s="15" t="s">
        <v>59</v>
      </c>
      <c r="G152" s="35">
        <v>41.51</v>
      </c>
      <c r="H152" s="15" t="s">
        <v>76</v>
      </c>
      <c r="I152" s="16">
        <v>151</v>
      </c>
      <c r="J152" s="15" t="s">
        <v>56</v>
      </c>
      <c r="K152" s="15" t="s">
        <v>1547</v>
      </c>
      <c r="L152" s="23">
        <v>45018</v>
      </c>
      <c r="M152" s="14" t="s">
        <v>1979</v>
      </c>
      <c r="N152" s="17" t="s">
        <v>2186</v>
      </c>
      <c r="O152" s="13">
        <v>0.16180555555555554</v>
      </c>
      <c r="P152" s="14">
        <v>0.13819444444444443</v>
      </c>
      <c r="Q152" s="15" t="s">
        <v>2302</v>
      </c>
      <c r="R152" s="32">
        <v>132</v>
      </c>
      <c r="S152" s="14">
        <v>1.3194444444444444E-2</v>
      </c>
    </row>
    <row r="153" spans="1:19">
      <c r="A153" s="21">
        <v>5</v>
      </c>
      <c r="B153" s="20" t="s">
        <v>1546</v>
      </c>
      <c r="C153" s="21">
        <v>6</v>
      </c>
      <c r="D153" s="20" t="s">
        <v>78</v>
      </c>
      <c r="E153" s="20" t="s">
        <v>82</v>
      </c>
      <c r="F153" s="20" t="s">
        <v>106</v>
      </c>
      <c r="G153" s="36">
        <v>25.57</v>
      </c>
      <c r="H153" s="20" t="s">
        <v>57</v>
      </c>
      <c r="I153" s="21">
        <v>152</v>
      </c>
      <c r="J153" s="20" t="s">
        <v>56</v>
      </c>
      <c r="K153" s="20" t="s">
        <v>15</v>
      </c>
      <c r="L153" s="24">
        <v>45018</v>
      </c>
      <c r="M153" s="19" t="s">
        <v>2000</v>
      </c>
      <c r="N153" s="22" t="s">
        <v>2187</v>
      </c>
      <c r="O153" s="18">
        <v>6.8055555555555564E-2</v>
      </c>
      <c r="P153" s="19">
        <v>5.9722222222222232E-2</v>
      </c>
      <c r="Q153" s="20" t="s">
        <v>2302</v>
      </c>
      <c r="R153" s="33">
        <v>56</v>
      </c>
      <c r="S153" s="19">
        <v>8.3333333333333332E-3</v>
      </c>
    </row>
    <row r="154" spans="1:19">
      <c r="A154" s="16">
        <v>10</v>
      </c>
      <c r="B154" s="15" t="s">
        <v>1544</v>
      </c>
      <c r="C154" s="16">
        <v>1</v>
      </c>
      <c r="D154" s="15" t="s">
        <v>61</v>
      </c>
      <c r="E154" s="15" t="s">
        <v>60</v>
      </c>
      <c r="F154" s="15" t="s">
        <v>106</v>
      </c>
      <c r="G154" s="35">
        <v>42.84</v>
      </c>
      <c r="H154" s="15" t="s">
        <v>76</v>
      </c>
      <c r="I154" s="16">
        <v>153</v>
      </c>
      <c r="J154" s="15" t="s">
        <v>163</v>
      </c>
      <c r="K154" s="15" t="s">
        <v>1542</v>
      </c>
      <c r="L154" s="23">
        <v>45018</v>
      </c>
      <c r="M154" s="14" t="s">
        <v>1923</v>
      </c>
      <c r="N154" s="17" t="s">
        <v>2165</v>
      </c>
      <c r="O154" s="13">
        <v>0.10763888888888888</v>
      </c>
      <c r="P154" s="14">
        <v>3.5416666666666652E-2</v>
      </c>
      <c r="Q154" s="15" t="s">
        <v>2302</v>
      </c>
      <c r="R154" s="32">
        <v>203</v>
      </c>
      <c r="S154" s="14">
        <v>6.1805555555555558E-2</v>
      </c>
    </row>
    <row r="155" spans="1:19">
      <c r="A155" s="21">
        <v>11</v>
      </c>
      <c r="B155" s="20" t="s">
        <v>869</v>
      </c>
      <c r="C155" s="21">
        <v>6</v>
      </c>
      <c r="D155" s="20" t="s">
        <v>97</v>
      </c>
      <c r="E155" s="20" t="s">
        <v>60</v>
      </c>
      <c r="F155" s="20" t="s">
        <v>59</v>
      </c>
      <c r="G155" s="36">
        <v>17.2</v>
      </c>
      <c r="H155" s="20" t="s">
        <v>70</v>
      </c>
      <c r="I155" s="21">
        <v>154</v>
      </c>
      <c r="J155" s="20" t="s">
        <v>56</v>
      </c>
      <c r="K155" s="20" t="s">
        <v>1150</v>
      </c>
      <c r="L155" s="24">
        <v>45018</v>
      </c>
      <c r="M155" s="19" t="s">
        <v>1937</v>
      </c>
      <c r="N155" s="22" t="s">
        <v>1950</v>
      </c>
      <c r="O155" s="18">
        <v>6.041666666666666E-2</v>
      </c>
      <c r="P155" s="19">
        <v>3.4722222222222168E-3</v>
      </c>
      <c r="Q155" s="20" t="s">
        <v>2302</v>
      </c>
      <c r="R155" s="33">
        <v>144</v>
      </c>
      <c r="S155" s="19">
        <v>5.6944444444444443E-2</v>
      </c>
    </row>
    <row r="156" spans="1:19">
      <c r="A156" s="16">
        <v>7</v>
      </c>
      <c r="B156" s="15" t="s">
        <v>1540</v>
      </c>
      <c r="C156" s="16">
        <v>2</v>
      </c>
      <c r="D156" s="15" t="s">
        <v>87</v>
      </c>
      <c r="E156" s="15" t="s">
        <v>82</v>
      </c>
      <c r="F156" s="15" t="s">
        <v>59</v>
      </c>
      <c r="G156" s="35">
        <v>25.72</v>
      </c>
      <c r="H156" s="15" t="s">
        <v>57</v>
      </c>
      <c r="I156" s="16">
        <v>155</v>
      </c>
      <c r="J156" s="15" t="s">
        <v>132</v>
      </c>
      <c r="K156" s="15" t="s">
        <v>1538</v>
      </c>
      <c r="L156" s="23">
        <v>45018</v>
      </c>
      <c r="M156" s="14" t="s">
        <v>2001</v>
      </c>
      <c r="N156" s="17" t="s">
        <v>2139</v>
      </c>
      <c r="O156" s="13">
        <v>0.11874999999999999</v>
      </c>
      <c r="P156" s="14">
        <v>4.9305555555555547E-2</v>
      </c>
      <c r="Q156" s="15" t="s">
        <v>2302</v>
      </c>
      <c r="R156" s="32">
        <v>136</v>
      </c>
      <c r="S156" s="14">
        <v>6.9444444444444448E-2</v>
      </c>
    </row>
    <row r="157" spans="1:19">
      <c r="A157" s="21">
        <v>6</v>
      </c>
      <c r="B157" s="20" t="s">
        <v>1537</v>
      </c>
      <c r="C157" s="21">
        <v>4</v>
      </c>
      <c r="D157" s="20" t="s">
        <v>72</v>
      </c>
      <c r="E157" s="20" t="s">
        <v>66</v>
      </c>
      <c r="F157" s="20" t="s">
        <v>59</v>
      </c>
      <c r="G157" s="36">
        <v>19.03</v>
      </c>
      <c r="H157" s="20" t="s">
        <v>70</v>
      </c>
      <c r="I157" s="21">
        <v>156</v>
      </c>
      <c r="J157" s="20" t="s">
        <v>90</v>
      </c>
      <c r="K157" s="20" t="s">
        <v>15</v>
      </c>
      <c r="L157" s="24">
        <v>45018</v>
      </c>
      <c r="M157" s="19" t="s">
        <v>1931</v>
      </c>
      <c r="N157" s="22" t="s">
        <v>2188</v>
      </c>
      <c r="O157" s="18">
        <v>0.15069444444444446</v>
      </c>
      <c r="P157" s="19">
        <v>0.14652777777777778</v>
      </c>
      <c r="Q157" s="20" t="s">
        <v>2302</v>
      </c>
      <c r="R157" s="33">
        <v>56</v>
      </c>
      <c r="S157" s="19">
        <v>4.1666666666666666E-3</v>
      </c>
    </row>
    <row r="158" spans="1:19">
      <c r="A158" s="16">
        <v>13</v>
      </c>
      <c r="B158" s="15" t="s">
        <v>1535</v>
      </c>
      <c r="C158" s="16">
        <v>5</v>
      </c>
      <c r="D158" s="15" t="s">
        <v>72</v>
      </c>
      <c r="E158" s="15" t="s">
        <v>60</v>
      </c>
      <c r="F158" s="15" t="s">
        <v>59</v>
      </c>
      <c r="G158" s="35">
        <v>28.48</v>
      </c>
      <c r="H158" s="15" t="s">
        <v>76</v>
      </c>
      <c r="I158" s="16">
        <v>157</v>
      </c>
      <c r="J158" s="15" t="s">
        <v>100</v>
      </c>
      <c r="K158" s="15" t="s">
        <v>1533</v>
      </c>
      <c r="L158" s="23">
        <v>45018</v>
      </c>
      <c r="M158" s="14" t="s">
        <v>2002</v>
      </c>
      <c r="N158" s="17" t="s">
        <v>2157</v>
      </c>
      <c r="O158" s="13">
        <v>0.13055555555555556</v>
      </c>
      <c r="P158" s="14">
        <v>1.5972222222222235E-2</v>
      </c>
      <c r="Q158" s="15" t="s">
        <v>2302</v>
      </c>
      <c r="R158" s="32">
        <v>271</v>
      </c>
      <c r="S158" s="14">
        <v>0.10416666666666667</v>
      </c>
    </row>
    <row r="159" spans="1:19">
      <c r="A159" s="21">
        <v>5</v>
      </c>
      <c r="B159" s="20" t="s">
        <v>271</v>
      </c>
      <c r="C159" s="21">
        <v>5</v>
      </c>
      <c r="D159" s="20" t="s">
        <v>72</v>
      </c>
      <c r="E159" s="20" t="s">
        <v>82</v>
      </c>
      <c r="F159" s="20" t="s">
        <v>2342</v>
      </c>
      <c r="G159" s="36">
        <v>0</v>
      </c>
      <c r="H159" s="20" t="s">
        <v>70</v>
      </c>
      <c r="I159" s="21">
        <v>158</v>
      </c>
      <c r="J159" s="20" t="s">
        <v>69</v>
      </c>
      <c r="K159" s="20" t="s">
        <v>1531</v>
      </c>
      <c r="L159" s="24">
        <v>45018</v>
      </c>
      <c r="M159" s="19" t="s">
        <v>1984</v>
      </c>
      <c r="N159" s="22" t="s">
        <v>2102</v>
      </c>
      <c r="O159" s="18">
        <v>5.1388888888888887E-2</v>
      </c>
      <c r="P159" s="19">
        <v>0</v>
      </c>
      <c r="Q159" s="20" t="s">
        <v>2303</v>
      </c>
      <c r="R159" s="33">
        <v>310</v>
      </c>
      <c r="S159" s="19">
        <v>9.375E-2</v>
      </c>
    </row>
    <row r="160" spans="1:19">
      <c r="A160" s="16">
        <v>16</v>
      </c>
      <c r="B160" s="15" t="s">
        <v>1530</v>
      </c>
      <c r="C160" s="16">
        <v>1</v>
      </c>
      <c r="D160" s="15" t="s">
        <v>72</v>
      </c>
      <c r="E160" s="15" t="s">
        <v>60</v>
      </c>
      <c r="F160" s="15" t="s">
        <v>2342</v>
      </c>
      <c r="G160" s="35">
        <v>0</v>
      </c>
      <c r="H160" s="15" t="s">
        <v>76</v>
      </c>
      <c r="I160" s="16">
        <v>159</v>
      </c>
      <c r="J160" s="15" t="s">
        <v>104</v>
      </c>
      <c r="K160" s="15" t="s">
        <v>1529</v>
      </c>
      <c r="L160" s="23">
        <v>45018</v>
      </c>
      <c r="M160" s="14" t="s">
        <v>2003</v>
      </c>
      <c r="N160" s="17" t="s">
        <v>2080</v>
      </c>
      <c r="O160" s="13">
        <v>5.5555555555555559E-2</v>
      </c>
      <c r="P160" s="14">
        <v>0</v>
      </c>
      <c r="Q160" s="15" t="s">
        <v>2303</v>
      </c>
      <c r="R160" s="32">
        <v>253</v>
      </c>
      <c r="S160" s="14">
        <v>5.1388888888888887E-2</v>
      </c>
    </row>
    <row r="161" spans="1:19">
      <c r="A161" s="21">
        <v>19</v>
      </c>
      <c r="B161" s="20" t="s">
        <v>1340</v>
      </c>
      <c r="C161" s="21">
        <v>6</v>
      </c>
      <c r="D161" s="20" t="s">
        <v>61</v>
      </c>
      <c r="E161" s="20" t="s">
        <v>82</v>
      </c>
      <c r="F161" s="20" t="s">
        <v>59</v>
      </c>
      <c r="G161" s="36">
        <v>26.02</v>
      </c>
      <c r="H161" s="20" t="s">
        <v>57</v>
      </c>
      <c r="I161" s="21">
        <v>160</v>
      </c>
      <c r="J161" s="20" t="s">
        <v>75</v>
      </c>
      <c r="K161" s="20" t="s">
        <v>1527</v>
      </c>
      <c r="L161" s="24">
        <v>45018</v>
      </c>
      <c r="M161" s="19" t="s">
        <v>2004</v>
      </c>
      <c r="N161" s="22" t="s">
        <v>2189</v>
      </c>
      <c r="O161" s="18">
        <v>0.14374999999999999</v>
      </c>
      <c r="P161" s="19">
        <v>9.722222222222221E-2</v>
      </c>
      <c r="Q161" s="20" t="s">
        <v>2302</v>
      </c>
      <c r="R161" s="33">
        <v>156</v>
      </c>
      <c r="S161" s="19">
        <v>4.6527777777777779E-2</v>
      </c>
    </row>
    <row r="162" spans="1:19">
      <c r="A162" s="16">
        <v>13</v>
      </c>
      <c r="B162" s="15" t="s">
        <v>1526</v>
      </c>
      <c r="C162" s="16">
        <v>6</v>
      </c>
      <c r="D162" s="15" t="s">
        <v>61</v>
      </c>
      <c r="E162" s="15" t="s">
        <v>82</v>
      </c>
      <c r="F162" s="15" t="s">
        <v>59</v>
      </c>
      <c r="G162" s="35">
        <v>18.86</v>
      </c>
      <c r="H162" s="15" t="s">
        <v>57</v>
      </c>
      <c r="I162" s="16">
        <v>161</v>
      </c>
      <c r="J162" s="15" t="s">
        <v>163</v>
      </c>
      <c r="K162" s="15" t="s">
        <v>15</v>
      </c>
      <c r="L162" s="23">
        <v>45018</v>
      </c>
      <c r="M162" s="14" t="s">
        <v>2005</v>
      </c>
      <c r="N162" s="17" t="s">
        <v>2190</v>
      </c>
      <c r="O162" s="13">
        <v>0.15138888888888891</v>
      </c>
      <c r="P162" s="14">
        <v>0.11180555555555557</v>
      </c>
      <c r="Q162" s="15" t="s">
        <v>2302</v>
      </c>
      <c r="R162" s="32">
        <v>84</v>
      </c>
      <c r="S162" s="14">
        <v>3.9583333333333331E-2</v>
      </c>
    </row>
    <row r="163" spans="1:19">
      <c r="A163" s="21">
        <v>14</v>
      </c>
      <c r="B163" s="20" t="s">
        <v>427</v>
      </c>
      <c r="C163" s="21">
        <v>4</v>
      </c>
      <c r="D163" s="20" t="s">
        <v>97</v>
      </c>
      <c r="E163" s="20" t="s">
        <v>82</v>
      </c>
      <c r="F163" s="20" t="s">
        <v>59</v>
      </c>
      <c r="G163" s="36">
        <v>17.55</v>
      </c>
      <c r="H163" s="20" t="s">
        <v>57</v>
      </c>
      <c r="I163" s="21">
        <v>162</v>
      </c>
      <c r="J163" s="20" t="s">
        <v>163</v>
      </c>
      <c r="K163" s="20" t="s">
        <v>5</v>
      </c>
      <c r="L163" s="24">
        <v>45018</v>
      </c>
      <c r="M163" s="19" t="s">
        <v>2006</v>
      </c>
      <c r="N163" s="22" t="s">
        <v>2007</v>
      </c>
      <c r="O163" s="18">
        <v>6.7361111111111108E-2</v>
      </c>
      <c r="P163" s="19">
        <v>4.9999999999999996E-2</v>
      </c>
      <c r="Q163" s="20" t="s">
        <v>2302</v>
      </c>
      <c r="R163" s="33">
        <v>72</v>
      </c>
      <c r="S163" s="19">
        <v>1.7361111111111112E-2</v>
      </c>
    </row>
    <row r="164" spans="1:19">
      <c r="A164" s="16">
        <v>6</v>
      </c>
      <c r="B164" s="15" t="s">
        <v>1524</v>
      </c>
      <c r="C164" s="16">
        <v>1</v>
      </c>
      <c r="D164" s="15" t="s">
        <v>87</v>
      </c>
      <c r="E164" s="15" t="s">
        <v>82</v>
      </c>
      <c r="F164" s="15" t="s">
        <v>59</v>
      </c>
      <c r="G164" s="35">
        <v>14.94</v>
      </c>
      <c r="H164" s="15" t="s">
        <v>76</v>
      </c>
      <c r="I164" s="16">
        <v>163</v>
      </c>
      <c r="J164" s="15" t="s">
        <v>69</v>
      </c>
      <c r="K164" s="15" t="s">
        <v>1522</v>
      </c>
      <c r="L164" s="23">
        <v>45018</v>
      </c>
      <c r="M164" s="14" t="s">
        <v>1999</v>
      </c>
      <c r="N164" s="17" t="s">
        <v>2119</v>
      </c>
      <c r="O164" s="13">
        <v>0.11736111111111114</v>
      </c>
      <c r="P164" s="14">
        <v>5.7638888888888913E-2</v>
      </c>
      <c r="Q164" s="15" t="s">
        <v>2302</v>
      </c>
      <c r="R164" s="32">
        <v>271</v>
      </c>
      <c r="S164" s="14">
        <v>4.9305555555555554E-2</v>
      </c>
    </row>
    <row r="165" spans="1:19">
      <c r="A165" s="21">
        <v>8</v>
      </c>
      <c r="B165" s="20" t="s">
        <v>1521</v>
      </c>
      <c r="C165" s="21">
        <v>2</v>
      </c>
      <c r="D165" s="20" t="s">
        <v>78</v>
      </c>
      <c r="E165" s="20" t="s">
        <v>66</v>
      </c>
      <c r="F165" s="20" t="s">
        <v>59</v>
      </c>
      <c r="G165" s="36">
        <v>47.53</v>
      </c>
      <c r="H165" s="20" t="s">
        <v>57</v>
      </c>
      <c r="I165" s="21">
        <v>164</v>
      </c>
      <c r="J165" s="20" t="s">
        <v>75</v>
      </c>
      <c r="K165" s="20" t="s">
        <v>1519</v>
      </c>
      <c r="L165" s="24">
        <v>45018</v>
      </c>
      <c r="M165" s="19" t="s">
        <v>2007</v>
      </c>
      <c r="N165" s="22" t="s">
        <v>2124</v>
      </c>
      <c r="O165" s="18">
        <v>0.14444444444444443</v>
      </c>
      <c r="P165" s="19">
        <v>7.152777777777776E-2</v>
      </c>
      <c r="Q165" s="20" t="s">
        <v>2302</v>
      </c>
      <c r="R165" s="33">
        <v>170</v>
      </c>
      <c r="S165" s="19">
        <v>7.2916666666666671E-2</v>
      </c>
    </row>
    <row r="166" spans="1:19">
      <c r="A166" s="16">
        <v>10</v>
      </c>
      <c r="B166" s="15" t="s">
        <v>1518</v>
      </c>
      <c r="C166" s="16">
        <v>3</v>
      </c>
      <c r="D166" s="15" t="s">
        <v>72</v>
      </c>
      <c r="E166" s="15" t="s">
        <v>66</v>
      </c>
      <c r="F166" s="15" t="s">
        <v>59</v>
      </c>
      <c r="G166" s="35">
        <v>41.9</v>
      </c>
      <c r="H166" s="15" t="s">
        <v>76</v>
      </c>
      <c r="I166" s="16">
        <v>165</v>
      </c>
      <c r="J166" s="15" t="s">
        <v>100</v>
      </c>
      <c r="K166" s="15" t="s">
        <v>1516</v>
      </c>
      <c r="L166" s="23">
        <v>45018</v>
      </c>
      <c r="M166" s="14" t="s">
        <v>2008</v>
      </c>
      <c r="N166" s="17" t="s">
        <v>2116</v>
      </c>
      <c r="O166" s="13">
        <v>0.12916666666666668</v>
      </c>
      <c r="P166" s="14">
        <v>7.9861111111111119E-2</v>
      </c>
      <c r="Q166" s="15" t="s">
        <v>2302</v>
      </c>
      <c r="R166" s="32">
        <v>90</v>
      </c>
      <c r="S166" s="14">
        <v>3.888888888888889E-2</v>
      </c>
    </row>
    <row r="167" spans="1:19">
      <c r="A167" s="21">
        <v>12</v>
      </c>
      <c r="B167" s="20" t="s">
        <v>1030</v>
      </c>
      <c r="C167" s="21">
        <v>1</v>
      </c>
      <c r="D167" s="20" t="s">
        <v>78</v>
      </c>
      <c r="E167" s="20" t="s">
        <v>82</v>
      </c>
      <c r="F167" s="20" t="s">
        <v>102</v>
      </c>
      <c r="G167" s="36">
        <v>43.95</v>
      </c>
      <c r="H167" s="20" t="s">
        <v>76</v>
      </c>
      <c r="I167" s="21">
        <v>166</v>
      </c>
      <c r="J167" s="20" t="s">
        <v>100</v>
      </c>
      <c r="K167" s="20" t="s">
        <v>22</v>
      </c>
      <c r="L167" s="24">
        <v>45018</v>
      </c>
      <c r="M167" s="19" t="s">
        <v>1972</v>
      </c>
      <c r="N167" s="22" t="s">
        <v>1905</v>
      </c>
      <c r="O167" s="18">
        <v>7.013888888888889E-2</v>
      </c>
      <c r="P167" s="19">
        <v>4.4444444444444439E-2</v>
      </c>
      <c r="Q167" s="20" t="s">
        <v>2302</v>
      </c>
      <c r="R167" s="33">
        <v>46</v>
      </c>
      <c r="S167" s="19">
        <v>1.5277777777777777E-2</v>
      </c>
    </row>
    <row r="168" spans="1:19">
      <c r="A168" s="16">
        <v>5</v>
      </c>
      <c r="B168" s="15" t="s">
        <v>177</v>
      </c>
      <c r="C168" s="16">
        <v>6</v>
      </c>
      <c r="D168" s="15" t="s">
        <v>61</v>
      </c>
      <c r="E168" s="15" t="s">
        <v>82</v>
      </c>
      <c r="F168" s="15" t="s">
        <v>106</v>
      </c>
      <c r="G168" s="35">
        <v>42.74</v>
      </c>
      <c r="H168" s="15" t="s">
        <v>57</v>
      </c>
      <c r="I168" s="16">
        <v>167</v>
      </c>
      <c r="J168" s="15" t="s">
        <v>64</v>
      </c>
      <c r="K168" s="15" t="s">
        <v>1514</v>
      </c>
      <c r="L168" s="23">
        <v>45018</v>
      </c>
      <c r="M168" s="14" t="s">
        <v>1908</v>
      </c>
      <c r="N168" s="17" t="s">
        <v>1952</v>
      </c>
      <c r="O168" s="13">
        <v>6.041666666666666E-2</v>
      </c>
      <c r="P168" s="14">
        <v>7.6388888888888826E-3</v>
      </c>
      <c r="Q168" s="15" t="s">
        <v>2302</v>
      </c>
      <c r="R168" s="32">
        <v>152</v>
      </c>
      <c r="S168" s="14">
        <v>5.2777777777777778E-2</v>
      </c>
    </row>
    <row r="169" spans="1:19">
      <c r="A169" s="21">
        <v>17</v>
      </c>
      <c r="B169" s="20" t="s">
        <v>1513</v>
      </c>
      <c r="C169" s="21">
        <v>4</v>
      </c>
      <c r="D169" s="20" t="s">
        <v>97</v>
      </c>
      <c r="E169" s="20" t="s">
        <v>82</v>
      </c>
      <c r="F169" s="20" t="s">
        <v>59</v>
      </c>
      <c r="G169" s="36">
        <v>17.09</v>
      </c>
      <c r="H169" s="20" t="s">
        <v>57</v>
      </c>
      <c r="I169" s="21">
        <v>168</v>
      </c>
      <c r="J169" s="20" t="s">
        <v>132</v>
      </c>
      <c r="K169" s="20" t="s">
        <v>19</v>
      </c>
      <c r="L169" s="24">
        <v>45018</v>
      </c>
      <c r="M169" s="19" t="s">
        <v>1994</v>
      </c>
      <c r="N169" s="22" t="s">
        <v>2081</v>
      </c>
      <c r="O169" s="18">
        <v>5.4166666666666655E-2</v>
      </c>
      <c r="P169" s="19">
        <v>4.9305555555555547E-2</v>
      </c>
      <c r="Q169" s="20" t="s">
        <v>2302</v>
      </c>
      <c r="R169" s="33">
        <v>44</v>
      </c>
      <c r="S169" s="19">
        <v>4.8611111111111112E-3</v>
      </c>
    </row>
    <row r="170" spans="1:19">
      <c r="A170" s="16">
        <v>19</v>
      </c>
      <c r="B170" s="15" t="s">
        <v>304</v>
      </c>
      <c r="C170" s="16">
        <v>1</v>
      </c>
      <c r="D170" s="15" t="s">
        <v>72</v>
      </c>
      <c r="E170" s="15" t="s">
        <v>82</v>
      </c>
      <c r="F170" s="15" t="s">
        <v>106</v>
      </c>
      <c r="G170" s="35">
        <v>16.62</v>
      </c>
      <c r="H170" s="15" t="s">
        <v>70</v>
      </c>
      <c r="I170" s="16">
        <v>169</v>
      </c>
      <c r="J170" s="15" t="s">
        <v>163</v>
      </c>
      <c r="K170" s="15" t="s">
        <v>1511</v>
      </c>
      <c r="L170" s="23">
        <v>45018</v>
      </c>
      <c r="M170" s="14" t="s">
        <v>2009</v>
      </c>
      <c r="N170" s="17" t="s">
        <v>2191</v>
      </c>
      <c r="O170" s="13">
        <v>0.13750000000000001</v>
      </c>
      <c r="P170" s="14">
        <v>6.1111111111111116E-2</v>
      </c>
      <c r="Q170" s="15" t="s">
        <v>2302</v>
      </c>
      <c r="R170" s="32">
        <v>154</v>
      </c>
      <c r="S170" s="14">
        <v>7.6388888888888895E-2</v>
      </c>
    </row>
    <row r="171" spans="1:19">
      <c r="A171" s="21">
        <v>12</v>
      </c>
      <c r="B171" s="20" t="s">
        <v>1510</v>
      </c>
      <c r="C171" s="21">
        <v>2</v>
      </c>
      <c r="D171" s="20" t="s">
        <v>61</v>
      </c>
      <c r="E171" s="20" t="s">
        <v>66</v>
      </c>
      <c r="F171" s="20" t="s">
        <v>59</v>
      </c>
      <c r="G171" s="36">
        <v>25.98</v>
      </c>
      <c r="H171" s="20" t="s">
        <v>70</v>
      </c>
      <c r="I171" s="21">
        <v>170</v>
      </c>
      <c r="J171" s="20" t="s">
        <v>75</v>
      </c>
      <c r="K171" s="20" t="s">
        <v>1508</v>
      </c>
      <c r="L171" s="24">
        <v>45018</v>
      </c>
      <c r="M171" s="19" t="s">
        <v>2010</v>
      </c>
      <c r="N171" s="22" t="s">
        <v>2165</v>
      </c>
      <c r="O171" s="18">
        <v>0.11736111111111111</v>
      </c>
      <c r="P171" s="19">
        <v>6.6666666666666666E-2</v>
      </c>
      <c r="Q171" s="20" t="s">
        <v>2302</v>
      </c>
      <c r="R171" s="33">
        <v>243</v>
      </c>
      <c r="S171" s="19">
        <v>5.0694444444444445E-2</v>
      </c>
    </row>
    <row r="172" spans="1:19">
      <c r="A172" s="16">
        <v>16</v>
      </c>
      <c r="B172" s="15" t="s">
        <v>275</v>
      </c>
      <c r="C172" s="16">
        <v>6</v>
      </c>
      <c r="D172" s="15" t="s">
        <v>61</v>
      </c>
      <c r="E172" s="15" t="s">
        <v>66</v>
      </c>
      <c r="F172" s="15" t="s">
        <v>59</v>
      </c>
      <c r="G172" s="35">
        <v>46.56</v>
      </c>
      <c r="H172" s="15" t="s">
        <v>70</v>
      </c>
      <c r="I172" s="16">
        <v>171</v>
      </c>
      <c r="J172" s="15" t="s">
        <v>104</v>
      </c>
      <c r="K172" s="15" t="s">
        <v>1506</v>
      </c>
      <c r="L172" s="23">
        <v>45018</v>
      </c>
      <c r="M172" s="14" t="s">
        <v>2001</v>
      </c>
      <c r="N172" s="17" t="s">
        <v>1934</v>
      </c>
      <c r="O172" s="13">
        <v>4.9305555555555575E-2</v>
      </c>
      <c r="P172" s="14">
        <v>1.3888888888888909E-2</v>
      </c>
      <c r="Q172" s="15" t="s">
        <v>2302</v>
      </c>
      <c r="R172" s="32">
        <v>139</v>
      </c>
      <c r="S172" s="14">
        <v>3.5416666666666666E-2</v>
      </c>
    </row>
    <row r="173" spans="1:19">
      <c r="A173" s="21">
        <v>12</v>
      </c>
      <c r="B173" s="20" t="s">
        <v>1505</v>
      </c>
      <c r="C173" s="21">
        <v>3</v>
      </c>
      <c r="D173" s="20" t="s">
        <v>97</v>
      </c>
      <c r="E173" s="20" t="s">
        <v>82</v>
      </c>
      <c r="F173" s="20" t="s">
        <v>59</v>
      </c>
      <c r="G173" s="36">
        <v>45.17</v>
      </c>
      <c r="H173" s="20" t="s">
        <v>76</v>
      </c>
      <c r="I173" s="21">
        <v>172</v>
      </c>
      <c r="J173" s="20" t="s">
        <v>126</v>
      </c>
      <c r="K173" s="20" t="s">
        <v>20</v>
      </c>
      <c r="L173" s="24">
        <v>45018</v>
      </c>
      <c r="M173" s="19" t="s">
        <v>2011</v>
      </c>
      <c r="N173" s="22" t="s">
        <v>2192</v>
      </c>
      <c r="O173" s="18">
        <v>0.14722222222222223</v>
      </c>
      <c r="P173" s="19">
        <v>0.11805555555555557</v>
      </c>
      <c r="Q173" s="20" t="s">
        <v>2302</v>
      </c>
      <c r="R173" s="33">
        <v>68</v>
      </c>
      <c r="S173" s="19">
        <v>1.8749999999999999E-2</v>
      </c>
    </row>
    <row r="174" spans="1:19">
      <c r="A174" s="16">
        <v>11</v>
      </c>
      <c r="B174" s="15" t="s">
        <v>168</v>
      </c>
      <c r="C174" s="16">
        <v>3</v>
      </c>
      <c r="D174" s="15" t="s">
        <v>78</v>
      </c>
      <c r="E174" s="15" t="s">
        <v>82</v>
      </c>
      <c r="F174" s="15" t="s">
        <v>59</v>
      </c>
      <c r="G174" s="35">
        <v>48.73</v>
      </c>
      <c r="H174" s="15" t="s">
        <v>76</v>
      </c>
      <c r="I174" s="16">
        <v>173</v>
      </c>
      <c r="J174" s="15" t="s">
        <v>69</v>
      </c>
      <c r="K174" s="15" t="s">
        <v>1503</v>
      </c>
      <c r="L174" s="23">
        <v>45018</v>
      </c>
      <c r="M174" s="14" t="s">
        <v>1896</v>
      </c>
      <c r="N174" s="17" t="s">
        <v>1978</v>
      </c>
      <c r="O174" s="13">
        <v>0.15277777777777776</v>
      </c>
      <c r="P174" s="14">
        <v>9.5833333333333326E-2</v>
      </c>
      <c r="Q174" s="15" t="s">
        <v>2302</v>
      </c>
      <c r="R174" s="32">
        <v>177</v>
      </c>
      <c r="S174" s="14">
        <v>4.6527777777777779E-2</v>
      </c>
    </row>
    <row r="175" spans="1:19">
      <c r="A175" s="21">
        <v>10</v>
      </c>
      <c r="B175" s="20" t="s">
        <v>455</v>
      </c>
      <c r="C175" s="21">
        <v>5</v>
      </c>
      <c r="D175" s="20" t="s">
        <v>78</v>
      </c>
      <c r="E175" s="20" t="s">
        <v>82</v>
      </c>
      <c r="F175" s="20" t="s">
        <v>59</v>
      </c>
      <c r="G175" s="36">
        <v>48.24</v>
      </c>
      <c r="H175" s="20" t="s">
        <v>57</v>
      </c>
      <c r="I175" s="21">
        <v>174</v>
      </c>
      <c r="J175" s="20" t="s">
        <v>132</v>
      </c>
      <c r="K175" s="20" t="s">
        <v>7</v>
      </c>
      <c r="L175" s="24">
        <v>45018</v>
      </c>
      <c r="M175" s="19" t="s">
        <v>1899</v>
      </c>
      <c r="N175" s="22" t="s">
        <v>1977</v>
      </c>
      <c r="O175" s="18">
        <v>4.3749999999999997E-2</v>
      </c>
      <c r="P175" s="19">
        <v>3.5416666666666666E-2</v>
      </c>
      <c r="Q175" s="20" t="s">
        <v>2302</v>
      </c>
      <c r="R175" s="33">
        <v>60</v>
      </c>
      <c r="S175" s="19">
        <v>8.3333333333333332E-3</v>
      </c>
    </row>
    <row r="176" spans="1:19">
      <c r="A176" s="16">
        <v>14</v>
      </c>
      <c r="B176" s="15" t="s">
        <v>1501</v>
      </c>
      <c r="C176" s="16">
        <v>3</v>
      </c>
      <c r="D176" s="15" t="s">
        <v>72</v>
      </c>
      <c r="E176" s="15" t="s">
        <v>82</v>
      </c>
      <c r="F176" s="15" t="s">
        <v>59</v>
      </c>
      <c r="G176" s="35">
        <v>27.94</v>
      </c>
      <c r="H176" s="15" t="s">
        <v>57</v>
      </c>
      <c r="I176" s="16">
        <v>175</v>
      </c>
      <c r="J176" s="15" t="s">
        <v>75</v>
      </c>
      <c r="K176" s="15" t="s">
        <v>1018</v>
      </c>
      <c r="L176" s="23">
        <v>45018</v>
      </c>
      <c r="M176" s="14" t="s">
        <v>2012</v>
      </c>
      <c r="N176" s="17" t="s">
        <v>1934</v>
      </c>
      <c r="O176" s="13">
        <v>6.7361111111111122E-2</v>
      </c>
      <c r="P176" s="14">
        <v>3.4722222222222231E-2</v>
      </c>
      <c r="Q176" s="15" t="s">
        <v>2302</v>
      </c>
      <c r="R176" s="32">
        <v>144</v>
      </c>
      <c r="S176" s="14">
        <v>3.2638888888888891E-2</v>
      </c>
    </row>
    <row r="177" spans="1:19">
      <c r="A177" s="21">
        <v>20</v>
      </c>
      <c r="B177" s="20" t="s">
        <v>1499</v>
      </c>
      <c r="C177" s="21">
        <v>4</v>
      </c>
      <c r="D177" s="20" t="s">
        <v>61</v>
      </c>
      <c r="E177" s="20" t="s">
        <v>82</v>
      </c>
      <c r="F177" s="20" t="s">
        <v>59</v>
      </c>
      <c r="G177" s="36">
        <v>30.5</v>
      </c>
      <c r="H177" s="20" t="s">
        <v>76</v>
      </c>
      <c r="I177" s="21">
        <v>176</v>
      </c>
      <c r="J177" s="20" t="s">
        <v>69</v>
      </c>
      <c r="K177" s="20" t="s">
        <v>23</v>
      </c>
      <c r="L177" s="24">
        <v>45018</v>
      </c>
      <c r="M177" s="19" t="s">
        <v>2013</v>
      </c>
      <c r="N177" s="22" t="s">
        <v>2193</v>
      </c>
      <c r="O177" s="18">
        <v>9.722222222222221E-2</v>
      </c>
      <c r="P177" s="19">
        <v>5.3472222222222206E-2</v>
      </c>
      <c r="Q177" s="20" t="s">
        <v>2302</v>
      </c>
      <c r="R177" s="33">
        <v>63</v>
      </c>
      <c r="S177" s="19">
        <v>3.3333333333333333E-2</v>
      </c>
    </row>
    <row r="178" spans="1:19">
      <c r="A178" s="16">
        <v>4</v>
      </c>
      <c r="B178" s="15" t="s">
        <v>623</v>
      </c>
      <c r="C178" s="16">
        <v>1</v>
      </c>
      <c r="D178" s="15" t="s">
        <v>78</v>
      </c>
      <c r="E178" s="15" t="s">
        <v>66</v>
      </c>
      <c r="F178" s="15" t="s">
        <v>2342</v>
      </c>
      <c r="G178" s="35">
        <v>0</v>
      </c>
      <c r="H178" s="15" t="s">
        <v>76</v>
      </c>
      <c r="I178" s="16">
        <v>177</v>
      </c>
      <c r="J178" s="15" t="s">
        <v>100</v>
      </c>
      <c r="K178" s="15" t="s">
        <v>1496</v>
      </c>
      <c r="L178" s="23">
        <v>45018</v>
      </c>
      <c r="M178" s="14" t="s">
        <v>1970</v>
      </c>
      <c r="N178" s="17" t="s">
        <v>2000</v>
      </c>
      <c r="O178" s="13">
        <v>5.2083333333333336E-2</v>
      </c>
      <c r="P178" s="14">
        <v>0</v>
      </c>
      <c r="Q178" s="15" t="s">
        <v>2303</v>
      </c>
      <c r="R178" s="32">
        <v>173</v>
      </c>
      <c r="S178" s="14">
        <v>9.8611111111111108E-2</v>
      </c>
    </row>
    <row r="179" spans="1:19">
      <c r="A179" s="21">
        <v>11</v>
      </c>
      <c r="B179" s="20" t="s">
        <v>1085</v>
      </c>
      <c r="C179" s="21">
        <v>6</v>
      </c>
      <c r="D179" s="20" t="s">
        <v>72</v>
      </c>
      <c r="E179" s="20" t="s">
        <v>66</v>
      </c>
      <c r="F179" s="20" t="s">
        <v>59</v>
      </c>
      <c r="G179" s="36">
        <v>31.6</v>
      </c>
      <c r="H179" s="20" t="s">
        <v>57</v>
      </c>
      <c r="I179" s="21">
        <v>178</v>
      </c>
      <c r="J179" s="20" t="s">
        <v>132</v>
      </c>
      <c r="K179" s="20" t="s">
        <v>1494</v>
      </c>
      <c r="L179" s="24">
        <v>45018</v>
      </c>
      <c r="M179" s="19" t="s">
        <v>2001</v>
      </c>
      <c r="N179" s="22" t="s">
        <v>2194</v>
      </c>
      <c r="O179" s="18">
        <v>0.1423611111111111</v>
      </c>
      <c r="P179" s="19">
        <v>4.0972222222222215E-2</v>
      </c>
      <c r="Q179" s="20" t="s">
        <v>2302</v>
      </c>
      <c r="R179" s="33">
        <v>208</v>
      </c>
      <c r="S179" s="19">
        <v>0.10138888888888889</v>
      </c>
    </row>
    <row r="180" spans="1:19">
      <c r="A180" s="16">
        <v>12</v>
      </c>
      <c r="B180" s="15" t="s">
        <v>1493</v>
      </c>
      <c r="C180" s="16">
        <v>2</v>
      </c>
      <c r="D180" s="15" t="s">
        <v>78</v>
      </c>
      <c r="E180" s="15" t="s">
        <v>60</v>
      </c>
      <c r="F180" s="15" t="s">
        <v>59</v>
      </c>
      <c r="G180" s="35">
        <v>13.3</v>
      </c>
      <c r="H180" s="15" t="s">
        <v>57</v>
      </c>
      <c r="I180" s="16">
        <v>179</v>
      </c>
      <c r="J180" s="15" t="s">
        <v>75</v>
      </c>
      <c r="K180" s="15" t="s">
        <v>9</v>
      </c>
      <c r="L180" s="23">
        <v>45018</v>
      </c>
      <c r="M180" s="14" t="s">
        <v>2014</v>
      </c>
      <c r="N180" s="17" t="s">
        <v>1913</v>
      </c>
      <c r="O180" s="13">
        <v>0.1</v>
      </c>
      <c r="P180" s="14">
        <v>8.1944444444444459E-2</v>
      </c>
      <c r="Q180" s="15" t="s">
        <v>2302</v>
      </c>
      <c r="R180" s="32">
        <v>62</v>
      </c>
      <c r="S180" s="14">
        <v>1.8055555555555554E-2</v>
      </c>
    </row>
    <row r="181" spans="1:19">
      <c r="A181" s="21">
        <v>10</v>
      </c>
      <c r="B181" s="20" t="s">
        <v>1365</v>
      </c>
      <c r="C181" s="21">
        <v>1</v>
      </c>
      <c r="D181" s="20" t="s">
        <v>61</v>
      </c>
      <c r="E181" s="20" t="s">
        <v>66</v>
      </c>
      <c r="F181" s="20" t="s">
        <v>59</v>
      </c>
      <c r="G181" s="36">
        <v>46.61</v>
      </c>
      <c r="H181" s="20" t="s">
        <v>57</v>
      </c>
      <c r="I181" s="21">
        <v>180</v>
      </c>
      <c r="J181" s="20" t="s">
        <v>104</v>
      </c>
      <c r="K181" s="20" t="s">
        <v>1491</v>
      </c>
      <c r="L181" s="24">
        <v>45018</v>
      </c>
      <c r="M181" s="19" t="s">
        <v>2008</v>
      </c>
      <c r="N181" s="22" t="s">
        <v>2179</v>
      </c>
      <c r="O181" s="18">
        <v>0.11666666666666668</v>
      </c>
      <c r="P181" s="19">
        <v>4.8611111111111216E-3</v>
      </c>
      <c r="Q181" s="20" t="s">
        <v>2302</v>
      </c>
      <c r="R181" s="33">
        <v>166</v>
      </c>
      <c r="S181" s="19">
        <v>0.11180555555555556</v>
      </c>
    </row>
    <row r="182" spans="1:19">
      <c r="A182" s="16">
        <v>15</v>
      </c>
      <c r="B182" s="15" t="s">
        <v>1490</v>
      </c>
      <c r="C182" s="16">
        <v>1</v>
      </c>
      <c r="D182" s="15" t="s">
        <v>97</v>
      </c>
      <c r="E182" s="15" t="s">
        <v>66</v>
      </c>
      <c r="F182" s="15" t="s">
        <v>59</v>
      </c>
      <c r="G182" s="35">
        <v>42.58</v>
      </c>
      <c r="H182" s="15" t="s">
        <v>76</v>
      </c>
      <c r="I182" s="16">
        <v>181</v>
      </c>
      <c r="J182" s="15" t="s">
        <v>163</v>
      </c>
      <c r="K182" s="15" t="s">
        <v>10</v>
      </c>
      <c r="L182" s="23">
        <v>45018</v>
      </c>
      <c r="M182" s="14" t="s">
        <v>1984</v>
      </c>
      <c r="N182" s="17" t="s">
        <v>1929</v>
      </c>
      <c r="O182" s="13">
        <v>5.8333333333333341E-2</v>
      </c>
      <c r="P182" s="14">
        <v>9.7222222222222293E-3</v>
      </c>
      <c r="Q182" s="15" t="s">
        <v>2302</v>
      </c>
      <c r="R182" s="32">
        <v>27</v>
      </c>
      <c r="S182" s="14">
        <v>3.8194444444444448E-2</v>
      </c>
    </row>
    <row r="183" spans="1:19">
      <c r="A183" s="21">
        <v>18</v>
      </c>
      <c r="B183" s="20" t="s">
        <v>1488</v>
      </c>
      <c r="C183" s="21">
        <v>2</v>
      </c>
      <c r="D183" s="20" t="s">
        <v>72</v>
      </c>
      <c r="E183" s="20" t="s">
        <v>82</v>
      </c>
      <c r="F183" s="20" t="s">
        <v>106</v>
      </c>
      <c r="G183" s="36">
        <v>38.36</v>
      </c>
      <c r="H183" s="20" t="s">
        <v>70</v>
      </c>
      <c r="I183" s="21">
        <v>182</v>
      </c>
      <c r="J183" s="20" t="s">
        <v>163</v>
      </c>
      <c r="K183" s="20" t="s">
        <v>16</v>
      </c>
      <c r="L183" s="24">
        <v>45018</v>
      </c>
      <c r="M183" s="19" t="s">
        <v>2015</v>
      </c>
      <c r="N183" s="22" t="s">
        <v>2195</v>
      </c>
      <c r="O183" s="18">
        <v>0.10902777777777775</v>
      </c>
      <c r="P183" s="19">
        <v>0.10138888888888886</v>
      </c>
      <c r="Q183" s="20" t="s">
        <v>2302</v>
      </c>
      <c r="R183" s="33">
        <v>38</v>
      </c>
      <c r="S183" s="19">
        <v>7.6388888888888886E-3</v>
      </c>
    </row>
    <row r="184" spans="1:19">
      <c r="A184" s="16">
        <v>18</v>
      </c>
      <c r="B184" s="15" t="s">
        <v>196</v>
      </c>
      <c r="C184" s="16">
        <v>1</v>
      </c>
      <c r="D184" s="15" t="s">
        <v>97</v>
      </c>
      <c r="E184" s="15" t="s">
        <v>82</v>
      </c>
      <c r="F184" s="15" t="s">
        <v>59</v>
      </c>
      <c r="G184" s="35">
        <v>11.69</v>
      </c>
      <c r="H184" s="15" t="s">
        <v>76</v>
      </c>
      <c r="I184" s="16">
        <v>183</v>
      </c>
      <c r="J184" s="15" t="s">
        <v>85</v>
      </c>
      <c r="K184" s="15" t="s">
        <v>1485</v>
      </c>
      <c r="L184" s="23">
        <v>45018</v>
      </c>
      <c r="M184" s="14" t="s">
        <v>1952</v>
      </c>
      <c r="N184" s="17" t="s">
        <v>2196</v>
      </c>
      <c r="O184" s="13">
        <v>0.16458333333333333</v>
      </c>
      <c r="P184" s="14">
        <v>3.888888888888889E-2</v>
      </c>
      <c r="Q184" s="15" t="s">
        <v>2302</v>
      </c>
      <c r="R184" s="32">
        <v>255</v>
      </c>
      <c r="S184" s="14">
        <v>0.11527777777777778</v>
      </c>
    </row>
    <row r="185" spans="1:19">
      <c r="A185" s="21">
        <v>4</v>
      </c>
      <c r="B185" s="20" t="s">
        <v>1484</v>
      </c>
      <c r="C185" s="21">
        <v>6</v>
      </c>
      <c r="D185" s="20" t="s">
        <v>87</v>
      </c>
      <c r="E185" s="20" t="s">
        <v>82</v>
      </c>
      <c r="F185" s="20" t="s">
        <v>59</v>
      </c>
      <c r="G185" s="36">
        <v>24.24</v>
      </c>
      <c r="H185" s="20" t="s">
        <v>76</v>
      </c>
      <c r="I185" s="21">
        <v>184</v>
      </c>
      <c r="J185" s="20" t="s">
        <v>69</v>
      </c>
      <c r="K185" s="20" t="s">
        <v>1482</v>
      </c>
      <c r="L185" s="24">
        <v>45018</v>
      </c>
      <c r="M185" s="19" t="s">
        <v>2016</v>
      </c>
      <c r="N185" s="22" t="s">
        <v>2197</v>
      </c>
      <c r="O185" s="18">
        <v>0.13958333333333334</v>
      </c>
      <c r="P185" s="19">
        <v>0.10902777777777779</v>
      </c>
      <c r="Q185" s="20" t="s">
        <v>2302</v>
      </c>
      <c r="R185" s="33">
        <v>205</v>
      </c>
      <c r="S185" s="19">
        <v>2.013888888888889E-2</v>
      </c>
    </row>
    <row r="186" spans="1:19">
      <c r="A186" s="16">
        <v>16</v>
      </c>
      <c r="B186" s="15" t="s">
        <v>1481</v>
      </c>
      <c r="C186" s="16">
        <v>2</v>
      </c>
      <c r="D186" s="15" t="s">
        <v>97</v>
      </c>
      <c r="E186" s="15" t="s">
        <v>60</v>
      </c>
      <c r="F186" s="15" t="s">
        <v>59</v>
      </c>
      <c r="G186" s="35">
        <v>28.07</v>
      </c>
      <c r="H186" s="15" t="s">
        <v>70</v>
      </c>
      <c r="I186" s="16">
        <v>185</v>
      </c>
      <c r="J186" s="15" t="s">
        <v>85</v>
      </c>
      <c r="K186" s="15" t="s">
        <v>1479</v>
      </c>
      <c r="L186" s="23">
        <v>45018</v>
      </c>
      <c r="M186" s="14" t="s">
        <v>1939</v>
      </c>
      <c r="N186" s="17" t="s">
        <v>2129</v>
      </c>
      <c r="O186" s="13">
        <v>0.15208333333333335</v>
      </c>
      <c r="P186" s="14">
        <v>0.12430555555555557</v>
      </c>
      <c r="Q186" s="15" t="s">
        <v>2302</v>
      </c>
      <c r="R186" s="32">
        <v>91</v>
      </c>
      <c r="S186" s="14">
        <v>2.7777777777777776E-2</v>
      </c>
    </row>
    <row r="187" spans="1:19">
      <c r="A187" s="21">
        <v>13</v>
      </c>
      <c r="B187" s="20" t="s">
        <v>1047</v>
      </c>
      <c r="C187" s="21">
        <v>6</v>
      </c>
      <c r="D187" s="20" t="s">
        <v>97</v>
      </c>
      <c r="E187" s="20" t="s">
        <v>82</v>
      </c>
      <c r="F187" s="20" t="s">
        <v>59</v>
      </c>
      <c r="G187" s="36">
        <v>17.55</v>
      </c>
      <c r="H187" s="20" t="s">
        <v>57</v>
      </c>
      <c r="I187" s="21">
        <v>186</v>
      </c>
      <c r="J187" s="20" t="s">
        <v>75</v>
      </c>
      <c r="K187" s="20" t="s">
        <v>1478</v>
      </c>
      <c r="L187" s="24">
        <v>45018</v>
      </c>
      <c r="M187" s="19" t="s">
        <v>1931</v>
      </c>
      <c r="N187" s="22" t="s">
        <v>2140</v>
      </c>
      <c r="O187" s="18">
        <v>0.14861111111111114</v>
      </c>
      <c r="P187" s="19">
        <v>8.4027777777777798E-2</v>
      </c>
      <c r="Q187" s="20" t="s">
        <v>2302</v>
      </c>
      <c r="R187" s="33">
        <v>270</v>
      </c>
      <c r="S187" s="19">
        <v>6.458333333333334E-2</v>
      </c>
    </row>
    <row r="188" spans="1:19">
      <c r="A188" s="16">
        <v>5</v>
      </c>
      <c r="B188" s="15" t="s">
        <v>1477</v>
      </c>
      <c r="C188" s="16">
        <v>1</v>
      </c>
      <c r="D188" s="15" t="s">
        <v>78</v>
      </c>
      <c r="E188" s="15" t="s">
        <v>82</v>
      </c>
      <c r="F188" s="15" t="s">
        <v>59</v>
      </c>
      <c r="G188" s="35">
        <v>17.399999999999999</v>
      </c>
      <c r="H188" s="15" t="s">
        <v>70</v>
      </c>
      <c r="I188" s="16">
        <v>187</v>
      </c>
      <c r="J188" s="15" t="s">
        <v>132</v>
      </c>
      <c r="K188" s="15" t="s">
        <v>1475</v>
      </c>
      <c r="L188" s="23">
        <v>45018</v>
      </c>
      <c r="M188" s="14" t="s">
        <v>2017</v>
      </c>
      <c r="N188" s="17" t="s">
        <v>2198</v>
      </c>
      <c r="O188" s="13">
        <v>0.12847222222222221</v>
      </c>
      <c r="P188" s="14">
        <v>4.0972222222222215E-2</v>
      </c>
      <c r="Q188" s="15" t="s">
        <v>2302</v>
      </c>
      <c r="R188" s="32">
        <v>208</v>
      </c>
      <c r="S188" s="14">
        <v>8.7499999999999994E-2</v>
      </c>
    </row>
    <row r="189" spans="1:19">
      <c r="A189" s="21">
        <v>20</v>
      </c>
      <c r="B189" s="20" t="s">
        <v>1474</v>
      </c>
      <c r="C189" s="21">
        <v>4</v>
      </c>
      <c r="D189" s="20" t="s">
        <v>72</v>
      </c>
      <c r="E189" s="20" t="s">
        <v>60</v>
      </c>
      <c r="F189" s="20" t="s">
        <v>2342</v>
      </c>
      <c r="G189" s="36">
        <v>0</v>
      </c>
      <c r="H189" s="20" t="s">
        <v>57</v>
      </c>
      <c r="I189" s="21">
        <v>188</v>
      </c>
      <c r="J189" s="20" t="s">
        <v>75</v>
      </c>
      <c r="K189" s="20" t="s">
        <v>125</v>
      </c>
      <c r="L189" s="24">
        <v>45018</v>
      </c>
      <c r="M189" s="19" t="s">
        <v>1954</v>
      </c>
      <c r="N189" s="22" t="s">
        <v>2199</v>
      </c>
      <c r="O189" s="18">
        <v>7.013888888888889E-2</v>
      </c>
      <c r="P189" s="19">
        <v>0</v>
      </c>
      <c r="Q189" s="20" t="s">
        <v>2303</v>
      </c>
      <c r="R189" s="33">
        <v>83</v>
      </c>
      <c r="S189" s="19">
        <v>7.2916666666666671E-2</v>
      </c>
    </row>
    <row r="190" spans="1:19">
      <c r="A190" s="16">
        <v>11</v>
      </c>
      <c r="B190" s="15" t="s">
        <v>1472</v>
      </c>
      <c r="C190" s="16">
        <v>4</v>
      </c>
      <c r="D190" s="15" t="s">
        <v>61</v>
      </c>
      <c r="E190" s="15" t="s">
        <v>82</v>
      </c>
      <c r="F190" s="15" t="s">
        <v>59</v>
      </c>
      <c r="G190" s="35">
        <v>41.66</v>
      </c>
      <c r="H190" s="15" t="s">
        <v>57</v>
      </c>
      <c r="I190" s="16">
        <v>189</v>
      </c>
      <c r="J190" s="15" t="s">
        <v>90</v>
      </c>
      <c r="K190" s="15" t="s">
        <v>1470</v>
      </c>
      <c r="L190" s="23">
        <v>45018</v>
      </c>
      <c r="M190" s="14" t="s">
        <v>1992</v>
      </c>
      <c r="N190" s="17" t="s">
        <v>2122</v>
      </c>
      <c r="O190" s="13">
        <v>9.8611111111111149E-2</v>
      </c>
      <c r="P190" s="14">
        <v>1.7361111111111147E-2</v>
      </c>
      <c r="Q190" s="15" t="s">
        <v>2302</v>
      </c>
      <c r="R190" s="32">
        <v>192</v>
      </c>
      <c r="S190" s="14">
        <v>8.1250000000000003E-2</v>
      </c>
    </row>
    <row r="191" spans="1:19">
      <c r="A191" s="21">
        <v>5</v>
      </c>
      <c r="B191" s="20" t="s">
        <v>1283</v>
      </c>
      <c r="C191" s="21">
        <v>2</v>
      </c>
      <c r="D191" s="20" t="s">
        <v>61</v>
      </c>
      <c r="E191" s="20" t="s">
        <v>82</v>
      </c>
      <c r="F191" s="20" t="s">
        <v>59</v>
      </c>
      <c r="G191" s="36">
        <v>38.880000000000003</v>
      </c>
      <c r="H191" s="20" t="s">
        <v>70</v>
      </c>
      <c r="I191" s="21">
        <v>190</v>
      </c>
      <c r="J191" s="20" t="s">
        <v>75</v>
      </c>
      <c r="K191" s="20" t="s">
        <v>1468</v>
      </c>
      <c r="L191" s="24">
        <v>45018</v>
      </c>
      <c r="M191" s="19" t="s">
        <v>1935</v>
      </c>
      <c r="N191" s="22" t="s">
        <v>2002</v>
      </c>
      <c r="O191" s="18">
        <v>7.7083333333333337E-2</v>
      </c>
      <c r="P191" s="19">
        <v>6.2500000000000056E-3</v>
      </c>
      <c r="Q191" s="20" t="s">
        <v>2302</v>
      </c>
      <c r="R191" s="33">
        <v>202</v>
      </c>
      <c r="S191" s="19">
        <v>7.0833333333333331E-2</v>
      </c>
    </row>
    <row r="192" spans="1:19">
      <c r="A192" s="16">
        <v>12</v>
      </c>
      <c r="B192" s="15" t="s">
        <v>287</v>
      </c>
      <c r="C192" s="16">
        <v>6</v>
      </c>
      <c r="D192" s="15" t="s">
        <v>61</v>
      </c>
      <c r="E192" s="15" t="s">
        <v>82</v>
      </c>
      <c r="F192" s="15" t="s">
        <v>59</v>
      </c>
      <c r="G192" s="35">
        <v>24.36</v>
      </c>
      <c r="H192" s="15" t="s">
        <v>76</v>
      </c>
      <c r="I192" s="16">
        <v>191</v>
      </c>
      <c r="J192" s="15" t="s">
        <v>163</v>
      </c>
      <c r="K192" s="15" t="s">
        <v>1467</v>
      </c>
      <c r="L192" s="23">
        <v>45018</v>
      </c>
      <c r="M192" s="14" t="s">
        <v>2018</v>
      </c>
      <c r="N192" s="17" t="s">
        <v>2019</v>
      </c>
      <c r="O192" s="13">
        <v>0.11875000000000001</v>
      </c>
      <c r="P192" s="14">
        <v>4.791666666666667E-2</v>
      </c>
      <c r="Q192" s="15" t="s">
        <v>2302</v>
      </c>
      <c r="R192" s="32">
        <v>162</v>
      </c>
      <c r="S192" s="14">
        <v>6.0416666666666667E-2</v>
      </c>
    </row>
    <row r="193" spans="1:19">
      <c r="A193" s="21">
        <v>17</v>
      </c>
      <c r="B193" s="20" t="s">
        <v>1466</v>
      </c>
      <c r="C193" s="21">
        <v>4</v>
      </c>
      <c r="D193" s="20" t="s">
        <v>61</v>
      </c>
      <c r="E193" s="20" t="s">
        <v>60</v>
      </c>
      <c r="F193" s="20" t="s">
        <v>102</v>
      </c>
      <c r="G193" s="36">
        <v>15.99</v>
      </c>
      <c r="H193" s="20" t="s">
        <v>70</v>
      </c>
      <c r="I193" s="21">
        <v>192</v>
      </c>
      <c r="J193" s="20" t="s">
        <v>69</v>
      </c>
      <c r="K193" s="20" t="s">
        <v>26</v>
      </c>
      <c r="L193" s="24">
        <v>45018</v>
      </c>
      <c r="M193" s="19" t="s">
        <v>2019</v>
      </c>
      <c r="N193" s="22" t="s">
        <v>2164</v>
      </c>
      <c r="O193" s="18">
        <v>9.5138888888888856E-2</v>
      </c>
      <c r="P193" s="19">
        <v>7.7083333333333309E-2</v>
      </c>
      <c r="Q193" s="20" t="s">
        <v>2302</v>
      </c>
      <c r="R193" s="33">
        <v>75</v>
      </c>
      <c r="S193" s="19">
        <v>1.8055555555555554E-2</v>
      </c>
    </row>
    <row r="194" spans="1:19">
      <c r="A194" s="16">
        <v>3</v>
      </c>
      <c r="B194" s="15" t="s">
        <v>1464</v>
      </c>
      <c r="C194" s="16">
        <v>5</v>
      </c>
      <c r="D194" s="15" t="s">
        <v>87</v>
      </c>
      <c r="E194" s="15" t="s">
        <v>60</v>
      </c>
      <c r="F194" s="15" t="s">
        <v>59</v>
      </c>
      <c r="G194" s="35">
        <v>24.85</v>
      </c>
      <c r="H194" s="15" t="s">
        <v>57</v>
      </c>
      <c r="I194" s="16">
        <v>193</v>
      </c>
      <c r="J194" s="15" t="s">
        <v>64</v>
      </c>
      <c r="K194" s="15" t="s">
        <v>1462</v>
      </c>
      <c r="L194" s="23">
        <v>45018</v>
      </c>
      <c r="M194" s="14" t="s">
        <v>2020</v>
      </c>
      <c r="N194" s="17" t="s">
        <v>1934</v>
      </c>
      <c r="O194" s="13">
        <v>0.11944444444444446</v>
      </c>
      <c r="P194" s="14">
        <v>6.9444444444446973E-4</v>
      </c>
      <c r="Q194" s="15" t="s">
        <v>2302</v>
      </c>
      <c r="R194" s="32">
        <v>220</v>
      </c>
      <c r="S194" s="14">
        <v>0.11874999999999999</v>
      </c>
    </row>
    <row r="195" spans="1:19">
      <c r="A195" s="21">
        <v>3</v>
      </c>
      <c r="B195" s="20" t="s">
        <v>950</v>
      </c>
      <c r="C195" s="21">
        <v>6</v>
      </c>
      <c r="D195" s="20" t="s">
        <v>87</v>
      </c>
      <c r="E195" s="20" t="s">
        <v>82</v>
      </c>
      <c r="F195" s="20" t="s">
        <v>106</v>
      </c>
      <c r="G195" s="36">
        <v>11.41</v>
      </c>
      <c r="H195" s="20" t="s">
        <v>57</v>
      </c>
      <c r="I195" s="21">
        <v>194</v>
      </c>
      <c r="J195" s="20" t="s">
        <v>100</v>
      </c>
      <c r="K195" s="20" t="s">
        <v>570</v>
      </c>
      <c r="L195" s="24">
        <v>45018</v>
      </c>
      <c r="M195" s="19" t="s">
        <v>2021</v>
      </c>
      <c r="N195" s="22" t="s">
        <v>2063</v>
      </c>
      <c r="O195" s="18">
        <v>5.2777777777777785E-2</v>
      </c>
      <c r="P195" s="19">
        <v>5.5555555555555636E-3</v>
      </c>
      <c r="Q195" s="20" t="s">
        <v>2302</v>
      </c>
      <c r="R195" s="33">
        <v>96</v>
      </c>
      <c r="S195" s="19">
        <v>4.7222222222222221E-2</v>
      </c>
    </row>
    <row r="196" spans="1:19">
      <c r="A196" s="16">
        <v>2</v>
      </c>
      <c r="B196" s="15" t="s">
        <v>710</v>
      </c>
      <c r="C196" s="16">
        <v>1</v>
      </c>
      <c r="D196" s="15" t="s">
        <v>72</v>
      </c>
      <c r="E196" s="15" t="s">
        <v>82</v>
      </c>
      <c r="F196" s="15" t="s">
        <v>106</v>
      </c>
      <c r="G196" s="35">
        <v>10.06</v>
      </c>
      <c r="H196" s="15" t="s">
        <v>76</v>
      </c>
      <c r="I196" s="16">
        <v>195</v>
      </c>
      <c r="J196" s="15" t="s">
        <v>75</v>
      </c>
      <c r="K196" s="15" t="s">
        <v>26</v>
      </c>
      <c r="L196" s="23">
        <v>45018</v>
      </c>
      <c r="M196" s="14" t="s">
        <v>1934</v>
      </c>
      <c r="N196" s="17" t="s">
        <v>2119</v>
      </c>
      <c r="O196" s="13">
        <v>5.5555555555555559E-2</v>
      </c>
      <c r="P196" s="14">
        <v>9.7222222222222293E-3</v>
      </c>
      <c r="Q196" s="15" t="s">
        <v>2302</v>
      </c>
      <c r="R196" s="32">
        <v>50</v>
      </c>
      <c r="S196" s="14">
        <v>3.5416666666666666E-2</v>
      </c>
    </row>
    <row r="197" spans="1:19">
      <c r="A197" s="21">
        <v>4</v>
      </c>
      <c r="B197" s="20" t="s">
        <v>1459</v>
      </c>
      <c r="C197" s="21">
        <v>3</v>
      </c>
      <c r="D197" s="20" t="s">
        <v>61</v>
      </c>
      <c r="E197" s="20" t="s">
        <v>82</v>
      </c>
      <c r="F197" s="20" t="s">
        <v>59</v>
      </c>
      <c r="G197" s="36">
        <v>42.65</v>
      </c>
      <c r="H197" s="20" t="s">
        <v>57</v>
      </c>
      <c r="I197" s="21">
        <v>196</v>
      </c>
      <c r="J197" s="20" t="s">
        <v>90</v>
      </c>
      <c r="K197" s="20" t="s">
        <v>1457</v>
      </c>
      <c r="L197" s="24">
        <v>45018</v>
      </c>
      <c r="M197" s="19" t="s">
        <v>1946</v>
      </c>
      <c r="N197" s="22" t="s">
        <v>2173</v>
      </c>
      <c r="O197" s="18">
        <v>0.16597222222222224</v>
      </c>
      <c r="P197" s="19">
        <v>4.3750000000000025E-2</v>
      </c>
      <c r="Q197" s="20" t="s">
        <v>2302</v>
      </c>
      <c r="R197" s="33">
        <v>191</v>
      </c>
      <c r="S197" s="19">
        <v>0.12222222222222222</v>
      </c>
    </row>
    <row r="198" spans="1:19">
      <c r="A198" s="16">
        <v>5</v>
      </c>
      <c r="B198" s="15" t="s">
        <v>457</v>
      </c>
      <c r="C198" s="16">
        <v>6</v>
      </c>
      <c r="D198" s="15" t="s">
        <v>61</v>
      </c>
      <c r="E198" s="15" t="s">
        <v>60</v>
      </c>
      <c r="F198" s="15" t="s">
        <v>106</v>
      </c>
      <c r="G198" s="35">
        <v>20.11</v>
      </c>
      <c r="H198" s="15" t="s">
        <v>76</v>
      </c>
      <c r="I198" s="16">
        <v>197</v>
      </c>
      <c r="J198" s="15" t="s">
        <v>75</v>
      </c>
      <c r="K198" s="15" t="s">
        <v>1455</v>
      </c>
      <c r="L198" s="23">
        <v>45018</v>
      </c>
      <c r="M198" s="14" t="s">
        <v>1952</v>
      </c>
      <c r="N198" s="17" t="s">
        <v>2200</v>
      </c>
      <c r="O198" s="13">
        <v>9.9305555555555591E-2</v>
      </c>
      <c r="P198" s="14">
        <v>3.8888888888888917E-2</v>
      </c>
      <c r="Q198" s="15" t="s">
        <v>2302</v>
      </c>
      <c r="R198" s="32">
        <v>129</v>
      </c>
      <c r="S198" s="14">
        <v>0.05</v>
      </c>
    </row>
    <row r="199" spans="1:19">
      <c r="A199" s="21">
        <v>9</v>
      </c>
      <c r="B199" s="20" t="s">
        <v>1454</v>
      </c>
      <c r="C199" s="21">
        <v>4</v>
      </c>
      <c r="D199" s="20" t="s">
        <v>97</v>
      </c>
      <c r="E199" s="20" t="s">
        <v>82</v>
      </c>
      <c r="F199" s="20" t="s">
        <v>59</v>
      </c>
      <c r="G199" s="36">
        <v>36.72</v>
      </c>
      <c r="H199" s="20" t="s">
        <v>57</v>
      </c>
      <c r="I199" s="21">
        <v>198</v>
      </c>
      <c r="J199" s="20" t="s">
        <v>90</v>
      </c>
      <c r="K199" s="20" t="s">
        <v>10</v>
      </c>
      <c r="L199" s="24">
        <v>45018</v>
      </c>
      <c r="M199" s="19" t="s">
        <v>2022</v>
      </c>
      <c r="N199" s="22" t="s">
        <v>2039</v>
      </c>
      <c r="O199" s="18">
        <v>0.10347222222222224</v>
      </c>
      <c r="P199" s="19">
        <v>8.0555555555555575E-2</v>
      </c>
      <c r="Q199" s="20" t="s">
        <v>2302</v>
      </c>
      <c r="R199" s="33">
        <v>54</v>
      </c>
      <c r="S199" s="19">
        <v>2.2916666666666665E-2</v>
      </c>
    </row>
    <row r="200" spans="1:19">
      <c r="A200" s="16">
        <v>11</v>
      </c>
      <c r="B200" s="15" t="s">
        <v>1452</v>
      </c>
      <c r="C200" s="16">
        <v>5</v>
      </c>
      <c r="D200" s="15" t="s">
        <v>61</v>
      </c>
      <c r="E200" s="15" t="s">
        <v>66</v>
      </c>
      <c r="F200" s="15" t="s">
        <v>106</v>
      </c>
      <c r="G200" s="35">
        <v>13.26</v>
      </c>
      <c r="H200" s="15" t="s">
        <v>70</v>
      </c>
      <c r="I200" s="16">
        <v>199</v>
      </c>
      <c r="J200" s="15" t="s">
        <v>163</v>
      </c>
      <c r="K200" s="15" t="s">
        <v>1450</v>
      </c>
      <c r="L200" s="23">
        <v>45018</v>
      </c>
      <c r="M200" s="14" t="s">
        <v>2009</v>
      </c>
      <c r="N200" s="17" t="s">
        <v>2201</v>
      </c>
      <c r="O200" s="13">
        <v>0.15555555555555556</v>
      </c>
      <c r="P200" s="14">
        <v>5.694444444444445E-2</v>
      </c>
      <c r="Q200" s="15" t="s">
        <v>2302</v>
      </c>
      <c r="R200" s="32">
        <v>261</v>
      </c>
      <c r="S200" s="14">
        <v>9.8611111111111108E-2</v>
      </c>
    </row>
    <row r="201" spans="1:19">
      <c r="A201" s="21">
        <v>11</v>
      </c>
      <c r="B201" s="20" t="s">
        <v>1277</v>
      </c>
      <c r="C201" s="21">
        <v>4</v>
      </c>
      <c r="D201" s="20" t="s">
        <v>72</v>
      </c>
      <c r="E201" s="20" t="s">
        <v>82</v>
      </c>
      <c r="F201" s="20" t="s">
        <v>59</v>
      </c>
      <c r="G201" s="36">
        <v>48.73</v>
      </c>
      <c r="H201" s="20" t="s">
        <v>57</v>
      </c>
      <c r="I201" s="21">
        <v>200</v>
      </c>
      <c r="J201" s="20" t="s">
        <v>75</v>
      </c>
      <c r="K201" s="20" t="s">
        <v>1448</v>
      </c>
      <c r="L201" s="24">
        <v>45018</v>
      </c>
      <c r="M201" s="19" t="s">
        <v>1957</v>
      </c>
      <c r="N201" s="22" t="s">
        <v>2165</v>
      </c>
      <c r="O201" s="18">
        <v>0.11874999999999999</v>
      </c>
      <c r="P201" s="19">
        <v>7.2222222222222215E-2</v>
      </c>
      <c r="Q201" s="20" t="s">
        <v>2302</v>
      </c>
      <c r="R201" s="33">
        <v>88</v>
      </c>
      <c r="S201" s="19">
        <v>4.6527777777777779E-2</v>
      </c>
    </row>
    <row r="202" spans="1:19">
      <c r="A202" s="16">
        <v>3</v>
      </c>
      <c r="B202" s="15" t="s">
        <v>1447</v>
      </c>
      <c r="C202" s="16">
        <v>5</v>
      </c>
      <c r="D202" s="15" t="s">
        <v>97</v>
      </c>
      <c r="E202" s="15" t="s">
        <v>66</v>
      </c>
      <c r="F202" s="15" t="s">
        <v>59</v>
      </c>
      <c r="G202" s="35">
        <v>19.84</v>
      </c>
      <c r="H202" s="15" t="s">
        <v>57</v>
      </c>
      <c r="I202" s="16">
        <v>201</v>
      </c>
      <c r="J202" s="15" t="s">
        <v>100</v>
      </c>
      <c r="K202" s="15" t="s">
        <v>5</v>
      </c>
      <c r="L202" s="23">
        <v>45018</v>
      </c>
      <c r="M202" s="14" t="s">
        <v>1896</v>
      </c>
      <c r="N202" s="17" t="s">
        <v>1991</v>
      </c>
      <c r="O202" s="13">
        <v>6.3888888888888898E-2</v>
      </c>
      <c r="P202" s="14">
        <v>2.3611111111111117E-2</v>
      </c>
      <c r="Q202" s="15" t="s">
        <v>2302</v>
      </c>
      <c r="R202" s="32">
        <v>72</v>
      </c>
      <c r="S202" s="14">
        <v>4.027777777777778E-2</v>
      </c>
    </row>
    <row r="203" spans="1:19">
      <c r="A203" s="21">
        <v>16</v>
      </c>
      <c r="B203" s="20" t="s">
        <v>1445</v>
      </c>
      <c r="C203" s="21">
        <v>5</v>
      </c>
      <c r="D203" s="20" t="s">
        <v>72</v>
      </c>
      <c r="E203" s="20" t="s">
        <v>82</v>
      </c>
      <c r="F203" s="20" t="s">
        <v>2342</v>
      </c>
      <c r="G203" s="36">
        <v>0</v>
      </c>
      <c r="H203" s="20" t="s">
        <v>76</v>
      </c>
      <c r="I203" s="21">
        <v>202</v>
      </c>
      <c r="J203" s="20" t="s">
        <v>126</v>
      </c>
      <c r="K203" s="20" t="s">
        <v>1443</v>
      </c>
      <c r="L203" s="24">
        <v>45018</v>
      </c>
      <c r="M203" s="19" t="s">
        <v>2023</v>
      </c>
      <c r="N203" s="22" t="s">
        <v>1919</v>
      </c>
      <c r="O203" s="18">
        <v>5.3472222222222213E-2</v>
      </c>
      <c r="P203" s="19">
        <v>0</v>
      </c>
      <c r="Q203" s="20" t="s">
        <v>2303</v>
      </c>
      <c r="R203" s="33">
        <v>206</v>
      </c>
      <c r="S203" s="19">
        <v>0.10833333333333334</v>
      </c>
    </row>
    <row r="204" spans="1:19">
      <c r="A204" s="16">
        <v>5</v>
      </c>
      <c r="B204" s="15" t="s">
        <v>1442</v>
      </c>
      <c r="C204" s="16">
        <v>2</v>
      </c>
      <c r="D204" s="15" t="s">
        <v>97</v>
      </c>
      <c r="E204" s="15" t="s">
        <v>82</v>
      </c>
      <c r="F204" s="15" t="s">
        <v>2342</v>
      </c>
      <c r="G204" s="35">
        <v>0</v>
      </c>
      <c r="H204" s="15" t="s">
        <v>70</v>
      </c>
      <c r="I204" s="16">
        <v>203</v>
      </c>
      <c r="J204" s="15" t="s">
        <v>100</v>
      </c>
      <c r="K204" s="15" t="s">
        <v>1440</v>
      </c>
      <c r="L204" s="23">
        <v>45018</v>
      </c>
      <c r="M204" s="14" t="s">
        <v>2024</v>
      </c>
      <c r="N204" s="17" t="s">
        <v>2199</v>
      </c>
      <c r="O204" s="13">
        <v>5.833333333333332E-2</v>
      </c>
      <c r="P204" s="14">
        <v>0</v>
      </c>
      <c r="Q204" s="15" t="s">
        <v>2303</v>
      </c>
      <c r="R204" s="32">
        <v>156</v>
      </c>
      <c r="S204" s="14">
        <v>5.9027777777777776E-2</v>
      </c>
    </row>
    <row r="205" spans="1:19">
      <c r="A205" s="21">
        <v>16</v>
      </c>
      <c r="B205" s="20" t="s">
        <v>326</v>
      </c>
      <c r="C205" s="21">
        <v>5</v>
      </c>
      <c r="D205" s="20" t="s">
        <v>97</v>
      </c>
      <c r="E205" s="20" t="s">
        <v>82</v>
      </c>
      <c r="F205" s="20" t="s">
        <v>102</v>
      </c>
      <c r="G205" s="36">
        <v>49.56</v>
      </c>
      <c r="H205" s="20" t="s">
        <v>70</v>
      </c>
      <c r="I205" s="21">
        <v>204</v>
      </c>
      <c r="J205" s="20" t="s">
        <v>85</v>
      </c>
      <c r="K205" s="20" t="s">
        <v>5</v>
      </c>
      <c r="L205" s="24">
        <v>45018</v>
      </c>
      <c r="M205" s="19" t="s">
        <v>2025</v>
      </c>
      <c r="N205" s="22" t="s">
        <v>2059</v>
      </c>
      <c r="O205" s="18">
        <v>8.8888888888888878E-2</v>
      </c>
      <c r="P205" s="19">
        <v>7.4305555555555541E-2</v>
      </c>
      <c r="Q205" s="20" t="s">
        <v>2302</v>
      </c>
      <c r="R205" s="33">
        <v>48</v>
      </c>
      <c r="S205" s="19">
        <v>1.4583333333333334E-2</v>
      </c>
    </row>
    <row r="206" spans="1:19">
      <c r="A206" s="16">
        <v>14</v>
      </c>
      <c r="B206" s="15" t="s">
        <v>578</v>
      </c>
      <c r="C206" s="16">
        <v>1</v>
      </c>
      <c r="D206" s="15" t="s">
        <v>61</v>
      </c>
      <c r="E206" s="15" t="s">
        <v>82</v>
      </c>
      <c r="F206" s="15" t="s">
        <v>106</v>
      </c>
      <c r="G206" s="35">
        <v>26.49</v>
      </c>
      <c r="H206" s="15" t="s">
        <v>70</v>
      </c>
      <c r="I206" s="16">
        <v>205</v>
      </c>
      <c r="J206" s="15" t="s">
        <v>69</v>
      </c>
      <c r="K206" s="15" t="s">
        <v>1310</v>
      </c>
      <c r="L206" s="23">
        <v>45018</v>
      </c>
      <c r="M206" s="14" t="s">
        <v>1924</v>
      </c>
      <c r="N206" s="17" t="s">
        <v>2202</v>
      </c>
      <c r="O206" s="13">
        <v>0.16597222222222224</v>
      </c>
      <c r="P206" s="14">
        <v>0.10625000000000001</v>
      </c>
      <c r="Q206" s="15" t="s">
        <v>2302</v>
      </c>
      <c r="R206" s="32">
        <v>61</v>
      </c>
      <c r="S206" s="14">
        <v>5.9722222222222225E-2</v>
      </c>
    </row>
    <row r="207" spans="1:19">
      <c r="A207" s="21">
        <v>4</v>
      </c>
      <c r="B207" s="20" t="s">
        <v>1234</v>
      </c>
      <c r="C207" s="21">
        <v>6</v>
      </c>
      <c r="D207" s="20" t="s">
        <v>78</v>
      </c>
      <c r="E207" s="20" t="s">
        <v>82</v>
      </c>
      <c r="F207" s="20" t="s">
        <v>59</v>
      </c>
      <c r="G207" s="36">
        <v>36.96</v>
      </c>
      <c r="H207" s="20" t="s">
        <v>76</v>
      </c>
      <c r="I207" s="21">
        <v>206</v>
      </c>
      <c r="J207" s="20" t="s">
        <v>126</v>
      </c>
      <c r="K207" s="20" t="s">
        <v>7</v>
      </c>
      <c r="L207" s="24">
        <v>45018</v>
      </c>
      <c r="M207" s="19" t="s">
        <v>1916</v>
      </c>
      <c r="N207" s="22" t="s">
        <v>2154</v>
      </c>
      <c r="O207" s="18">
        <v>0.12291666666666669</v>
      </c>
      <c r="P207" s="19">
        <v>7.2222222222222243E-2</v>
      </c>
      <c r="Q207" s="20" t="s">
        <v>2302</v>
      </c>
      <c r="R207" s="33">
        <v>30</v>
      </c>
      <c r="S207" s="19">
        <v>4.027777777777778E-2</v>
      </c>
    </row>
    <row r="208" spans="1:19">
      <c r="A208" s="16">
        <v>20</v>
      </c>
      <c r="B208" s="15" t="s">
        <v>1436</v>
      </c>
      <c r="C208" s="16">
        <v>3</v>
      </c>
      <c r="D208" s="15" t="s">
        <v>87</v>
      </c>
      <c r="E208" s="15" t="s">
        <v>66</v>
      </c>
      <c r="F208" s="15" t="s">
        <v>2342</v>
      </c>
      <c r="G208" s="35">
        <v>0</v>
      </c>
      <c r="H208" s="15" t="s">
        <v>57</v>
      </c>
      <c r="I208" s="16">
        <v>207</v>
      </c>
      <c r="J208" s="15" t="s">
        <v>104</v>
      </c>
      <c r="K208" s="15" t="s">
        <v>1434</v>
      </c>
      <c r="L208" s="23">
        <v>45018</v>
      </c>
      <c r="M208" s="14" t="s">
        <v>2011</v>
      </c>
      <c r="N208" s="17" t="s">
        <v>2136</v>
      </c>
      <c r="O208" s="13">
        <v>5.0694444444444445E-2</v>
      </c>
      <c r="P208" s="14">
        <v>0</v>
      </c>
      <c r="Q208" s="15" t="s">
        <v>2303</v>
      </c>
      <c r="R208" s="32">
        <v>180</v>
      </c>
      <c r="S208" s="14">
        <v>7.7083333333333337E-2</v>
      </c>
    </row>
    <row r="209" spans="1:19">
      <c r="A209" s="21">
        <v>16</v>
      </c>
      <c r="B209" s="20" t="s">
        <v>1433</v>
      </c>
      <c r="C209" s="21">
        <v>4</v>
      </c>
      <c r="D209" s="20" t="s">
        <v>97</v>
      </c>
      <c r="E209" s="20" t="s">
        <v>82</v>
      </c>
      <c r="F209" s="20" t="s">
        <v>106</v>
      </c>
      <c r="G209" s="36">
        <v>36.700000000000003</v>
      </c>
      <c r="H209" s="20" t="s">
        <v>76</v>
      </c>
      <c r="I209" s="21">
        <v>208</v>
      </c>
      <c r="J209" s="20" t="s">
        <v>100</v>
      </c>
      <c r="K209" s="20" t="s">
        <v>1431</v>
      </c>
      <c r="L209" s="24">
        <v>45018</v>
      </c>
      <c r="M209" s="19" t="s">
        <v>1914</v>
      </c>
      <c r="N209" s="22" t="s">
        <v>2203</v>
      </c>
      <c r="O209" s="18">
        <v>0.13749999999999996</v>
      </c>
      <c r="P209" s="19">
        <v>5.7638888888888851E-2</v>
      </c>
      <c r="Q209" s="20" t="s">
        <v>2302</v>
      </c>
      <c r="R209" s="33">
        <v>180</v>
      </c>
      <c r="S209" s="19">
        <v>6.9444444444444448E-2</v>
      </c>
    </row>
    <row r="210" spans="1:19">
      <c r="A210" s="16">
        <v>9</v>
      </c>
      <c r="B210" s="15" t="s">
        <v>1430</v>
      </c>
      <c r="C210" s="16">
        <v>6</v>
      </c>
      <c r="D210" s="15" t="s">
        <v>97</v>
      </c>
      <c r="E210" s="15" t="s">
        <v>66</v>
      </c>
      <c r="F210" s="15" t="s">
        <v>2342</v>
      </c>
      <c r="G210" s="35">
        <v>0</v>
      </c>
      <c r="H210" s="15" t="s">
        <v>57</v>
      </c>
      <c r="I210" s="16">
        <v>209</v>
      </c>
      <c r="J210" s="15" t="s">
        <v>126</v>
      </c>
      <c r="K210" s="15" t="s">
        <v>1428</v>
      </c>
      <c r="L210" s="23">
        <v>45018</v>
      </c>
      <c r="M210" s="14" t="s">
        <v>1935</v>
      </c>
      <c r="N210" s="17" t="s">
        <v>2149</v>
      </c>
      <c r="O210" s="13">
        <v>0.10763888888888887</v>
      </c>
      <c r="P210" s="14">
        <v>0</v>
      </c>
      <c r="Q210" s="15" t="s">
        <v>2303</v>
      </c>
      <c r="R210" s="32">
        <v>214</v>
      </c>
      <c r="S210" s="14">
        <v>0.11874999999999999</v>
      </c>
    </row>
    <row r="211" spans="1:19">
      <c r="A211" s="21">
        <v>10</v>
      </c>
      <c r="B211" s="20" t="s">
        <v>1427</v>
      </c>
      <c r="C211" s="21">
        <v>4</v>
      </c>
      <c r="D211" s="20" t="s">
        <v>61</v>
      </c>
      <c r="E211" s="20" t="s">
        <v>60</v>
      </c>
      <c r="F211" s="20" t="s">
        <v>2342</v>
      </c>
      <c r="G211" s="36">
        <v>0</v>
      </c>
      <c r="H211" s="20" t="s">
        <v>70</v>
      </c>
      <c r="I211" s="21">
        <v>210</v>
      </c>
      <c r="J211" s="20" t="s">
        <v>132</v>
      </c>
      <c r="K211" s="20" t="s">
        <v>1425</v>
      </c>
      <c r="L211" s="24">
        <v>45018</v>
      </c>
      <c r="M211" s="19" t="s">
        <v>2026</v>
      </c>
      <c r="N211" s="22" t="s">
        <v>2204</v>
      </c>
      <c r="O211" s="18">
        <v>7.3611111111111113E-2</v>
      </c>
      <c r="P211" s="19">
        <v>0</v>
      </c>
      <c r="Q211" s="20" t="s">
        <v>2303</v>
      </c>
      <c r="R211" s="33">
        <v>195</v>
      </c>
      <c r="S211" s="19">
        <v>0.10972222222222222</v>
      </c>
    </row>
    <row r="212" spans="1:19">
      <c r="A212" s="16">
        <v>1</v>
      </c>
      <c r="B212" s="15" t="s">
        <v>977</v>
      </c>
      <c r="C212" s="16">
        <v>2</v>
      </c>
      <c r="D212" s="15" t="s">
        <v>97</v>
      </c>
      <c r="E212" s="15" t="s">
        <v>82</v>
      </c>
      <c r="F212" s="15" t="s">
        <v>2342</v>
      </c>
      <c r="G212" s="35">
        <v>0</v>
      </c>
      <c r="H212" s="15" t="s">
        <v>57</v>
      </c>
      <c r="I212" s="16">
        <v>211</v>
      </c>
      <c r="J212" s="15" t="s">
        <v>64</v>
      </c>
      <c r="K212" s="15" t="s">
        <v>1423</v>
      </c>
      <c r="L212" s="23">
        <v>45018</v>
      </c>
      <c r="M212" s="14" t="s">
        <v>1954</v>
      </c>
      <c r="N212" s="17" t="s">
        <v>2165</v>
      </c>
      <c r="O212" s="13">
        <v>7.3611111111111127E-2</v>
      </c>
      <c r="P212" s="14">
        <v>0</v>
      </c>
      <c r="Q212" s="15" t="s">
        <v>2303</v>
      </c>
      <c r="R212" s="32">
        <v>169</v>
      </c>
      <c r="S212" s="14">
        <v>9.375E-2</v>
      </c>
    </row>
    <row r="213" spans="1:19">
      <c r="A213" s="21">
        <v>14</v>
      </c>
      <c r="B213" s="20" t="s">
        <v>312</v>
      </c>
      <c r="C213" s="21">
        <v>6</v>
      </c>
      <c r="D213" s="20" t="s">
        <v>78</v>
      </c>
      <c r="E213" s="20" t="s">
        <v>82</v>
      </c>
      <c r="F213" s="20" t="s">
        <v>2342</v>
      </c>
      <c r="G213" s="36">
        <v>0</v>
      </c>
      <c r="H213" s="20" t="s">
        <v>76</v>
      </c>
      <c r="I213" s="21">
        <v>212</v>
      </c>
      <c r="J213" s="20" t="s">
        <v>100</v>
      </c>
      <c r="K213" s="20" t="s">
        <v>1421</v>
      </c>
      <c r="L213" s="24">
        <v>45018</v>
      </c>
      <c r="M213" s="19" t="s">
        <v>1957</v>
      </c>
      <c r="N213" s="22" t="s">
        <v>1954</v>
      </c>
      <c r="O213" s="18">
        <v>5.5555555555555532E-2</v>
      </c>
      <c r="P213" s="19">
        <v>0</v>
      </c>
      <c r="Q213" s="20" t="s">
        <v>2303</v>
      </c>
      <c r="R213" s="33">
        <v>245</v>
      </c>
      <c r="S213" s="19">
        <v>0.11388888888888889</v>
      </c>
    </row>
    <row r="214" spans="1:19">
      <c r="A214" s="16">
        <v>13</v>
      </c>
      <c r="B214" s="15" t="s">
        <v>1420</v>
      </c>
      <c r="C214" s="16">
        <v>6</v>
      </c>
      <c r="D214" s="15" t="s">
        <v>87</v>
      </c>
      <c r="E214" s="15" t="s">
        <v>82</v>
      </c>
      <c r="F214" s="15" t="s">
        <v>59</v>
      </c>
      <c r="G214" s="35">
        <v>28.1</v>
      </c>
      <c r="H214" s="15" t="s">
        <v>70</v>
      </c>
      <c r="I214" s="16">
        <v>213</v>
      </c>
      <c r="J214" s="15" t="s">
        <v>100</v>
      </c>
      <c r="K214" s="15" t="s">
        <v>1418</v>
      </c>
      <c r="L214" s="23">
        <v>45018</v>
      </c>
      <c r="M214" s="14" t="s">
        <v>1958</v>
      </c>
      <c r="N214" s="17" t="s">
        <v>2183</v>
      </c>
      <c r="O214" s="13">
        <v>0.13333333333333336</v>
      </c>
      <c r="P214" s="14">
        <v>6.3888888888888912E-2</v>
      </c>
      <c r="Q214" s="15" t="s">
        <v>2302</v>
      </c>
      <c r="R214" s="32">
        <v>87</v>
      </c>
      <c r="S214" s="14">
        <v>6.9444444444444448E-2</v>
      </c>
    </row>
    <row r="215" spans="1:19">
      <c r="A215" s="21">
        <v>2</v>
      </c>
      <c r="B215" s="20" t="s">
        <v>1417</v>
      </c>
      <c r="C215" s="21">
        <v>4</v>
      </c>
      <c r="D215" s="20" t="s">
        <v>97</v>
      </c>
      <c r="E215" s="20" t="s">
        <v>82</v>
      </c>
      <c r="F215" s="20" t="s">
        <v>106</v>
      </c>
      <c r="G215" s="36">
        <v>33.39</v>
      </c>
      <c r="H215" s="20" t="s">
        <v>76</v>
      </c>
      <c r="I215" s="21">
        <v>214</v>
      </c>
      <c r="J215" s="20" t="s">
        <v>64</v>
      </c>
      <c r="K215" s="20" t="s">
        <v>1415</v>
      </c>
      <c r="L215" s="24">
        <v>45018</v>
      </c>
      <c r="M215" s="19" t="s">
        <v>1915</v>
      </c>
      <c r="N215" s="22" t="s">
        <v>2179</v>
      </c>
      <c r="O215" s="18">
        <v>8.7500000000000036E-2</v>
      </c>
      <c r="P215" s="19">
        <v>5.0694444444444473E-2</v>
      </c>
      <c r="Q215" s="20" t="s">
        <v>2302</v>
      </c>
      <c r="R215" s="33">
        <v>228</v>
      </c>
      <c r="S215" s="19">
        <v>2.6388888888888889E-2</v>
      </c>
    </row>
    <row r="216" spans="1:19">
      <c r="A216" s="16">
        <v>6</v>
      </c>
      <c r="B216" s="15" t="s">
        <v>1414</v>
      </c>
      <c r="C216" s="16">
        <v>4</v>
      </c>
      <c r="D216" s="15" t="s">
        <v>72</v>
      </c>
      <c r="E216" s="15" t="s">
        <v>82</v>
      </c>
      <c r="F216" s="15" t="s">
        <v>106</v>
      </c>
      <c r="G216" s="35">
        <v>35.64</v>
      </c>
      <c r="H216" s="15" t="s">
        <v>76</v>
      </c>
      <c r="I216" s="16">
        <v>215</v>
      </c>
      <c r="J216" s="15" t="s">
        <v>85</v>
      </c>
      <c r="K216" s="15" t="s">
        <v>1412</v>
      </c>
      <c r="L216" s="23">
        <v>45018</v>
      </c>
      <c r="M216" s="14" t="s">
        <v>1998</v>
      </c>
      <c r="N216" s="17" t="s">
        <v>2205</v>
      </c>
      <c r="O216" s="13">
        <v>0.11666666666666665</v>
      </c>
      <c r="P216" s="14">
        <v>7.4305555555555541E-2</v>
      </c>
      <c r="Q216" s="15" t="s">
        <v>2302</v>
      </c>
      <c r="R216" s="32">
        <v>158</v>
      </c>
      <c r="S216" s="14">
        <v>3.1944444444444442E-2</v>
      </c>
    </row>
    <row r="217" spans="1:19">
      <c r="A217" s="21">
        <v>17</v>
      </c>
      <c r="B217" s="20" t="s">
        <v>550</v>
      </c>
      <c r="C217" s="21">
        <v>6</v>
      </c>
      <c r="D217" s="20" t="s">
        <v>61</v>
      </c>
      <c r="E217" s="20" t="s">
        <v>82</v>
      </c>
      <c r="F217" s="20" t="s">
        <v>59</v>
      </c>
      <c r="G217" s="36">
        <v>35.69</v>
      </c>
      <c r="H217" s="20" t="s">
        <v>70</v>
      </c>
      <c r="I217" s="21">
        <v>216</v>
      </c>
      <c r="J217" s="20" t="s">
        <v>85</v>
      </c>
      <c r="K217" s="20" t="s">
        <v>1410</v>
      </c>
      <c r="L217" s="24">
        <v>45018</v>
      </c>
      <c r="M217" s="19" t="s">
        <v>1958</v>
      </c>
      <c r="N217" s="22" t="s">
        <v>2206</v>
      </c>
      <c r="O217" s="18">
        <v>0.15972222222222221</v>
      </c>
      <c r="P217" s="19">
        <v>7.6388888888888881E-2</v>
      </c>
      <c r="Q217" s="20" t="s">
        <v>2302</v>
      </c>
      <c r="R217" s="33">
        <v>142</v>
      </c>
      <c r="S217" s="19">
        <v>8.3333333333333329E-2</v>
      </c>
    </row>
    <row r="218" spans="1:19">
      <c r="A218" s="16">
        <v>1</v>
      </c>
      <c r="B218" s="15" t="s">
        <v>455</v>
      </c>
      <c r="C218" s="16">
        <v>2</v>
      </c>
      <c r="D218" s="15" t="s">
        <v>72</v>
      </c>
      <c r="E218" s="15" t="s">
        <v>66</v>
      </c>
      <c r="F218" s="15" t="s">
        <v>59</v>
      </c>
      <c r="G218" s="35">
        <v>31.17</v>
      </c>
      <c r="H218" s="15" t="s">
        <v>76</v>
      </c>
      <c r="I218" s="16">
        <v>217</v>
      </c>
      <c r="J218" s="15" t="s">
        <v>75</v>
      </c>
      <c r="K218" s="15" t="s">
        <v>18</v>
      </c>
      <c r="L218" s="23">
        <v>45018</v>
      </c>
      <c r="M218" s="14" t="s">
        <v>1988</v>
      </c>
      <c r="N218" s="17" t="s">
        <v>2207</v>
      </c>
      <c r="O218" s="13">
        <v>0.17083333333333331</v>
      </c>
      <c r="P218" s="14">
        <v>0.15138888888888888</v>
      </c>
      <c r="Q218" s="15" t="s">
        <v>2302</v>
      </c>
      <c r="R218" s="32">
        <v>96</v>
      </c>
      <c r="S218" s="14">
        <v>9.0277777777777769E-3</v>
      </c>
    </row>
    <row r="219" spans="1:19">
      <c r="A219" s="21">
        <v>13</v>
      </c>
      <c r="B219" s="20" t="s">
        <v>343</v>
      </c>
      <c r="C219" s="21">
        <v>3</v>
      </c>
      <c r="D219" s="20" t="s">
        <v>87</v>
      </c>
      <c r="E219" s="20" t="s">
        <v>82</v>
      </c>
      <c r="F219" s="20" t="s">
        <v>59</v>
      </c>
      <c r="G219" s="36">
        <v>23.34</v>
      </c>
      <c r="H219" s="20" t="s">
        <v>76</v>
      </c>
      <c r="I219" s="21">
        <v>218</v>
      </c>
      <c r="J219" s="20" t="s">
        <v>64</v>
      </c>
      <c r="K219" s="20" t="s">
        <v>1407</v>
      </c>
      <c r="L219" s="24">
        <v>45018</v>
      </c>
      <c r="M219" s="19" t="s">
        <v>2027</v>
      </c>
      <c r="N219" s="22" t="s">
        <v>1918</v>
      </c>
      <c r="O219" s="18">
        <v>0.1451388888888889</v>
      </c>
      <c r="P219" s="19">
        <v>0.1027777777777778</v>
      </c>
      <c r="Q219" s="20" t="s">
        <v>2302</v>
      </c>
      <c r="R219" s="33">
        <v>184</v>
      </c>
      <c r="S219" s="19">
        <v>3.1944444444444442E-2</v>
      </c>
    </row>
    <row r="220" spans="1:19">
      <c r="A220" s="16">
        <v>1</v>
      </c>
      <c r="B220" s="15" t="s">
        <v>516</v>
      </c>
      <c r="C220" s="16">
        <v>5</v>
      </c>
      <c r="D220" s="15" t="s">
        <v>72</v>
      </c>
      <c r="E220" s="15" t="s">
        <v>82</v>
      </c>
      <c r="F220" s="15" t="s">
        <v>59</v>
      </c>
      <c r="G220" s="35">
        <v>46.96</v>
      </c>
      <c r="H220" s="15" t="s">
        <v>70</v>
      </c>
      <c r="I220" s="16">
        <v>219</v>
      </c>
      <c r="J220" s="15" t="s">
        <v>132</v>
      </c>
      <c r="K220" s="15" t="s">
        <v>1405</v>
      </c>
      <c r="L220" s="23">
        <v>45018</v>
      </c>
      <c r="M220" s="14" t="s">
        <v>2028</v>
      </c>
      <c r="N220" s="17" t="s">
        <v>2109</v>
      </c>
      <c r="O220" s="13">
        <v>9.4444444444444428E-2</v>
      </c>
      <c r="P220" s="14">
        <v>7.8472222222222207E-2</v>
      </c>
      <c r="Q220" s="15" t="s">
        <v>2302</v>
      </c>
      <c r="R220" s="32">
        <v>139</v>
      </c>
      <c r="S220" s="14">
        <v>1.5972222222222221E-2</v>
      </c>
    </row>
    <row r="221" spans="1:19">
      <c r="A221" s="21">
        <v>15</v>
      </c>
      <c r="B221" s="20" t="s">
        <v>950</v>
      </c>
      <c r="C221" s="21">
        <v>6</v>
      </c>
      <c r="D221" s="20" t="s">
        <v>87</v>
      </c>
      <c r="E221" s="20" t="s">
        <v>82</v>
      </c>
      <c r="F221" s="20" t="s">
        <v>59</v>
      </c>
      <c r="G221" s="36">
        <v>48.5</v>
      </c>
      <c r="H221" s="20" t="s">
        <v>57</v>
      </c>
      <c r="I221" s="21">
        <v>220</v>
      </c>
      <c r="J221" s="20" t="s">
        <v>56</v>
      </c>
      <c r="K221" s="20" t="s">
        <v>5</v>
      </c>
      <c r="L221" s="24">
        <v>45018</v>
      </c>
      <c r="M221" s="19" t="s">
        <v>1967</v>
      </c>
      <c r="N221" s="22" t="s">
        <v>2142</v>
      </c>
      <c r="O221" s="18">
        <v>0.16388888888888892</v>
      </c>
      <c r="P221" s="19">
        <v>0.15486111111111114</v>
      </c>
      <c r="Q221" s="20" t="s">
        <v>2302</v>
      </c>
      <c r="R221" s="33">
        <v>24</v>
      </c>
      <c r="S221" s="19">
        <v>9.0277777777777769E-3</v>
      </c>
    </row>
    <row r="222" spans="1:19">
      <c r="A222" s="16">
        <v>16</v>
      </c>
      <c r="B222" s="15" t="s">
        <v>1404</v>
      </c>
      <c r="C222" s="16">
        <v>1</v>
      </c>
      <c r="D222" s="15" t="s">
        <v>72</v>
      </c>
      <c r="E222" s="15" t="s">
        <v>82</v>
      </c>
      <c r="F222" s="15" t="s">
        <v>2342</v>
      </c>
      <c r="G222" s="35">
        <v>0</v>
      </c>
      <c r="H222" s="15" t="s">
        <v>70</v>
      </c>
      <c r="I222" s="16">
        <v>221</v>
      </c>
      <c r="J222" s="15" t="s">
        <v>69</v>
      </c>
      <c r="K222" s="15" t="s">
        <v>1402</v>
      </c>
      <c r="L222" s="23">
        <v>45018</v>
      </c>
      <c r="M222" s="14" t="s">
        <v>2029</v>
      </c>
      <c r="N222" s="17" t="s">
        <v>2039</v>
      </c>
      <c r="O222" s="13">
        <v>5.1388888888888901E-2</v>
      </c>
      <c r="P222" s="14">
        <v>0</v>
      </c>
      <c r="Q222" s="15" t="s">
        <v>2303</v>
      </c>
      <c r="R222" s="32">
        <v>193</v>
      </c>
      <c r="S222" s="14">
        <v>7.4999999999999997E-2</v>
      </c>
    </row>
    <row r="223" spans="1:19">
      <c r="A223" s="21">
        <v>3</v>
      </c>
      <c r="B223" s="20" t="s">
        <v>1401</v>
      </c>
      <c r="C223" s="21">
        <v>3</v>
      </c>
      <c r="D223" s="20" t="s">
        <v>87</v>
      </c>
      <c r="E223" s="20" t="s">
        <v>66</v>
      </c>
      <c r="F223" s="20" t="s">
        <v>106</v>
      </c>
      <c r="G223" s="36">
        <v>32.58</v>
      </c>
      <c r="H223" s="20" t="s">
        <v>70</v>
      </c>
      <c r="I223" s="21">
        <v>222</v>
      </c>
      <c r="J223" s="20" t="s">
        <v>56</v>
      </c>
      <c r="K223" s="20" t="s">
        <v>1129</v>
      </c>
      <c r="L223" s="24">
        <v>45018</v>
      </c>
      <c r="M223" s="19" t="s">
        <v>1961</v>
      </c>
      <c r="N223" s="22" t="s">
        <v>2208</v>
      </c>
      <c r="O223" s="18">
        <v>0.1277777777777778</v>
      </c>
      <c r="P223" s="19">
        <v>6.8750000000000019E-2</v>
      </c>
      <c r="Q223" s="20" t="s">
        <v>2302</v>
      </c>
      <c r="R223" s="33">
        <v>97</v>
      </c>
      <c r="S223" s="19">
        <v>5.9027777777777776E-2</v>
      </c>
    </row>
    <row r="224" spans="1:19">
      <c r="A224" s="16">
        <v>19</v>
      </c>
      <c r="B224" s="15" t="s">
        <v>1399</v>
      </c>
      <c r="C224" s="16">
        <v>2</v>
      </c>
      <c r="D224" s="15" t="s">
        <v>87</v>
      </c>
      <c r="E224" s="15" t="s">
        <v>66</v>
      </c>
      <c r="F224" s="15" t="s">
        <v>59</v>
      </c>
      <c r="G224" s="35">
        <v>49.62</v>
      </c>
      <c r="H224" s="15" t="s">
        <v>57</v>
      </c>
      <c r="I224" s="16">
        <v>223</v>
      </c>
      <c r="J224" s="15" t="s">
        <v>64</v>
      </c>
      <c r="K224" s="15" t="s">
        <v>18</v>
      </c>
      <c r="L224" s="23">
        <v>45018</v>
      </c>
      <c r="M224" s="14" t="s">
        <v>2030</v>
      </c>
      <c r="N224" s="17" t="s">
        <v>2089</v>
      </c>
      <c r="O224" s="13">
        <v>6.5277777777777796E-2</v>
      </c>
      <c r="P224" s="14">
        <v>2.8472222222222239E-2</v>
      </c>
      <c r="Q224" s="15" t="s">
        <v>2302</v>
      </c>
      <c r="R224" s="32">
        <v>32</v>
      </c>
      <c r="S224" s="14">
        <v>3.6805555555555557E-2</v>
      </c>
    </row>
    <row r="225" spans="1:19">
      <c r="A225" s="21">
        <v>7</v>
      </c>
      <c r="B225" s="20" t="s">
        <v>1397</v>
      </c>
      <c r="C225" s="21">
        <v>6</v>
      </c>
      <c r="D225" s="20" t="s">
        <v>72</v>
      </c>
      <c r="E225" s="20" t="s">
        <v>82</v>
      </c>
      <c r="F225" s="20" t="s">
        <v>59</v>
      </c>
      <c r="G225" s="36">
        <v>17.61</v>
      </c>
      <c r="H225" s="20" t="s">
        <v>76</v>
      </c>
      <c r="I225" s="21">
        <v>224</v>
      </c>
      <c r="J225" s="20" t="s">
        <v>126</v>
      </c>
      <c r="K225" s="20" t="s">
        <v>25</v>
      </c>
      <c r="L225" s="24">
        <v>45018</v>
      </c>
      <c r="M225" s="19" t="s">
        <v>2031</v>
      </c>
      <c r="N225" s="22" t="s">
        <v>2121</v>
      </c>
      <c r="O225" s="18">
        <v>0.16319444444444445</v>
      </c>
      <c r="P225" s="19">
        <v>0.1388888888888889</v>
      </c>
      <c r="Q225" s="20" t="s">
        <v>2302</v>
      </c>
      <c r="R225" s="33">
        <v>52</v>
      </c>
      <c r="S225" s="19">
        <v>1.3888888888888888E-2</v>
      </c>
    </row>
    <row r="226" spans="1:19">
      <c r="A226" s="16">
        <v>19</v>
      </c>
      <c r="B226" s="15" t="s">
        <v>1395</v>
      </c>
      <c r="C226" s="16">
        <v>4</v>
      </c>
      <c r="D226" s="15" t="s">
        <v>72</v>
      </c>
      <c r="E226" s="15" t="s">
        <v>60</v>
      </c>
      <c r="F226" s="15" t="s">
        <v>2342</v>
      </c>
      <c r="G226" s="35">
        <v>0</v>
      </c>
      <c r="H226" s="15" t="s">
        <v>57</v>
      </c>
      <c r="I226" s="16">
        <v>225</v>
      </c>
      <c r="J226" s="15" t="s">
        <v>100</v>
      </c>
      <c r="K226" s="15" t="s">
        <v>1393</v>
      </c>
      <c r="L226" s="23">
        <v>45018</v>
      </c>
      <c r="M226" s="14" t="s">
        <v>1970</v>
      </c>
      <c r="N226" s="17" t="s">
        <v>1888</v>
      </c>
      <c r="O226" s="13">
        <v>4.8611111111111105E-2</v>
      </c>
      <c r="P226" s="14">
        <v>0</v>
      </c>
      <c r="Q226" s="15" t="s">
        <v>2303</v>
      </c>
      <c r="R226" s="32">
        <v>168</v>
      </c>
      <c r="S226" s="14">
        <v>6.5277777777777782E-2</v>
      </c>
    </row>
    <row r="227" spans="1:19">
      <c r="A227" s="21">
        <v>7</v>
      </c>
      <c r="B227" s="20" t="s">
        <v>1392</v>
      </c>
      <c r="C227" s="21">
        <v>6</v>
      </c>
      <c r="D227" s="20" t="s">
        <v>97</v>
      </c>
      <c r="E227" s="20" t="s">
        <v>66</v>
      </c>
      <c r="F227" s="20" t="s">
        <v>59</v>
      </c>
      <c r="G227" s="36">
        <v>39.479999999999997</v>
      </c>
      <c r="H227" s="20" t="s">
        <v>57</v>
      </c>
      <c r="I227" s="21">
        <v>226</v>
      </c>
      <c r="J227" s="20" t="s">
        <v>132</v>
      </c>
      <c r="K227" s="20" t="s">
        <v>1390</v>
      </c>
      <c r="L227" s="24">
        <v>45018</v>
      </c>
      <c r="M227" s="19" t="s">
        <v>2023</v>
      </c>
      <c r="N227" s="22" t="s">
        <v>2119</v>
      </c>
      <c r="O227" s="18">
        <v>0.13263888888888892</v>
      </c>
      <c r="P227" s="19">
        <v>3.1250000000000028E-2</v>
      </c>
      <c r="Q227" s="20" t="s">
        <v>2302</v>
      </c>
      <c r="R227" s="33">
        <v>171</v>
      </c>
      <c r="S227" s="19">
        <v>0.10138888888888889</v>
      </c>
    </row>
    <row r="228" spans="1:19">
      <c r="A228" s="16">
        <v>17</v>
      </c>
      <c r="B228" s="15" t="s">
        <v>1389</v>
      </c>
      <c r="C228" s="16">
        <v>6</v>
      </c>
      <c r="D228" s="15" t="s">
        <v>87</v>
      </c>
      <c r="E228" s="15" t="s">
        <v>82</v>
      </c>
      <c r="F228" s="15" t="s">
        <v>59</v>
      </c>
      <c r="G228" s="35">
        <v>41.05</v>
      </c>
      <c r="H228" s="15" t="s">
        <v>70</v>
      </c>
      <c r="I228" s="16">
        <v>227</v>
      </c>
      <c r="J228" s="15" t="s">
        <v>69</v>
      </c>
      <c r="K228" s="15" t="s">
        <v>1387</v>
      </c>
      <c r="L228" s="23">
        <v>45018</v>
      </c>
      <c r="M228" s="14" t="s">
        <v>1976</v>
      </c>
      <c r="N228" s="17" t="s">
        <v>2143</v>
      </c>
      <c r="O228" s="13">
        <v>0.12708333333333338</v>
      </c>
      <c r="P228" s="14">
        <v>4.4444444444444495E-2</v>
      </c>
      <c r="Q228" s="15" t="s">
        <v>2302</v>
      </c>
      <c r="R228" s="32">
        <v>211</v>
      </c>
      <c r="S228" s="14">
        <v>8.2638888888888887E-2</v>
      </c>
    </row>
    <row r="229" spans="1:19">
      <c r="A229" s="21">
        <v>16</v>
      </c>
      <c r="B229" s="20" t="s">
        <v>1386</v>
      </c>
      <c r="C229" s="21">
        <v>4</v>
      </c>
      <c r="D229" s="20" t="s">
        <v>72</v>
      </c>
      <c r="E229" s="20" t="s">
        <v>82</v>
      </c>
      <c r="F229" s="20" t="s">
        <v>59</v>
      </c>
      <c r="G229" s="36">
        <v>10.66</v>
      </c>
      <c r="H229" s="20" t="s">
        <v>76</v>
      </c>
      <c r="I229" s="21">
        <v>228</v>
      </c>
      <c r="J229" s="20" t="s">
        <v>56</v>
      </c>
      <c r="K229" s="20" t="s">
        <v>22</v>
      </c>
      <c r="L229" s="24">
        <v>45018</v>
      </c>
      <c r="M229" s="19" t="s">
        <v>1941</v>
      </c>
      <c r="N229" s="22" t="s">
        <v>2136</v>
      </c>
      <c r="O229" s="18">
        <v>0.10902777777777778</v>
      </c>
      <c r="P229" s="19">
        <v>7.4305555555555555E-2</v>
      </c>
      <c r="Q229" s="20" t="s">
        <v>2302</v>
      </c>
      <c r="R229" s="33">
        <v>69</v>
      </c>
      <c r="S229" s="19">
        <v>2.4305555555555556E-2</v>
      </c>
    </row>
    <row r="230" spans="1:19">
      <c r="A230" s="16">
        <v>14</v>
      </c>
      <c r="B230" s="15" t="s">
        <v>1384</v>
      </c>
      <c r="C230" s="16">
        <v>3</v>
      </c>
      <c r="D230" s="15" t="s">
        <v>61</v>
      </c>
      <c r="E230" s="15" t="s">
        <v>66</v>
      </c>
      <c r="F230" s="15" t="s">
        <v>2342</v>
      </c>
      <c r="G230" s="35">
        <v>0</v>
      </c>
      <c r="H230" s="15" t="s">
        <v>57</v>
      </c>
      <c r="I230" s="16">
        <v>229</v>
      </c>
      <c r="J230" s="15" t="s">
        <v>126</v>
      </c>
      <c r="K230" s="15" t="s">
        <v>1382</v>
      </c>
      <c r="L230" s="23">
        <v>45018</v>
      </c>
      <c r="M230" s="14" t="s">
        <v>2007</v>
      </c>
      <c r="N230" s="17" t="s">
        <v>2182</v>
      </c>
      <c r="O230" s="13">
        <v>8.0555555555555561E-2</v>
      </c>
      <c r="P230" s="14">
        <v>0</v>
      </c>
      <c r="Q230" s="15" t="s">
        <v>2303</v>
      </c>
      <c r="R230" s="32">
        <v>124</v>
      </c>
      <c r="S230" s="14">
        <v>8.1250000000000003E-2</v>
      </c>
    </row>
    <row r="231" spans="1:19">
      <c r="A231" s="21">
        <v>5</v>
      </c>
      <c r="B231" s="20" t="s">
        <v>1381</v>
      </c>
      <c r="C231" s="21">
        <v>5</v>
      </c>
      <c r="D231" s="20" t="s">
        <v>61</v>
      </c>
      <c r="E231" s="20" t="s">
        <v>82</v>
      </c>
      <c r="F231" s="20" t="s">
        <v>59</v>
      </c>
      <c r="G231" s="36">
        <v>15.84</v>
      </c>
      <c r="H231" s="20" t="s">
        <v>70</v>
      </c>
      <c r="I231" s="21">
        <v>230</v>
      </c>
      <c r="J231" s="20" t="s">
        <v>132</v>
      </c>
      <c r="K231" s="20" t="s">
        <v>1379</v>
      </c>
      <c r="L231" s="24">
        <v>45018</v>
      </c>
      <c r="M231" s="19" t="s">
        <v>1924</v>
      </c>
      <c r="N231" s="22" t="s">
        <v>2209</v>
      </c>
      <c r="O231" s="18">
        <v>0.10624999999999998</v>
      </c>
      <c r="P231" s="19">
        <v>4.3055555555555541E-2</v>
      </c>
      <c r="Q231" s="20" t="s">
        <v>2302</v>
      </c>
      <c r="R231" s="33">
        <v>214</v>
      </c>
      <c r="S231" s="19">
        <v>6.3194444444444442E-2</v>
      </c>
    </row>
    <row r="232" spans="1:19">
      <c r="A232" s="16">
        <v>8</v>
      </c>
      <c r="B232" s="15" t="s">
        <v>1378</v>
      </c>
      <c r="C232" s="16">
        <v>2</v>
      </c>
      <c r="D232" s="15" t="s">
        <v>61</v>
      </c>
      <c r="E232" s="15" t="s">
        <v>82</v>
      </c>
      <c r="F232" s="15" t="s">
        <v>2342</v>
      </c>
      <c r="G232" s="35">
        <v>0</v>
      </c>
      <c r="H232" s="15" t="s">
        <v>76</v>
      </c>
      <c r="I232" s="16">
        <v>231</v>
      </c>
      <c r="J232" s="15" t="s">
        <v>100</v>
      </c>
      <c r="K232" s="15" t="s">
        <v>1376</v>
      </c>
      <c r="L232" s="23">
        <v>45018</v>
      </c>
      <c r="M232" s="14" t="s">
        <v>1977</v>
      </c>
      <c r="N232" s="17" t="s">
        <v>2050</v>
      </c>
      <c r="O232" s="13">
        <v>9.236111111111113E-2</v>
      </c>
      <c r="P232" s="14">
        <v>0</v>
      </c>
      <c r="Q232" s="15" t="s">
        <v>2303</v>
      </c>
      <c r="R232" s="32">
        <v>208</v>
      </c>
      <c r="S232" s="14">
        <v>0.10416666666666667</v>
      </c>
    </row>
    <row r="233" spans="1:19">
      <c r="A233" s="21">
        <v>2</v>
      </c>
      <c r="B233" s="20" t="s">
        <v>329</v>
      </c>
      <c r="C233" s="21">
        <v>2</v>
      </c>
      <c r="D233" s="20" t="s">
        <v>97</v>
      </c>
      <c r="E233" s="20" t="s">
        <v>82</v>
      </c>
      <c r="F233" s="20" t="s">
        <v>2342</v>
      </c>
      <c r="G233" s="36">
        <v>0</v>
      </c>
      <c r="H233" s="20" t="s">
        <v>57</v>
      </c>
      <c r="I233" s="21">
        <v>232</v>
      </c>
      <c r="J233" s="20" t="s">
        <v>64</v>
      </c>
      <c r="K233" s="20" t="s">
        <v>1374</v>
      </c>
      <c r="L233" s="24">
        <v>45018</v>
      </c>
      <c r="M233" s="19" t="s">
        <v>1907</v>
      </c>
      <c r="N233" s="22" t="s">
        <v>1955</v>
      </c>
      <c r="O233" s="18">
        <v>5.6249999999999981E-2</v>
      </c>
      <c r="P233" s="19">
        <v>0</v>
      </c>
      <c r="Q233" s="20" t="s">
        <v>2303</v>
      </c>
      <c r="R233" s="33">
        <v>190</v>
      </c>
      <c r="S233" s="19">
        <v>9.6527777777777782E-2</v>
      </c>
    </row>
    <row r="234" spans="1:19">
      <c r="A234" s="16">
        <v>8</v>
      </c>
      <c r="B234" s="15" t="s">
        <v>1373</v>
      </c>
      <c r="C234" s="16">
        <v>1</v>
      </c>
      <c r="D234" s="15" t="s">
        <v>61</v>
      </c>
      <c r="E234" s="15" t="s">
        <v>60</v>
      </c>
      <c r="F234" s="15" t="s">
        <v>106</v>
      </c>
      <c r="G234" s="35">
        <v>45.64</v>
      </c>
      <c r="H234" s="15" t="s">
        <v>70</v>
      </c>
      <c r="I234" s="16">
        <v>233</v>
      </c>
      <c r="J234" s="15" t="s">
        <v>64</v>
      </c>
      <c r="K234" s="15" t="s">
        <v>16</v>
      </c>
      <c r="L234" s="23">
        <v>45018</v>
      </c>
      <c r="M234" s="14" t="s">
        <v>2032</v>
      </c>
      <c r="N234" s="17" t="s">
        <v>1948</v>
      </c>
      <c r="O234" s="13">
        <v>7.4305555555555541E-2</v>
      </c>
      <c r="P234" s="14">
        <v>5.2777777777777764E-2</v>
      </c>
      <c r="Q234" s="15" t="s">
        <v>2302</v>
      </c>
      <c r="R234" s="32">
        <v>38</v>
      </c>
      <c r="S234" s="14">
        <v>2.1527777777777778E-2</v>
      </c>
    </row>
    <row r="235" spans="1:19">
      <c r="A235" s="21">
        <v>17</v>
      </c>
      <c r="B235" s="20" t="s">
        <v>188</v>
      </c>
      <c r="C235" s="21">
        <v>6</v>
      </c>
      <c r="D235" s="20" t="s">
        <v>72</v>
      </c>
      <c r="E235" s="20" t="s">
        <v>60</v>
      </c>
      <c r="F235" s="20" t="s">
        <v>59</v>
      </c>
      <c r="G235" s="36">
        <v>10.220000000000001</v>
      </c>
      <c r="H235" s="20" t="s">
        <v>70</v>
      </c>
      <c r="I235" s="21">
        <v>234</v>
      </c>
      <c r="J235" s="20" t="s">
        <v>104</v>
      </c>
      <c r="K235" s="20" t="s">
        <v>1370</v>
      </c>
      <c r="L235" s="24">
        <v>45018</v>
      </c>
      <c r="M235" s="19" t="s">
        <v>1952</v>
      </c>
      <c r="N235" s="22" t="s">
        <v>2198</v>
      </c>
      <c r="O235" s="18">
        <v>0.1125</v>
      </c>
      <c r="P235" s="19">
        <v>4.3749999999999997E-2</v>
      </c>
      <c r="Q235" s="20" t="s">
        <v>2302</v>
      </c>
      <c r="R235" s="33">
        <v>225</v>
      </c>
      <c r="S235" s="19">
        <v>6.8750000000000006E-2</v>
      </c>
    </row>
    <row r="236" spans="1:19">
      <c r="A236" s="16">
        <v>13</v>
      </c>
      <c r="B236" s="15" t="s">
        <v>494</v>
      </c>
      <c r="C236" s="16">
        <v>5</v>
      </c>
      <c r="D236" s="15" t="s">
        <v>72</v>
      </c>
      <c r="E236" s="15" t="s">
        <v>66</v>
      </c>
      <c r="F236" s="15" t="s">
        <v>59</v>
      </c>
      <c r="G236" s="35">
        <v>26.37</v>
      </c>
      <c r="H236" s="15" t="s">
        <v>57</v>
      </c>
      <c r="I236" s="16">
        <v>235</v>
      </c>
      <c r="J236" s="15" t="s">
        <v>90</v>
      </c>
      <c r="K236" s="15" t="s">
        <v>14</v>
      </c>
      <c r="L236" s="23">
        <v>45018</v>
      </c>
      <c r="M236" s="14" t="s">
        <v>2033</v>
      </c>
      <c r="N236" s="17" t="s">
        <v>2074</v>
      </c>
      <c r="O236" s="13">
        <v>0.10138888888888888</v>
      </c>
      <c r="P236" s="14">
        <v>8.4027777777777757E-2</v>
      </c>
      <c r="Q236" s="15" t="s">
        <v>2302</v>
      </c>
      <c r="R236" s="32">
        <v>33</v>
      </c>
      <c r="S236" s="14">
        <v>1.7361111111111112E-2</v>
      </c>
    </row>
    <row r="237" spans="1:19">
      <c r="A237" s="21">
        <v>12</v>
      </c>
      <c r="B237" s="20" t="s">
        <v>1368</v>
      </c>
      <c r="C237" s="21">
        <v>2</v>
      </c>
      <c r="D237" s="20" t="s">
        <v>72</v>
      </c>
      <c r="E237" s="20" t="s">
        <v>82</v>
      </c>
      <c r="F237" s="20" t="s">
        <v>2342</v>
      </c>
      <c r="G237" s="36">
        <v>0</v>
      </c>
      <c r="H237" s="20" t="s">
        <v>70</v>
      </c>
      <c r="I237" s="21">
        <v>236</v>
      </c>
      <c r="J237" s="20" t="s">
        <v>64</v>
      </c>
      <c r="K237" s="20" t="s">
        <v>1366</v>
      </c>
      <c r="L237" s="24">
        <v>45018</v>
      </c>
      <c r="M237" s="19" t="s">
        <v>2032</v>
      </c>
      <c r="N237" s="22" t="s">
        <v>2168</v>
      </c>
      <c r="O237" s="18">
        <v>6.5277777777777796E-2</v>
      </c>
      <c r="P237" s="19">
        <v>0</v>
      </c>
      <c r="Q237" s="20" t="s">
        <v>2303</v>
      </c>
      <c r="R237" s="33">
        <v>255</v>
      </c>
      <c r="S237" s="19">
        <v>7.013888888888889E-2</v>
      </c>
    </row>
    <row r="238" spans="1:19">
      <c r="A238" s="16">
        <v>4</v>
      </c>
      <c r="B238" s="15" t="s">
        <v>1365</v>
      </c>
      <c r="C238" s="16">
        <v>6</v>
      </c>
      <c r="D238" s="15" t="s">
        <v>61</v>
      </c>
      <c r="E238" s="15" t="s">
        <v>82</v>
      </c>
      <c r="F238" s="15" t="s">
        <v>59</v>
      </c>
      <c r="G238" s="35">
        <v>13.15</v>
      </c>
      <c r="H238" s="15" t="s">
        <v>76</v>
      </c>
      <c r="I238" s="16">
        <v>237</v>
      </c>
      <c r="J238" s="15" t="s">
        <v>100</v>
      </c>
      <c r="K238" s="15" t="s">
        <v>1363</v>
      </c>
      <c r="L238" s="23">
        <v>45018</v>
      </c>
      <c r="M238" s="14" t="s">
        <v>1984</v>
      </c>
      <c r="N238" s="17" t="s">
        <v>2210</v>
      </c>
      <c r="O238" s="13">
        <v>0.14583333333333334</v>
      </c>
      <c r="P238" s="14">
        <v>0.10972222222222225</v>
      </c>
      <c r="Q238" s="15" t="s">
        <v>2302</v>
      </c>
      <c r="R238" s="32">
        <v>106</v>
      </c>
      <c r="S238" s="14">
        <v>2.5694444444444443E-2</v>
      </c>
    </row>
    <row r="239" spans="1:19">
      <c r="A239" s="21">
        <v>13</v>
      </c>
      <c r="B239" s="20" t="s">
        <v>1362</v>
      </c>
      <c r="C239" s="21">
        <v>6</v>
      </c>
      <c r="D239" s="20" t="s">
        <v>61</v>
      </c>
      <c r="E239" s="20" t="s">
        <v>60</v>
      </c>
      <c r="F239" s="20" t="s">
        <v>59</v>
      </c>
      <c r="G239" s="36">
        <v>33.020000000000003</v>
      </c>
      <c r="H239" s="20" t="s">
        <v>70</v>
      </c>
      <c r="I239" s="21">
        <v>238</v>
      </c>
      <c r="J239" s="20" t="s">
        <v>104</v>
      </c>
      <c r="K239" s="20" t="s">
        <v>12</v>
      </c>
      <c r="L239" s="24">
        <v>45018</v>
      </c>
      <c r="M239" s="19" t="s">
        <v>2034</v>
      </c>
      <c r="N239" s="22" t="s">
        <v>2211</v>
      </c>
      <c r="O239" s="18">
        <v>0.11041666666666669</v>
      </c>
      <c r="P239" s="19">
        <v>7.9166666666666691E-2</v>
      </c>
      <c r="Q239" s="20" t="s">
        <v>2302</v>
      </c>
      <c r="R239" s="33">
        <v>72</v>
      </c>
      <c r="S239" s="19">
        <v>3.125E-2</v>
      </c>
    </row>
    <row r="240" spans="1:19">
      <c r="A240" s="16">
        <v>12</v>
      </c>
      <c r="B240" s="15" t="s">
        <v>1360</v>
      </c>
      <c r="C240" s="16">
        <v>6</v>
      </c>
      <c r="D240" s="15" t="s">
        <v>78</v>
      </c>
      <c r="E240" s="15" t="s">
        <v>82</v>
      </c>
      <c r="F240" s="15" t="s">
        <v>102</v>
      </c>
      <c r="G240" s="35">
        <v>11.76</v>
      </c>
      <c r="H240" s="15" t="s">
        <v>57</v>
      </c>
      <c r="I240" s="16">
        <v>239</v>
      </c>
      <c r="J240" s="15" t="s">
        <v>104</v>
      </c>
      <c r="K240" s="15" t="s">
        <v>1358</v>
      </c>
      <c r="L240" s="23">
        <v>45018</v>
      </c>
      <c r="M240" s="14" t="s">
        <v>1952</v>
      </c>
      <c r="N240" s="17" t="s">
        <v>2127</v>
      </c>
      <c r="O240" s="13">
        <v>0.13958333333333334</v>
      </c>
      <c r="P240" s="14">
        <v>8.8888888888888892E-2</v>
      </c>
      <c r="Q240" s="15" t="s">
        <v>2302</v>
      </c>
      <c r="R240" s="32">
        <v>74</v>
      </c>
      <c r="S240" s="14">
        <v>5.0694444444444445E-2</v>
      </c>
    </row>
    <row r="241" spans="1:19">
      <c r="A241" s="21">
        <v>9</v>
      </c>
      <c r="B241" s="20" t="s">
        <v>1357</v>
      </c>
      <c r="C241" s="21">
        <v>1</v>
      </c>
      <c r="D241" s="20" t="s">
        <v>72</v>
      </c>
      <c r="E241" s="20" t="s">
        <v>82</v>
      </c>
      <c r="F241" s="20" t="s">
        <v>106</v>
      </c>
      <c r="G241" s="36">
        <v>33.81</v>
      </c>
      <c r="H241" s="20" t="s">
        <v>70</v>
      </c>
      <c r="I241" s="21">
        <v>240</v>
      </c>
      <c r="J241" s="20" t="s">
        <v>100</v>
      </c>
      <c r="K241" s="20" t="s">
        <v>1355</v>
      </c>
      <c r="L241" s="24">
        <v>45018</v>
      </c>
      <c r="M241" s="19" t="s">
        <v>2035</v>
      </c>
      <c r="N241" s="22" t="s">
        <v>2050</v>
      </c>
      <c r="O241" s="18">
        <v>0.12083333333333333</v>
      </c>
      <c r="P241" s="19">
        <v>3.125E-2</v>
      </c>
      <c r="Q241" s="20" t="s">
        <v>2302</v>
      </c>
      <c r="R241" s="33">
        <v>294</v>
      </c>
      <c r="S241" s="19">
        <v>8.9583333333333334E-2</v>
      </c>
    </row>
    <row r="242" spans="1:19">
      <c r="A242" s="16">
        <v>12</v>
      </c>
      <c r="B242" s="15" t="s">
        <v>1354</v>
      </c>
      <c r="C242" s="16">
        <v>4</v>
      </c>
      <c r="D242" s="15" t="s">
        <v>87</v>
      </c>
      <c r="E242" s="15" t="s">
        <v>82</v>
      </c>
      <c r="F242" s="15" t="s">
        <v>59</v>
      </c>
      <c r="G242" s="35">
        <v>38.97</v>
      </c>
      <c r="H242" s="15" t="s">
        <v>76</v>
      </c>
      <c r="I242" s="16">
        <v>241</v>
      </c>
      <c r="J242" s="15" t="s">
        <v>104</v>
      </c>
      <c r="K242" s="15" t="s">
        <v>24</v>
      </c>
      <c r="L242" s="23">
        <v>45018</v>
      </c>
      <c r="M242" s="14" t="s">
        <v>1894</v>
      </c>
      <c r="N242" s="17" t="s">
        <v>1949</v>
      </c>
      <c r="O242" s="13">
        <v>5.2083333333333336E-2</v>
      </c>
      <c r="P242" s="14">
        <v>3.4027777777777782E-2</v>
      </c>
      <c r="Q242" s="15" t="s">
        <v>2302</v>
      </c>
      <c r="R242" s="32">
        <v>18</v>
      </c>
      <c r="S242" s="14">
        <v>7.6388888888888886E-3</v>
      </c>
    </row>
    <row r="243" spans="1:19">
      <c r="A243" s="21">
        <v>12</v>
      </c>
      <c r="B243" s="20" t="s">
        <v>1343</v>
      </c>
      <c r="C243" s="21">
        <v>2</v>
      </c>
      <c r="D243" s="20" t="s">
        <v>61</v>
      </c>
      <c r="E243" s="20" t="s">
        <v>82</v>
      </c>
      <c r="F243" s="20" t="s">
        <v>2342</v>
      </c>
      <c r="G243" s="36">
        <v>0</v>
      </c>
      <c r="H243" s="20" t="s">
        <v>57</v>
      </c>
      <c r="I243" s="21">
        <v>242</v>
      </c>
      <c r="J243" s="20" t="s">
        <v>132</v>
      </c>
      <c r="K243" s="20" t="s">
        <v>1351</v>
      </c>
      <c r="L243" s="24">
        <v>45018</v>
      </c>
      <c r="M243" s="19" t="s">
        <v>1956</v>
      </c>
      <c r="N243" s="22" t="s">
        <v>2179</v>
      </c>
      <c r="O243" s="18">
        <v>6.0416666666666674E-2</v>
      </c>
      <c r="P243" s="19">
        <v>0</v>
      </c>
      <c r="Q243" s="20" t="s">
        <v>2303</v>
      </c>
      <c r="R243" s="33">
        <v>134</v>
      </c>
      <c r="S243" s="19">
        <v>6.8750000000000006E-2</v>
      </c>
    </row>
    <row r="244" spans="1:19">
      <c r="A244" s="16">
        <v>4</v>
      </c>
      <c r="B244" s="15" t="s">
        <v>1350</v>
      </c>
      <c r="C244" s="16">
        <v>4</v>
      </c>
      <c r="D244" s="15" t="s">
        <v>61</v>
      </c>
      <c r="E244" s="15" t="s">
        <v>82</v>
      </c>
      <c r="F244" s="15" t="s">
        <v>59</v>
      </c>
      <c r="G244" s="35">
        <v>21.45</v>
      </c>
      <c r="H244" s="15" t="s">
        <v>70</v>
      </c>
      <c r="I244" s="16">
        <v>243</v>
      </c>
      <c r="J244" s="15" t="s">
        <v>90</v>
      </c>
      <c r="K244" s="15" t="s">
        <v>11</v>
      </c>
      <c r="L244" s="23">
        <v>45018</v>
      </c>
      <c r="M244" s="14" t="s">
        <v>1959</v>
      </c>
      <c r="N244" s="17" t="s">
        <v>2178</v>
      </c>
      <c r="O244" s="13">
        <v>0.1451388888888889</v>
      </c>
      <c r="P244" s="14">
        <v>0.12986111111111112</v>
      </c>
      <c r="Q244" s="15" t="s">
        <v>2302</v>
      </c>
      <c r="R244" s="32">
        <v>120</v>
      </c>
      <c r="S244" s="14">
        <v>1.5277777777777777E-2</v>
      </c>
    </row>
    <row r="245" spans="1:19">
      <c r="A245" s="21">
        <v>17</v>
      </c>
      <c r="B245" s="20" t="s">
        <v>1348</v>
      </c>
      <c r="C245" s="21">
        <v>6</v>
      </c>
      <c r="D245" s="20" t="s">
        <v>72</v>
      </c>
      <c r="E245" s="20" t="s">
        <v>82</v>
      </c>
      <c r="F245" s="20" t="s">
        <v>102</v>
      </c>
      <c r="G245" s="36">
        <v>17.649999999999999</v>
      </c>
      <c r="H245" s="20" t="s">
        <v>57</v>
      </c>
      <c r="I245" s="21">
        <v>244</v>
      </c>
      <c r="J245" s="20" t="s">
        <v>100</v>
      </c>
      <c r="K245" s="20" t="s">
        <v>763</v>
      </c>
      <c r="L245" s="24">
        <v>45018</v>
      </c>
      <c r="M245" s="19" t="s">
        <v>2036</v>
      </c>
      <c r="N245" s="22" t="s">
        <v>2212</v>
      </c>
      <c r="O245" s="18">
        <v>9.5138888888888884E-2</v>
      </c>
      <c r="P245" s="19">
        <v>3.3333333333333326E-2</v>
      </c>
      <c r="Q245" s="20" t="s">
        <v>2302</v>
      </c>
      <c r="R245" s="33">
        <v>158</v>
      </c>
      <c r="S245" s="19">
        <v>6.1805555555555558E-2</v>
      </c>
    </row>
    <row r="246" spans="1:19">
      <c r="A246" s="16">
        <v>11</v>
      </c>
      <c r="B246" s="15" t="s">
        <v>1346</v>
      </c>
      <c r="C246" s="16">
        <v>1</v>
      </c>
      <c r="D246" s="15" t="s">
        <v>97</v>
      </c>
      <c r="E246" s="15" t="s">
        <v>82</v>
      </c>
      <c r="F246" s="15" t="s">
        <v>59</v>
      </c>
      <c r="G246" s="35">
        <v>14.82</v>
      </c>
      <c r="H246" s="15" t="s">
        <v>57</v>
      </c>
      <c r="I246" s="16">
        <v>245</v>
      </c>
      <c r="J246" s="15" t="s">
        <v>126</v>
      </c>
      <c r="K246" s="15" t="s">
        <v>1344</v>
      </c>
      <c r="L246" s="23">
        <v>45018</v>
      </c>
      <c r="M246" s="14" t="s">
        <v>2037</v>
      </c>
      <c r="N246" s="17" t="s">
        <v>2138</v>
      </c>
      <c r="O246" s="13">
        <v>0.14305555555555557</v>
      </c>
      <c r="P246" s="14">
        <v>6.2500000000000014E-2</v>
      </c>
      <c r="Q246" s="15" t="s">
        <v>2302</v>
      </c>
      <c r="R246" s="32">
        <v>273</v>
      </c>
      <c r="S246" s="14">
        <v>8.0555555555555561E-2</v>
      </c>
    </row>
    <row r="247" spans="1:19">
      <c r="A247" s="21">
        <v>2</v>
      </c>
      <c r="B247" s="20" t="s">
        <v>1343</v>
      </c>
      <c r="C247" s="21">
        <v>6</v>
      </c>
      <c r="D247" s="20" t="s">
        <v>61</v>
      </c>
      <c r="E247" s="20" t="s">
        <v>82</v>
      </c>
      <c r="F247" s="20" t="s">
        <v>2342</v>
      </c>
      <c r="G247" s="36">
        <v>0</v>
      </c>
      <c r="H247" s="20" t="s">
        <v>70</v>
      </c>
      <c r="I247" s="21">
        <v>246</v>
      </c>
      <c r="J247" s="20" t="s">
        <v>126</v>
      </c>
      <c r="K247" s="20" t="s">
        <v>1341</v>
      </c>
      <c r="L247" s="24">
        <v>45018</v>
      </c>
      <c r="M247" s="19" t="s">
        <v>1991</v>
      </c>
      <c r="N247" s="22" t="s">
        <v>2119</v>
      </c>
      <c r="O247" s="18">
        <v>9.6527777777777796E-2</v>
      </c>
      <c r="P247" s="19">
        <v>0</v>
      </c>
      <c r="Q247" s="20" t="s">
        <v>2303</v>
      </c>
      <c r="R247" s="33">
        <v>327</v>
      </c>
      <c r="S247" s="19">
        <v>0.10138888888888889</v>
      </c>
    </row>
    <row r="248" spans="1:19">
      <c r="A248" s="16">
        <v>11</v>
      </c>
      <c r="B248" s="15" t="s">
        <v>1340</v>
      </c>
      <c r="C248" s="16">
        <v>6</v>
      </c>
      <c r="D248" s="15" t="s">
        <v>61</v>
      </c>
      <c r="E248" s="15" t="s">
        <v>82</v>
      </c>
      <c r="F248" s="15" t="s">
        <v>59</v>
      </c>
      <c r="G248" s="35">
        <v>49.07</v>
      </c>
      <c r="H248" s="15" t="s">
        <v>76</v>
      </c>
      <c r="I248" s="16">
        <v>247</v>
      </c>
      <c r="J248" s="15" t="s">
        <v>56</v>
      </c>
      <c r="K248" s="15" t="s">
        <v>14</v>
      </c>
      <c r="L248" s="23">
        <v>45018</v>
      </c>
      <c r="M248" s="14" t="s">
        <v>2007</v>
      </c>
      <c r="N248" s="17" t="s">
        <v>2199</v>
      </c>
      <c r="O248" s="13">
        <v>0.12638888888888888</v>
      </c>
      <c r="P248" s="14">
        <v>7.4999999999999983E-2</v>
      </c>
      <c r="Q248" s="15" t="s">
        <v>2302</v>
      </c>
      <c r="R248" s="32">
        <v>66</v>
      </c>
      <c r="S248" s="14">
        <v>4.0972222222222222E-2</v>
      </c>
    </row>
    <row r="249" spans="1:19">
      <c r="A249" s="21">
        <v>12</v>
      </c>
      <c r="B249" s="20" t="s">
        <v>1338</v>
      </c>
      <c r="C249" s="21">
        <v>6</v>
      </c>
      <c r="D249" s="20" t="s">
        <v>61</v>
      </c>
      <c r="E249" s="20" t="s">
        <v>82</v>
      </c>
      <c r="F249" s="20" t="s">
        <v>2342</v>
      </c>
      <c r="G249" s="36">
        <v>0</v>
      </c>
      <c r="H249" s="20" t="s">
        <v>76</v>
      </c>
      <c r="I249" s="21">
        <v>248</v>
      </c>
      <c r="J249" s="20" t="s">
        <v>69</v>
      </c>
      <c r="K249" s="20" t="s">
        <v>1336</v>
      </c>
      <c r="L249" s="24">
        <v>45018</v>
      </c>
      <c r="M249" s="19" t="s">
        <v>1985</v>
      </c>
      <c r="N249" s="22" t="s">
        <v>2078</v>
      </c>
      <c r="O249" s="18">
        <v>8.8194444444444436E-2</v>
      </c>
      <c r="P249" s="19">
        <v>0</v>
      </c>
      <c r="Q249" s="20" t="s">
        <v>2303</v>
      </c>
      <c r="R249" s="33">
        <v>225</v>
      </c>
      <c r="S249" s="19">
        <v>8.3333333333333329E-2</v>
      </c>
    </row>
    <row r="250" spans="1:19">
      <c r="A250" s="16">
        <v>8</v>
      </c>
      <c r="B250" s="15" t="s">
        <v>987</v>
      </c>
      <c r="C250" s="16">
        <v>6</v>
      </c>
      <c r="D250" s="15" t="s">
        <v>61</v>
      </c>
      <c r="E250" s="15" t="s">
        <v>66</v>
      </c>
      <c r="F250" s="15" t="s">
        <v>59</v>
      </c>
      <c r="G250" s="35">
        <v>47.71</v>
      </c>
      <c r="H250" s="15" t="s">
        <v>76</v>
      </c>
      <c r="I250" s="16">
        <v>249</v>
      </c>
      <c r="J250" s="15" t="s">
        <v>90</v>
      </c>
      <c r="K250" s="15" t="s">
        <v>631</v>
      </c>
      <c r="L250" s="23">
        <v>45018</v>
      </c>
      <c r="M250" s="14" t="s">
        <v>2023</v>
      </c>
      <c r="N250" s="17" t="s">
        <v>2016</v>
      </c>
      <c r="O250" s="13">
        <v>0.13333333333333333</v>
      </c>
      <c r="P250" s="14">
        <v>4.7222222222222235E-2</v>
      </c>
      <c r="Q250" s="15" t="s">
        <v>2302</v>
      </c>
      <c r="R250" s="32">
        <v>80</v>
      </c>
      <c r="S250" s="14">
        <v>7.5694444444444439E-2</v>
      </c>
    </row>
    <row r="251" spans="1:19">
      <c r="A251" s="21">
        <v>8</v>
      </c>
      <c r="B251" s="20" t="s">
        <v>374</v>
      </c>
      <c r="C251" s="21">
        <v>2</v>
      </c>
      <c r="D251" s="20" t="s">
        <v>78</v>
      </c>
      <c r="E251" s="20" t="s">
        <v>82</v>
      </c>
      <c r="F251" s="20" t="s">
        <v>59</v>
      </c>
      <c r="G251" s="36">
        <v>23.21</v>
      </c>
      <c r="H251" s="20" t="s">
        <v>70</v>
      </c>
      <c r="I251" s="21">
        <v>250</v>
      </c>
      <c r="J251" s="20" t="s">
        <v>90</v>
      </c>
      <c r="K251" s="20" t="s">
        <v>21</v>
      </c>
      <c r="L251" s="24">
        <v>45018</v>
      </c>
      <c r="M251" s="19" t="s">
        <v>1983</v>
      </c>
      <c r="N251" s="22" t="s">
        <v>2111</v>
      </c>
      <c r="O251" s="18">
        <v>0.15069444444444441</v>
      </c>
      <c r="P251" s="19">
        <v>0.13055555555555551</v>
      </c>
      <c r="Q251" s="20" t="s">
        <v>2302</v>
      </c>
      <c r="R251" s="33">
        <v>20</v>
      </c>
      <c r="S251" s="19">
        <v>2.013888888888889E-2</v>
      </c>
    </row>
    <row r="252" spans="1:19">
      <c r="A252" s="16">
        <v>12</v>
      </c>
      <c r="B252" s="15" t="s">
        <v>1333</v>
      </c>
      <c r="C252" s="16">
        <v>6</v>
      </c>
      <c r="D252" s="15" t="s">
        <v>97</v>
      </c>
      <c r="E252" s="15" t="s">
        <v>82</v>
      </c>
      <c r="F252" s="15" t="s">
        <v>59</v>
      </c>
      <c r="G252" s="35">
        <v>13.69</v>
      </c>
      <c r="H252" s="15" t="s">
        <v>76</v>
      </c>
      <c r="I252" s="16">
        <v>251</v>
      </c>
      <c r="J252" s="15" t="s">
        <v>85</v>
      </c>
      <c r="K252" s="15" t="s">
        <v>1331</v>
      </c>
      <c r="L252" s="23">
        <v>45018</v>
      </c>
      <c r="M252" s="14" t="s">
        <v>1933</v>
      </c>
      <c r="N252" s="17" t="s">
        <v>2114</v>
      </c>
      <c r="O252" s="13">
        <v>0.13819444444444445</v>
      </c>
      <c r="P252" s="14">
        <v>4.3055555555555569E-2</v>
      </c>
      <c r="Q252" s="15" t="s">
        <v>2302</v>
      </c>
      <c r="R252" s="32">
        <v>109</v>
      </c>
      <c r="S252" s="14">
        <v>8.4722222222222227E-2</v>
      </c>
    </row>
    <row r="253" spans="1:19">
      <c r="A253" s="21">
        <v>4</v>
      </c>
      <c r="B253" s="20" t="s">
        <v>359</v>
      </c>
      <c r="C253" s="21">
        <v>3</v>
      </c>
      <c r="D253" s="20" t="s">
        <v>78</v>
      </c>
      <c r="E253" s="20" t="s">
        <v>82</v>
      </c>
      <c r="F253" s="20" t="s">
        <v>59</v>
      </c>
      <c r="G253" s="36">
        <v>43.81</v>
      </c>
      <c r="H253" s="20" t="s">
        <v>70</v>
      </c>
      <c r="I253" s="21">
        <v>252</v>
      </c>
      <c r="J253" s="20" t="s">
        <v>75</v>
      </c>
      <c r="K253" s="20" t="s">
        <v>1329</v>
      </c>
      <c r="L253" s="24">
        <v>45018</v>
      </c>
      <c r="M253" s="19" t="s">
        <v>2038</v>
      </c>
      <c r="N253" s="22" t="s">
        <v>2114</v>
      </c>
      <c r="O253" s="18">
        <v>0.15625</v>
      </c>
      <c r="P253" s="19">
        <v>9.7916666666666666E-2</v>
      </c>
      <c r="Q253" s="20" t="s">
        <v>2302</v>
      </c>
      <c r="R253" s="33">
        <v>102</v>
      </c>
      <c r="S253" s="19">
        <v>5.8333333333333334E-2</v>
      </c>
    </row>
    <row r="254" spans="1:19">
      <c r="A254" s="16">
        <v>8</v>
      </c>
      <c r="B254" s="15" t="s">
        <v>1328</v>
      </c>
      <c r="C254" s="16">
        <v>2</v>
      </c>
      <c r="D254" s="15" t="s">
        <v>72</v>
      </c>
      <c r="E254" s="15" t="s">
        <v>66</v>
      </c>
      <c r="F254" s="15" t="s">
        <v>59</v>
      </c>
      <c r="G254" s="35">
        <v>34.69</v>
      </c>
      <c r="H254" s="15" t="s">
        <v>76</v>
      </c>
      <c r="I254" s="16">
        <v>253</v>
      </c>
      <c r="J254" s="15" t="s">
        <v>64</v>
      </c>
      <c r="K254" s="15" t="s">
        <v>1326</v>
      </c>
      <c r="L254" s="23">
        <v>45018</v>
      </c>
      <c r="M254" s="14" t="s">
        <v>1988</v>
      </c>
      <c r="N254" s="17" t="s">
        <v>1944</v>
      </c>
      <c r="O254" s="13">
        <v>0.12916666666666665</v>
      </c>
      <c r="P254" s="14">
        <v>8.0555555555555547E-2</v>
      </c>
      <c r="Q254" s="15" t="s">
        <v>2302</v>
      </c>
      <c r="R254" s="32">
        <v>154</v>
      </c>
      <c r="S254" s="14">
        <v>3.8194444444444448E-2</v>
      </c>
    </row>
    <row r="255" spans="1:19">
      <c r="A255" s="21">
        <v>10</v>
      </c>
      <c r="B255" s="20" t="s">
        <v>880</v>
      </c>
      <c r="C255" s="21">
        <v>6</v>
      </c>
      <c r="D255" s="20" t="s">
        <v>97</v>
      </c>
      <c r="E255" s="20" t="s">
        <v>66</v>
      </c>
      <c r="F255" s="20" t="s">
        <v>59</v>
      </c>
      <c r="G255" s="36">
        <v>36.43</v>
      </c>
      <c r="H255" s="20" t="s">
        <v>57</v>
      </c>
      <c r="I255" s="21">
        <v>254</v>
      </c>
      <c r="J255" s="20" t="s">
        <v>163</v>
      </c>
      <c r="K255" s="20" t="s">
        <v>1325</v>
      </c>
      <c r="L255" s="24">
        <v>45018</v>
      </c>
      <c r="M255" s="19" t="s">
        <v>2039</v>
      </c>
      <c r="N255" s="22" t="s">
        <v>2121</v>
      </c>
      <c r="O255" s="18">
        <v>0.11249999999999999</v>
      </c>
      <c r="P255" s="19">
        <v>1.4583333333333323E-2</v>
      </c>
      <c r="Q255" s="20" t="s">
        <v>2302</v>
      </c>
      <c r="R255" s="33">
        <v>297</v>
      </c>
      <c r="S255" s="19">
        <v>9.7916666666666666E-2</v>
      </c>
    </row>
    <row r="256" spans="1:19">
      <c r="A256" s="16">
        <v>8</v>
      </c>
      <c r="B256" s="15" t="s">
        <v>1324</v>
      </c>
      <c r="C256" s="16">
        <v>4</v>
      </c>
      <c r="D256" s="15" t="s">
        <v>61</v>
      </c>
      <c r="E256" s="15" t="s">
        <v>66</v>
      </c>
      <c r="F256" s="15" t="s">
        <v>102</v>
      </c>
      <c r="G256" s="35">
        <v>13.34</v>
      </c>
      <c r="H256" s="15" t="s">
        <v>57</v>
      </c>
      <c r="I256" s="16">
        <v>255</v>
      </c>
      <c r="J256" s="15" t="s">
        <v>85</v>
      </c>
      <c r="K256" s="15" t="s">
        <v>26</v>
      </c>
      <c r="L256" s="23">
        <v>45018</v>
      </c>
      <c r="M256" s="14" t="s">
        <v>2017</v>
      </c>
      <c r="N256" s="17" t="s">
        <v>2102</v>
      </c>
      <c r="O256" s="13">
        <v>6.6666666666666666E-2</v>
      </c>
      <c r="P256" s="14">
        <v>4.0972222222222222E-2</v>
      </c>
      <c r="Q256" s="15" t="s">
        <v>2302</v>
      </c>
      <c r="R256" s="32">
        <v>25</v>
      </c>
      <c r="S256" s="14">
        <v>2.5694444444444443E-2</v>
      </c>
    </row>
    <row r="257" spans="1:19">
      <c r="A257" s="21">
        <v>5</v>
      </c>
      <c r="B257" s="20" t="s">
        <v>1322</v>
      </c>
      <c r="C257" s="21">
        <v>2</v>
      </c>
      <c r="D257" s="20" t="s">
        <v>87</v>
      </c>
      <c r="E257" s="20" t="s">
        <v>60</v>
      </c>
      <c r="F257" s="20" t="s">
        <v>102</v>
      </c>
      <c r="G257" s="36">
        <v>49.88</v>
      </c>
      <c r="H257" s="20" t="s">
        <v>57</v>
      </c>
      <c r="I257" s="21">
        <v>256</v>
      </c>
      <c r="J257" s="20" t="s">
        <v>64</v>
      </c>
      <c r="K257" s="20" t="s">
        <v>23</v>
      </c>
      <c r="L257" s="24">
        <v>45018</v>
      </c>
      <c r="M257" s="19" t="s">
        <v>2040</v>
      </c>
      <c r="N257" s="22" t="s">
        <v>1916</v>
      </c>
      <c r="O257" s="18">
        <v>0.1277777777777778</v>
      </c>
      <c r="P257" s="19">
        <v>0.11666666666666668</v>
      </c>
      <c r="Q257" s="20" t="s">
        <v>2302</v>
      </c>
      <c r="R257" s="33">
        <v>21</v>
      </c>
      <c r="S257" s="19">
        <v>1.1111111111111112E-2</v>
      </c>
    </row>
    <row r="258" spans="1:19">
      <c r="A258" s="16">
        <v>12</v>
      </c>
      <c r="B258" s="15" t="s">
        <v>568</v>
      </c>
      <c r="C258" s="16">
        <v>5</v>
      </c>
      <c r="D258" s="15" t="s">
        <v>61</v>
      </c>
      <c r="E258" s="15" t="s">
        <v>82</v>
      </c>
      <c r="F258" s="15" t="s">
        <v>59</v>
      </c>
      <c r="G258" s="35">
        <v>26.78</v>
      </c>
      <c r="H258" s="15" t="s">
        <v>57</v>
      </c>
      <c r="I258" s="16">
        <v>257</v>
      </c>
      <c r="J258" s="15" t="s">
        <v>56</v>
      </c>
      <c r="K258" s="15" t="s">
        <v>22</v>
      </c>
      <c r="L258" s="23">
        <v>45018</v>
      </c>
      <c r="M258" s="14" t="s">
        <v>2041</v>
      </c>
      <c r="N258" s="17" t="s">
        <v>2084</v>
      </c>
      <c r="O258" s="13">
        <v>4.7916666666666649E-2</v>
      </c>
      <c r="P258" s="14">
        <v>2.8472222222222204E-2</v>
      </c>
      <c r="Q258" s="15" t="s">
        <v>2302</v>
      </c>
      <c r="R258" s="32">
        <v>46</v>
      </c>
      <c r="S258" s="14">
        <v>1.9444444444444445E-2</v>
      </c>
    </row>
    <row r="259" spans="1:19">
      <c r="A259" s="21">
        <v>12</v>
      </c>
      <c r="B259" s="20" t="s">
        <v>1319</v>
      </c>
      <c r="C259" s="21">
        <v>1</v>
      </c>
      <c r="D259" s="20" t="s">
        <v>61</v>
      </c>
      <c r="E259" s="20" t="s">
        <v>60</v>
      </c>
      <c r="F259" s="20" t="s">
        <v>59</v>
      </c>
      <c r="G259" s="36">
        <v>47.99</v>
      </c>
      <c r="H259" s="20" t="s">
        <v>57</v>
      </c>
      <c r="I259" s="21">
        <v>258</v>
      </c>
      <c r="J259" s="20" t="s">
        <v>126</v>
      </c>
      <c r="K259" s="20" t="s">
        <v>1317</v>
      </c>
      <c r="L259" s="24">
        <v>45018</v>
      </c>
      <c r="M259" s="19" t="s">
        <v>2038</v>
      </c>
      <c r="N259" s="22" t="s">
        <v>2193</v>
      </c>
      <c r="O259" s="18">
        <v>0.16180555555555554</v>
      </c>
      <c r="P259" s="19">
        <v>8.8888888888888865E-2</v>
      </c>
      <c r="Q259" s="20" t="s">
        <v>2302</v>
      </c>
      <c r="R259" s="33">
        <v>117</v>
      </c>
      <c r="S259" s="19">
        <v>7.2916666666666671E-2</v>
      </c>
    </row>
    <row r="260" spans="1:19">
      <c r="A260" s="16">
        <v>10</v>
      </c>
      <c r="B260" s="15" t="s">
        <v>1316</v>
      </c>
      <c r="C260" s="16">
        <v>5</v>
      </c>
      <c r="D260" s="15" t="s">
        <v>97</v>
      </c>
      <c r="E260" s="15" t="s">
        <v>82</v>
      </c>
      <c r="F260" s="15" t="s">
        <v>59</v>
      </c>
      <c r="G260" s="35">
        <v>46.72</v>
      </c>
      <c r="H260" s="15" t="s">
        <v>76</v>
      </c>
      <c r="I260" s="16">
        <v>259</v>
      </c>
      <c r="J260" s="15" t="s">
        <v>132</v>
      </c>
      <c r="K260" s="15" t="s">
        <v>10</v>
      </c>
      <c r="L260" s="23">
        <v>45018</v>
      </c>
      <c r="M260" s="14" t="s">
        <v>1916</v>
      </c>
      <c r="N260" s="17" t="s">
        <v>2213</v>
      </c>
      <c r="O260" s="13">
        <v>0.12777777777777777</v>
      </c>
      <c r="P260" s="14">
        <v>0.10972222222222222</v>
      </c>
      <c r="Q260" s="15" t="s">
        <v>2302</v>
      </c>
      <c r="R260" s="32">
        <v>81</v>
      </c>
      <c r="S260" s="14">
        <v>7.6388888888888886E-3</v>
      </c>
    </row>
    <row r="261" spans="1:19">
      <c r="A261" s="21">
        <v>20</v>
      </c>
      <c r="B261" s="20" t="s">
        <v>1314</v>
      </c>
      <c r="C261" s="21">
        <v>6</v>
      </c>
      <c r="D261" s="20" t="s">
        <v>87</v>
      </c>
      <c r="E261" s="20" t="s">
        <v>82</v>
      </c>
      <c r="F261" s="20" t="s">
        <v>102</v>
      </c>
      <c r="G261" s="36">
        <v>47.55</v>
      </c>
      <c r="H261" s="20" t="s">
        <v>76</v>
      </c>
      <c r="I261" s="21">
        <v>260</v>
      </c>
      <c r="J261" s="20" t="s">
        <v>85</v>
      </c>
      <c r="K261" s="20" t="s">
        <v>22</v>
      </c>
      <c r="L261" s="24">
        <v>45018</v>
      </c>
      <c r="M261" s="19" t="s">
        <v>1982</v>
      </c>
      <c r="N261" s="22" t="s">
        <v>2214</v>
      </c>
      <c r="O261" s="18">
        <v>0.14583333333333331</v>
      </c>
      <c r="P261" s="19">
        <v>0.10138888888888889</v>
      </c>
      <c r="Q261" s="20" t="s">
        <v>2302</v>
      </c>
      <c r="R261" s="33">
        <v>69</v>
      </c>
      <c r="S261" s="19">
        <v>3.4027777777777775E-2</v>
      </c>
    </row>
    <row r="262" spans="1:19">
      <c r="A262" s="16">
        <v>8</v>
      </c>
      <c r="B262" s="15" t="s">
        <v>1312</v>
      </c>
      <c r="C262" s="16">
        <v>1</v>
      </c>
      <c r="D262" s="15" t="s">
        <v>78</v>
      </c>
      <c r="E262" s="15" t="s">
        <v>82</v>
      </c>
      <c r="F262" s="15" t="s">
        <v>59</v>
      </c>
      <c r="G262" s="35">
        <v>32.42</v>
      </c>
      <c r="H262" s="15" t="s">
        <v>76</v>
      </c>
      <c r="I262" s="16">
        <v>261</v>
      </c>
      <c r="J262" s="15" t="s">
        <v>69</v>
      </c>
      <c r="K262" s="15" t="s">
        <v>1310</v>
      </c>
      <c r="L262" s="23">
        <v>45018</v>
      </c>
      <c r="M262" s="14" t="s">
        <v>2042</v>
      </c>
      <c r="N262" s="17" t="s">
        <v>1911</v>
      </c>
      <c r="O262" s="13">
        <v>8.4722222222222227E-2</v>
      </c>
      <c r="P262" s="14">
        <v>3.6111111111111108E-2</v>
      </c>
      <c r="Q262" s="15" t="s">
        <v>2302</v>
      </c>
      <c r="R262" s="32">
        <v>154</v>
      </c>
      <c r="S262" s="14">
        <v>3.8194444444444448E-2</v>
      </c>
    </row>
    <row r="263" spans="1:19">
      <c r="A263" s="21">
        <v>18</v>
      </c>
      <c r="B263" s="20" t="s">
        <v>1309</v>
      </c>
      <c r="C263" s="21">
        <v>4</v>
      </c>
      <c r="D263" s="20" t="s">
        <v>61</v>
      </c>
      <c r="E263" s="20" t="s">
        <v>82</v>
      </c>
      <c r="F263" s="20" t="s">
        <v>59</v>
      </c>
      <c r="G263" s="36">
        <v>42.83</v>
      </c>
      <c r="H263" s="20" t="s">
        <v>76</v>
      </c>
      <c r="I263" s="21">
        <v>262</v>
      </c>
      <c r="J263" s="20" t="s">
        <v>132</v>
      </c>
      <c r="K263" s="20" t="s">
        <v>1308</v>
      </c>
      <c r="L263" s="24">
        <v>45018</v>
      </c>
      <c r="M263" s="19" t="s">
        <v>2036</v>
      </c>
      <c r="N263" s="22" t="s">
        <v>2215</v>
      </c>
      <c r="O263" s="18">
        <v>0.16111111111111107</v>
      </c>
      <c r="P263" s="19">
        <v>0.11736111111111108</v>
      </c>
      <c r="Q263" s="20" t="s">
        <v>2302</v>
      </c>
      <c r="R263" s="33">
        <v>115</v>
      </c>
      <c r="S263" s="19">
        <v>3.3333333333333333E-2</v>
      </c>
    </row>
    <row r="264" spans="1:19">
      <c r="A264" s="16">
        <v>5</v>
      </c>
      <c r="B264" s="15" t="s">
        <v>1307</v>
      </c>
      <c r="C264" s="16">
        <v>1</v>
      </c>
      <c r="D264" s="15" t="s">
        <v>97</v>
      </c>
      <c r="E264" s="15" t="s">
        <v>60</v>
      </c>
      <c r="F264" s="15" t="s">
        <v>59</v>
      </c>
      <c r="G264" s="35">
        <v>42.96</v>
      </c>
      <c r="H264" s="15" t="s">
        <v>70</v>
      </c>
      <c r="I264" s="16">
        <v>263</v>
      </c>
      <c r="J264" s="15" t="s">
        <v>85</v>
      </c>
      <c r="K264" s="15" t="s">
        <v>1306</v>
      </c>
      <c r="L264" s="23">
        <v>45018</v>
      </c>
      <c r="M264" s="14" t="s">
        <v>2043</v>
      </c>
      <c r="N264" s="17" t="s">
        <v>2165</v>
      </c>
      <c r="O264" s="13">
        <v>0.10625</v>
      </c>
      <c r="P264" s="14">
        <v>2.7777777777777818E-3</v>
      </c>
      <c r="Q264" s="15" t="s">
        <v>2302</v>
      </c>
      <c r="R264" s="32">
        <v>121</v>
      </c>
      <c r="S264" s="14">
        <v>0.10347222222222222</v>
      </c>
    </row>
    <row r="265" spans="1:19">
      <c r="A265" s="21">
        <v>2</v>
      </c>
      <c r="B265" s="20" t="s">
        <v>230</v>
      </c>
      <c r="C265" s="21">
        <v>1</v>
      </c>
      <c r="D265" s="20" t="s">
        <v>97</v>
      </c>
      <c r="E265" s="20" t="s">
        <v>82</v>
      </c>
      <c r="F265" s="20" t="s">
        <v>2342</v>
      </c>
      <c r="G265" s="36">
        <v>0</v>
      </c>
      <c r="H265" s="20" t="s">
        <v>70</v>
      </c>
      <c r="I265" s="21">
        <v>264</v>
      </c>
      <c r="J265" s="20" t="s">
        <v>126</v>
      </c>
      <c r="K265" s="20" t="s">
        <v>1304</v>
      </c>
      <c r="L265" s="24">
        <v>45018</v>
      </c>
      <c r="M265" s="19" t="s">
        <v>2044</v>
      </c>
      <c r="N265" s="22" t="s">
        <v>2115</v>
      </c>
      <c r="O265" s="18">
        <v>5.2083333333333343E-2</v>
      </c>
      <c r="P265" s="19">
        <v>0</v>
      </c>
      <c r="Q265" s="20" t="s">
        <v>2303</v>
      </c>
      <c r="R265" s="33">
        <v>182</v>
      </c>
      <c r="S265" s="19">
        <v>8.1250000000000003E-2</v>
      </c>
    </row>
    <row r="266" spans="1:19">
      <c r="A266" s="16">
        <v>6</v>
      </c>
      <c r="B266" s="15" t="s">
        <v>1303</v>
      </c>
      <c r="C266" s="16">
        <v>1</v>
      </c>
      <c r="D266" s="15" t="s">
        <v>61</v>
      </c>
      <c r="E266" s="15" t="s">
        <v>60</v>
      </c>
      <c r="F266" s="15" t="s">
        <v>106</v>
      </c>
      <c r="G266" s="35">
        <v>21.48</v>
      </c>
      <c r="H266" s="15" t="s">
        <v>70</v>
      </c>
      <c r="I266" s="16">
        <v>265</v>
      </c>
      <c r="J266" s="15" t="s">
        <v>69</v>
      </c>
      <c r="K266" s="15" t="s">
        <v>1301</v>
      </c>
      <c r="L266" s="23">
        <v>45018</v>
      </c>
      <c r="M266" s="14" t="s">
        <v>2045</v>
      </c>
      <c r="N266" s="17" t="s">
        <v>2157</v>
      </c>
      <c r="O266" s="13">
        <v>0.13958333333333334</v>
      </c>
      <c r="P266" s="14">
        <v>4.5833333333333337E-2</v>
      </c>
      <c r="Q266" s="15" t="s">
        <v>2302</v>
      </c>
      <c r="R266" s="32">
        <v>171</v>
      </c>
      <c r="S266" s="14">
        <v>9.375E-2</v>
      </c>
    </row>
    <row r="267" spans="1:19">
      <c r="A267" s="21">
        <v>4</v>
      </c>
      <c r="B267" s="20" t="s">
        <v>352</v>
      </c>
      <c r="C267" s="21">
        <v>4</v>
      </c>
      <c r="D267" s="20" t="s">
        <v>61</v>
      </c>
      <c r="E267" s="20" t="s">
        <v>82</v>
      </c>
      <c r="F267" s="20" t="s">
        <v>2342</v>
      </c>
      <c r="G267" s="36">
        <v>0</v>
      </c>
      <c r="H267" s="20" t="s">
        <v>57</v>
      </c>
      <c r="I267" s="21">
        <v>266</v>
      </c>
      <c r="J267" s="20" t="s">
        <v>163</v>
      </c>
      <c r="K267" s="20" t="s">
        <v>1299</v>
      </c>
      <c r="L267" s="24">
        <v>45018</v>
      </c>
      <c r="M267" s="19" t="s">
        <v>2046</v>
      </c>
      <c r="N267" s="22" t="s">
        <v>1907</v>
      </c>
      <c r="O267" s="18">
        <v>6.5277777777777796E-2</v>
      </c>
      <c r="P267" s="19">
        <v>0</v>
      </c>
      <c r="Q267" s="20" t="s">
        <v>2303</v>
      </c>
      <c r="R267" s="33">
        <v>99</v>
      </c>
      <c r="S267" s="19">
        <v>7.3611111111111113E-2</v>
      </c>
    </row>
    <row r="268" spans="1:19">
      <c r="A268" s="16">
        <v>7</v>
      </c>
      <c r="B268" s="15" t="s">
        <v>679</v>
      </c>
      <c r="C268" s="16">
        <v>5</v>
      </c>
      <c r="D268" s="15" t="s">
        <v>61</v>
      </c>
      <c r="E268" s="15" t="s">
        <v>66</v>
      </c>
      <c r="F268" s="15" t="s">
        <v>59</v>
      </c>
      <c r="G268" s="35">
        <v>44.66</v>
      </c>
      <c r="H268" s="15" t="s">
        <v>76</v>
      </c>
      <c r="I268" s="16">
        <v>267</v>
      </c>
      <c r="J268" s="15" t="s">
        <v>90</v>
      </c>
      <c r="K268" s="15" t="s">
        <v>1297</v>
      </c>
      <c r="L268" s="23">
        <v>45019</v>
      </c>
      <c r="M268" s="14" t="s">
        <v>2031</v>
      </c>
      <c r="N268" s="17" t="s">
        <v>1992</v>
      </c>
      <c r="O268" s="13">
        <v>8.0555555555555547E-2</v>
      </c>
      <c r="P268" s="14">
        <v>3.4722222222222099E-3</v>
      </c>
      <c r="Q268" s="15" t="s">
        <v>2302</v>
      </c>
      <c r="R268" s="32">
        <v>118</v>
      </c>
      <c r="S268" s="14">
        <v>6.6666666666666666E-2</v>
      </c>
    </row>
    <row r="269" spans="1:19">
      <c r="A269" s="21">
        <v>14</v>
      </c>
      <c r="B269" s="20" t="s">
        <v>1296</v>
      </c>
      <c r="C269" s="21">
        <v>1</v>
      </c>
      <c r="D269" s="20" t="s">
        <v>72</v>
      </c>
      <c r="E269" s="20" t="s">
        <v>82</v>
      </c>
      <c r="F269" s="20" t="s">
        <v>106</v>
      </c>
      <c r="G269" s="36">
        <v>23.16</v>
      </c>
      <c r="H269" s="20" t="s">
        <v>70</v>
      </c>
      <c r="I269" s="21">
        <v>268</v>
      </c>
      <c r="J269" s="20" t="s">
        <v>85</v>
      </c>
      <c r="K269" s="20" t="s">
        <v>1294</v>
      </c>
      <c r="L269" s="24">
        <v>45019</v>
      </c>
      <c r="M269" s="19" t="s">
        <v>2047</v>
      </c>
      <c r="N269" s="22" t="s">
        <v>2036</v>
      </c>
      <c r="O269" s="18">
        <v>0.12361111111111112</v>
      </c>
      <c r="P269" s="19">
        <v>6.5972222222222224E-2</v>
      </c>
      <c r="Q269" s="20" t="s">
        <v>2302</v>
      </c>
      <c r="R269" s="33">
        <v>68</v>
      </c>
      <c r="S269" s="19">
        <v>5.7638888888888892E-2</v>
      </c>
    </row>
    <row r="270" spans="1:19">
      <c r="A270" s="16">
        <v>11</v>
      </c>
      <c r="B270" s="15" t="s">
        <v>1293</v>
      </c>
      <c r="C270" s="16">
        <v>2</v>
      </c>
      <c r="D270" s="15" t="s">
        <v>61</v>
      </c>
      <c r="E270" s="15" t="s">
        <v>82</v>
      </c>
      <c r="F270" s="15" t="s">
        <v>2342</v>
      </c>
      <c r="G270" s="35">
        <v>0</v>
      </c>
      <c r="H270" s="15" t="s">
        <v>70</v>
      </c>
      <c r="I270" s="16">
        <v>269</v>
      </c>
      <c r="J270" s="15" t="s">
        <v>132</v>
      </c>
      <c r="K270" s="15" t="s">
        <v>1291</v>
      </c>
      <c r="L270" s="23">
        <v>45019</v>
      </c>
      <c r="M270" s="14" t="s">
        <v>1996</v>
      </c>
      <c r="N270" s="17" t="s">
        <v>2216</v>
      </c>
      <c r="O270" s="13">
        <v>5.3472222222222227E-2</v>
      </c>
      <c r="P270" s="14">
        <v>0</v>
      </c>
      <c r="Q270" s="15" t="s">
        <v>2303</v>
      </c>
      <c r="R270" s="32">
        <v>250</v>
      </c>
      <c r="S270" s="14">
        <v>7.013888888888889E-2</v>
      </c>
    </row>
    <row r="271" spans="1:19">
      <c r="A271" s="21">
        <v>10</v>
      </c>
      <c r="B271" s="20" t="s">
        <v>1290</v>
      </c>
      <c r="C271" s="21">
        <v>1</v>
      </c>
      <c r="D271" s="20" t="s">
        <v>78</v>
      </c>
      <c r="E271" s="20" t="s">
        <v>82</v>
      </c>
      <c r="F271" s="20" t="s">
        <v>59</v>
      </c>
      <c r="G271" s="36">
        <v>10.130000000000001</v>
      </c>
      <c r="H271" s="20" t="s">
        <v>70</v>
      </c>
      <c r="I271" s="21">
        <v>270</v>
      </c>
      <c r="J271" s="20" t="s">
        <v>56</v>
      </c>
      <c r="K271" s="20" t="s">
        <v>20</v>
      </c>
      <c r="L271" s="24">
        <v>45019</v>
      </c>
      <c r="M271" s="19" t="s">
        <v>2048</v>
      </c>
      <c r="N271" s="22" t="s">
        <v>2113</v>
      </c>
      <c r="O271" s="18">
        <v>0.15833333333333335</v>
      </c>
      <c r="P271" s="19">
        <v>0.14027777777777781</v>
      </c>
      <c r="Q271" s="20" t="s">
        <v>2302</v>
      </c>
      <c r="R271" s="33">
        <v>102</v>
      </c>
      <c r="S271" s="19">
        <v>1.8055555555555554E-2</v>
      </c>
    </row>
    <row r="272" spans="1:19">
      <c r="A272" s="16">
        <v>3</v>
      </c>
      <c r="B272" s="15" t="s">
        <v>1288</v>
      </c>
      <c r="C272" s="16">
        <v>3</v>
      </c>
      <c r="D272" s="15" t="s">
        <v>72</v>
      </c>
      <c r="E272" s="15" t="s">
        <v>82</v>
      </c>
      <c r="F272" s="15" t="s">
        <v>59</v>
      </c>
      <c r="G272" s="35">
        <v>16.11</v>
      </c>
      <c r="H272" s="15" t="s">
        <v>76</v>
      </c>
      <c r="I272" s="16">
        <v>271</v>
      </c>
      <c r="J272" s="15" t="s">
        <v>126</v>
      </c>
      <c r="K272" s="15" t="s">
        <v>19</v>
      </c>
      <c r="L272" s="23">
        <v>45019</v>
      </c>
      <c r="M272" s="14" t="s">
        <v>1941</v>
      </c>
      <c r="N272" s="17" t="s">
        <v>2150</v>
      </c>
      <c r="O272" s="13">
        <v>0.15625000000000003</v>
      </c>
      <c r="P272" s="14">
        <v>0.10763888888888892</v>
      </c>
      <c r="Q272" s="15" t="s">
        <v>2302</v>
      </c>
      <c r="R272" s="32">
        <v>44</v>
      </c>
      <c r="S272" s="14">
        <v>3.8194444444444448E-2</v>
      </c>
    </row>
    <row r="273" spans="1:19">
      <c r="A273" s="21">
        <v>7</v>
      </c>
      <c r="B273" s="20" t="s">
        <v>1286</v>
      </c>
      <c r="C273" s="21">
        <v>1</v>
      </c>
      <c r="D273" s="20" t="s">
        <v>78</v>
      </c>
      <c r="E273" s="20" t="s">
        <v>82</v>
      </c>
      <c r="F273" s="20" t="s">
        <v>59</v>
      </c>
      <c r="G273" s="36">
        <v>42.73</v>
      </c>
      <c r="H273" s="20" t="s">
        <v>57</v>
      </c>
      <c r="I273" s="21">
        <v>272</v>
      </c>
      <c r="J273" s="20" t="s">
        <v>90</v>
      </c>
      <c r="K273" s="20" t="s">
        <v>1284</v>
      </c>
      <c r="L273" s="24">
        <v>45019</v>
      </c>
      <c r="M273" s="19" t="s">
        <v>1980</v>
      </c>
      <c r="N273" s="22" t="s">
        <v>2114</v>
      </c>
      <c r="O273" s="18">
        <v>0.15972222222222224</v>
      </c>
      <c r="P273" s="19">
        <v>0.10208333333333335</v>
      </c>
      <c r="Q273" s="20" t="s">
        <v>2302</v>
      </c>
      <c r="R273" s="33">
        <v>83</v>
      </c>
      <c r="S273" s="19">
        <v>5.7638888888888892E-2</v>
      </c>
    </row>
    <row r="274" spans="1:19">
      <c r="A274" s="16">
        <v>20</v>
      </c>
      <c r="B274" s="15" t="s">
        <v>1283</v>
      </c>
      <c r="C274" s="16">
        <v>5</v>
      </c>
      <c r="D274" s="15" t="s">
        <v>61</v>
      </c>
      <c r="E274" s="15" t="s">
        <v>82</v>
      </c>
      <c r="F274" s="15" t="s">
        <v>102</v>
      </c>
      <c r="G274" s="35">
        <v>36.299999999999997</v>
      </c>
      <c r="H274" s="15" t="s">
        <v>76</v>
      </c>
      <c r="I274" s="16">
        <v>273</v>
      </c>
      <c r="J274" s="15" t="s">
        <v>75</v>
      </c>
      <c r="K274" s="15" t="s">
        <v>1281</v>
      </c>
      <c r="L274" s="23">
        <v>45019</v>
      </c>
      <c r="M274" s="14" t="s">
        <v>1925</v>
      </c>
      <c r="N274" s="17" t="s">
        <v>2069</v>
      </c>
      <c r="O274" s="13">
        <v>8.1250000000000017E-2</v>
      </c>
      <c r="P274" s="14">
        <v>2.4305555555555566E-2</v>
      </c>
      <c r="Q274" s="15" t="s">
        <v>2302</v>
      </c>
      <c r="R274" s="32">
        <v>123</v>
      </c>
      <c r="S274" s="14">
        <v>4.6527777777777779E-2</v>
      </c>
    </row>
    <row r="275" spans="1:19">
      <c r="A275" s="21">
        <v>7</v>
      </c>
      <c r="B275" s="20" t="s">
        <v>1280</v>
      </c>
      <c r="C275" s="21">
        <v>1</v>
      </c>
      <c r="D275" s="20" t="s">
        <v>97</v>
      </c>
      <c r="E275" s="20" t="s">
        <v>82</v>
      </c>
      <c r="F275" s="20" t="s">
        <v>106</v>
      </c>
      <c r="G275" s="36">
        <v>19.93</v>
      </c>
      <c r="H275" s="20" t="s">
        <v>76</v>
      </c>
      <c r="I275" s="21">
        <v>274</v>
      </c>
      <c r="J275" s="20" t="s">
        <v>104</v>
      </c>
      <c r="K275" s="20" t="s">
        <v>1278</v>
      </c>
      <c r="L275" s="24">
        <v>45019</v>
      </c>
      <c r="M275" s="19" t="s">
        <v>1979</v>
      </c>
      <c r="N275" s="22" t="s">
        <v>2117</v>
      </c>
      <c r="O275" s="18">
        <v>0.11944444444444448</v>
      </c>
      <c r="P275" s="19">
        <v>5.6944444444444471E-2</v>
      </c>
      <c r="Q275" s="20" t="s">
        <v>2302</v>
      </c>
      <c r="R275" s="33">
        <v>116</v>
      </c>
      <c r="S275" s="19">
        <v>5.2083333333333336E-2</v>
      </c>
    </row>
    <row r="276" spans="1:19">
      <c r="A276" s="16">
        <v>5</v>
      </c>
      <c r="B276" s="15" t="s">
        <v>1277</v>
      </c>
      <c r="C276" s="16">
        <v>3</v>
      </c>
      <c r="D276" s="15" t="s">
        <v>61</v>
      </c>
      <c r="E276" s="15" t="s">
        <v>82</v>
      </c>
      <c r="F276" s="15" t="s">
        <v>59</v>
      </c>
      <c r="G276" s="35">
        <v>49.67</v>
      </c>
      <c r="H276" s="15" t="s">
        <v>57</v>
      </c>
      <c r="I276" s="16">
        <v>275</v>
      </c>
      <c r="J276" s="15" t="s">
        <v>126</v>
      </c>
      <c r="K276" s="15" t="s">
        <v>1275</v>
      </c>
      <c r="L276" s="23">
        <v>45019</v>
      </c>
      <c r="M276" s="14" t="s">
        <v>2049</v>
      </c>
      <c r="N276" s="17" t="s">
        <v>2217</v>
      </c>
      <c r="O276" s="13">
        <v>0.15625</v>
      </c>
      <c r="P276" s="14">
        <v>7.1527777777777773E-2</v>
      </c>
      <c r="Q276" s="15" t="s">
        <v>2302</v>
      </c>
      <c r="R276" s="32">
        <v>121</v>
      </c>
      <c r="S276" s="14">
        <v>8.4722222222222227E-2</v>
      </c>
    </row>
    <row r="277" spans="1:19">
      <c r="A277" s="21">
        <v>15</v>
      </c>
      <c r="B277" s="20" t="s">
        <v>1274</v>
      </c>
      <c r="C277" s="21">
        <v>6</v>
      </c>
      <c r="D277" s="20" t="s">
        <v>78</v>
      </c>
      <c r="E277" s="20" t="s">
        <v>82</v>
      </c>
      <c r="F277" s="20" t="s">
        <v>106</v>
      </c>
      <c r="G277" s="36">
        <v>20.98</v>
      </c>
      <c r="H277" s="20" t="s">
        <v>57</v>
      </c>
      <c r="I277" s="21">
        <v>276</v>
      </c>
      <c r="J277" s="20" t="s">
        <v>56</v>
      </c>
      <c r="K277" s="20" t="s">
        <v>1272</v>
      </c>
      <c r="L277" s="24">
        <v>45019</v>
      </c>
      <c r="M277" s="19" t="s">
        <v>1957</v>
      </c>
      <c r="N277" s="22" t="s">
        <v>2218</v>
      </c>
      <c r="O277" s="18">
        <v>0.12430555555555553</v>
      </c>
      <c r="P277" s="19">
        <v>6.5277777777777754E-2</v>
      </c>
      <c r="Q277" s="20" t="s">
        <v>2302</v>
      </c>
      <c r="R277" s="33">
        <v>70</v>
      </c>
      <c r="S277" s="19">
        <v>5.9027777777777776E-2</v>
      </c>
    </row>
    <row r="278" spans="1:19">
      <c r="A278" s="16">
        <v>4</v>
      </c>
      <c r="B278" s="15" t="s">
        <v>933</v>
      </c>
      <c r="C278" s="16">
        <v>2</v>
      </c>
      <c r="D278" s="15" t="s">
        <v>87</v>
      </c>
      <c r="E278" s="15" t="s">
        <v>82</v>
      </c>
      <c r="F278" s="15" t="s">
        <v>59</v>
      </c>
      <c r="G278" s="35">
        <v>10.29</v>
      </c>
      <c r="H278" s="15" t="s">
        <v>70</v>
      </c>
      <c r="I278" s="16">
        <v>277</v>
      </c>
      <c r="J278" s="15" t="s">
        <v>90</v>
      </c>
      <c r="K278" s="15" t="s">
        <v>9</v>
      </c>
      <c r="L278" s="23">
        <v>45019</v>
      </c>
      <c r="M278" s="14" t="s">
        <v>1884</v>
      </c>
      <c r="N278" s="17" t="s">
        <v>2063</v>
      </c>
      <c r="O278" s="13">
        <v>0.10277777777777777</v>
      </c>
      <c r="P278" s="14">
        <v>8.2638888888888887E-2</v>
      </c>
      <c r="Q278" s="15" t="s">
        <v>2302</v>
      </c>
      <c r="R278" s="32">
        <v>93</v>
      </c>
      <c r="S278" s="14">
        <v>2.013888888888889E-2</v>
      </c>
    </row>
    <row r="279" spans="1:19">
      <c r="A279" s="21">
        <v>5</v>
      </c>
      <c r="B279" s="20" t="s">
        <v>1270</v>
      </c>
      <c r="C279" s="21">
        <v>4</v>
      </c>
      <c r="D279" s="20" t="s">
        <v>72</v>
      </c>
      <c r="E279" s="20" t="s">
        <v>82</v>
      </c>
      <c r="F279" s="20" t="s">
        <v>102</v>
      </c>
      <c r="G279" s="36">
        <v>41.36</v>
      </c>
      <c r="H279" s="20" t="s">
        <v>70</v>
      </c>
      <c r="I279" s="21">
        <v>278</v>
      </c>
      <c r="J279" s="20" t="s">
        <v>132</v>
      </c>
      <c r="K279" s="20" t="s">
        <v>1268</v>
      </c>
      <c r="L279" s="24">
        <v>45019</v>
      </c>
      <c r="M279" s="19" t="s">
        <v>2050</v>
      </c>
      <c r="N279" s="22" t="s">
        <v>2116</v>
      </c>
      <c r="O279" s="18">
        <v>8.4722222222222227E-2</v>
      </c>
      <c r="P279" s="19">
        <v>4.2361111111111113E-2</v>
      </c>
      <c r="Q279" s="20" t="s">
        <v>2302</v>
      </c>
      <c r="R279" s="33">
        <v>141</v>
      </c>
      <c r="S279" s="19">
        <v>4.2361111111111113E-2</v>
      </c>
    </row>
    <row r="280" spans="1:19">
      <c r="A280" s="16">
        <v>11</v>
      </c>
      <c r="B280" s="15" t="s">
        <v>1267</v>
      </c>
      <c r="C280" s="16">
        <v>5</v>
      </c>
      <c r="D280" s="15" t="s">
        <v>61</v>
      </c>
      <c r="E280" s="15" t="s">
        <v>66</v>
      </c>
      <c r="F280" s="15" t="s">
        <v>2342</v>
      </c>
      <c r="G280" s="35">
        <v>0</v>
      </c>
      <c r="H280" s="15" t="s">
        <v>70</v>
      </c>
      <c r="I280" s="16">
        <v>279</v>
      </c>
      <c r="J280" s="15" t="s">
        <v>132</v>
      </c>
      <c r="K280" s="15" t="s">
        <v>1266</v>
      </c>
      <c r="L280" s="23">
        <v>45019</v>
      </c>
      <c r="M280" s="14" t="s">
        <v>2051</v>
      </c>
      <c r="N280" s="17" t="s">
        <v>1957</v>
      </c>
      <c r="O280" s="13">
        <v>9.7222222222222224E-2</v>
      </c>
      <c r="P280" s="14">
        <v>0</v>
      </c>
      <c r="Q280" s="15" t="s">
        <v>2303</v>
      </c>
      <c r="R280" s="32">
        <v>201</v>
      </c>
      <c r="S280" s="14">
        <v>9.8611111111111108E-2</v>
      </c>
    </row>
    <row r="281" spans="1:19">
      <c r="A281" s="21">
        <v>14</v>
      </c>
      <c r="B281" s="20" t="s">
        <v>1265</v>
      </c>
      <c r="C281" s="21">
        <v>6</v>
      </c>
      <c r="D281" s="20" t="s">
        <v>87</v>
      </c>
      <c r="E281" s="20" t="s">
        <v>82</v>
      </c>
      <c r="F281" s="20" t="s">
        <v>59</v>
      </c>
      <c r="G281" s="36">
        <v>36.08</v>
      </c>
      <c r="H281" s="20" t="s">
        <v>57</v>
      </c>
      <c r="I281" s="21">
        <v>280</v>
      </c>
      <c r="J281" s="20" t="s">
        <v>56</v>
      </c>
      <c r="K281" s="20" t="s">
        <v>1263</v>
      </c>
      <c r="L281" s="24">
        <v>45019</v>
      </c>
      <c r="M281" s="19" t="s">
        <v>2046</v>
      </c>
      <c r="N281" s="22" t="s">
        <v>2076</v>
      </c>
      <c r="O281" s="18">
        <v>9.0972222222222232E-2</v>
      </c>
      <c r="P281" s="19">
        <v>3.1250000000000007E-2</v>
      </c>
      <c r="Q281" s="20" t="s">
        <v>2302</v>
      </c>
      <c r="R281" s="33">
        <v>117</v>
      </c>
      <c r="S281" s="19">
        <v>5.9722222222222225E-2</v>
      </c>
    </row>
    <row r="282" spans="1:19">
      <c r="A282" s="16">
        <v>18</v>
      </c>
      <c r="B282" s="15" t="s">
        <v>1262</v>
      </c>
      <c r="C282" s="16">
        <v>2</v>
      </c>
      <c r="D282" s="15" t="s">
        <v>78</v>
      </c>
      <c r="E282" s="15" t="s">
        <v>60</v>
      </c>
      <c r="F282" s="15" t="s">
        <v>102</v>
      </c>
      <c r="G282" s="35">
        <v>44.3</v>
      </c>
      <c r="H282" s="15" t="s">
        <v>76</v>
      </c>
      <c r="I282" s="16">
        <v>281</v>
      </c>
      <c r="J282" s="15" t="s">
        <v>100</v>
      </c>
      <c r="K282" s="15" t="s">
        <v>14</v>
      </c>
      <c r="L282" s="23">
        <v>45019</v>
      </c>
      <c r="M282" s="14" t="s">
        <v>1998</v>
      </c>
      <c r="N282" s="17" t="s">
        <v>2219</v>
      </c>
      <c r="O282" s="13">
        <v>0.17569444444444443</v>
      </c>
      <c r="P282" s="14">
        <v>0.15902777777777777</v>
      </c>
      <c r="Q282" s="15" t="s">
        <v>2302</v>
      </c>
      <c r="R282" s="32">
        <v>66</v>
      </c>
      <c r="S282" s="14">
        <v>6.2500000000000003E-3</v>
      </c>
    </row>
    <row r="283" spans="1:19">
      <c r="A283" s="21">
        <v>6</v>
      </c>
      <c r="B283" s="20" t="s">
        <v>119</v>
      </c>
      <c r="C283" s="21">
        <v>1</v>
      </c>
      <c r="D283" s="20" t="s">
        <v>78</v>
      </c>
      <c r="E283" s="20" t="s">
        <v>82</v>
      </c>
      <c r="F283" s="20" t="s">
        <v>59</v>
      </c>
      <c r="G283" s="36">
        <v>19.05</v>
      </c>
      <c r="H283" s="20" t="s">
        <v>70</v>
      </c>
      <c r="I283" s="21">
        <v>282</v>
      </c>
      <c r="J283" s="20" t="s">
        <v>85</v>
      </c>
      <c r="K283" s="20" t="s">
        <v>1260</v>
      </c>
      <c r="L283" s="24">
        <v>45019</v>
      </c>
      <c r="M283" s="19" t="s">
        <v>2048</v>
      </c>
      <c r="N283" s="22" t="s">
        <v>2220</v>
      </c>
      <c r="O283" s="18">
        <v>0.16041666666666668</v>
      </c>
      <c r="P283" s="19">
        <v>8.1250000000000017E-2</v>
      </c>
      <c r="Q283" s="20" t="s">
        <v>2302</v>
      </c>
      <c r="R283" s="33">
        <v>74</v>
      </c>
      <c r="S283" s="19">
        <v>7.9166666666666663E-2</v>
      </c>
    </row>
    <row r="284" spans="1:19">
      <c r="A284" s="16">
        <v>19</v>
      </c>
      <c r="B284" s="15" t="s">
        <v>1259</v>
      </c>
      <c r="C284" s="16">
        <v>5</v>
      </c>
      <c r="D284" s="15" t="s">
        <v>87</v>
      </c>
      <c r="E284" s="15" t="s">
        <v>66</v>
      </c>
      <c r="F284" s="15" t="s">
        <v>59</v>
      </c>
      <c r="G284" s="35">
        <v>43.07</v>
      </c>
      <c r="H284" s="15" t="s">
        <v>70</v>
      </c>
      <c r="I284" s="16">
        <v>283</v>
      </c>
      <c r="J284" s="15" t="s">
        <v>104</v>
      </c>
      <c r="K284" s="15" t="s">
        <v>25</v>
      </c>
      <c r="L284" s="23">
        <v>45019</v>
      </c>
      <c r="M284" s="14" t="s">
        <v>1949</v>
      </c>
      <c r="N284" s="17" t="s">
        <v>2209</v>
      </c>
      <c r="O284" s="13">
        <v>0.15555555555555553</v>
      </c>
      <c r="P284" s="14">
        <v>0.15138888888888885</v>
      </c>
      <c r="Q284" s="15" t="s">
        <v>2302</v>
      </c>
      <c r="R284" s="32">
        <v>78</v>
      </c>
      <c r="S284" s="14">
        <v>4.1666666666666666E-3</v>
      </c>
    </row>
    <row r="285" spans="1:19">
      <c r="A285" s="21">
        <v>11</v>
      </c>
      <c r="B285" s="20" t="s">
        <v>1258</v>
      </c>
      <c r="C285" s="21">
        <v>4</v>
      </c>
      <c r="D285" s="20" t="s">
        <v>87</v>
      </c>
      <c r="E285" s="20" t="s">
        <v>82</v>
      </c>
      <c r="F285" s="20" t="s">
        <v>2342</v>
      </c>
      <c r="G285" s="36">
        <v>0</v>
      </c>
      <c r="H285" s="20" t="s">
        <v>76</v>
      </c>
      <c r="I285" s="21">
        <v>284</v>
      </c>
      <c r="J285" s="20" t="s">
        <v>100</v>
      </c>
      <c r="K285" s="20" t="s">
        <v>1256</v>
      </c>
      <c r="L285" s="24">
        <v>45019</v>
      </c>
      <c r="M285" s="19" t="s">
        <v>1943</v>
      </c>
      <c r="N285" s="22" t="s">
        <v>2221</v>
      </c>
      <c r="O285" s="18">
        <v>0.1</v>
      </c>
      <c r="P285" s="19">
        <v>0</v>
      </c>
      <c r="Q285" s="20" t="s">
        <v>2303</v>
      </c>
      <c r="R285" s="33">
        <v>158</v>
      </c>
      <c r="S285" s="19">
        <v>0.13541666666666666</v>
      </c>
    </row>
    <row r="286" spans="1:19">
      <c r="A286" s="16">
        <v>18</v>
      </c>
      <c r="B286" s="15" t="s">
        <v>1255</v>
      </c>
      <c r="C286" s="16">
        <v>6</v>
      </c>
      <c r="D286" s="15" t="s">
        <v>78</v>
      </c>
      <c r="E286" s="15" t="s">
        <v>82</v>
      </c>
      <c r="F286" s="15" t="s">
        <v>106</v>
      </c>
      <c r="G286" s="35">
        <v>10.94</v>
      </c>
      <c r="H286" s="15" t="s">
        <v>57</v>
      </c>
      <c r="I286" s="16">
        <v>285</v>
      </c>
      <c r="J286" s="15" t="s">
        <v>90</v>
      </c>
      <c r="K286" s="15" t="s">
        <v>23</v>
      </c>
      <c r="L286" s="23">
        <v>45019</v>
      </c>
      <c r="M286" s="14" t="s">
        <v>1886</v>
      </c>
      <c r="N286" s="17" t="s">
        <v>2222</v>
      </c>
      <c r="O286" s="13">
        <v>0.12638888888888888</v>
      </c>
      <c r="P286" s="14">
        <v>0.11805555555555555</v>
      </c>
      <c r="Q286" s="15" t="s">
        <v>2302</v>
      </c>
      <c r="R286" s="32">
        <v>42</v>
      </c>
      <c r="S286" s="14">
        <v>8.3333333333333332E-3</v>
      </c>
    </row>
    <row r="287" spans="1:19">
      <c r="A287" s="21">
        <v>15</v>
      </c>
      <c r="B287" s="20" t="s">
        <v>1253</v>
      </c>
      <c r="C287" s="21">
        <v>6</v>
      </c>
      <c r="D287" s="20" t="s">
        <v>72</v>
      </c>
      <c r="E287" s="20" t="s">
        <v>82</v>
      </c>
      <c r="F287" s="20" t="s">
        <v>59</v>
      </c>
      <c r="G287" s="36">
        <v>41.96</v>
      </c>
      <c r="H287" s="20" t="s">
        <v>76</v>
      </c>
      <c r="I287" s="21">
        <v>286</v>
      </c>
      <c r="J287" s="20" t="s">
        <v>64</v>
      </c>
      <c r="K287" s="20" t="s">
        <v>20</v>
      </c>
      <c r="L287" s="24">
        <v>45019</v>
      </c>
      <c r="M287" s="19" t="s">
        <v>2033</v>
      </c>
      <c r="N287" s="22" t="s">
        <v>1943</v>
      </c>
      <c r="O287" s="18">
        <v>9.791666666666668E-2</v>
      </c>
      <c r="P287" s="19">
        <v>7.013888888888889E-2</v>
      </c>
      <c r="Q287" s="20" t="s">
        <v>2302</v>
      </c>
      <c r="R287" s="33">
        <v>68</v>
      </c>
      <c r="S287" s="19">
        <v>1.7361111111111112E-2</v>
      </c>
    </row>
    <row r="288" spans="1:19">
      <c r="A288" s="16">
        <v>20</v>
      </c>
      <c r="B288" s="15" t="s">
        <v>1251</v>
      </c>
      <c r="C288" s="16">
        <v>2</v>
      </c>
      <c r="D288" s="15" t="s">
        <v>87</v>
      </c>
      <c r="E288" s="15" t="s">
        <v>82</v>
      </c>
      <c r="F288" s="15" t="s">
        <v>2342</v>
      </c>
      <c r="G288" s="35">
        <v>0</v>
      </c>
      <c r="H288" s="15" t="s">
        <v>57</v>
      </c>
      <c r="I288" s="16">
        <v>287</v>
      </c>
      <c r="J288" s="15" t="s">
        <v>75</v>
      </c>
      <c r="K288" s="15" t="s">
        <v>1249</v>
      </c>
      <c r="L288" s="23">
        <v>45019</v>
      </c>
      <c r="M288" s="14" t="s">
        <v>2052</v>
      </c>
      <c r="N288" s="17" t="s">
        <v>2139</v>
      </c>
      <c r="O288" s="13">
        <v>4.6527777777777779E-2</v>
      </c>
      <c r="P288" s="14">
        <v>0</v>
      </c>
      <c r="Q288" s="15" t="s">
        <v>2303</v>
      </c>
      <c r="R288" s="32">
        <v>202</v>
      </c>
      <c r="S288" s="14">
        <v>8.4027777777777785E-2</v>
      </c>
    </row>
    <row r="289" spans="1:19">
      <c r="A289" s="21">
        <v>15</v>
      </c>
      <c r="B289" s="20" t="s">
        <v>1248</v>
      </c>
      <c r="C289" s="21">
        <v>3</v>
      </c>
      <c r="D289" s="20" t="s">
        <v>87</v>
      </c>
      <c r="E289" s="20" t="s">
        <v>66</v>
      </c>
      <c r="F289" s="20" t="s">
        <v>59</v>
      </c>
      <c r="G289" s="36">
        <v>13.3</v>
      </c>
      <c r="H289" s="20" t="s">
        <v>57</v>
      </c>
      <c r="I289" s="21">
        <v>288</v>
      </c>
      <c r="J289" s="20" t="s">
        <v>85</v>
      </c>
      <c r="K289" s="20" t="s">
        <v>1246</v>
      </c>
      <c r="L289" s="24">
        <v>45019</v>
      </c>
      <c r="M289" s="19" t="s">
        <v>2041</v>
      </c>
      <c r="N289" s="22" t="s">
        <v>2223</v>
      </c>
      <c r="O289" s="18">
        <v>0.1423611111111111</v>
      </c>
      <c r="P289" s="19">
        <v>0.11597222222222221</v>
      </c>
      <c r="Q289" s="20" t="s">
        <v>2302</v>
      </c>
      <c r="R289" s="33">
        <v>86</v>
      </c>
      <c r="S289" s="19">
        <v>2.6388888888888889E-2</v>
      </c>
    </row>
    <row r="290" spans="1:19">
      <c r="A290" s="16">
        <v>15</v>
      </c>
      <c r="B290" s="15" t="s">
        <v>1245</v>
      </c>
      <c r="C290" s="16">
        <v>5</v>
      </c>
      <c r="D290" s="15" t="s">
        <v>87</v>
      </c>
      <c r="E290" s="15" t="s">
        <v>82</v>
      </c>
      <c r="F290" s="15" t="s">
        <v>106</v>
      </c>
      <c r="G290" s="35">
        <v>26.56</v>
      </c>
      <c r="H290" s="15" t="s">
        <v>70</v>
      </c>
      <c r="I290" s="16">
        <v>289</v>
      </c>
      <c r="J290" s="15" t="s">
        <v>90</v>
      </c>
      <c r="K290" s="15" t="s">
        <v>252</v>
      </c>
      <c r="L290" s="23">
        <v>45019</v>
      </c>
      <c r="M290" s="14" t="s">
        <v>1913</v>
      </c>
      <c r="N290" s="17" t="s">
        <v>2224</v>
      </c>
      <c r="O290" s="13">
        <v>0.13541666666666666</v>
      </c>
      <c r="P290" s="14">
        <v>8.8194444444444436E-2</v>
      </c>
      <c r="Q290" s="15" t="s">
        <v>2302</v>
      </c>
      <c r="R290" s="32">
        <v>138</v>
      </c>
      <c r="S290" s="14">
        <v>4.7222222222222221E-2</v>
      </c>
    </row>
    <row r="291" spans="1:19">
      <c r="A291" s="21">
        <v>19</v>
      </c>
      <c r="B291" s="20" t="s">
        <v>321</v>
      </c>
      <c r="C291" s="21">
        <v>3</v>
      </c>
      <c r="D291" s="20" t="s">
        <v>72</v>
      </c>
      <c r="E291" s="20" t="s">
        <v>82</v>
      </c>
      <c r="F291" s="20" t="s">
        <v>59</v>
      </c>
      <c r="G291" s="36">
        <v>14.59</v>
      </c>
      <c r="H291" s="20" t="s">
        <v>76</v>
      </c>
      <c r="I291" s="21">
        <v>290</v>
      </c>
      <c r="J291" s="20" t="s">
        <v>90</v>
      </c>
      <c r="K291" s="20" t="s">
        <v>11</v>
      </c>
      <c r="L291" s="24">
        <v>45019</v>
      </c>
      <c r="M291" s="19" t="s">
        <v>1900</v>
      </c>
      <c r="N291" s="22" t="s">
        <v>2189</v>
      </c>
      <c r="O291" s="18">
        <v>0.11249999999999999</v>
      </c>
      <c r="P291" s="19">
        <v>6.2499999999999986E-2</v>
      </c>
      <c r="Q291" s="20" t="s">
        <v>2302</v>
      </c>
      <c r="R291" s="33">
        <v>40</v>
      </c>
      <c r="S291" s="19">
        <v>3.9583333333333331E-2</v>
      </c>
    </row>
    <row r="292" spans="1:19">
      <c r="A292" s="16">
        <v>2</v>
      </c>
      <c r="B292" s="15" t="s">
        <v>1242</v>
      </c>
      <c r="C292" s="16">
        <v>6</v>
      </c>
      <c r="D292" s="15" t="s">
        <v>61</v>
      </c>
      <c r="E292" s="15" t="s">
        <v>60</v>
      </c>
      <c r="F292" s="15" t="s">
        <v>102</v>
      </c>
      <c r="G292" s="35">
        <v>15.44</v>
      </c>
      <c r="H292" s="15" t="s">
        <v>76</v>
      </c>
      <c r="I292" s="16">
        <v>291</v>
      </c>
      <c r="J292" s="15" t="s">
        <v>126</v>
      </c>
      <c r="K292" s="15" t="s">
        <v>1240</v>
      </c>
      <c r="L292" s="23">
        <v>45019</v>
      </c>
      <c r="M292" s="14" t="s">
        <v>1915</v>
      </c>
      <c r="N292" s="17" t="s">
        <v>2154</v>
      </c>
      <c r="O292" s="13">
        <v>0.12916666666666671</v>
      </c>
      <c r="P292" s="14">
        <v>5.2777777777777826E-2</v>
      </c>
      <c r="Q292" s="15" t="s">
        <v>2302</v>
      </c>
      <c r="R292" s="32">
        <v>260</v>
      </c>
      <c r="S292" s="14">
        <v>6.5972222222222224E-2</v>
      </c>
    </row>
    <row r="293" spans="1:19">
      <c r="A293" s="21">
        <v>10</v>
      </c>
      <c r="B293" s="20" t="s">
        <v>1239</v>
      </c>
      <c r="C293" s="21">
        <v>3</v>
      </c>
      <c r="D293" s="20" t="s">
        <v>72</v>
      </c>
      <c r="E293" s="20" t="s">
        <v>66</v>
      </c>
      <c r="F293" s="20" t="s">
        <v>106</v>
      </c>
      <c r="G293" s="36">
        <v>29.72</v>
      </c>
      <c r="H293" s="20" t="s">
        <v>57</v>
      </c>
      <c r="I293" s="21">
        <v>292</v>
      </c>
      <c r="J293" s="20" t="s">
        <v>64</v>
      </c>
      <c r="K293" s="20" t="s">
        <v>15</v>
      </c>
      <c r="L293" s="24">
        <v>45019</v>
      </c>
      <c r="M293" s="19" t="s">
        <v>1899</v>
      </c>
      <c r="N293" s="22" t="s">
        <v>2029</v>
      </c>
      <c r="O293" s="18">
        <v>7.0833333333333331E-2</v>
      </c>
      <c r="P293" s="19">
        <v>5.486111111111111E-2</v>
      </c>
      <c r="Q293" s="20" t="s">
        <v>2302</v>
      </c>
      <c r="R293" s="33">
        <v>84</v>
      </c>
      <c r="S293" s="19">
        <v>1.5972222222222221E-2</v>
      </c>
    </row>
    <row r="294" spans="1:19">
      <c r="A294" s="16">
        <v>16</v>
      </c>
      <c r="B294" s="15" t="s">
        <v>1237</v>
      </c>
      <c r="C294" s="16">
        <v>4</v>
      </c>
      <c r="D294" s="15" t="s">
        <v>72</v>
      </c>
      <c r="E294" s="15" t="s">
        <v>82</v>
      </c>
      <c r="F294" s="15" t="s">
        <v>2342</v>
      </c>
      <c r="G294" s="35">
        <v>0</v>
      </c>
      <c r="H294" s="15" t="s">
        <v>57</v>
      </c>
      <c r="I294" s="16">
        <v>293</v>
      </c>
      <c r="J294" s="15" t="s">
        <v>64</v>
      </c>
      <c r="K294" s="15" t="s">
        <v>1235</v>
      </c>
      <c r="L294" s="23">
        <v>45019</v>
      </c>
      <c r="M294" s="14" t="s">
        <v>1911</v>
      </c>
      <c r="N294" s="17" t="s">
        <v>2225</v>
      </c>
      <c r="O294" s="13">
        <v>6.9444444444444434E-2</v>
      </c>
      <c r="P294" s="14">
        <v>0</v>
      </c>
      <c r="Q294" s="15" t="s">
        <v>2303</v>
      </c>
      <c r="R294" s="32">
        <v>216</v>
      </c>
      <c r="S294" s="14">
        <v>8.3333333333333329E-2</v>
      </c>
    </row>
    <row r="295" spans="1:19">
      <c r="A295" s="21">
        <v>17</v>
      </c>
      <c r="B295" s="20" t="s">
        <v>1234</v>
      </c>
      <c r="C295" s="21">
        <v>6</v>
      </c>
      <c r="D295" s="20" t="s">
        <v>61</v>
      </c>
      <c r="E295" s="20" t="s">
        <v>60</v>
      </c>
      <c r="F295" s="20" t="s">
        <v>59</v>
      </c>
      <c r="G295" s="36">
        <v>20.36</v>
      </c>
      <c r="H295" s="20" t="s">
        <v>70</v>
      </c>
      <c r="I295" s="21">
        <v>294</v>
      </c>
      <c r="J295" s="20" t="s">
        <v>75</v>
      </c>
      <c r="K295" s="20" t="s">
        <v>1232</v>
      </c>
      <c r="L295" s="24">
        <v>45019</v>
      </c>
      <c r="M295" s="19" t="s">
        <v>1985</v>
      </c>
      <c r="N295" s="22" t="s">
        <v>2024</v>
      </c>
      <c r="O295" s="18">
        <v>0.14652777777777778</v>
      </c>
      <c r="P295" s="19">
        <v>8.6805555555555552E-2</v>
      </c>
      <c r="Q295" s="20" t="s">
        <v>2302</v>
      </c>
      <c r="R295" s="33">
        <v>326</v>
      </c>
      <c r="S295" s="19">
        <v>5.9722222222222225E-2</v>
      </c>
    </row>
    <row r="296" spans="1:19">
      <c r="A296" s="16">
        <v>3</v>
      </c>
      <c r="B296" s="15" t="s">
        <v>88</v>
      </c>
      <c r="C296" s="16">
        <v>1</v>
      </c>
      <c r="D296" s="15" t="s">
        <v>61</v>
      </c>
      <c r="E296" s="15" t="s">
        <v>82</v>
      </c>
      <c r="F296" s="15" t="s">
        <v>2342</v>
      </c>
      <c r="G296" s="35">
        <v>0</v>
      </c>
      <c r="H296" s="15" t="s">
        <v>57</v>
      </c>
      <c r="I296" s="16">
        <v>295</v>
      </c>
      <c r="J296" s="15" t="s">
        <v>85</v>
      </c>
      <c r="K296" s="15" t="s">
        <v>1230</v>
      </c>
      <c r="L296" s="23">
        <v>45019</v>
      </c>
      <c r="M296" s="14" t="s">
        <v>2003</v>
      </c>
      <c r="N296" s="17" t="s">
        <v>2088</v>
      </c>
      <c r="O296" s="13">
        <v>7.7083333333333323E-2</v>
      </c>
      <c r="P296" s="14">
        <v>0</v>
      </c>
      <c r="Q296" s="15" t="s">
        <v>2303</v>
      </c>
      <c r="R296" s="32">
        <v>247</v>
      </c>
      <c r="S296" s="14">
        <v>0.12291666666666666</v>
      </c>
    </row>
    <row r="297" spans="1:19">
      <c r="A297" s="21">
        <v>14</v>
      </c>
      <c r="B297" s="20" t="s">
        <v>1229</v>
      </c>
      <c r="C297" s="21">
        <v>1</v>
      </c>
      <c r="D297" s="20" t="s">
        <v>61</v>
      </c>
      <c r="E297" s="20" t="s">
        <v>66</v>
      </c>
      <c r="F297" s="20" t="s">
        <v>59</v>
      </c>
      <c r="G297" s="36">
        <v>29.07</v>
      </c>
      <c r="H297" s="20" t="s">
        <v>76</v>
      </c>
      <c r="I297" s="21">
        <v>296</v>
      </c>
      <c r="J297" s="20" t="s">
        <v>90</v>
      </c>
      <c r="K297" s="20" t="s">
        <v>1227</v>
      </c>
      <c r="L297" s="24">
        <v>45019</v>
      </c>
      <c r="M297" s="19" t="s">
        <v>2011</v>
      </c>
      <c r="N297" s="22" t="s">
        <v>2217</v>
      </c>
      <c r="O297" s="18">
        <v>0.14166666666666669</v>
      </c>
      <c r="P297" s="19">
        <v>9.9305555555555591E-2</v>
      </c>
      <c r="Q297" s="20" t="s">
        <v>2302</v>
      </c>
      <c r="R297" s="33">
        <v>59</v>
      </c>
      <c r="S297" s="19">
        <v>3.1944444444444442E-2</v>
      </c>
    </row>
    <row r="298" spans="1:19">
      <c r="A298" s="16">
        <v>4</v>
      </c>
      <c r="B298" s="15" t="s">
        <v>742</v>
      </c>
      <c r="C298" s="16">
        <v>3</v>
      </c>
      <c r="D298" s="15" t="s">
        <v>97</v>
      </c>
      <c r="E298" s="15" t="s">
        <v>82</v>
      </c>
      <c r="F298" s="15" t="s">
        <v>59</v>
      </c>
      <c r="G298" s="35">
        <v>43.46</v>
      </c>
      <c r="H298" s="15" t="s">
        <v>76</v>
      </c>
      <c r="I298" s="16">
        <v>297</v>
      </c>
      <c r="J298" s="15" t="s">
        <v>90</v>
      </c>
      <c r="K298" s="15" t="s">
        <v>1225</v>
      </c>
      <c r="L298" s="23">
        <v>45019</v>
      </c>
      <c r="M298" s="14" t="s">
        <v>2053</v>
      </c>
      <c r="N298" s="17" t="s">
        <v>2226</v>
      </c>
      <c r="O298" s="13">
        <v>0.15208333333333332</v>
      </c>
      <c r="P298" s="14">
        <v>6.3888888888888884E-2</v>
      </c>
      <c r="Q298" s="15" t="s">
        <v>2302</v>
      </c>
      <c r="R298" s="32">
        <v>175</v>
      </c>
      <c r="S298" s="14">
        <v>7.7777777777777779E-2</v>
      </c>
    </row>
    <row r="299" spans="1:19">
      <c r="A299" s="21">
        <v>11</v>
      </c>
      <c r="B299" s="20" t="s">
        <v>652</v>
      </c>
      <c r="C299" s="21">
        <v>4</v>
      </c>
      <c r="D299" s="20" t="s">
        <v>87</v>
      </c>
      <c r="E299" s="20" t="s">
        <v>60</v>
      </c>
      <c r="F299" s="20" t="s">
        <v>2342</v>
      </c>
      <c r="G299" s="36">
        <v>0</v>
      </c>
      <c r="H299" s="20" t="s">
        <v>57</v>
      </c>
      <c r="I299" s="21">
        <v>298</v>
      </c>
      <c r="J299" s="20" t="s">
        <v>126</v>
      </c>
      <c r="K299" s="20" t="s">
        <v>1223</v>
      </c>
      <c r="L299" s="24">
        <v>45019</v>
      </c>
      <c r="M299" s="19" t="s">
        <v>2054</v>
      </c>
      <c r="N299" s="22" t="s">
        <v>2137</v>
      </c>
      <c r="O299" s="18">
        <v>9.375E-2</v>
      </c>
      <c r="P299" s="19">
        <v>0</v>
      </c>
      <c r="Q299" s="20" t="s">
        <v>2303</v>
      </c>
      <c r="R299" s="33">
        <v>255</v>
      </c>
      <c r="S299" s="19">
        <v>9.7916666666666666E-2</v>
      </c>
    </row>
    <row r="300" spans="1:19">
      <c r="A300" s="16">
        <v>6</v>
      </c>
      <c r="B300" s="15" t="s">
        <v>278</v>
      </c>
      <c r="C300" s="16">
        <v>1</v>
      </c>
      <c r="D300" s="15" t="s">
        <v>87</v>
      </c>
      <c r="E300" s="15" t="s">
        <v>66</v>
      </c>
      <c r="F300" s="15" t="s">
        <v>2342</v>
      </c>
      <c r="G300" s="35">
        <v>0</v>
      </c>
      <c r="H300" s="15" t="s">
        <v>76</v>
      </c>
      <c r="I300" s="16">
        <v>299</v>
      </c>
      <c r="J300" s="15" t="s">
        <v>85</v>
      </c>
      <c r="K300" s="15" t="s">
        <v>1221</v>
      </c>
      <c r="L300" s="23">
        <v>45019</v>
      </c>
      <c r="M300" s="14" t="s">
        <v>1908</v>
      </c>
      <c r="N300" s="17" t="s">
        <v>1984</v>
      </c>
      <c r="O300" s="13">
        <v>7.013888888888889E-2</v>
      </c>
      <c r="P300" s="14">
        <v>0</v>
      </c>
      <c r="Q300" s="15" t="s">
        <v>2303</v>
      </c>
      <c r="R300" s="32">
        <v>182</v>
      </c>
      <c r="S300" s="14">
        <v>7.8472222222222221E-2</v>
      </c>
    </row>
    <row r="301" spans="1:19">
      <c r="A301" s="21">
        <v>18</v>
      </c>
      <c r="B301" s="20" t="s">
        <v>1220</v>
      </c>
      <c r="C301" s="21">
        <v>6</v>
      </c>
      <c r="D301" s="20" t="s">
        <v>61</v>
      </c>
      <c r="E301" s="20" t="s">
        <v>60</v>
      </c>
      <c r="F301" s="20" t="s">
        <v>59</v>
      </c>
      <c r="G301" s="36">
        <v>38.380000000000003</v>
      </c>
      <c r="H301" s="20" t="s">
        <v>57</v>
      </c>
      <c r="I301" s="21">
        <v>300</v>
      </c>
      <c r="J301" s="20" t="s">
        <v>163</v>
      </c>
      <c r="K301" s="20" t="s">
        <v>1218</v>
      </c>
      <c r="L301" s="24">
        <v>45019</v>
      </c>
      <c r="M301" s="19" t="s">
        <v>2034</v>
      </c>
      <c r="N301" s="22" t="s">
        <v>2227</v>
      </c>
      <c r="O301" s="18">
        <v>8.4722222222222227E-2</v>
      </c>
      <c r="P301" s="19">
        <v>2.7777777777777818E-3</v>
      </c>
      <c r="Q301" s="20" t="s">
        <v>2302</v>
      </c>
      <c r="R301" s="33">
        <v>290</v>
      </c>
      <c r="S301" s="19">
        <v>8.1944444444444445E-2</v>
      </c>
    </row>
    <row r="302" spans="1:19">
      <c r="A302" s="16">
        <v>8</v>
      </c>
      <c r="B302" s="15" t="s">
        <v>449</v>
      </c>
      <c r="C302" s="16">
        <v>6</v>
      </c>
      <c r="D302" s="15" t="s">
        <v>87</v>
      </c>
      <c r="E302" s="15" t="s">
        <v>82</v>
      </c>
      <c r="F302" s="15" t="s">
        <v>2342</v>
      </c>
      <c r="G302" s="35">
        <v>0</v>
      </c>
      <c r="H302" s="15" t="s">
        <v>57</v>
      </c>
      <c r="I302" s="16">
        <v>301</v>
      </c>
      <c r="J302" s="15" t="s">
        <v>85</v>
      </c>
      <c r="K302" s="15" t="s">
        <v>1216</v>
      </c>
      <c r="L302" s="23">
        <v>45019</v>
      </c>
      <c r="M302" s="14" t="s">
        <v>1920</v>
      </c>
      <c r="N302" s="17" t="s">
        <v>2228</v>
      </c>
      <c r="O302" s="13">
        <v>7.9166666666666691E-2</v>
      </c>
      <c r="P302" s="14">
        <v>0</v>
      </c>
      <c r="Q302" s="15" t="s">
        <v>2303</v>
      </c>
      <c r="R302" s="32">
        <v>223</v>
      </c>
      <c r="S302" s="14">
        <v>0.12708333333333333</v>
      </c>
    </row>
    <row r="303" spans="1:19">
      <c r="A303" s="21">
        <v>5</v>
      </c>
      <c r="B303" s="20" t="s">
        <v>201</v>
      </c>
      <c r="C303" s="21">
        <v>2</v>
      </c>
      <c r="D303" s="20" t="s">
        <v>97</v>
      </c>
      <c r="E303" s="20" t="s">
        <v>60</v>
      </c>
      <c r="F303" s="20" t="s">
        <v>59</v>
      </c>
      <c r="G303" s="36">
        <v>39.89</v>
      </c>
      <c r="H303" s="20" t="s">
        <v>57</v>
      </c>
      <c r="I303" s="21">
        <v>302</v>
      </c>
      <c r="J303" s="20" t="s">
        <v>75</v>
      </c>
      <c r="K303" s="20" t="s">
        <v>18</v>
      </c>
      <c r="L303" s="24">
        <v>45019</v>
      </c>
      <c r="M303" s="19" t="s">
        <v>1933</v>
      </c>
      <c r="N303" s="22" t="s">
        <v>2211</v>
      </c>
      <c r="O303" s="18">
        <v>0.15000000000000002</v>
      </c>
      <c r="P303" s="19">
        <v>0.13958333333333336</v>
      </c>
      <c r="Q303" s="20" t="s">
        <v>2302</v>
      </c>
      <c r="R303" s="33">
        <v>96</v>
      </c>
      <c r="S303" s="19">
        <v>1.0416666666666666E-2</v>
      </c>
    </row>
    <row r="304" spans="1:19">
      <c r="A304" s="16">
        <v>14</v>
      </c>
      <c r="B304" s="15" t="s">
        <v>1215</v>
      </c>
      <c r="C304" s="16">
        <v>5</v>
      </c>
      <c r="D304" s="15" t="s">
        <v>87</v>
      </c>
      <c r="E304" s="15" t="s">
        <v>60</v>
      </c>
      <c r="F304" s="15" t="s">
        <v>106</v>
      </c>
      <c r="G304" s="35">
        <v>16.489999999999998</v>
      </c>
      <c r="H304" s="15" t="s">
        <v>76</v>
      </c>
      <c r="I304" s="16">
        <v>303</v>
      </c>
      <c r="J304" s="15" t="s">
        <v>104</v>
      </c>
      <c r="K304" s="15" t="s">
        <v>1213</v>
      </c>
      <c r="L304" s="23">
        <v>45019</v>
      </c>
      <c r="M304" s="14" t="s">
        <v>1961</v>
      </c>
      <c r="N304" s="17" t="s">
        <v>2148</v>
      </c>
      <c r="O304" s="13">
        <v>0.12569444444444444</v>
      </c>
      <c r="P304" s="14">
        <v>5.1388888888888901E-2</v>
      </c>
      <c r="Q304" s="15" t="s">
        <v>2302</v>
      </c>
      <c r="R304" s="32">
        <v>210</v>
      </c>
      <c r="S304" s="14">
        <v>6.3888888888888884E-2</v>
      </c>
    </row>
    <row r="305" spans="1:19">
      <c r="A305" s="21">
        <v>6</v>
      </c>
      <c r="B305" s="20" t="s">
        <v>1212</v>
      </c>
      <c r="C305" s="21">
        <v>4</v>
      </c>
      <c r="D305" s="20" t="s">
        <v>97</v>
      </c>
      <c r="E305" s="20" t="s">
        <v>82</v>
      </c>
      <c r="F305" s="20" t="s">
        <v>2342</v>
      </c>
      <c r="G305" s="36">
        <v>0</v>
      </c>
      <c r="H305" s="20" t="s">
        <v>57</v>
      </c>
      <c r="I305" s="21">
        <v>304</v>
      </c>
      <c r="J305" s="20" t="s">
        <v>75</v>
      </c>
      <c r="K305" s="20" t="s">
        <v>1211</v>
      </c>
      <c r="L305" s="24">
        <v>45019</v>
      </c>
      <c r="M305" s="19" t="s">
        <v>1897</v>
      </c>
      <c r="N305" s="22" t="s">
        <v>2229</v>
      </c>
      <c r="O305" s="18">
        <v>5.2777777777777785E-2</v>
      </c>
      <c r="P305" s="19">
        <v>0</v>
      </c>
      <c r="Q305" s="20" t="s">
        <v>2303</v>
      </c>
      <c r="R305" s="33">
        <v>279</v>
      </c>
      <c r="S305" s="19">
        <v>5.9027777777777776E-2</v>
      </c>
    </row>
    <row r="306" spans="1:19">
      <c r="A306" s="16">
        <v>1</v>
      </c>
      <c r="B306" s="15" t="s">
        <v>1210</v>
      </c>
      <c r="C306" s="16">
        <v>2</v>
      </c>
      <c r="D306" s="15" t="s">
        <v>97</v>
      </c>
      <c r="E306" s="15" t="s">
        <v>82</v>
      </c>
      <c r="F306" s="15" t="s">
        <v>59</v>
      </c>
      <c r="G306" s="35">
        <v>37.92</v>
      </c>
      <c r="H306" s="15" t="s">
        <v>57</v>
      </c>
      <c r="I306" s="16">
        <v>305</v>
      </c>
      <c r="J306" s="15" t="s">
        <v>69</v>
      </c>
      <c r="K306" s="15" t="s">
        <v>1208</v>
      </c>
      <c r="L306" s="23">
        <v>45019</v>
      </c>
      <c r="M306" s="14" t="s">
        <v>2005</v>
      </c>
      <c r="N306" s="17" t="s">
        <v>2155</v>
      </c>
      <c r="O306" s="13">
        <v>0.14444444444444446</v>
      </c>
      <c r="P306" s="14">
        <v>9.9305555555555564E-2</v>
      </c>
      <c r="Q306" s="15" t="s">
        <v>2302</v>
      </c>
      <c r="R306" s="32">
        <v>128</v>
      </c>
      <c r="S306" s="14">
        <v>4.5138888888888888E-2</v>
      </c>
    </row>
    <row r="307" spans="1:19">
      <c r="A307" s="21">
        <v>7</v>
      </c>
      <c r="B307" s="20" t="s">
        <v>1207</v>
      </c>
      <c r="C307" s="21">
        <v>4</v>
      </c>
      <c r="D307" s="20" t="s">
        <v>87</v>
      </c>
      <c r="E307" s="20" t="s">
        <v>82</v>
      </c>
      <c r="F307" s="20" t="s">
        <v>59</v>
      </c>
      <c r="G307" s="36">
        <v>16.96</v>
      </c>
      <c r="H307" s="20" t="s">
        <v>76</v>
      </c>
      <c r="I307" s="21">
        <v>306</v>
      </c>
      <c r="J307" s="20" t="s">
        <v>69</v>
      </c>
      <c r="K307" s="20" t="s">
        <v>18</v>
      </c>
      <c r="L307" s="24">
        <v>45019</v>
      </c>
      <c r="M307" s="19" t="s">
        <v>2055</v>
      </c>
      <c r="N307" s="22" t="s">
        <v>2100</v>
      </c>
      <c r="O307" s="18">
        <v>0.11388888888888889</v>
      </c>
      <c r="P307" s="19">
        <v>8.8888888888888878E-2</v>
      </c>
      <c r="Q307" s="20" t="s">
        <v>2302</v>
      </c>
      <c r="R307" s="33">
        <v>32</v>
      </c>
      <c r="S307" s="19">
        <v>1.4583333333333334E-2</v>
      </c>
    </row>
    <row r="308" spans="1:19">
      <c r="A308" s="16">
        <v>20</v>
      </c>
      <c r="B308" s="15" t="s">
        <v>67</v>
      </c>
      <c r="C308" s="16">
        <v>5</v>
      </c>
      <c r="D308" s="15" t="s">
        <v>97</v>
      </c>
      <c r="E308" s="15" t="s">
        <v>82</v>
      </c>
      <c r="F308" s="15" t="s">
        <v>102</v>
      </c>
      <c r="G308" s="35">
        <v>31.66</v>
      </c>
      <c r="H308" s="15" t="s">
        <v>70</v>
      </c>
      <c r="I308" s="16">
        <v>307</v>
      </c>
      <c r="J308" s="15" t="s">
        <v>100</v>
      </c>
      <c r="K308" s="15" t="s">
        <v>23</v>
      </c>
      <c r="L308" s="23">
        <v>45019</v>
      </c>
      <c r="M308" s="14" t="s">
        <v>1895</v>
      </c>
      <c r="N308" s="17" t="s">
        <v>2230</v>
      </c>
      <c r="O308" s="13">
        <v>0.10416666666666669</v>
      </c>
      <c r="P308" s="14">
        <v>7.7083333333333351E-2</v>
      </c>
      <c r="Q308" s="15" t="s">
        <v>2302</v>
      </c>
      <c r="R308" s="32">
        <v>63</v>
      </c>
      <c r="S308" s="14">
        <v>2.7083333333333334E-2</v>
      </c>
    </row>
    <row r="309" spans="1:19">
      <c r="A309" s="21">
        <v>14</v>
      </c>
      <c r="B309" s="20" t="s">
        <v>1204</v>
      </c>
      <c r="C309" s="21">
        <v>6</v>
      </c>
      <c r="D309" s="20" t="s">
        <v>61</v>
      </c>
      <c r="E309" s="20" t="s">
        <v>82</v>
      </c>
      <c r="F309" s="20" t="s">
        <v>2342</v>
      </c>
      <c r="G309" s="36">
        <v>0</v>
      </c>
      <c r="H309" s="20" t="s">
        <v>57</v>
      </c>
      <c r="I309" s="21">
        <v>308</v>
      </c>
      <c r="J309" s="20" t="s">
        <v>85</v>
      </c>
      <c r="K309" s="20" t="s">
        <v>1202</v>
      </c>
      <c r="L309" s="24">
        <v>45019</v>
      </c>
      <c r="M309" s="19" t="s">
        <v>2056</v>
      </c>
      <c r="N309" s="22" t="s">
        <v>2180</v>
      </c>
      <c r="O309" s="18">
        <v>0.1138888888888889</v>
      </c>
      <c r="P309" s="19">
        <v>0</v>
      </c>
      <c r="Q309" s="20" t="s">
        <v>2303</v>
      </c>
      <c r="R309" s="33">
        <v>222</v>
      </c>
      <c r="S309" s="19">
        <v>0.12916666666666668</v>
      </c>
    </row>
    <row r="310" spans="1:19">
      <c r="A310" s="16">
        <v>9</v>
      </c>
      <c r="B310" s="15" t="s">
        <v>1201</v>
      </c>
      <c r="C310" s="16">
        <v>3</v>
      </c>
      <c r="D310" s="15" t="s">
        <v>97</v>
      </c>
      <c r="E310" s="15" t="s">
        <v>82</v>
      </c>
      <c r="F310" s="15" t="s">
        <v>59</v>
      </c>
      <c r="G310" s="35">
        <v>36.090000000000003</v>
      </c>
      <c r="H310" s="15" t="s">
        <v>57</v>
      </c>
      <c r="I310" s="16">
        <v>309</v>
      </c>
      <c r="J310" s="15" t="s">
        <v>64</v>
      </c>
      <c r="K310" s="15" t="s">
        <v>1199</v>
      </c>
      <c r="L310" s="23">
        <v>45019</v>
      </c>
      <c r="M310" s="14" t="s">
        <v>1927</v>
      </c>
      <c r="N310" s="17" t="s">
        <v>2131</v>
      </c>
      <c r="O310" s="13">
        <v>0.15069444444444441</v>
      </c>
      <c r="P310" s="14">
        <v>6.527777777777774E-2</v>
      </c>
      <c r="Q310" s="15" t="s">
        <v>2302</v>
      </c>
      <c r="R310" s="32">
        <v>172</v>
      </c>
      <c r="S310" s="14">
        <v>8.5416666666666669E-2</v>
      </c>
    </row>
    <row r="311" spans="1:19">
      <c r="A311" s="21">
        <v>17</v>
      </c>
      <c r="B311" s="20" t="s">
        <v>1198</v>
      </c>
      <c r="C311" s="21">
        <v>3</v>
      </c>
      <c r="D311" s="20" t="s">
        <v>87</v>
      </c>
      <c r="E311" s="20" t="s">
        <v>66</v>
      </c>
      <c r="F311" s="20" t="s">
        <v>59</v>
      </c>
      <c r="G311" s="36">
        <v>11.47</v>
      </c>
      <c r="H311" s="20" t="s">
        <v>70</v>
      </c>
      <c r="I311" s="21">
        <v>310</v>
      </c>
      <c r="J311" s="20" t="s">
        <v>85</v>
      </c>
      <c r="K311" s="20" t="s">
        <v>482</v>
      </c>
      <c r="L311" s="24">
        <v>45019</v>
      </c>
      <c r="M311" s="19" t="s">
        <v>1934</v>
      </c>
      <c r="N311" s="22" t="s">
        <v>2224</v>
      </c>
      <c r="O311" s="18">
        <v>0.13819444444444443</v>
      </c>
      <c r="P311" s="19">
        <v>7.0833333333333318E-2</v>
      </c>
      <c r="Q311" s="20" t="s">
        <v>2302</v>
      </c>
      <c r="R311" s="33">
        <v>138</v>
      </c>
      <c r="S311" s="19">
        <v>6.7361111111111108E-2</v>
      </c>
    </row>
    <row r="312" spans="1:19">
      <c r="A312" s="16">
        <v>6</v>
      </c>
      <c r="B312" s="15" t="s">
        <v>1197</v>
      </c>
      <c r="C312" s="16">
        <v>4</v>
      </c>
      <c r="D312" s="15" t="s">
        <v>72</v>
      </c>
      <c r="E312" s="15" t="s">
        <v>60</v>
      </c>
      <c r="F312" s="15" t="s">
        <v>2342</v>
      </c>
      <c r="G312" s="35">
        <v>0</v>
      </c>
      <c r="H312" s="15" t="s">
        <v>76</v>
      </c>
      <c r="I312" s="16">
        <v>311</v>
      </c>
      <c r="J312" s="15" t="s">
        <v>163</v>
      </c>
      <c r="K312" s="15" t="s">
        <v>1014</v>
      </c>
      <c r="L312" s="23">
        <v>45019</v>
      </c>
      <c r="M312" s="14" t="s">
        <v>1941</v>
      </c>
      <c r="N312" s="17" t="s">
        <v>2026</v>
      </c>
      <c r="O312" s="13">
        <v>5.4166666666666675E-2</v>
      </c>
      <c r="P312" s="14">
        <v>0</v>
      </c>
      <c r="Q312" s="15" t="s">
        <v>2303</v>
      </c>
      <c r="R312" s="32">
        <v>53</v>
      </c>
      <c r="S312" s="14">
        <v>5.1388888888888887E-2</v>
      </c>
    </row>
    <row r="313" spans="1:19">
      <c r="A313" s="21">
        <v>2</v>
      </c>
      <c r="B313" s="20" t="s">
        <v>585</v>
      </c>
      <c r="C313" s="21">
        <v>4</v>
      </c>
      <c r="D313" s="20" t="s">
        <v>72</v>
      </c>
      <c r="E313" s="20" t="s">
        <v>82</v>
      </c>
      <c r="F313" s="20" t="s">
        <v>59</v>
      </c>
      <c r="G313" s="36">
        <v>30.89</v>
      </c>
      <c r="H313" s="20" t="s">
        <v>57</v>
      </c>
      <c r="I313" s="21">
        <v>312</v>
      </c>
      <c r="J313" s="20" t="s">
        <v>85</v>
      </c>
      <c r="K313" s="20" t="s">
        <v>1109</v>
      </c>
      <c r="L313" s="24">
        <v>45019</v>
      </c>
      <c r="M313" s="19" t="s">
        <v>2057</v>
      </c>
      <c r="N313" s="22" t="s">
        <v>2231</v>
      </c>
      <c r="O313" s="18">
        <v>0.12847222222222224</v>
      </c>
      <c r="P313" s="19">
        <v>9.027777777777779E-2</v>
      </c>
      <c r="Q313" s="20" t="s">
        <v>2302</v>
      </c>
      <c r="R313" s="33">
        <v>134</v>
      </c>
      <c r="S313" s="19">
        <v>3.8194444444444448E-2</v>
      </c>
    </row>
    <row r="314" spans="1:19">
      <c r="A314" s="16">
        <v>10</v>
      </c>
      <c r="B314" s="15" t="s">
        <v>144</v>
      </c>
      <c r="C314" s="16">
        <v>3</v>
      </c>
      <c r="D314" s="15" t="s">
        <v>97</v>
      </c>
      <c r="E314" s="15" t="s">
        <v>60</v>
      </c>
      <c r="F314" s="15" t="s">
        <v>106</v>
      </c>
      <c r="G314" s="35">
        <v>43.14</v>
      </c>
      <c r="H314" s="15" t="s">
        <v>57</v>
      </c>
      <c r="I314" s="16">
        <v>313</v>
      </c>
      <c r="J314" s="15" t="s">
        <v>90</v>
      </c>
      <c r="K314" s="15" t="s">
        <v>1193</v>
      </c>
      <c r="L314" s="23">
        <v>45019</v>
      </c>
      <c r="M314" s="14" t="s">
        <v>2017</v>
      </c>
      <c r="N314" s="17" t="s">
        <v>2146</v>
      </c>
      <c r="O314" s="13">
        <v>0.14097222222222222</v>
      </c>
      <c r="P314" s="14">
        <v>6.7361111111111108E-2</v>
      </c>
      <c r="Q314" s="15" t="s">
        <v>2302</v>
      </c>
      <c r="R314" s="32">
        <v>232</v>
      </c>
      <c r="S314" s="14">
        <v>7.3611111111111113E-2</v>
      </c>
    </row>
    <row r="315" spans="1:19">
      <c r="A315" s="21">
        <v>20</v>
      </c>
      <c r="B315" s="20" t="s">
        <v>1192</v>
      </c>
      <c r="C315" s="21">
        <v>5</v>
      </c>
      <c r="D315" s="20" t="s">
        <v>78</v>
      </c>
      <c r="E315" s="20" t="s">
        <v>82</v>
      </c>
      <c r="F315" s="20" t="s">
        <v>106</v>
      </c>
      <c r="G315" s="36">
        <v>32.18</v>
      </c>
      <c r="H315" s="20" t="s">
        <v>76</v>
      </c>
      <c r="I315" s="21">
        <v>314</v>
      </c>
      <c r="J315" s="20" t="s">
        <v>69</v>
      </c>
      <c r="K315" s="20" t="s">
        <v>10</v>
      </c>
      <c r="L315" s="24">
        <v>45019</v>
      </c>
      <c r="M315" s="19" t="s">
        <v>2047</v>
      </c>
      <c r="N315" s="22" t="s">
        <v>2015</v>
      </c>
      <c r="O315" s="18">
        <v>0.14027777777777778</v>
      </c>
      <c r="P315" s="19">
        <v>0.12638888888888891</v>
      </c>
      <c r="Q315" s="20" t="s">
        <v>2302</v>
      </c>
      <c r="R315" s="33">
        <v>27</v>
      </c>
      <c r="S315" s="19">
        <v>3.472222222222222E-3</v>
      </c>
    </row>
    <row r="316" spans="1:19">
      <c r="A316" s="16">
        <v>14</v>
      </c>
      <c r="B316" s="15" t="s">
        <v>918</v>
      </c>
      <c r="C316" s="16">
        <v>1</v>
      </c>
      <c r="D316" s="15" t="s">
        <v>61</v>
      </c>
      <c r="E316" s="15" t="s">
        <v>82</v>
      </c>
      <c r="F316" s="15" t="s">
        <v>59</v>
      </c>
      <c r="G316" s="35">
        <v>20.6</v>
      </c>
      <c r="H316" s="15" t="s">
        <v>70</v>
      </c>
      <c r="I316" s="16">
        <v>315</v>
      </c>
      <c r="J316" s="15" t="s">
        <v>69</v>
      </c>
      <c r="K316" s="15" t="s">
        <v>1189</v>
      </c>
      <c r="L316" s="23">
        <v>45019</v>
      </c>
      <c r="M316" s="14" t="s">
        <v>2020</v>
      </c>
      <c r="N316" s="17" t="s">
        <v>2069</v>
      </c>
      <c r="O316" s="13">
        <v>0.13680555555555557</v>
      </c>
      <c r="P316" s="14">
        <v>4.9305555555555575E-2</v>
      </c>
      <c r="Q316" s="15" t="s">
        <v>2302</v>
      </c>
      <c r="R316" s="32">
        <v>161</v>
      </c>
      <c r="S316" s="14">
        <v>8.7499999999999994E-2</v>
      </c>
    </row>
    <row r="317" spans="1:19">
      <c r="A317" s="21">
        <v>2</v>
      </c>
      <c r="B317" s="20" t="s">
        <v>191</v>
      </c>
      <c r="C317" s="21">
        <v>2</v>
      </c>
      <c r="D317" s="20" t="s">
        <v>87</v>
      </c>
      <c r="E317" s="20" t="s">
        <v>60</v>
      </c>
      <c r="F317" s="20" t="s">
        <v>59</v>
      </c>
      <c r="G317" s="36">
        <v>31.13</v>
      </c>
      <c r="H317" s="20" t="s">
        <v>57</v>
      </c>
      <c r="I317" s="21">
        <v>316</v>
      </c>
      <c r="J317" s="20" t="s">
        <v>100</v>
      </c>
      <c r="K317" s="20" t="s">
        <v>1187</v>
      </c>
      <c r="L317" s="24">
        <v>45019</v>
      </c>
      <c r="M317" s="19" t="s">
        <v>2058</v>
      </c>
      <c r="N317" s="22" t="s">
        <v>2112</v>
      </c>
      <c r="O317" s="18">
        <v>0.16249999999999998</v>
      </c>
      <c r="P317" s="19">
        <v>5.2777777777777757E-2</v>
      </c>
      <c r="Q317" s="20" t="s">
        <v>2302</v>
      </c>
      <c r="R317" s="33">
        <v>160</v>
      </c>
      <c r="S317" s="19">
        <v>0.10972222222222222</v>
      </c>
    </row>
    <row r="318" spans="1:19">
      <c r="A318" s="16">
        <v>17</v>
      </c>
      <c r="B318" s="15" t="s">
        <v>861</v>
      </c>
      <c r="C318" s="16">
        <v>2</v>
      </c>
      <c r="D318" s="15" t="s">
        <v>61</v>
      </c>
      <c r="E318" s="15" t="s">
        <v>60</v>
      </c>
      <c r="F318" s="15" t="s">
        <v>102</v>
      </c>
      <c r="G318" s="35">
        <v>24.55</v>
      </c>
      <c r="H318" s="15" t="s">
        <v>70</v>
      </c>
      <c r="I318" s="16">
        <v>317</v>
      </c>
      <c r="J318" s="15" t="s">
        <v>85</v>
      </c>
      <c r="K318" s="15" t="s">
        <v>1185</v>
      </c>
      <c r="L318" s="23">
        <v>45019</v>
      </c>
      <c r="M318" s="14" t="s">
        <v>2059</v>
      </c>
      <c r="N318" s="17" t="s">
        <v>2213</v>
      </c>
      <c r="O318" s="13">
        <v>0.16041666666666671</v>
      </c>
      <c r="P318" s="14">
        <v>9.9305555555555591E-2</v>
      </c>
      <c r="Q318" s="15" t="s">
        <v>2302</v>
      </c>
      <c r="R318" s="32">
        <v>178</v>
      </c>
      <c r="S318" s="14">
        <v>6.1111111111111109E-2</v>
      </c>
    </row>
    <row r="319" spans="1:19">
      <c r="A319" s="21">
        <v>13</v>
      </c>
      <c r="B319" s="20" t="s">
        <v>1184</v>
      </c>
      <c r="C319" s="21">
        <v>3</v>
      </c>
      <c r="D319" s="20" t="s">
        <v>72</v>
      </c>
      <c r="E319" s="20" t="s">
        <v>66</v>
      </c>
      <c r="F319" s="20" t="s">
        <v>59</v>
      </c>
      <c r="G319" s="36">
        <v>10.08</v>
      </c>
      <c r="H319" s="20" t="s">
        <v>57</v>
      </c>
      <c r="I319" s="21">
        <v>318</v>
      </c>
      <c r="J319" s="20" t="s">
        <v>132</v>
      </c>
      <c r="K319" s="20" t="s">
        <v>13</v>
      </c>
      <c r="L319" s="24">
        <v>45019</v>
      </c>
      <c r="M319" s="19" t="s">
        <v>1914</v>
      </c>
      <c r="N319" s="22" t="s">
        <v>2179</v>
      </c>
      <c r="O319" s="18">
        <v>6.666666666666668E-2</v>
      </c>
      <c r="P319" s="19">
        <v>3.9583333333333345E-2</v>
      </c>
      <c r="Q319" s="20" t="s">
        <v>2302</v>
      </c>
      <c r="R319" s="33">
        <v>29</v>
      </c>
      <c r="S319" s="19">
        <v>2.7083333333333334E-2</v>
      </c>
    </row>
    <row r="320" spans="1:19">
      <c r="A320" s="16">
        <v>1</v>
      </c>
      <c r="B320" s="15" t="s">
        <v>1000</v>
      </c>
      <c r="C320" s="16">
        <v>1</v>
      </c>
      <c r="D320" s="15" t="s">
        <v>97</v>
      </c>
      <c r="E320" s="15" t="s">
        <v>82</v>
      </c>
      <c r="F320" s="15" t="s">
        <v>102</v>
      </c>
      <c r="G320" s="35">
        <v>30.05</v>
      </c>
      <c r="H320" s="15" t="s">
        <v>70</v>
      </c>
      <c r="I320" s="16">
        <v>319</v>
      </c>
      <c r="J320" s="15" t="s">
        <v>126</v>
      </c>
      <c r="K320" s="15" t="s">
        <v>1181</v>
      </c>
      <c r="L320" s="23">
        <v>45019</v>
      </c>
      <c r="M320" s="14" t="s">
        <v>2060</v>
      </c>
      <c r="N320" s="17" t="s">
        <v>2102</v>
      </c>
      <c r="O320" s="13">
        <v>0.13263888888888889</v>
      </c>
      <c r="P320" s="14">
        <v>4.5138888888888895E-2</v>
      </c>
      <c r="Q320" s="15" t="s">
        <v>2302</v>
      </c>
      <c r="R320" s="32">
        <v>268</v>
      </c>
      <c r="S320" s="14">
        <v>8.7499999999999994E-2</v>
      </c>
    </row>
    <row r="321" spans="1:19">
      <c r="A321" s="21">
        <v>9</v>
      </c>
      <c r="B321" s="20" t="s">
        <v>1180</v>
      </c>
      <c r="C321" s="21">
        <v>1</v>
      </c>
      <c r="D321" s="20" t="s">
        <v>72</v>
      </c>
      <c r="E321" s="20" t="s">
        <v>82</v>
      </c>
      <c r="F321" s="20" t="s">
        <v>106</v>
      </c>
      <c r="G321" s="36">
        <v>44.02</v>
      </c>
      <c r="H321" s="20" t="s">
        <v>57</v>
      </c>
      <c r="I321" s="21">
        <v>320</v>
      </c>
      <c r="J321" s="20" t="s">
        <v>90</v>
      </c>
      <c r="K321" s="20" t="s">
        <v>1178</v>
      </c>
      <c r="L321" s="24">
        <v>45019</v>
      </c>
      <c r="M321" s="19" t="s">
        <v>1932</v>
      </c>
      <c r="N321" s="22" t="s">
        <v>2188</v>
      </c>
      <c r="O321" s="18">
        <v>0.11597222222222223</v>
      </c>
      <c r="P321" s="19">
        <v>2.569444444444445E-2</v>
      </c>
      <c r="Q321" s="20" t="s">
        <v>2302</v>
      </c>
      <c r="R321" s="33">
        <v>98</v>
      </c>
      <c r="S321" s="19">
        <v>9.0277777777777776E-2</v>
      </c>
    </row>
    <row r="322" spans="1:19">
      <c r="A322" s="16">
        <v>18</v>
      </c>
      <c r="B322" s="15" t="s">
        <v>1177</v>
      </c>
      <c r="C322" s="16">
        <v>5</v>
      </c>
      <c r="D322" s="15" t="s">
        <v>97</v>
      </c>
      <c r="E322" s="15" t="s">
        <v>82</v>
      </c>
      <c r="F322" s="15" t="s">
        <v>59</v>
      </c>
      <c r="G322" s="35">
        <v>23.59</v>
      </c>
      <c r="H322" s="15" t="s">
        <v>70</v>
      </c>
      <c r="I322" s="16">
        <v>321</v>
      </c>
      <c r="J322" s="15" t="s">
        <v>132</v>
      </c>
      <c r="K322" s="15" t="s">
        <v>1176</v>
      </c>
      <c r="L322" s="23">
        <v>45019</v>
      </c>
      <c r="M322" s="14" t="s">
        <v>1907</v>
      </c>
      <c r="N322" s="17" t="s">
        <v>2176</v>
      </c>
      <c r="O322" s="13">
        <v>9.3055555555555544E-2</v>
      </c>
      <c r="P322" s="14">
        <v>2.708333333333332E-2</v>
      </c>
      <c r="Q322" s="15" t="s">
        <v>2302</v>
      </c>
      <c r="R322" s="32">
        <v>141</v>
      </c>
      <c r="S322" s="14">
        <v>6.5972222222222224E-2</v>
      </c>
    </row>
    <row r="323" spans="1:19">
      <c r="A323" s="21">
        <v>12</v>
      </c>
      <c r="B323" s="20" t="s">
        <v>1175</v>
      </c>
      <c r="C323" s="21">
        <v>1</v>
      </c>
      <c r="D323" s="20" t="s">
        <v>61</v>
      </c>
      <c r="E323" s="20" t="s">
        <v>66</v>
      </c>
      <c r="F323" s="20" t="s">
        <v>59</v>
      </c>
      <c r="G323" s="36">
        <v>24.69</v>
      </c>
      <c r="H323" s="20" t="s">
        <v>76</v>
      </c>
      <c r="I323" s="21">
        <v>322</v>
      </c>
      <c r="J323" s="20" t="s">
        <v>56</v>
      </c>
      <c r="K323" s="20" t="s">
        <v>1173</v>
      </c>
      <c r="L323" s="24">
        <v>45019</v>
      </c>
      <c r="M323" s="19" t="s">
        <v>1918</v>
      </c>
      <c r="N323" s="22" t="s">
        <v>2121</v>
      </c>
      <c r="O323" s="18">
        <v>9.7916666666666666E-2</v>
      </c>
      <c r="P323" s="19">
        <v>4.583333333333333E-2</v>
      </c>
      <c r="Q323" s="20" t="s">
        <v>2302</v>
      </c>
      <c r="R323" s="33">
        <v>85</v>
      </c>
      <c r="S323" s="19">
        <v>4.1666666666666664E-2</v>
      </c>
    </row>
    <row r="324" spans="1:19">
      <c r="A324" s="16">
        <v>8</v>
      </c>
      <c r="B324" s="15" t="s">
        <v>1172</v>
      </c>
      <c r="C324" s="16">
        <v>1</v>
      </c>
      <c r="D324" s="15" t="s">
        <v>87</v>
      </c>
      <c r="E324" s="15" t="s">
        <v>60</v>
      </c>
      <c r="F324" s="15" t="s">
        <v>102</v>
      </c>
      <c r="G324" s="35">
        <v>44.3</v>
      </c>
      <c r="H324" s="15" t="s">
        <v>70</v>
      </c>
      <c r="I324" s="16">
        <v>323</v>
      </c>
      <c r="J324" s="15" t="s">
        <v>69</v>
      </c>
      <c r="K324" s="15" t="s">
        <v>1170</v>
      </c>
      <c r="L324" s="23">
        <v>45019</v>
      </c>
      <c r="M324" s="14" t="s">
        <v>1982</v>
      </c>
      <c r="N324" s="17" t="s">
        <v>2227</v>
      </c>
      <c r="O324" s="13">
        <v>0.12222222222222223</v>
      </c>
      <c r="P324" s="14">
        <v>3.7500000000000006E-2</v>
      </c>
      <c r="Q324" s="15" t="s">
        <v>2302</v>
      </c>
      <c r="R324" s="32">
        <v>208</v>
      </c>
      <c r="S324" s="14">
        <v>8.4722222222222227E-2</v>
      </c>
    </row>
    <row r="325" spans="1:19">
      <c r="A325" s="21">
        <v>9</v>
      </c>
      <c r="B325" s="20" t="s">
        <v>1169</v>
      </c>
      <c r="C325" s="21">
        <v>6</v>
      </c>
      <c r="D325" s="20" t="s">
        <v>97</v>
      </c>
      <c r="E325" s="20" t="s">
        <v>66</v>
      </c>
      <c r="F325" s="20" t="s">
        <v>2342</v>
      </c>
      <c r="G325" s="36">
        <v>0</v>
      </c>
      <c r="H325" s="20" t="s">
        <v>70</v>
      </c>
      <c r="I325" s="21">
        <v>324</v>
      </c>
      <c r="J325" s="20" t="s">
        <v>100</v>
      </c>
      <c r="K325" s="20" t="s">
        <v>1167</v>
      </c>
      <c r="L325" s="24">
        <v>45019</v>
      </c>
      <c r="M325" s="19" t="s">
        <v>1986</v>
      </c>
      <c r="N325" s="22" t="s">
        <v>2029</v>
      </c>
      <c r="O325" s="18">
        <v>4.7222222222222221E-2</v>
      </c>
      <c r="P325" s="19">
        <v>0</v>
      </c>
      <c r="Q325" s="20" t="s">
        <v>2303</v>
      </c>
      <c r="R325" s="33">
        <v>137</v>
      </c>
      <c r="S325" s="19">
        <v>6.25E-2</v>
      </c>
    </row>
    <row r="326" spans="1:19">
      <c r="A326" s="16">
        <v>18</v>
      </c>
      <c r="B326" s="15" t="s">
        <v>171</v>
      </c>
      <c r="C326" s="16">
        <v>1</v>
      </c>
      <c r="D326" s="15" t="s">
        <v>61</v>
      </c>
      <c r="E326" s="15" t="s">
        <v>82</v>
      </c>
      <c r="F326" s="15" t="s">
        <v>59</v>
      </c>
      <c r="G326" s="35">
        <v>32.5</v>
      </c>
      <c r="H326" s="15" t="s">
        <v>57</v>
      </c>
      <c r="I326" s="16">
        <v>325</v>
      </c>
      <c r="J326" s="15" t="s">
        <v>100</v>
      </c>
      <c r="K326" s="15" t="s">
        <v>1165</v>
      </c>
      <c r="L326" s="23">
        <v>45019</v>
      </c>
      <c r="M326" s="14" t="s">
        <v>1990</v>
      </c>
      <c r="N326" s="17" t="s">
        <v>2078</v>
      </c>
      <c r="O326" s="13">
        <v>5.4166666666666662E-2</v>
      </c>
      <c r="P326" s="14">
        <v>4.8611111111111077E-3</v>
      </c>
      <c r="Q326" s="15" t="s">
        <v>2302</v>
      </c>
      <c r="R326" s="32">
        <v>154</v>
      </c>
      <c r="S326" s="14">
        <v>4.9305555555555554E-2</v>
      </c>
    </row>
    <row r="327" spans="1:19">
      <c r="A327" s="21">
        <v>14</v>
      </c>
      <c r="B327" s="20" t="s">
        <v>218</v>
      </c>
      <c r="C327" s="21">
        <v>4</v>
      </c>
      <c r="D327" s="20" t="s">
        <v>97</v>
      </c>
      <c r="E327" s="20" t="s">
        <v>60</v>
      </c>
      <c r="F327" s="20" t="s">
        <v>106</v>
      </c>
      <c r="G327" s="36">
        <v>13.85</v>
      </c>
      <c r="H327" s="20" t="s">
        <v>76</v>
      </c>
      <c r="I327" s="21">
        <v>326</v>
      </c>
      <c r="J327" s="20" t="s">
        <v>100</v>
      </c>
      <c r="K327" s="20" t="s">
        <v>1164</v>
      </c>
      <c r="L327" s="24">
        <v>45020</v>
      </c>
      <c r="M327" s="19" t="s">
        <v>1963</v>
      </c>
      <c r="N327" s="22" t="s">
        <v>2218</v>
      </c>
      <c r="O327" s="18">
        <v>0.17361111111111108</v>
      </c>
      <c r="P327" s="19">
        <v>9.9999999999999978E-2</v>
      </c>
      <c r="Q327" s="20" t="s">
        <v>2302</v>
      </c>
      <c r="R327" s="33">
        <v>81</v>
      </c>
      <c r="S327" s="19">
        <v>6.3194444444444442E-2</v>
      </c>
    </row>
    <row r="328" spans="1:19">
      <c r="A328" s="16">
        <v>12</v>
      </c>
      <c r="B328" s="15" t="s">
        <v>457</v>
      </c>
      <c r="C328" s="16">
        <v>5</v>
      </c>
      <c r="D328" s="15" t="s">
        <v>87</v>
      </c>
      <c r="E328" s="15" t="s">
        <v>66</v>
      </c>
      <c r="F328" s="15" t="s">
        <v>59</v>
      </c>
      <c r="G328" s="35">
        <v>15.08</v>
      </c>
      <c r="H328" s="15" t="s">
        <v>57</v>
      </c>
      <c r="I328" s="16">
        <v>327</v>
      </c>
      <c r="J328" s="15" t="s">
        <v>75</v>
      </c>
      <c r="K328" s="15" t="s">
        <v>1162</v>
      </c>
      <c r="L328" s="23">
        <v>45020</v>
      </c>
      <c r="M328" s="14" t="s">
        <v>2061</v>
      </c>
      <c r="N328" s="17" t="s">
        <v>2232</v>
      </c>
      <c r="O328" s="13">
        <v>6.7361111111111094E-2</v>
      </c>
      <c r="P328" s="14">
        <v>1.5972222222222207E-2</v>
      </c>
      <c r="Q328" s="15" t="s">
        <v>2302</v>
      </c>
      <c r="R328" s="32">
        <v>147</v>
      </c>
      <c r="S328" s="14">
        <v>5.1388888888888887E-2</v>
      </c>
    </row>
    <row r="329" spans="1:19">
      <c r="A329" s="21">
        <v>4</v>
      </c>
      <c r="B329" s="20" t="s">
        <v>1161</v>
      </c>
      <c r="C329" s="21">
        <v>3</v>
      </c>
      <c r="D329" s="20" t="s">
        <v>61</v>
      </c>
      <c r="E329" s="20" t="s">
        <v>66</v>
      </c>
      <c r="F329" s="20" t="s">
        <v>59</v>
      </c>
      <c r="G329" s="36">
        <v>13.85</v>
      </c>
      <c r="H329" s="20" t="s">
        <v>57</v>
      </c>
      <c r="I329" s="21">
        <v>328</v>
      </c>
      <c r="J329" s="20" t="s">
        <v>69</v>
      </c>
      <c r="K329" s="20" t="s">
        <v>17</v>
      </c>
      <c r="L329" s="24">
        <v>45020</v>
      </c>
      <c r="M329" s="19" t="s">
        <v>1928</v>
      </c>
      <c r="N329" s="22" t="s">
        <v>2233</v>
      </c>
      <c r="O329" s="18">
        <v>9.9305555555555522E-2</v>
      </c>
      <c r="P329" s="19">
        <v>8.4722222222222185E-2</v>
      </c>
      <c r="Q329" s="20" t="s">
        <v>2302</v>
      </c>
      <c r="R329" s="33">
        <v>35</v>
      </c>
      <c r="S329" s="19">
        <v>1.4583333333333334E-2</v>
      </c>
    </row>
    <row r="330" spans="1:19">
      <c r="A330" s="16">
        <v>13</v>
      </c>
      <c r="B330" s="15" t="s">
        <v>1159</v>
      </c>
      <c r="C330" s="16">
        <v>1</v>
      </c>
      <c r="D330" s="15" t="s">
        <v>61</v>
      </c>
      <c r="E330" s="15" t="s">
        <v>82</v>
      </c>
      <c r="F330" s="15" t="s">
        <v>2342</v>
      </c>
      <c r="G330" s="35">
        <v>0</v>
      </c>
      <c r="H330" s="15" t="s">
        <v>76</v>
      </c>
      <c r="I330" s="16">
        <v>329</v>
      </c>
      <c r="J330" s="15" t="s">
        <v>126</v>
      </c>
      <c r="K330" s="15" t="s">
        <v>1157</v>
      </c>
      <c r="L330" s="23">
        <v>45020</v>
      </c>
      <c r="M330" s="14" t="s">
        <v>1985</v>
      </c>
      <c r="N330" s="17" t="s">
        <v>2076</v>
      </c>
      <c r="O330" s="13">
        <v>0.10416666666666667</v>
      </c>
      <c r="P330" s="14">
        <v>0</v>
      </c>
      <c r="Q330" s="15" t="s">
        <v>2303</v>
      </c>
      <c r="R330" s="32">
        <v>207</v>
      </c>
      <c r="S330" s="14">
        <v>9.6527777777777782E-2</v>
      </c>
    </row>
    <row r="331" spans="1:19">
      <c r="A331" s="21">
        <v>10</v>
      </c>
      <c r="B331" s="20" t="s">
        <v>1033</v>
      </c>
      <c r="C331" s="21">
        <v>6</v>
      </c>
      <c r="D331" s="20" t="s">
        <v>72</v>
      </c>
      <c r="E331" s="20" t="s">
        <v>60</v>
      </c>
      <c r="F331" s="20" t="s">
        <v>2342</v>
      </c>
      <c r="G331" s="36">
        <v>0</v>
      </c>
      <c r="H331" s="20" t="s">
        <v>76</v>
      </c>
      <c r="I331" s="21">
        <v>330</v>
      </c>
      <c r="J331" s="20" t="s">
        <v>126</v>
      </c>
      <c r="K331" s="20" t="s">
        <v>1155</v>
      </c>
      <c r="L331" s="24">
        <v>45020</v>
      </c>
      <c r="M331" s="19" t="s">
        <v>1991</v>
      </c>
      <c r="N331" s="22" t="s">
        <v>2024</v>
      </c>
      <c r="O331" s="18">
        <v>9.8611111111111108E-2</v>
      </c>
      <c r="P331" s="19">
        <v>0</v>
      </c>
      <c r="Q331" s="20" t="s">
        <v>2303</v>
      </c>
      <c r="R331" s="33">
        <v>217</v>
      </c>
      <c r="S331" s="19">
        <v>9.7222222222222224E-2</v>
      </c>
    </row>
    <row r="332" spans="1:19">
      <c r="A332" s="16">
        <v>20</v>
      </c>
      <c r="B332" s="15" t="s">
        <v>147</v>
      </c>
      <c r="C332" s="16">
        <v>3</v>
      </c>
      <c r="D332" s="15" t="s">
        <v>78</v>
      </c>
      <c r="E332" s="15" t="s">
        <v>66</v>
      </c>
      <c r="F332" s="15" t="s">
        <v>106</v>
      </c>
      <c r="G332" s="35">
        <v>36.61</v>
      </c>
      <c r="H332" s="15" t="s">
        <v>57</v>
      </c>
      <c r="I332" s="16">
        <v>331</v>
      </c>
      <c r="J332" s="15" t="s">
        <v>163</v>
      </c>
      <c r="K332" s="15" t="s">
        <v>1153</v>
      </c>
      <c r="L332" s="23">
        <v>45020</v>
      </c>
      <c r="M332" s="14" t="s">
        <v>1923</v>
      </c>
      <c r="N332" s="17" t="s">
        <v>2234</v>
      </c>
      <c r="O332" s="13">
        <v>0.13263888888888889</v>
      </c>
      <c r="P332" s="14">
        <v>4.8611111111111105E-2</v>
      </c>
      <c r="Q332" s="15" t="s">
        <v>2302</v>
      </c>
      <c r="R332" s="32">
        <v>173</v>
      </c>
      <c r="S332" s="14">
        <v>8.4027777777777785E-2</v>
      </c>
    </row>
    <row r="333" spans="1:19">
      <c r="A333" s="21">
        <v>6</v>
      </c>
      <c r="B333" s="20" t="s">
        <v>491</v>
      </c>
      <c r="C333" s="21">
        <v>1</v>
      </c>
      <c r="D333" s="20" t="s">
        <v>61</v>
      </c>
      <c r="E333" s="20" t="s">
        <v>82</v>
      </c>
      <c r="F333" s="20" t="s">
        <v>106</v>
      </c>
      <c r="G333" s="36">
        <v>25.21</v>
      </c>
      <c r="H333" s="20" t="s">
        <v>57</v>
      </c>
      <c r="I333" s="21">
        <v>332</v>
      </c>
      <c r="J333" s="20" t="s">
        <v>64</v>
      </c>
      <c r="K333" s="20" t="s">
        <v>11</v>
      </c>
      <c r="L333" s="24">
        <v>45020</v>
      </c>
      <c r="M333" s="19" t="s">
        <v>1970</v>
      </c>
      <c r="N333" s="22" t="s">
        <v>1973</v>
      </c>
      <c r="O333" s="18">
        <v>5.2083333333333336E-2</v>
      </c>
      <c r="P333" s="19">
        <v>4.027777777777778E-2</v>
      </c>
      <c r="Q333" s="20" t="s">
        <v>2302</v>
      </c>
      <c r="R333" s="33">
        <v>120</v>
      </c>
      <c r="S333" s="19">
        <v>1.1805555555555555E-2</v>
      </c>
    </row>
    <row r="334" spans="1:19">
      <c r="A334" s="16">
        <v>6</v>
      </c>
      <c r="B334" s="15" t="s">
        <v>737</v>
      </c>
      <c r="C334" s="16">
        <v>1</v>
      </c>
      <c r="D334" s="15" t="s">
        <v>78</v>
      </c>
      <c r="E334" s="15" t="s">
        <v>66</v>
      </c>
      <c r="F334" s="15" t="s">
        <v>59</v>
      </c>
      <c r="G334" s="35">
        <v>13.19</v>
      </c>
      <c r="H334" s="15" t="s">
        <v>70</v>
      </c>
      <c r="I334" s="16">
        <v>333</v>
      </c>
      <c r="J334" s="15" t="s">
        <v>163</v>
      </c>
      <c r="K334" s="15" t="s">
        <v>1150</v>
      </c>
      <c r="L334" s="23">
        <v>45020</v>
      </c>
      <c r="M334" s="14" t="s">
        <v>2050</v>
      </c>
      <c r="N334" s="17" t="s">
        <v>2204</v>
      </c>
      <c r="O334" s="13">
        <v>5.486111111111111E-2</v>
      </c>
      <c r="P334" s="14">
        <v>1.2499999999999997E-2</v>
      </c>
      <c r="Q334" s="15" t="s">
        <v>2302</v>
      </c>
      <c r="R334" s="32">
        <v>72</v>
      </c>
      <c r="S334" s="14">
        <v>4.2361111111111113E-2</v>
      </c>
    </row>
    <row r="335" spans="1:19">
      <c r="A335" s="21">
        <v>12</v>
      </c>
      <c r="B335" s="20" t="s">
        <v>897</v>
      </c>
      <c r="C335" s="21">
        <v>4</v>
      </c>
      <c r="D335" s="20" t="s">
        <v>97</v>
      </c>
      <c r="E335" s="20" t="s">
        <v>60</v>
      </c>
      <c r="F335" s="20" t="s">
        <v>59</v>
      </c>
      <c r="G335" s="36">
        <v>17.5</v>
      </c>
      <c r="H335" s="20" t="s">
        <v>70</v>
      </c>
      <c r="I335" s="21">
        <v>334</v>
      </c>
      <c r="J335" s="20" t="s">
        <v>64</v>
      </c>
      <c r="K335" s="20" t="s">
        <v>1148</v>
      </c>
      <c r="L335" s="24">
        <v>45020</v>
      </c>
      <c r="M335" s="19" t="s">
        <v>1912</v>
      </c>
      <c r="N335" s="22" t="s">
        <v>2159</v>
      </c>
      <c r="O335" s="18">
        <v>0.15277777777777773</v>
      </c>
      <c r="P335" s="19">
        <v>4.4444444444444398E-2</v>
      </c>
      <c r="Q335" s="20" t="s">
        <v>2302</v>
      </c>
      <c r="R335" s="33">
        <v>173</v>
      </c>
      <c r="S335" s="19">
        <v>0.10833333333333334</v>
      </c>
    </row>
    <row r="336" spans="1:19">
      <c r="A336" s="16">
        <v>14</v>
      </c>
      <c r="B336" s="15" t="s">
        <v>787</v>
      </c>
      <c r="C336" s="16">
        <v>3</v>
      </c>
      <c r="D336" s="15" t="s">
        <v>78</v>
      </c>
      <c r="E336" s="15" t="s">
        <v>82</v>
      </c>
      <c r="F336" s="15" t="s">
        <v>106</v>
      </c>
      <c r="G336" s="35">
        <v>41.56</v>
      </c>
      <c r="H336" s="15" t="s">
        <v>70</v>
      </c>
      <c r="I336" s="16">
        <v>335</v>
      </c>
      <c r="J336" s="15" t="s">
        <v>104</v>
      </c>
      <c r="K336" s="15" t="s">
        <v>1146</v>
      </c>
      <c r="L336" s="23">
        <v>45020</v>
      </c>
      <c r="M336" s="14" t="s">
        <v>2009</v>
      </c>
      <c r="N336" s="17" t="s">
        <v>1895</v>
      </c>
      <c r="O336" s="13">
        <v>5.0694444444444445E-2</v>
      </c>
      <c r="P336" s="14">
        <v>2.7777777777777748E-3</v>
      </c>
      <c r="Q336" s="15" t="s">
        <v>2302</v>
      </c>
      <c r="R336" s="32">
        <v>114</v>
      </c>
      <c r="S336" s="14">
        <v>4.791666666666667E-2</v>
      </c>
    </row>
    <row r="337" spans="1:19">
      <c r="A337" s="21">
        <v>4</v>
      </c>
      <c r="B337" s="20" t="s">
        <v>810</v>
      </c>
      <c r="C337" s="21">
        <v>5</v>
      </c>
      <c r="D337" s="20" t="s">
        <v>61</v>
      </c>
      <c r="E337" s="20" t="s">
        <v>66</v>
      </c>
      <c r="F337" s="20" t="s">
        <v>59</v>
      </c>
      <c r="G337" s="36">
        <v>17.93</v>
      </c>
      <c r="H337" s="20" t="s">
        <v>70</v>
      </c>
      <c r="I337" s="21">
        <v>336</v>
      </c>
      <c r="J337" s="20" t="s">
        <v>64</v>
      </c>
      <c r="K337" s="20" t="s">
        <v>1144</v>
      </c>
      <c r="L337" s="24">
        <v>45020</v>
      </c>
      <c r="M337" s="19" t="s">
        <v>1999</v>
      </c>
      <c r="N337" s="22" t="s">
        <v>2235</v>
      </c>
      <c r="O337" s="18">
        <v>0.13611111111111107</v>
      </c>
      <c r="P337" s="19">
        <v>9.0972222222222177E-2</v>
      </c>
      <c r="Q337" s="20" t="s">
        <v>2302</v>
      </c>
      <c r="R337" s="33">
        <v>158</v>
      </c>
      <c r="S337" s="19">
        <v>4.5138888888888888E-2</v>
      </c>
    </row>
    <row r="338" spans="1:19">
      <c r="A338" s="16">
        <v>11</v>
      </c>
      <c r="B338" s="15" t="s">
        <v>1143</v>
      </c>
      <c r="C338" s="16">
        <v>2</v>
      </c>
      <c r="D338" s="15" t="s">
        <v>87</v>
      </c>
      <c r="E338" s="15" t="s">
        <v>66</v>
      </c>
      <c r="F338" s="15" t="s">
        <v>59</v>
      </c>
      <c r="G338" s="35">
        <v>19.28</v>
      </c>
      <c r="H338" s="15" t="s">
        <v>57</v>
      </c>
      <c r="I338" s="16">
        <v>337</v>
      </c>
      <c r="J338" s="15" t="s">
        <v>104</v>
      </c>
      <c r="K338" s="15" t="s">
        <v>1141</v>
      </c>
      <c r="L338" s="23">
        <v>45020</v>
      </c>
      <c r="M338" s="14" t="s">
        <v>2058</v>
      </c>
      <c r="N338" s="17" t="s">
        <v>2107</v>
      </c>
      <c r="O338" s="13">
        <v>0.12013888888888889</v>
      </c>
      <c r="P338" s="14">
        <v>7.9861111111111105E-2</v>
      </c>
      <c r="Q338" s="15" t="s">
        <v>2302</v>
      </c>
      <c r="R338" s="32">
        <v>100</v>
      </c>
      <c r="S338" s="14">
        <v>4.027777777777778E-2</v>
      </c>
    </row>
    <row r="339" spans="1:19">
      <c r="A339" s="21">
        <v>18</v>
      </c>
      <c r="B339" s="20" t="s">
        <v>1140</v>
      </c>
      <c r="C339" s="21">
        <v>2</v>
      </c>
      <c r="D339" s="20" t="s">
        <v>87</v>
      </c>
      <c r="E339" s="20" t="s">
        <v>82</v>
      </c>
      <c r="F339" s="20" t="s">
        <v>106</v>
      </c>
      <c r="G339" s="36">
        <v>30.62</v>
      </c>
      <c r="H339" s="20" t="s">
        <v>57</v>
      </c>
      <c r="I339" s="21">
        <v>338</v>
      </c>
      <c r="J339" s="20" t="s">
        <v>56</v>
      </c>
      <c r="K339" s="20" t="s">
        <v>1138</v>
      </c>
      <c r="L339" s="24">
        <v>45020</v>
      </c>
      <c r="M339" s="19" t="s">
        <v>1995</v>
      </c>
      <c r="N339" s="22" t="s">
        <v>1926</v>
      </c>
      <c r="O339" s="18">
        <v>0.12361111111111112</v>
      </c>
      <c r="P339" s="19">
        <v>2.4305555555555566E-2</v>
      </c>
      <c r="Q339" s="20" t="s">
        <v>2302</v>
      </c>
      <c r="R339" s="33">
        <v>279</v>
      </c>
      <c r="S339" s="19">
        <v>9.930555555555555E-2</v>
      </c>
    </row>
    <row r="340" spans="1:19">
      <c r="A340" s="16">
        <v>13</v>
      </c>
      <c r="B340" s="15" t="s">
        <v>1137</v>
      </c>
      <c r="C340" s="16">
        <v>2</v>
      </c>
      <c r="D340" s="15" t="s">
        <v>72</v>
      </c>
      <c r="E340" s="15" t="s">
        <v>60</v>
      </c>
      <c r="F340" s="15" t="s">
        <v>106</v>
      </c>
      <c r="G340" s="35">
        <v>19.600000000000001</v>
      </c>
      <c r="H340" s="15" t="s">
        <v>57</v>
      </c>
      <c r="I340" s="16">
        <v>339</v>
      </c>
      <c r="J340" s="15" t="s">
        <v>100</v>
      </c>
      <c r="K340" s="15" t="s">
        <v>1136</v>
      </c>
      <c r="L340" s="23">
        <v>45020</v>
      </c>
      <c r="M340" s="14" t="s">
        <v>2018</v>
      </c>
      <c r="N340" s="17" t="s">
        <v>2088</v>
      </c>
      <c r="O340" s="13">
        <v>8.4027777777777771E-2</v>
      </c>
      <c r="P340" s="14">
        <v>5.2083333333333329E-2</v>
      </c>
      <c r="Q340" s="15" t="s">
        <v>2302</v>
      </c>
      <c r="R340" s="32">
        <v>104</v>
      </c>
      <c r="S340" s="14">
        <v>3.1944444444444442E-2</v>
      </c>
    </row>
    <row r="341" spans="1:19">
      <c r="A341" s="21">
        <v>15</v>
      </c>
      <c r="B341" s="20" t="s">
        <v>1135</v>
      </c>
      <c r="C341" s="21">
        <v>1</v>
      </c>
      <c r="D341" s="20" t="s">
        <v>72</v>
      </c>
      <c r="E341" s="20" t="s">
        <v>82</v>
      </c>
      <c r="F341" s="20" t="s">
        <v>59</v>
      </c>
      <c r="G341" s="36">
        <v>38.520000000000003</v>
      </c>
      <c r="H341" s="20" t="s">
        <v>70</v>
      </c>
      <c r="I341" s="21">
        <v>340</v>
      </c>
      <c r="J341" s="20" t="s">
        <v>90</v>
      </c>
      <c r="K341" s="20" t="s">
        <v>507</v>
      </c>
      <c r="L341" s="24">
        <v>45020</v>
      </c>
      <c r="M341" s="19" t="s">
        <v>1977</v>
      </c>
      <c r="N341" s="22" t="s">
        <v>2214</v>
      </c>
      <c r="O341" s="18">
        <v>0.14305555555555555</v>
      </c>
      <c r="P341" s="19">
        <v>7.9861111111111105E-2</v>
      </c>
      <c r="Q341" s="20" t="s">
        <v>2302</v>
      </c>
      <c r="R341" s="33">
        <v>164</v>
      </c>
      <c r="S341" s="19">
        <v>6.3194444444444442E-2</v>
      </c>
    </row>
    <row r="342" spans="1:19">
      <c r="A342" s="16">
        <v>14</v>
      </c>
      <c r="B342" s="15" t="s">
        <v>1133</v>
      </c>
      <c r="C342" s="16">
        <v>5</v>
      </c>
      <c r="D342" s="15" t="s">
        <v>72</v>
      </c>
      <c r="E342" s="15" t="s">
        <v>60</v>
      </c>
      <c r="F342" s="15" t="s">
        <v>59</v>
      </c>
      <c r="G342" s="35">
        <v>47.05</v>
      </c>
      <c r="H342" s="15" t="s">
        <v>70</v>
      </c>
      <c r="I342" s="16">
        <v>341</v>
      </c>
      <c r="J342" s="15" t="s">
        <v>100</v>
      </c>
      <c r="K342" s="15" t="s">
        <v>1131</v>
      </c>
      <c r="L342" s="23">
        <v>45020</v>
      </c>
      <c r="M342" s="14" t="s">
        <v>1994</v>
      </c>
      <c r="N342" s="17" t="s">
        <v>2227</v>
      </c>
      <c r="O342" s="13">
        <v>9.3055555555555544E-2</v>
      </c>
      <c r="P342" s="14">
        <v>3.1944444444444435E-2</v>
      </c>
      <c r="Q342" s="15" t="s">
        <v>2302</v>
      </c>
      <c r="R342" s="32">
        <v>177</v>
      </c>
      <c r="S342" s="14">
        <v>6.1111111111111109E-2</v>
      </c>
    </row>
    <row r="343" spans="1:19">
      <c r="A343" s="21">
        <v>19</v>
      </c>
      <c r="B343" s="20" t="s">
        <v>992</v>
      </c>
      <c r="C343" s="21">
        <v>5</v>
      </c>
      <c r="D343" s="20" t="s">
        <v>72</v>
      </c>
      <c r="E343" s="20" t="s">
        <v>60</v>
      </c>
      <c r="F343" s="20" t="s">
        <v>59</v>
      </c>
      <c r="G343" s="36">
        <v>20.059999999999999</v>
      </c>
      <c r="H343" s="20" t="s">
        <v>70</v>
      </c>
      <c r="I343" s="21">
        <v>342</v>
      </c>
      <c r="J343" s="20" t="s">
        <v>126</v>
      </c>
      <c r="K343" s="20" t="s">
        <v>1129</v>
      </c>
      <c r="L343" s="24">
        <v>45020</v>
      </c>
      <c r="M343" s="19" t="s">
        <v>2062</v>
      </c>
      <c r="N343" s="22" t="s">
        <v>2236</v>
      </c>
      <c r="O343" s="18">
        <v>0.15347222222222223</v>
      </c>
      <c r="P343" s="19">
        <v>0.11597222222222223</v>
      </c>
      <c r="Q343" s="20" t="s">
        <v>2302</v>
      </c>
      <c r="R343" s="33">
        <v>102</v>
      </c>
      <c r="S343" s="19">
        <v>3.7499999999999999E-2</v>
      </c>
    </row>
    <row r="344" spans="1:19">
      <c r="A344" s="16">
        <v>12</v>
      </c>
      <c r="B344" s="15" t="s">
        <v>1128</v>
      </c>
      <c r="C344" s="16">
        <v>1</v>
      </c>
      <c r="D344" s="15" t="s">
        <v>87</v>
      </c>
      <c r="E344" s="15" t="s">
        <v>82</v>
      </c>
      <c r="F344" s="15" t="s">
        <v>59</v>
      </c>
      <c r="G344" s="35">
        <v>23.01</v>
      </c>
      <c r="H344" s="15" t="s">
        <v>76</v>
      </c>
      <c r="I344" s="16">
        <v>343</v>
      </c>
      <c r="J344" s="15" t="s">
        <v>100</v>
      </c>
      <c r="K344" s="15" t="s">
        <v>1127</v>
      </c>
      <c r="L344" s="23">
        <v>45020</v>
      </c>
      <c r="M344" s="14" t="s">
        <v>2063</v>
      </c>
      <c r="N344" s="17" t="s">
        <v>2171</v>
      </c>
      <c r="O344" s="13">
        <v>8.6111111111111124E-2</v>
      </c>
      <c r="P344" s="14">
        <v>5.5555555555555636E-3</v>
      </c>
      <c r="Q344" s="15" t="s">
        <v>2302</v>
      </c>
      <c r="R344" s="32">
        <v>137</v>
      </c>
      <c r="S344" s="14">
        <v>7.013888888888889E-2</v>
      </c>
    </row>
    <row r="345" spans="1:19">
      <c r="A345" s="21">
        <v>15</v>
      </c>
      <c r="B345" s="20" t="s">
        <v>1126</v>
      </c>
      <c r="C345" s="21">
        <v>3</v>
      </c>
      <c r="D345" s="20" t="s">
        <v>61</v>
      </c>
      <c r="E345" s="20" t="s">
        <v>82</v>
      </c>
      <c r="F345" s="20" t="s">
        <v>2342</v>
      </c>
      <c r="G345" s="36">
        <v>0</v>
      </c>
      <c r="H345" s="20" t="s">
        <v>76</v>
      </c>
      <c r="I345" s="21">
        <v>344</v>
      </c>
      <c r="J345" s="20" t="s">
        <v>69</v>
      </c>
      <c r="K345" s="20" t="s">
        <v>1124</v>
      </c>
      <c r="L345" s="24">
        <v>45020</v>
      </c>
      <c r="M345" s="19" t="s">
        <v>2047</v>
      </c>
      <c r="N345" s="22" t="s">
        <v>1907</v>
      </c>
      <c r="O345" s="18">
        <v>6.458333333333334E-2</v>
      </c>
      <c r="P345" s="19">
        <v>0</v>
      </c>
      <c r="Q345" s="20" t="s">
        <v>2303</v>
      </c>
      <c r="R345" s="33">
        <v>183</v>
      </c>
      <c r="S345" s="19">
        <v>5.9722222222222225E-2</v>
      </c>
    </row>
    <row r="346" spans="1:19">
      <c r="A346" s="16">
        <v>16</v>
      </c>
      <c r="B346" s="15" t="s">
        <v>1123</v>
      </c>
      <c r="C346" s="16">
        <v>3</v>
      </c>
      <c r="D346" s="15" t="s">
        <v>78</v>
      </c>
      <c r="E346" s="15" t="s">
        <v>82</v>
      </c>
      <c r="F346" s="15" t="s">
        <v>59</v>
      </c>
      <c r="G346" s="35">
        <v>13.98</v>
      </c>
      <c r="H346" s="15" t="s">
        <v>76</v>
      </c>
      <c r="I346" s="16">
        <v>345</v>
      </c>
      <c r="J346" s="15" t="s">
        <v>69</v>
      </c>
      <c r="K346" s="15" t="s">
        <v>16</v>
      </c>
      <c r="L346" s="23">
        <v>45020</v>
      </c>
      <c r="M346" s="14" t="s">
        <v>1972</v>
      </c>
      <c r="N346" s="17" t="s">
        <v>2227</v>
      </c>
      <c r="O346" s="13">
        <v>0.1361111111111111</v>
      </c>
      <c r="P346" s="14">
        <v>0.11319444444444444</v>
      </c>
      <c r="Q346" s="15" t="s">
        <v>2302</v>
      </c>
      <c r="R346" s="32">
        <v>38</v>
      </c>
      <c r="S346" s="14">
        <v>1.2500000000000001E-2</v>
      </c>
    </row>
    <row r="347" spans="1:19">
      <c r="A347" s="21">
        <v>1</v>
      </c>
      <c r="B347" s="20" t="s">
        <v>834</v>
      </c>
      <c r="C347" s="21">
        <v>5</v>
      </c>
      <c r="D347" s="20" t="s">
        <v>87</v>
      </c>
      <c r="E347" s="20" t="s">
        <v>82</v>
      </c>
      <c r="F347" s="20" t="s">
        <v>106</v>
      </c>
      <c r="G347" s="36">
        <v>35.93</v>
      </c>
      <c r="H347" s="20" t="s">
        <v>57</v>
      </c>
      <c r="I347" s="21">
        <v>346</v>
      </c>
      <c r="J347" s="20" t="s">
        <v>64</v>
      </c>
      <c r="K347" s="20" t="s">
        <v>12</v>
      </c>
      <c r="L347" s="24">
        <v>45020</v>
      </c>
      <c r="M347" s="19" t="s">
        <v>1931</v>
      </c>
      <c r="N347" s="22" t="s">
        <v>2063</v>
      </c>
      <c r="O347" s="18">
        <v>0.13611111111111113</v>
      </c>
      <c r="P347" s="19">
        <v>0.12083333333333335</v>
      </c>
      <c r="Q347" s="20" t="s">
        <v>2302</v>
      </c>
      <c r="R347" s="33">
        <v>72</v>
      </c>
      <c r="S347" s="19">
        <v>1.5277777777777777E-2</v>
      </c>
    </row>
    <row r="348" spans="1:19">
      <c r="A348" s="16">
        <v>7</v>
      </c>
      <c r="B348" s="15" t="s">
        <v>1120</v>
      </c>
      <c r="C348" s="16">
        <v>4</v>
      </c>
      <c r="D348" s="15" t="s">
        <v>78</v>
      </c>
      <c r="E348" s="15" t="s">
        <v>82</v>
      </c>
      <c r="F348" s="15" t="s">
        <v>59</v>
      </c>
      <c r="G348" s="35">
        <v>48.52</v>
      </c>
      <c r="H348" s="15" t="s">
        <v>57</v>
      </c>
      <c r="I348" s="16">
        <v>347</v>
      </c>
      <c r="J348" s="15" t="s">
        <v>69</v>
      </c>
      <c r="K348" s="15" t="s">
        <v>17</v>
      </c>
      <c r="L348" s="23">
        <v>45020</v>
      </c>
      <c r="M348" s="14" t="s">
        <v>1976</v>
      </c>
      <c r="N348" s="17" t="s">
        <v>2237</v>
      </c>
      <c r="O348" s="13">
        <v>0.11458333333333333</v>
      </c>
      <c r="P348" s="14">
        <v>8.4027777777777771E-2</v>
      </c>
      <c r="Q348" s="15" t="s">
        <v>2302</v>
      </c>
      <c r="R348" s="32">
        <v>70</v>
      </c>
      <c r="S348" s="14">
        <v>3.0555555555555555E-2</v>
      </c>
    </row>
    <row r="349" spans="1:19">
      <c r="A349" s="21">
        <v>16</v>
      </c>
      <c r="B349" s="20" t="s">
        <v>1118</v>
      </c>
      <c r="C349" s="21">
        <v>2</v>
      </c>
      <c r="D349" s="20" t="s">
        <v>61</v>
      </c>
      <c r="E349" s="20" t="s">
        <v>82</v>
      </c>
      <c r="F349" s="20" t="s">
        <v>59</v>
      </c>
      <c r="G349" s="36">
        <v>30.78</v>
      </c>
      <c r="H349" s="20" t="s">
        <v>76</v>
      </c>
      <c r="I349" s="21">
        <v>348</v>
      </c>
      <c r="J349" s="20" t="s">
        <v>163</v>
      </c>
      <c r="K349" s="20" t="s">
        <v>1116</v>
      </c>
      <c r="L349" s="24">
        <v>45020</v>
      </c>
      <c r="M349" s="19" t="s">
        <v>1960</v>
      </c>
      <c r="N349" s="22" t="s">
        <v>2113</v>
      </c>
      <c r="O349" s="18">
        <v>0.16458333333333333</v>
      </c>
      <c r="P349" s="19">
        <v>9.3055555555555558E-2</v>
      </c>
      <c r="Q349" s="20" t="s">
        <v>2302</v>
      </c>
      <c r="R349" s="33">
        <v>86</v>
      </c>
      <c r="S349" s="19">
        <v>6.1111111111111109E-2</v>
      </c>
    </row>
    <row r="350" spans="1:19">
      <c r="A350" s="16">
        <v>13</v>
      </c>
      <c r="B350" s="15" t="s">
        <v>224</v>
      </c>
      <c r="C350" s="16">
        <v>1</v>
      </c>
      <c r="D350" s="15" t="s">
        <v>87</v>
      </c>
      <c r="E350" s="15" t="s">
        <v>60</v>
      </c>
      <c r="F350" s="15" t="s">
        <v>59</v>
      </c>
      <c r="G350" s="35">
        <v>40.630000000000003</v>
      </c>
      <c r="H350" s="15" t="s">
        <v>76</v>
      </c>
      <c r="I350" s="16">
        <v>349</v>
      </c>
      <c r="J350" s="15" t="s">
        <v>104</v>
      </c>
      <c r="K350" s="15" t="s">
        <v>1114</v>
      </c>
      <c r="L350" s="23">
        <v>45020</v>
      </c>
      <c r="M350" s="14" t="s">
        <v>1992</v>
      </c>
      <c r="N350" s="17" t="s">
        <v>2238</v>
      </c>
      <c r="O350" s="13">
        <v>0.16527777777777777</v>
      </c>
      <c r="P350" s="14">
        <v>9.583333333333334E-2</v>
      </c>
      <c r="Q350" s="15" t="s">
        <v>2302</v>
      </c>
      <c r="R350" s="32">
        <v>152</v>
      </c>
      <c r="S350" s="14">
        <v>5.9027777777777776E-2</v>
      </c>
    </row>
    <row r="351" spans="1:19">
      <c r="A351" s="21">
        <v>2</v>
      </c>
      <c r="B351" s="20" t="s">
        <v>1113</v>
      </c>
      <c r="C351" s="21">
        <v>6</v>
      </c>
      <c r="D351" s="20" t="s">
        <v>87</v>
      </c>
      <c r="E351" s="20" t="s">
        <v>60</v>
      </c>
      <c r="F351" s="20" t="s">
        <v>106</v>
      </c>
      <c r="G351" s="36">
        <v>36.21</v>
      </c>
      <c r="H351" s="20" t="s">
        <v>57</v>
      </c>
      <c r="I351" s="21">
        <v>350</v>
      </c>
      <c r="J351" s="20" t="s">
        <v>75</v>
      </c>
      <c r="K351" s="20" t="s">
        <v>1111</v>
      </c>
      <c r="L351" s="24">
        <v>45020</v>
      </c>
      <c r="M351" s="19" t="s">
        <v>1901</v>
      </c>
      <c r="N351" s="22" t="s">
        <v>2061</v>
      </c>
      <c r="O351" s="18">
        <v>0.1</v>
      </c>
      <c r="P351" s="19">
        <v>2.4305555555555566E-2</v>
      </c>
      <c r="Q351" s="20" t="s">
        <v>2302</v>
      </c>
      <c r="R351" s="33">
        <v>143</v>
      </c>
      <c r="S351" s="19">
        <v>7.5694444444444439E-2</v>
      </c>
    </row>
    <row r="352" spans="1:19">
      <c r="A352" s="16">
        <v>1</v>
      </c>
      <c r="B352" s="15" t="s">
        <v>478</v>
      </c>
      <c r="C352" s="16">
        <v>6</v>
      </c>
      <c r="D352" s="15" t="s">
        <v>97</v>
      </c>
      <c r="E352" s="15" t="s">
        <v>60</v>
      </c>
      <c r="F352" s="15" t="s">
        <v>59</v>
      </c>
      <c r="G352" s="35">
        <v>48.93</v>
      </c>
      <c r="H352" s="15" t="s">
        <v>70</v>
      </c>
      <c r="I352" s="16">
        <v>351</v>
      </c>
      <c r="J352" s="15" t="s">
        <v>104</v>
      </c>
      <c r="K352" s="15" t="s">
        <v>1109</v>
      </c>
      <c r="L352" s="23">
        <v>45020</v>
      </c>
      <c r="M352" s="14" t="s">
        <v>1998</v>
      </c>
      <c r="N352" s="17" t="s">
        <v>2154</v>
      </c>
      <c r="O352" s="13">
        <v>9.5138888888888912E-2</v>
      </c>
      <c r="P352" s="14">
        <v>7.7777777777777807E-2</v>
      </c>
      <c r="Q352" s="15" t="s">
        <v>2302</v>
      </c>
      <c r="R352" s="32">
        <v>201</v>
      </c>
      <c r="S352" s="14">
        <v>1.7361111111111112E-2</v>
      </c>
    </row>
    <row r="353" spans="1:19">
      <c r="A353" s="21">
        <v>1</v>
      </c>
      <c r="B353" s="20" t="s">
        <v>1108</v>
      </c>
      <c r="C353" s="21">
        <v>3</v>
      </c>
      <c r="D353" s="20" t="s">
        <v>72</v>
      </c>
      <c r="E353" s="20" t="s">
        <v>60</v>
      </c>
      <c r="F353" s="20" t="s">
        <v>102</v>
      </c>
      <c r="G353" s="36">
        <v>17.55</v>
      </c>
      <c r="H353" s="20" t="s">
        <v>57</v>
      </c>
      <c r="I353" s="21">
        <v>352</v>
      </c>
      <c r="J353" s="20" t="s">
        <v>163</v>
      </c>
      <c r="K353" s="20" t="s">
        <v>14</v>
      </c>
      <c r="L353" s="24">
        <v>45020</v>
      </c>
      <c r="M353" s="19" t="s">
        <v>2025</v>
      </c>
      <c r="N353" s="22" t="s">
        <v>2043</v>
      </c>
      <c r="O353" s="18">
        <v>0.10833333333333334</v>
      </c>
      <c r="P353" s="19">
        <v>0.10347222222222223</v>
      </c>
      <c r="Q353" s="20" t="s">
        <v>2302</v>
      </c>
      <c r="R353" s="33">
        <v>99</v>
      </c>
      <c r="S353" s="19">
        <v>4.8611111111111112E-3</v>
      </c>
    </row>
    <row r="354" spans="1:19">
      <c r="A354" s="16">
        <v>7</v>
      </c>
      <c r="B354" s="15" t="s">
        <v>466</v>
      </c>
      <c r="C354" s="16">
        <v>5</v>
      </c>
      <c r="D354" s="15" t="s">
        <v>87</v>
      </c>
      <c r="E354" s="15" t="s">
        <v>66</v>
      </c>
      <c r="F354" s="15" t="s">
        <v>59</v>
      </c>
      <c r="G354" s="35">
        <v>27.37</v>
      </c>
      <c r="H354" s="15" t="s">
        <v>57</v>
      </c>
      <c r="I354" s="16">
        <v>353</v>
      </c>
      <c r="J354" s="15" t="s">
        <v>104</v>
      </c>
      <c r="K354" s="15" t="s">
        <v>1105</v>
      </c>
      <c r="L354" s="23">
        <v>45020</v>
      </c>
      <c r="M354" s="14" t="s">
        <v>1893</v>
      </c>
      <c r="N354" s="17" t="s">
        <v>2239</v>
      </c>
      <c r="O354" s="13">
        <v>0.15972222222222221</v>
      </c>
      <c r="P354" s="14">
        <v>7.0833333333333318E-2</v>
      </c>
      <c r="Q354" s="15" t="s">
        <v>2302</v>
      </c>
      <c r="R354" s="32">
        <v>212</v>
      </c>
      <c r="S354" s="14">
        <v>8.8888888888888892E-2</v>
      </c>
    </row>
    <row r="355" spans="1:19">
      <c r="A355" s="21">
        <v>12</v>
      </c>
      <c r="B355" s="20" t="s">
        <v>1104</v>
      </c>
      <c r="C355" s="21">
        <v>6</v>
      </c>
      <c r="D355" s="20" t="s">
        <v>87</v>
      </c>
      <c r="E355" s="20" t="s">
        <v>60</v>
      </c>
      <c r="F355" s="20" t="s">
        <v>59</v>
      </c>
      <c r="G355" s="36">
        <v>29.58</v>
      </c>
      <c r="H355" s="20" t="s">
        <v>76</v>
      </c>
      <c r="I355" s="21">
        <v>354</v>
      </c>
      <c r="J355" s="20" t="s">
        <v>163</v>
      </c>
      <c r="K355" s="20" t="s">
        <v>1102</v>
      </c>
      <c r="L355" s="24">
        <v>45020</v>
      </c>
      <c r="M355" s="19" t="s">
        <v>1985</v>
      </c>
      <c r="N355" s="22" t="s">
        <v>1897</v>
      </c>
      <c r="O355" s="18">
        <v>0.13402777777777777</v>
      </c>
      <c r="P355" s="19">
        <v>2.8472222222222218E-2</v>
      </c>
      <c r="Q355" s="20" t="s">
        <v>2302</v>
      </c>
      <c r="R355" s="33">
        <v>181</v>
      </c>
      <c r="S355" s="19">
        <v>9.5138888888888884E-2</v>
      </c>
    </row>
    <row r="356" spans="1:19">
      <c r="A356" s="16">
        <v>4</v>
      </c>
      <c r="B356" s="15" t="s">
        <v>1101</v>
      </c>
      <c r="C356" s="16">
        <v>4</v>
      </c>
      <c r="D356" s="15" t="s">
        <v>87</v>
      </c>
      <c r="E356" s="15" t="s">
        <v>60</v>
      </c>
      <c r="F356" s="15" t="s">
        <v>59</v>
      </c>
      <c r="G356" s="35">
        <v>30.53</v>
      </c>
      <c r="H356" s="15" t="s">
        <v>57</v>
      </c>
      <c r="I356" s="16">
        <v>355</v>
      </c>
      <c r="J356" s="15" t="s">
        <v>90</v>
      </c>
      <c r="K356" s="15" t="s">
        <v>25</v>
      </c>
      <c r="L356" s="23">
        <v>45020</v>
      </c>
      <c r="M356" s="14" t="s">
        <v>2064</v>
      </c>
      <c r="N356" s="17" t="s">
        <v>2170</v>
      </c>
      <c r="O356" s="13">
        <v>0.14305555555555555</v>
      </c>
      <c r="P356" s="14">
        <v>0.13819444444444443</v>
      </c>
      <c r="Q356" s="15" t="s">
        <v>2302</v>
      </c>
      <c r="R356" s="32">
        <v>26</v>
      </c>
      <c r="S356" s="14">
        <v>4.8611111111111112E-3</v>
      </c>
    </row>
    <row r="357" spans="1:19">
      <c r="A357" s="21">
        <v>1</v>
      </c>
      <c r="B357" s="20" t="s">
        <v>1099</v>
      </c>
      <c r="C357" s="21">
        <v>1</v>
      </c>
      <c r="D357" s="20" t="s">
        <v>72</v>
      </c>
      <c r="E357" s="20" t="s">
        <v>60</v>
      </c>
      <c r="F357" s="20" t="s">
        <v>59</v>
      </c>
      <c r="G357" s="36">
        <v>28.92</v>
      </c>
      <c r="H357" s="20" t="s">
        <v>76</v>
      </c>
      <c r="I357" s="21">
        <v>356</v>
      </c>
      <c r="J357" s="20" t="s">
        <v>104</v>
      </c>
      <c r="K357" s="20" t="s">
        <v>24</v>
      </c>
      <c r="L357" s="24">
        <v>45020</v>
      </c>
      <c r="M357" s="19" t="s">
        <v>2020</v>
      </c>
      <c r="N357" s="22" t="s">
        <v>2078</v>
      </c>
      <c r="O357" s="18">
        <v>9.7916666666666666E-2</v>
      </c>
      <c r="P357" s="19">
        <v>8.2638888888888887E-2</v>
      </c>
      <c r="Q357" s="20" t="s">
        <v>2302</v>
      </c>
      <c r="R357" s="33">
        <v>36</v>
      </c>
      <c r="S357" s="19">
        <v>4.8611111111111112E-3</v>
      </c>
    </row>
    <row r="358" spans="1:19">
      <c r="A358" s="16">
        <v>17</v>
      </c>
      <c r="B358" s="15" t="s">
        <v>1097</v>
      </c>
      <c r="C358" s="16">
        <v>2</v>
      </c>
      <c r="D358" s="15" t="s">
        <v>72</v>
      </c>
      <c r="E358" s="15" t="s">
        <v>60</v>
      </c>
      <c r="F358" s="15" t="s">
        <v>106</v>
      </c>
      <c r="G358" s="35">
        <v>26.87</v>
      </c>
      <c r="H358" s="15" t="s">
        <v>76</v>
      </c>
      <c r="I358" s="16">
        <v>357</v>
      </c>
      <c r="J358" s="15" t="s">
        <v>69</v>
      </c>
      <c r="K358" s="15" t="s">
        <v>1095</v>
      </c>
      <c r="L358" s="23">
        <v>45020</v>
      </c>
      <c r="M358" s="14" t="s">
        <v>1908</v>
      </c>
      <c r="N358" s="17" t="s">
        <v>2115</v>
      </c>
      <c r="O358" s="13">
        <v>0.14027777777777778</v>
      </c>
      <c r="P358" s="14">
        <v>6.3194444444444456E-2</v>
      </c>
      <c r="Q358" s="15" t="s">
        <v>2302</v>
      </c>
      <c r="R358" s="32">
        <v>168</v>
      </c>
      <c r="S358" s="14">
        <v>6.6666666666666666E-2</v>
      </c>
    </row>
    <row r="359" spans="1:19">
      <c r="A359" s="21">
        <v>13</v>
      </c>
      <c r="B359" s="20" t="s">
        <v>119</v>
      </c>
      <c r="C359" s="21">
        <v>5</v>
      </c>
      <c r="D359" s="20" t="s">
        <v>87</v>
      </c>
      <c r="E359" s="20" t="s">
        <v>66</v>
      </c>
      <c r="F359" s="20" t="s">
        <v>59</v>
      </c>
      <c r="G359" s="36">
        <v>42.1</v>
      </c>
      <c r="H359" s="20" t="s">
        <v>57</v>
      </c>
      <c r="I359" s="21">
        <v>358</v>
      </c>
      <c r="J359" s="20" t="s">
        <v>85</v>
      </c>
      <c r="K359" s="20" t="s">
        <v>1093</v>
      </c>
      <c r="L359" s="24">
        <v>45020</v>
      </c>
      <c r="M359" s="19" t="s">
        <v>2010</v>
      </c>
      <c r="N359" s="22" t="s">
        <v>2240</v>
      </c>
      <c r="O359" s="18">
        <v>0.1388888888888889</v>
      </c>
      <c r="P359" s="19">
        <v>3.333333333333334E-2</v>
      </c>
      <c r="Q359" s="20" t="s">
        <v>2302</v>
      </c>
      <c r="R359" s="33">
        <v>166</v>
      </c>
      <c r="S359" s="19">
        <v>0.10555555555555556</v>
      </c>
    </row>
    <row r="360" spans="1:19">
      <c r="A360" s="16">
        <v>11</v>
      </c>
      <c r="B360" s="15" t="s">
        <v>1092</v>
      </c>
      <c r="C360" s="16">
        <v>2</v>
      </c>
      <c r="D360" s="15" t="s">
        <v>61</v>
      </c>
      <c r="E360" s="15" t="s">
        <v>82</v>
      </c>
      <c r="F360" s="15" t="s">
        <v>59</v>
      </c>
      <c r="G360" s="35">
        <v>12.2</v>
      </c>
      <c r="H360" s="15" t="s">
        <v>57</v>
      </c>
      <c r="I360" s="16">
        <v>359</v>
      </c>
      <c r="J360" s="15" t="s">
        <v>100</v>
      </c>
      <c r="K360" s="15" t="s">
        <v>1090</v>
      </c>
      <c r="L360" s="23">
        <v>45020</v>
      </c>
      <c r="M360" s="14" t="s">
        <v>1940</v>
      </c>
      <c r="N360" s="17" t="s">
        <v>2173</v>
      </c>
      <c r="O360" s="13">
        <v>0.1451388888888889</v>
      </c>
      <c r="P360" s="14">
        <v>4.4444444444444453E-2</v>
      </c>
      <c r="Q360" s="15" t="s">
        <v>2302</v>
      </c>
      <c r="R360" s="32">
        <v>190</v>
      </c>
      <c r="S360" s="14">
        <v>0.10069444444444445</v>
      </c>
    </row>
    <row r="361" spans="1:19">
      <c r="A361" s="21">
        <v>16</v>
      </c>
      <c r="B361" s="20" t="s">
        <v>1089</v>
      </c>
      <c r="C361" s="21">
        <v>3</v>
      </c>
      <c r="D361" s="20" t="s">
        <v>72</v>
      </c>
      <c r="E361" s="20" t="s">
        <v>82</v>
      </c>
      <c r="F361" s="20" t="s">
        <v>59</v>
      </c>
      <c r="G361" s="36">
        <v>39.26</v>
      </c>
      <c r="H361" s="20" t="s">
        <v>76</v>
      </c>
      <c r="I361" s="21">
        <v>360</v>
      </c>
      <c r="J361" s="20" t="s">
        <v>100</v>
      </c>
      <c r="K361" s="20" t="s">
        <v>1087</v>
      </c>
      <c r="L361" s="24">
        <v>45020</v>
      </c>
      <c r="M361" s="19" t="s">
        <v>2065</v>
      </c>
      <c r="N361" s="22" t="s">
        <v>2183</v>
      </c>
      <c r="O361" s="18">
        <v>0.16875000000000001</v>
      </c>
      <c r="P361" s="19">
        <v>4.7916666666666691E-2</v>
      </c>
      <c r="Q361" s="20" t="s">
        <v>2302</v>
      </c>
      <c r="R361" s="33">
        <v>233</v>
      </c>
      <c r="S361" s="19">
        <v>0.11041666666666666</v>
      </c>
    </row>
    <row r="362" spans="1:19">
      <c r="A362" s="16">
        <v>16</v>
      </c>
      <c r="B362" s="15" t="s">
        <v>1051</v>
      </c>
      <c r="C362" s="16">
        <v>1</v>
      </c>
      <c r="D362" s="15" t="s">
        <v>61</v>
      </c>
      <c r="E362" s="15" t="s">
        <v>66</v>
      </c>
      <c r="F362" s="15" t="s">
        <v>102</v>
      </c>
      <c r="G362" s="35">
        <v>41.73</v>
      </c>
      <c r="H362" s="15" t="s">
        <v>70</v>
      </c>
      <c r="I362" s="16">
        <v>361</v>
      </c>
      <c r="J362" s="15" t="s">
        <v>75</v>
      </c>
      <c r="K362" s="15" t="s">
        <v>1086</v>
      </c>
      <c r="L362" s="23">
        <v>45020</v>
      </c>
      <c r="M362" s="14" t="s">
        <v>2001</v>
      </c>
      <c r="N362" s="17" t="s">
        <v>2198</v>
      </c>
      <c r="O362" s="13">
        <v>0.14930555555555555</v>
      </c>
      <c r="P362" s="14">
        <v>7.1527777777777773E-2</v>
      </c>
      <c r="Q362" s="15" t="s">
        <v>2302</v>
      </c>
      <c r="R362" s="32">
        <v>101</v>
      </c>
      <c r="S362" s="14">
        <v>7.7777777777777779E-2</v>
      </c>
    </row>
    <row r="363" spans="1:19">
      <c r="A363" s="21">
        <v>15</v>
      </c>
      <c r="B363" s="20" t="s">
        <v>1085</v>
      </c>
      <c r="C363" s="21">
        <v>2</v>
      </c>
      <c r="D363" s="20" t="s">
        <v>97</v>
      </c>
      <c r="E363" s="20" t="s">
        <v>82</v>
      </c>
      <c r="F363" s="20" t="s">
        <v>59</v>
      </c>
      <c r="G363" s="36">
        <v>47.21</v>
      </c>
      <c r="H363" s="20" t="s">
        <v>70</v>
      </c>
      <c r="I363" s="21">
        <v>362</v>
      </c>
      <c r="J363" s="20" t="s">
        <v>85</v>
      </c>
      <c r="K363" s="20" t="s">
        <v>1083</v>
      </c>
      <c r="L363" s="24">
        <v>45020</v>
      </c>
      <c r="M363" s="19" t="s">
        <v>1891</v>
      </c>
      <c r="N363" s="22" t="s">
        <v>2184</v>
      </c>
      <c r="O363" s="18">
        <v>0.16388888888888892</v>
      </c>
      <c r="P363" s="19">
        <v>7.8472222222222249E-2</v>
      </c>
      <c r="Q363" s="20" t="s">
        <v>2302</v>
      </c>
      <c r="R363" s="33">
        <v>62</v>
      </c>
      <c r="S363" s="19">
        <v>8.5416666666666669E-2</v>
      </c>
    </row>
    <row r="364" spans="1:19">
      <c r="A364" s="16">
        <v>5</v>
      </c>
      <c r="B364" s="15" t="s">
        <v>1082</v>
      </c>
      <c r="C364" s="16">
        <v>2</v>
      </c>
      <c r="D364" s="15" t="s">
        <v>72</v>
      </c>
      <c r="E364" s="15" t="s">
        <v>82</v>
      </c>
      <c r="F364" s="15" t="s">
        <v>2342</v>
      </c>
      <c r="G364" s="35">
        <v>0</v>
      </c>
      <c r="H364" s="15" t="s">
        <v>76</v>
      </c>
      <c r="I364" s="16">
        <v>363</v>
      </c>
      <c r="J364" s="15" t="s">
        <v>104</v>
      </c>
      <c r="K364" s="15" t="s">
        <v>1080</v>
      </c>
      <c r="L364" s="23">
        <v>45020</v>
      </c>
      <c r="M364" s="14" t="s">
        <v>1958</v>
      </c>
      <c r="N364" s="17" t="s">
        <v>2069</v>
      </c>
      <c r="O364" s="13">
        <v>8.1944444444444459E-2</v>
      </c>
      <c r="P364" s="14">
        <v>0</v>
      </c>
      <c r="Q364" s="15" t="s">
        <v>2303</v>
      </c>
      <c r="R364" s="32">
        <v>240</v>
      </c>
      <c r="S364" s="14">
        <v>0.10347222222222222</v>
      </c>
    </row>
    <row r="365" spans="1:19">
      <c r="A365" s="21">
        <v>15</v>
      </c>
      <c r="B365" s="20" t="s">
        <v>1079</v>
      </c>
      <c r="C365" s="21">
        <v>2</v>
      </c>
      <c r="D365" s="20" t="s">
        <v>87</v>
      </c>
      <c r="E365" s="20" t="s">
        <v>82</v>
      </c>
      <c r="F365" s="20" t="s">
        <v>106</v>
      </c>
      <c r="G365" s="36">
        <v>48.28</v>
      </c>
      <c r="H365" s="20" t="s">
        <v>57</v>
      </c>
      <c r="I365" s="21">
        <v>364</v>
      </c>
      <c r="J365" s="20" t="s">
        <v>104</v>
      </c>
      <c r="K365" s="20" t="s">
        <v>1077</v>
      </c>
      <c r="L365" s="24">
        <v>45020</v>
      </c>
      <c r="M365" s="19" t="s">
        <v>2066</v>
      </c>
      <c r="N365" s="22" t="s">
        <v>2160</v>
      </c>
      <c r="O365" s="18">
        <v>0.13888888888888887</v>
      </c>
      <c r="P365" s="19">
        <v>6.1111111111111088E-2</v>
      </c>
      <c r="Q365" s="20" t="s">
        <v>2302</v>
      </c>
      <c r="R365" s="33">
        <v>157</v>
      </c>
      <c r="S365" s="19">
        <v>7.7777777777777779E-2</v>
      </c>
    </row>
    <row r="366" spans="1:19">
      <c r="A366" s="16">
        <v>4</v>
      </c>
      <c r="B366" s="15" t="s">
        <v>1076</v>
      </c>
      <c r="C366" s="16">
        <v>1</v>
      </c>
      <c r="D366" s="15" t="s">
        <v>72</v>
      </c>
      <c r="E366" s="15" t="s">
        <v>82</v>
      </c>
      <c r="F366" s="15" t="s">
        <v>102</v>
      </c>
      <c r="G366" s="35">
        <v>34.97</v>
      </c>
      <c r="H366" s="15" t="s">
        <v>76</v>
      </c>
      <c r="I366" s="16">
        <v>365</v>
      </c>
      <c r="J366" s="15" t="s">
        <v>69</v>
      </c>
      <c r="K366" s="15" t="s">
        <v>12</v>
      </c>
      <c r="L366" s="23">
        <v>45020</v>
      </c>
      <c r="M366" s="14" t="s">
        <v>2053</v>
      </c>
      <c r="N366" s="17" t="s">
        <v>2189</v>
      </c>
      <c r="O366" s="13">
        <v>0.15624999999999997</v>
      </c>
      <c r="P366" s="14">
        <v>0.12847222222222221</v>
      </c>
      <c r="Q366" s="15" t="s">
        <v>2302</v>
      </c>
      <c r="R366" s="32">
        <v>108</v>
      </c>
      <c r="S366" s="14">
        <v>1.7361111111111112E-2</v>
      </c>
    </row>
    <row r="367" spans="1:19">
      <c r="A367" s="21">
        <v>17</v>
      </c>
      <c r="B367" s="20" t="s">
        <v>1074</v>
      </c>
      <c r="C367" s="21">
        <v>5</v>
      </c>
      <c r="D367" s="20" t="s">
        <v>72</v>
      </c>
      <c r="E367" s="20" t="s">
        <v>82</v>
      </c>
      <c r="F367" s="20" t="s">
        <v>102</v>
      </c>
      <c r="G367" s="36">
        <v>10.57</v>
      </c>
      <c r="H367" s="20" t="s">
        <v>57</v>
      </c>
      <c r="I367" s="21">
        <v>366</v>
      </c>
      <c r="J367" s="20" t="s">
        <v>69</v>
      </c>
      <c r="K367" s="20" t="s">
        <v>1072</v>
      </c>
      <c r="L367" s="24">
        <v>45020</v>
      </c>
      <c r="M367" s="19" t="s">
        <v>1971</v>
      </c>
      <c r="N367" s="22" t="s">
        <v>2241</v>
      </c>
      <c r="O367" s="18">
        <v>0.13402777777777775</v>
      </c>
      <c r="P367" s="19">
        <v>7.1527777777777746E-2</v>
      </c>
      <c r="Q367" s="20" t="s">
        <v>2302</v>
      </c>
      <c r="R367" s="33">
        <v>239</v>
      </c>
      <c r="S367" s="19">
        <v>6.25E-2</v>
      </c>
    </row>
    <row r="368" spans="1:19">
      <c r="A368" s="16">
        <v>12</v>
      </c>
      <c r="B368" s="15" t="s">
        <v>1071</v>
      </c>
      <c r="C368" s="16">
        <v>2</v>
      </c>
      <c r="D368" s="15" t="s">
        <v>72</v>
      </c>
      <c r="E368" s="15" t="s">
        <v>66</v>
      </c>
      <c r="F368" s="15" t="s">
        <v>59</v>
      </c>
      <c r="G368" s="35">
        <v>12.62</v>
      </c>
      <c r="H368" s="15" t="s">
        <v>70</v>
      </c>
      <c r="I368" s="16">
        <v>367</v>
      </c>
      <c r="J368" s="15" t="s">
        <v>69</v>
      </c>
      <c r="K368" s="15" t="s">
        <v>1069</v>
      </c>
      <c r="L368" s="23">
        <v>45020</v>
      </c>
      <c r="M368" s="14" t="s">
        <v>2067</v>
      </c>
      <c r="N368" s="17" t="s">
        <v>1944</v>
      </c>
      <c r="O368" s="13">
        <v>0.11944444444444444</v>
      </c>
      <c r="P368" s="14">
        <v>6.8749999999999992E-2</v>
      </c>
      <c r="Q368" s="15" t="s">
        <v>2302</v>
      </c>
      <c r="R368" s="32">
        <v>101</v>
      </c>
      <c r="S368" s="14">
        <v>5.0694444444444445E-2</v>
      </c>
    </row>
    <row r="369" spans="1:19">
      <c r="A369" s="21">
        <v>13</v>
      </c>
      <c r="B369" s="20" t="s">
        <v>1068</v>
      </c>
      <c r="C369" s="21">
        <v>1</v>
      </c>
      <c r="D369" s="20" t="s">
        <v>97</v>
      </c>
      <c r="E369" s="20" t="s">
        <v>60</v>
      </c>
      <c r="F369" s="20" t="s">
        <v>106</v>
      </c>
      <c r="G369" s="36">
        <v>37.65</v>
      </c>
      <c r="H369" s="20" t="s">
        <v>76</v>
      </c>
      <c r="I369" s="21">
        <v>368</v>
      </c>
      <c r="J369" s="20" t="s">
        <v>75</v>
      </c>
      <c r="K369" s="20" t="s">
        <v>557</v>
      </c>
      <c r="L369" s="24">
        <v>45020</v>
      </c>
      <c r="M369" s="19" t="s">
        <v>1897</v>
      </c>
      <c r="N369" s="22" t="s">
        <v>2223</v>
      </c>
      <c r="O369" s="18">
        <v>9.9999999999999992E-2</v>
      </c>
      <c r="P369" s="19">
        <v>3.0555555555555544E-2</v>
      </c>
      <c r="Q369" s="20" t="s">
        <v>2302</v>
      </c>
      <c r="R369" s="33">
        <v>123</v>
      </c>
      <c r="S369" s="19">
        <v>5.9027777777777776E-2</v>
      </c>
    </row>
    <row r="370" spans="1:19">
      <c r="A370" s="16">
        <v>20</v>
      </c>
      <c r="B370" s="15" t="s">
        <v>1066</v>
      </c>
      <c r="C370" s="16">
        <v>2</v>
      </c>
      <c r="D370" s="15" t="s">
        <v>87</v>
      </c>
      <c r="E370" s="15" t="s">
        <v>82</v>
      </c>
      <c r="F370" s="15" t="s">
        <v>59</v>
      </c>
      <c r="G370" s="35">
        <v>34.83</v>
      </c>
      <c r="H370" s="15" t="s">
        <v>70</v>
      </c>
      <c r="I370" s="16">
        <v>369</v>
      </c>
      <c r="J370" s="15" t="s">
        <v>85</v>
      </c>
      <c r="K370" s="15" t="s">
        <v>1064</v>
      </c>
      <c r="L370" s="23">
        <v>45020</v>
      </c>
      <c r="M370" s="14" t="s">
        <v>1890</v>
      </c>
      <c r="N370" s="17" t="s">
        <v>2242</v>
      </c>
      <c r="O370" s="13">
        <v>0.15486111111111112</v>
      </c>
      <c r="P370" s="14">
        <v>0.12569444444444444</v>
      </c>
      <c r="Q370" s="15" t="s">
        <v>2302</v>
      </c>
      <c r="R370" s="32">
        <v>242</v>
      </c>
      <c r="S370" s="14">
        <v>2.9166666666666667E-2</v>
      </c>
    </row>
    <row r="371" spans="1:19">
      <c r="A371" s="21">
        <v>13</v>
      </c>
      <c r="B371" s="20" t="s">
        <v>1063</v>
      </c>
      <c r="C371" s="21">
        <v>6</v>
      </c>
      <c r="D371" s="20" t="s">
        <v>72</v>
      </c>
      <c r="E371" s="20" t="s">
        <v>82</v>
      </c>
      <c r="F371" s="20" t="s">
        <v>59</v>
      </c>
      <c r="G371" s="36">
        <v>47.79</v>
      </c>
      <c r="H371" s="20" t="s">
        <v>70</v>
      </c>
      <c r="I371" s="21">
        <v>370</v>
      </c>
      <c r="J371" s="20" t="s">
        <v>85</v>
      </c>
      <c r="K371" s="20" t="s">
        <v>12</v>
      </c>
      <c r="L371" s="24">
        <v>45020</v>
      </c>
      <c r="M371" s="19" t="s">
        <v>2068</v>
      </c>
      <c r="N371" s="22" t="s">
        <v>2081</v>
      </c>
      <c r="O371" s="18">
        <v>4.3749999999999997E-2</v>
      </c>
      <c r="P371" s="19">
        <v>2.0833333333333332E-2</v>
      </c>
      <c r="Q371" s="20" t="s">
        <v>2302</v>
      </c>
      <c r="R371" s="33">
        <v>72</v>
      </c>
      <c r="S371" s="19">
        <v>2.2916666666666665E-2</v>
      </c>
    </row>
    <row r="372" spans="1:19">
      <c r="A372" s="16">
        <v>4</v>
      </c>
      <c r="B372" s="15" t="s">
        <v>1061</v>
      </c>
      <c r="C372" s="16">
        <v>3</v>
      </c>
      <c r="D372" s="15" t="s">
        <v>78</v>
      </c>
      <c r="E372" s="15" t="s">
        <v>66</v>
      </c>
      <c r="F372" s="15" t="s">
        <v>59</v>
      </c>
      <c r="G372" s="35">
        <v>32.51</v>
      </c>
      <c r="H372" s="15" t="s">
        <v>76</v>
      </c>
      <c r="I372" s="16">
        <v>371</v>
      </c>
      <c r="J372" s="15" t="s">
        <v>56</v>
      </c>
      <c r="K372" s="15" t="s">
        <v>1059</v>
      </c>
      <c r="L372" s="23">
        <v>45020</v>
      </c>
      <c r="M372" s="14" t="s">
        <v>2030</v>
      </c>
      <c r="N372" s="17" t="s">
        <v>2107</v>
      </c>
      <c r="O372" s="13">
        <v>0.14583333333333331</v>
      </c>
      <c r="P372" s="14">
        <v>0.10138888888888889</v>
      </c>
      <c r="Q372" s="15" t="s">
        <v>2302</v>
      </c>
      <c r="R372" s="32">
        <v>200</v>
      </c>
      <c r="S372" s="14">
        <v>3.4027777777777775E-2</v>
      </c>
    </row>
    <row r="373" spans="1:19">
      <c r="A373" s="21">
        <v>14</v>
      </c>
      <c r="B373" s="20" t="s">
        <v>1058</v>
      </c>
      <c r="C373" s="21">
        <v>5</v>
      </c>
      <c r="D373" s="20" t="s">
        <v>61</v>
      </c>
      <c r="E373" s="20" t="s">
        <v>82</v>
      </c>
      <c r="F373" s="20" t="s">
        <v>59</v>
      </c>
      <c r="G373" s="36">
        <v>17.170000000000002</v>
      </c>
      <c r="H373" s="20" t="s">
        <v>57</v>
      </c>
      <c r="I373" s="21">
        <v>372</v>
      </c>
      <c r="J373" s="20" t="s">
        <v>104</v>
      </c>
      <c r="K373" s="20" t="s">
        <v>24</v>
      </c>
      <c r="L373" s="24">
        <v>45020</v>
      </c>
      <c r="M373" s="19" t="s">
        <v>1952</v>
      </c>
      <c r="N373" s="22" t="s">
        <v>2202</v>
      </c>
      <c r="O373" s="18">
        <v>0.14444444444444449</v>
      </c>
      <c r="P373" s="19">
        <v>0.12916666666666671</v>
      </c>
      <c r="Q373" s="20" t="s">
        <v>2302</v>
      </c>
      <c r="R373" s="33">
        <v>36</v>
      </c>
      <c r="S373" s="19">
        <v>1.5277777777777777E-2</v>
      </c>
    </row>
    <row r="374" spans="1:19">
      <c r="A374" s="16">
        <v>19</v>
      </c>
      <c r="B374" s="15" t="s">
        <v>697</v>
      </c>
      <c r="C374" s="16">
        <v>2</v>
      </c>
      <c r="D374" s="15" t="s">
        <v>87</v>
      </c>
      <c r="E374" s="15" t="s">
        <v>60</v>
      </c>
      <c r="F374" s="15" t="s">
        <v>106</v>
      </c>
      <c r="G374" s="35">
        <v>26.62</v>
      </c>
      <c r="H374" s="15" t="s">
        <v>76</v>
      </c>
      <c r="I374" s="16">
        <v>373</v>
      </c>
      <c r="J374" s="15" t="s">
        <v>64</v>
      </c>
      <c r="K374" s="15" t="s">
        <v>1055</v>
      </c>
      <c r="L374" s="23">
        <v>45020</v>
      </c>
      <c r="M374" s="14" t="s">
        <v>1997</v>
      </c>
      <c r="N374" s="17" t="s">
        <v>2044</v>
      </c>
      <c r="O374" s="13">
        <v>0.11736111111111111</v>
      </c>
      <c r="P374" s="14">
        <v>2.6388888888888878E-2</v>
      </c>
      <c r="Q374" s="15" t="s">
        <v>2302</v>
      </c>
      <c r="R374" s="32">
        <v>160</v>
      </c>
      <c r="S374" s="14">
        <v>8.0555555555555561E-2</v>
      </c>
    </row>
    <row r="375" spans="1:19">
      <c r="A375" s="21">
        <v>18</v>
      </c>
      <c r="B375" s="20" t="s">
        <v>1054</v>
      </c>
      <c r="C375" s="21">
        <v>3</v>
      </c>
      <c r="D375" s="20" t="s">
        <v>61</v>
      </c>
      <c r="E375" s="20" t="s">
        <v>82</v>
      </c>
      <c r="F375" s="20" t="s">
        <v>59</v>
      </c>
      <c r="G375" s="36">
        <v>33.35</v>
      </c>
      <c r="H375" s="20" t="s">
        <v>70</v>
      </c>
      <c r="I375" s="21">
        <v>374</v>
      </c>
      <c r="J375" s="20" t="s">
        <v>163</v>
      </c>
      <c r="K375" s="20" t="s">
        <v>17</v>
      </c>
      <c r="L375" s="24">
        <v>45020</v>
      </c>
      <c r="M375" s="19" t="s">
        <v>1965</v>
      </c>
      <c r="N375" s="22" t="s">
        <v>2114</v>
      </c>
      <c r="O375" s="18">
        <v>4.5138888888888923E-2</v>
      </c>
      <c r="P375" s="19">
        <v>3.8888888888888924E-2</v>
      </c>
      <c r="Q375" s="20" t="s">
        <v>2302</v>
      </c>
      <c r="R375" s="33">
        <v>35</v>
      </c>
      <c r="S375" s="19">
        <v>6.2500000000000003E-3</v>
      </c>
    </row>
    <row r="376" spans="1:19">
      <c r="A376" s="16">
        <v>18</v>
      </c>
      <c r="B376" s="15" t="s">
        <v>116</v>
      </c>
      <c r="C376" s="16">
        <v>1</v>
      </c>
      <c r="D376" s="15" t="s">
        <v>72</v>
      </c>
      <c r="E376" s="15" t="s">
        <v>82</v>
      </c>
      <c r="F376" s="15" t="s">
        <v>59</v>
      </c>
      <c r="G376" s="35">
        <v>22.3</v>
      </c>
      <c r="H376" s="15" t="s">
        <v>57</v>
      </c>
      <c r="I376" s="16">
        <v>375</v>
      </c>
      <c r="J376" s="15" t="s">
        <v>90</v>
      </c>
      <c r="K376" s="15" t="s">
        <v>9</v>
      </c>
      <c r="L376" s="23">
        <v>45020</v>
      </c>
      <c r="M376" s="14" t="s">
        <v>2025</v>
      </c>
      <c r="N376" s="17" t="s">
        <v>1895</v>
      </c>
      <c r="O376" s="13">
        <v>0.11944444444444445</v>
      </c>
      <c r="P376" s="14">
        <v>0.10069444444444445</v>
      </c>
      <c r="Q376" s="15" t="s">
        <v>2302</v>
      </c>
      <c r="R376" s="32">
        <v>93</v>
      </c>
      <c r="S376" s="14">
        <v>1.8749999999999999E-2</v>
      </c>
    </row>
    <row r="377" spans="1:19">
      <c r="A377" s="21">
        <v>16</v>
      </c>
      <c r="B377" s="20" t="s">
        <v>1051</v>
      </c>
      <c r="C377" s="21">
        <v>4</v>
      </c>
      <c r="D377" s="20" t="s">
        <v>97</v>
      </c>
      <c r="E377" s="20" t="s">
        <v>82</v>
      </c>
      <c r="F377" s="20" t="s">
        <v>102</v>
      </c>
      <c r="G377" s="36">
        <v>27.51</v>
      </c>
      <c r="H377" s="20" t="s">
        <v>76</v>
      </c>
      <c r="I377" s="21">
        <v>376</v>
      </c>
      <c r="J377" s="20" t="s">
        <v>56</v>
      </c>
      <c r="K377" s="20" t="s">
        <v>22</v>
      </c>
      <c r="L377" s="24">
        <v>45020</v>
      </c>
      <c r="M377" s="19" t="s">
        <v>2043</v>
      </c>
      <c r="N377" s="22" t="s">
        <v>2116</v>
      </c>
      <c r="O377" s="18">
        <v>0.10694444444444445</v>
      </c>
      <c r="P377" s="19">
        <v>9.3055555555555558E-2</v>
      </c>
      <c r="Q377" s="20" t="s">
        <v>2302</v>
      </c>
      <c r="R377" s="33">
        <v>46</v>
      </c>
      <c r="S377" s="19">
        <v>3.472222222222222E-3</v>
      </c>
    </row>
    <row r="378" spans="1:19">
      <c r="A378" s="16">
        <v>5</v>
      </c>
      <c r="B378" s="15" t="s">
        <v>446</v>
      </c>
      <c r="C378" s="16">
        <v>1</v>
      </c>
      <c r="D378" s="15" t="s">
        <v>78</v>
      </c>
      <c r="E378" s="15" t="s">
        <v>82</v>
      </c>
      <c r="F378" s="15" t="s">
        <v>59</v>
      </c>
      <c r="G378" s="35">
        <v>14.96</v>
      </c>
      <c r="H378" s="15" t="s">
        <v>70</v>
      </c>
      <c r="I378" s="16">
        <v>377</v>
      </c>
      <c r="J378" s="15" t="s">
        <v>163</v>
      </c>
      <c r="K378" s="15" t="s">
        <v>236</v>
      </c>
      <c r="L378" s="23">
        <v>45020</v>
      </c>
      <c r="M378" s="14" t="s">
        <v>1972</v>
      </c>
      <c r="N378" s="17" t="s">
        <v>2241</v>
      </c>
      <c r="O378" s="13">
        <v>0.14444444444444443</v>
      </c>
      <c r="P378" s="14">
        <v>0.11249999999999999</v>
      </c>
      <c r="Q378" s="15" t="s">
        <v>2302</v>
      </c>
      <c r="R378" s="32">
        <v>100</v>
      </c>
      <c r="S378" s="14">
        <v>3.1944444444444442E-2</v>
      </c>
    </row>
    <row r="379" spans="1:19">
      <c r="A379" s="21">
        <v>3</v>
      </c>
      <c r="B379" s="20" t="s">
        <v>607</v>
      </c>
      <c r="C379" s="21">
        <v>1</v>
      </c>
      <c r="D379" s="20" t="s">
        <v>97</v>
      </c>
      <c r="E379" s="20" t="s">
        <v>82</v>
      </c>
      <c r="F379" s="20" t="s">
        <v>102</v>
      </c>
      <c r="G379" s="36">
        <v>40.31</v>
      </c>
      <c r="H379" s="20" t="s">
        <v>70</v>
      </c>
      <c r="I379" s="21">
        <v>378</v>
      </c>
      <c r="J379" s="20" t="s">
        <v>100</v>
      </c>
      <c r="K379" s="20" t="s">
        <v>1048</v>
      </c>
      <c r="L379" s="24">
        <v>45020</v>
      </c>
      <c r="M379" s="19" t="s">
        <v>2016</v>
      </c>
      <c r="N379" s="22" t="s">
        <v>2194</v>
      </c>
      <c r="O379" s="18">
        <v>5.7638888888888878E-2</v>
      </c>
      <c r="P379" s="19">
        <v>4.3055555555555541E-2</v>
      </c>
      <c r="Q379" s="20" t="s">
        <v>2302</v>
      </c>
      <c r="R379" s="33">
        <v>49</v>
      </c>
      <c r="S379" s="19">
        <v>1.4583333333333334E-2</v>
      </c>
    </row>
    <row r="380" spans="1:19">
      <c r="A380" s="16">
        <v>4</v>
      </c>
      <c r="B380" s="15" t="s">
        <v>1047</v>
      </c>
      <c r="C380" s="16">
        <v>2</v>
      </c>
      <c r="D380" s="15" t="s">
        <v>72</v>
      </c>
      <c r="E380" s="15" t="s">
        <v>60</v>
      </c>
      <c r="F380" s="15" t="s">
        <v>59</v>
      </c>
      <c r="G380" s="35">
        <v>10.61</v>
      </c>
      <c r="H380" s="15" t="s">
        <v>76</v>
      </c>
      <c r="I380" s="16">
        <v>379</v>
      </c>
      <c r="J380" s="15" t="s">
        <v>69</v>
      </c>
      <c r="K380" s="15" t="s">
        <v>17</v>
      </c>
      <c r="L380" s="23">
        <v>45020</v>
      </c>
      <c r="M380" s="14" t="s">
        <v>1935</v>
      </c>
      <c r="N380" s="17" t="s">
        <v>2024</v>
      </c>
      <c r="O380" s="13">
        <v>0.11180555555555556</v>
      </c>
      <c r="P380" s="14">
        <v>9.7222222222222224E-2</v>
      </c>
      <c r="Q380" s="15" t="s">
        <v>2302</v>
      </c>
      <c r="R380" s="32">
        <v>70</v>
      </c>
      <c r="S380" s="14">
        <v>4.1666666666666666E-3</v>
      </c>
    </row>
    <row r="381" spans="1:19">
      <c r="A381" s="21">
        <v>5</v>
      </c>
      <c r="B381" s="20" t="s">
        <v>869</v>
      </c>
      <c r="C381" s="21">
        <v>1</v>
      </c>
      <c r="D381" s="20" t="s">
        <v>72</v>
      </c>
      <c r="E381" s="20" t="s">
        <v>66</v>
      </c>
      <c r="F381" s="20" t="s">
        <v>106</v>
      </c>
      <c r="G381" s="36">
        <v>22.53</v>
      </c>
      <c r="H381" s="20" t="s">
        <v>70</v>
      </c>
      <c r="I381" s="21">
        <v>380</v>
      </c>
      <c r="J381" s="20" t="s">
        <v>64</v>
      </c>
      <c r="K381" s="20" t="s">
        <v>80</v>
      </c>
      <c r="L381" s="24">
        <v>45020</v>
      </c>
      <c r="M381" s="19" t="s">
        <v>2023</v>
      </c>
      <c r="N381" s="22" t="s">
        <v>2189</v>
      </c>
      <c r="O381" s="18">
        <v>0.14930555555555555</v>
      </c>
      <c r="P381" s="19">
        <v>8.4722222222222213E-2</v>
      </c>
      <c r="Q381" s="20" t="s">
        <v>2302</v>
      </c>
      <c r="R381" s="33">
        <v>137</v>
      </c>
      <c r="S381" s="19">
        <v>6.458333333333334E-2</v>
      </c>
    </row>
    <row r="382" spans="1:19">
      <c r="A382" s="16">
        <v>4</v>
      </c>
      <c r="B382" s="15" t="s">
        <v>1044</v>
      </c>
      <c r="C382" s="16">
        <v>1</v>
      </c>
      <c r="D382" s="15" t="s">
        <v>97</v>
      </c>
      <c r="E382" s="15" t="s">
        <v>60</v>
      </c>
      <c r="F382" s="15" t="s">
        <v>106</v>
      </c>
      <c r="G382" s="35">
        <v>27.69</v>
      </c>
      <c r="H382" s="15" t="s">
        <v>70</v>
      </c>
      <c r="I382" s="16">
        <v>381</v>
      </c>
      <c r="J382" s="15" t="s">
        <v>85</v>
      </c>
      <c r="K382" s="15" t="s">
        <v>1042</v>
      </c>
      <c r="L382" s="23">
        <v>45020</v>
      </c>
      <c r="M382" s="14" t="s">
        <v>2006</v>
      </c>
      <c r="N382" s="17" t="s">
        <v>2193</v>
      </c>
      <c r="O382" s="13">
        <v>0.14930555555555555</v>
      </c>
      <c r="P382" s="14">
        <v>0.11666666666666667</v>
      </c>
      <c r="Q382" s="15" t="s">
        <v>2302</v>
      </c>
      <c r="R382" s="32">
        <v>144</v>
      </c>
      <c r="S382" s="14">
        <v>3.2638888888888891E-2</v>
      </c>
    </row>
    <row r="383" spans="1:19">
      <c r="A383" s="21">
        <v>20</v>
      </c>
      <c r="B383" s="20" t="s">
        <v>1041</v>
      </c>
      <c r="C383" s="21">
        <v>6</v>
      </c>
      <c r="D383" s="20" t="s">
        <v>61</v>
      </c>
      <c r="E383" s="20" t="s">
        <v>66</v>
      </c>
      <c r="F383" s="20" t="s">
        <v>106</v>
      </c>
      <c r="G383" s="36">
        <v>19.8</v>
      </c>
      <c r="H383" s="20" t="s">
        <v>57</v>
      </c>
      <c r="I383" s="21">
        <v>382</v>
      </c>
      <c r="J383" s="20" t="s">
        <v>56</v>
      </c>
      <c r="K383" s="20" t="s">
        <v>13</v>
      </c>
      <c r="L383" s="24">
        <v>45020</v>
      </c>
      <c r="M383" s="19" t="s">
        <v>1895</v>
      </c>
      <c r="N383" s="22" t="s">
        <v>2243</v>
      </c>
      <c r="O383" s="18">
        <v>0.13749999999999998</v>
      </c>
      <c r="P383" s="19">
        <v>9.9999999999999978E-2</v>
      </c>
      <c r="Q383" s="20" t="s">
        <v>2302</v>
      </c>
      <c r="R383" s="33">
        <v>87</v>
      </c>
      <c r="S383" s="19">
        <v>3.7499999999999999E-2</v>
      </c>
    </row>
    <row r="384" spans="1:19">
      <c r="A384" s="16">
        <v>6</v>
      </c>
      <c r="B384" s="15" t="s">
        <v>1039</v>
      </c>
      <c r="C384" s="16">
        <v>6</v>
      </c>
      <c r="D384" s="15" t="s">
        <v>78</v>
      </c>
      <c r="E384" s="15" t="s">
        <v>82</v>
      </c>
      <c r="F384" s="15" t="s">
        <v>59</v>
      </c>
      <c r="G384" s="35">
        <v>31.33</v>
      </c>
      <c r="H384" s="15" t="s">
        <v>70</v>
      </c>
      <c r="I384" s="16">
        <v>383</v>
      </c>
      <c r="J384" s="15" t="s">
        <v>69</v>
      </c>
      <c r="K384" s="15" t="s">
        <v>12</v>
      </c>
      <c r="L384" s="23">
        <v>45020</v>
      </c>
      <c r="M384" s="14" t="s">
        <v>2069</v>
      </c>
      <c r="N384" s="17" t="s">
        <v>2111</v>
      </c>
      <c r="O384" s="13">
        <v>0.12777777777777774</v>
      </c>
      <c r="P384" s="14">
        <v>0.12152777777777773</v>
      </c>
      <c r="Q384" s="15" t="s">
        <v>2302</v>
      </c>
      <c r="R384" s="32">
        <v>108</v>
      </c>
      <c r="S384" s="14">
        <v>6.2500000000000003E-3</v>
      </c>
    </row>
    <row r="385" spans="1:19">
      <c r="A385" s="21">
        <v>1</v>
      </c>
      <c r="B385" s="20" t="s">
        <v>1037</v>
      </c>
      <c r="C385" s="21">
        <v>5</v>
      </c>
      <c r="D385" s="20" t="s">
        <v>97</v>
      </c>
      <c r="E385" s="20" t="s">
        <v>60</v>
      </c>
      <c r="F385" s="20" t="s">
        <v>106</v>
      </c>
      <c r="G385" s="36">
        <v>39.32</v>
      </c>
      <c r="H385" s="20" t="s">
        <v>57</v>
      </c>
      <c r="I385" s="21">
        <v>384</v>
      </c>
      <c r="J385" s="20" t="s">
        <v>132</v>
      </c>
      <c r="K385" s="20" t="s">
        <v>1035</v>
      </c>
      <c r="L385" s="24">
        <v>45020</v>
      </c>
      <c r="M385" s="19" t="s">
        <v>1946</v>
      </c>
      <c r="N385" s="22" t="s">
        <v>2028</v>
      </c>
      <c r="O385" s="18">
        <v>9.8611111111111108E-2</v>
      </c>
      <c r="P385" s="19">
        <v>2.2222222222222213E-2</v>
      </c>
      <c r="Q385" s="20" t="s">
        <v>2302</v>
      </c>
      <c r="R385" s="33">
        <v>120</v>
      </c>
      <c r="S385" s="19">
        <v>7.6388888888888895E-2</v>
      </c>
    </row>
    <row r="386" spans="1:19">
      <c r="A386" s="16">
        <v>6</v>
      </c>
      <c r="B386" s="15" t="s">
        <v>732</v>
      </c>
      <c r="C386" s="16">
        <v>6</v>
      </c>
      <c r="D386" s="15" t="s">
        <v>72</v>
      </c>
      <c r="E386" s="15" t="s">
        <v>60</v>
      </c>
      <c r="F386" s="15" t="s">
        <v>59</v>
      </c>
      <c r="G386" s="35">
        <v>11.14</v>
      </c>
      <c r="H386" s="15" t="s">
        <v>76</v>
      </c>
      <c r="I386" s="16">
        <v>385</v>
      </c>
      <c r="J386" s="15" t="s">
        <v>90</v>
      </c>
      <c r="K386" s="15" t="s">
        <v>7</v>
      </c>
      <c r="L386" s="23">
        <v>45021</v>
      </c>
      <c r="M386" s="14" t="s">
        <v>2052</v>
      </c>
      <c r="N386" s="17" t="s">
        <v>2244</v>
      </c>
      <c r="O386" s="13">
        <v>0.13958333333333334</v>
      </c>
      <c r="P386" s="14">
        <v>0.1138888888888889</v>
      </c>
      <c r="Q386" s="15" t="s">
        <v>2302</v>
      </c>
      <c r="R386" s="32">
        <v>60</v>
      </c>
      <c r="S386" s="14">
        <v>1.5277777777777777E-2</v>
      </c>
    </row>
    <row r="387" spans="1:19">
      <c r="A387" s="21">
        <v>5</v>
      </c>
      <c r="B387" s="20" t="s">
        <v>1033</v>
      </c>
      <c r="C387" s="21">
        <v>2</v>
      </c>
      <c r="D387" s="20" t="s">
        <v>78</v>
      </c>
      <c r="E387" s="20" t="s">
        <v>82</v>
      </c>
      <c r="F387" s="20" t="s">
        <v>106</v>
      </c>
      <c r="G387" s="36">
        <v>28.96</v>
      </c>
      <c r="H387" s="20" t="s">
        <v>76</v>
      </c>
      <c r="I387" s="21">
        <v>386</v>
      </c>
      <c r="J387" s="20" t="s">
        <v>132</v>
      </c>
      <c r="K387" s="20" t="s">
        <v>14</v>
      </c>
      <c r="L387" s="24">
        <v>45021</v>
      </c>
      <c r="M387" s="19" t="s">
        <v>2070</v>
      </c>
      <c r="N387" s="22" t="s">
        <v>1996</v>
      </c>
      <c r="O387" s="18">
        <v>0.11111111111111112</v>
      </c>
      <c r="P387" s="19">
        <v>7.2916666666666671E-2</v>
      </c>
      <c r="Q387" s="20" t="s">
        <v>2302</v>
      </c>
      <c r="R387" s="33">
        <v>99</v>
      </c>
      <c r="S387" s="19">
        <v>2.7777777777777776E-2</v>
      </c>
    </row>
    <row r="388" spans="1:19">
      <c r="A388" s="16">
        <v>6</v>
      </c>
      <c r="B388" s="15" t="s">
        <v>1032</v>
      </c>
      <c r="C388" s="16">
        <v>5</v>
      </c>
      <c r="D388" s="15" t="s">
        <v>87</v>
      </c>
      <c r="E388" s="15" t="s">
        <v>82</v>
      </c>
      <c r="F388" s="15" t="s">
        <v>102</v>
      </c>
      <c r="G388" s="35">
        <v>20.84</v>
      </c>
      <c r="H388" s="15" t="s">
        <v>76</v>
      </c>
      <c r="I388" s="16">
        <v>387</v>
      </c>
      <c r="J388" s="15" t="s">
        <v>132</v>
      </c>
      <c r="K388" s="15" t="s">
        <v>9</v>
      </c>
      <c r="L388" s="23">
        <v>45021</v>
      </c>
      <c r="M388" s="14" t="s">
        <v>1895</v>
      </c>
      <c r="N388" s="17" t="s">
        <v>2122</v>
      </c>
      <c r="O388" s="13">
        <v>0.13611111111111113</v>
      </c>
      <c r="P388" s="14">
        <v>0.11319444444444447</v>
      </c>
      <c r="Q388" s="15" t="s">
        <v>2302</v>
      </c>
      <c r="R388" s="32">
        <v>93</v>
      </c>
      <c r="S388" s="14">
        <v>1.2500000000000001E-2</v>
      </c>
    </row>
    <row r="389" spans="1:19">
      <c r="A389" s="21">
        <v>18</v>
      </c>
      <c r="B389" s="20" t="s">
        <v>1030</v>
      </c>
      <c r="C389" s="21">
        <v>2</v>
      </c>
      <c r="D389" s="20" t="s">
        <v>61</v>
      </c>
      <c r="E389" s="20" t="s">
        <v>82</v>
      </c>
      <c r="F389" s="20" t="s">
        <v>59</v>
      </c>
      <c r="G389" s="36">
        <v>27.03</v>
      </c>
      <c r="H389" s="20" t="s">
        <v>70</v>
      </c>
      <c r="I389" s="21">
        <v>388</v>
      </c>
      <c r="J389" s="20" t="s">
        <v>90</v>
      </c>
      <c r="K389" s="20" t="s">
        <v>1028</v>
      </c>
      <c r="L389" s="24">
        <v>45021</v>
      </c>
      <c r="M389" s="19" t="s">
        <v>2070</v>
      </c>
      <c r="N389" s="22" t="s">
        <v>1962</v>
      </c>
      <c r="O389" s="18">
        <v>0.12638888888888888</v>
      </c>
      <c r="P389" s="19">
        <v>7.6388888888888895E-3</v>
      </c>
      <c r="Q389" s="20" t="s">
        <v>2302</v>
      </c>
      <c r="R389" s="33">
        <v>291</v>
      </c>
      <c r="S389" s="19">
        <v>0.11874999999999999</v>
      </c>
    </row>
    <row r="390" spans="1:19">
      <c r="A390" s="16">
        <v>19</v>
      </c>
      <c r="B390" s="15" t="s">
        <v>1027</v>
      </c>
      <c r="C390" s="16">
        <v>5</v>
      </c>
      <c r="D390" s="15" t="s">
        <v>72</v>
      </c>
      <c r="E390" s="15" t="s">
        <v>82</v>
      </c>
      <c r="F390" s="15" t="s">
        <v>59</v>
      </c>
      <c r="G390" s="35">
        <v>39.14</v>
      </c>
      <c r="H390" s="15" t="s">
        <v>57</v>
      </c>
      <c r="I390" s="16">
        <v>389</v>
      </c>
      <c r="J390" s="15" t="s">
        <v>132</v>
      </c>
      <c r="K390" s="15" t="s">
        <v>14</v>
      </c>
      <c r="L390" s="23">
        <v>45021</v>
      </c>
      <c r="M390" s="14" t="s">
        <v>1892</v>
      </c>
      <c r="N390" s="17" t="s">
        <v>1924</v>
      </c>
      <c r="O390" s="13">
        <v>9.2361111111111116E-2</v>
      </c>
      <c r="P390" s="14">
        <v>7.5694444444444453E-2</v>
      </c>
      <c r="Q390" s="15" t="s">
        <v>2302</v>
      </c>
      <c r="R390" s="32">
        <v>33</v>
      </c>
      <c r="S390" s="14">
        <v>1.6666666666666666E-2</v>
      </c>
    </row>
    <row r="391" spans="1:19">
      <c r="A391" s="21">
        <v>9</v>
      </c>
      <c r="B391" s="20" t="s">
        <v>1025</v>
      </c>
      <c r="C391" s="21">
        <v>2</v>
      </c>
      <c r="D391" s="20" t="s">
        <v>72</v>
      </c>
      <c r="E391" s="20" t="s">
        <v>82</v>
      </c>
      <c r="F391" s="20" t="s">
        <v>59</v>
      </c>
      <c r="G391" s="36">
        <v>42.68</v>
      </c>
      <c r="H391" s="20" t="s">
        <v>57</v>
      </c>
      <c r="I391" s="21">
        <v>390</v>
      </c>
      <c r="J391" s="20" t="s">
        <v>69</v>
      </c>
      <c r="K391" s="20" t="s">
        <v>1023</v>
      </c>
      <c r="L391" s="24">
        <v>45021</v>
      </c>
      <c r="M391" s="19" t="s">
        <v>2061</v>
      </c>
      <c r="N391" s="22" t="s">
        <v>2245</v>
      </c>
      <c r="O391" s="18">
        <v>9.722222222222221E-2</v>
      </c>
      <c r="P391" s="19">
        <v>3.263888888888887E-2</v>
      </c>
      <c r="Q391" s="20" t="s">
        <v>2302</v>
      </c>
      <c r="R391" s="33">
        <v>143</v>
      </c>
      <c r="S391" s="19">
        <v>6.458333333333334E-2</v>
      </c>
    </row>
    <row r="392" spans="1:19">
      <c r="A392" s="16">
        <v>15</v>
      </c>
      <c r="B392" s="15" t="s">
        <v>1022</v>
      </c>
      <c r="C392" s="16">
        <v>1</v>
      </c>
      <c r="D392" s="15" t="s">
        <v>72</v>
      </c>
      <c r="E392" s="15" t="s">
        <v>82</v>
      </c>
      <c r="F392" s="15" t="s">
        <v>59</v>
      </c>
      <c r="G392" s="35">
        <v>48.6</v>
      </c>
      <c r="H392" s="15" t="s">
        <v>57</v>
      </c>
      <c r="I392" s="16">
        <v>391</v>
      </c>
      <c r="J392" s="15" t="s">
        <v>56</v>
      </c>
      <c r="K392" s="15" t="s">
        <v>19</v>
      </c>
      <c r="L392" s="23">
        <v>45021</v>
      </c>
      <c r="M392" s="14" t="s">
        <v>1994</v>
      </c>
      <c r="N392" s="17" t="s">
        <v>2119</v>
      </c>
      <c r="O392" s="13">
        <v>8.6111111111111124E-2</v>
      </c>
      <c r="P392" s="14">
        <v>6.1805555555555572E-2</v>
      </c>
      <c r="Q392" s="15" t="s">
        <v>2302</v>
      </c>
      <c r="R392" s="32">
        <v>22</v>
      </c>
      <c r="S392" s="14">
        <v>2.4305555555555556E-2</v>
      </c>
    </row>
    <row r="393" spans="1:19">
      <c r="A393" s="21">
        <v>14</v>
      </c>
      <c r="B393" s="20" t="s">
        <v>1020</v>
      </c>
      <c r="C393" s="21">
        <v>3</v>
      </c>
      <c r="D393" s="20" t="s">
        <v>61</v>
      </c>
      <c r="E393" s="20" t="s">
        <v>82</v>
      </c>
      <c r="F393" s="20" t="s">
        <v>59</v>
      </c>
      <c r="G393" s="36">
        <v>32.729999999999997</v>
      </c>
      <c r="H393" s="20" t="s">
        <v>76</v>
      </c>
      <c r="I393" s="21">
        <v>392</v>
      </c>
      <c r="J393" s="20" t="s">
        <v>126</v>
      </c>
      <c r="K393" s="20" t="s">
        <v>1018</v>
      </c>
      <c r="L393" s="24">
        <v>45021</v>
      </c>
      <c r="M393" s="19" t="s">
        <v>2070</v>
      </c>
      <c r="N393" s="22" t="s">
        <v>2228</v>
      </c>
      <c r="O393" s="18">
        <v>0.15972222222222224</v>
      </c>
      <c r="P393" s="19">
        <v>0.11180555555555557</v>
      </c>
      <c r="Q393" s="20" t="s">
        <v>2302</v>
      </c>
      <c r="R393" s="33">
        <v>120</v>
      </c>
      <c r="S393" s="19">
        <v>3.7499999999999999E-2</v>
      </c>
    </row>
    <row r="394" spans="1:19">
      <c r="A394" s="16">
        <v>13</v>
      </c>
      <c r="B394" s="15" t="s">
        <v>153</v>
      </c>
      <c r="C394" s="16">
        <v>3</v>
      </c>
      <c r="D394" s="15" t="s">
        <v>78</v>
      </c>
      <c r="E394" s="15" t="s">
        <v>82</v>
      </c>
      <c r="F394" s="15" t="s">
        <v>59</v>
      </c>
      <c r="G394" s="35">
        <v>12.54</v>
      </c>
      <c r="H394" s="15" t="s">
        <v>76</v>
      </c>
      <c r="I394" s="16">
        <v>393</v>
      </c>
      <c r="J394" s="15" t="s">
        <v>75</v>
      </c>
      <c r="K394" s="15" t="s">
        <v>1016</v>
      </c>
      <c r="L394" s="23">
        <v>45021</v>
      </c>
      <c r="M394" s="14" t="s">
        <v>2028</v>
      </c>
      <c r="N394" s="17" t="s">
        <v>2246</v>
      </c>
      <c r="O394" s="13">
        <v>0.12430555555555556</v>
      </c>
      <c r="P394" s="14">
        <v>3.8194444444444448E-2</v>
      </c>
      <c r="Q394" s="15" t="s">
        <v>2302</v>
      </c>
      <c r="R394" s="32">
        <v>208</v>
      </c>
      <c r="S394" s="14">
        <v>7.5694444444444439E-2</v>
      </c>
    </row>
    <row r="395" spans="1:19">
      <c r="A395" s="21">
        <v>17</v>
      </c>
      <c r="B395" s="20" t="s">
        <v>717</v>
      </c>
      <c r="C395" s="21">
        <v>1</v>
      </c>
      <c r="D395" s="20" t="s">
        <v>72</v>
      </c>
      <c r="E395" s="20" t="s">
        <v>82</v>
      </c>
      <c r="F395" s="20" t="s">
        <v>59</v>
      </c>
      <c r="G395" s="36">
        <v>18.05</v>
      </c>
      <c r="H395" s="20" t="s">
        <v>76</v>
      </c>
      <c r="I395" s="21">
        <v>394</v>
      </c>
      <c r="J395" s="20" t="s">
        <v>104</v>
      </c>
      <c r="K395" s="20" t="s">
        <v>1014</v>
      </c>
      <c r="L395" s="24">
        <v>45021</v>
      </c>
      <c r="M395" s="19" t="s">
        <v>2071</v>
      </c>
      <c r="N395" s="22" t="s">
        <v>2247</v>
      </c>
      <c r="O395" s="18">
        <v>0.16041666666666665</v>
      </c>
      <c r="P395" s="19">
        <v>0.11736111111111111</v>
      </c>
      <c r="Q395" s="20" t="s">
        <v>2302</v>
      </c>
      <c r="R395" s="33">
        <v>77</v>
      </c>
      <c r="S395" s="19">
        <v>3.2638888888888891E-2</v>
      </c>
    </row>
    <row r="396" spans="1:19">
      <c r="A396" s="16">
        <v>2</v>
      </c>
      <c r="B396" s="15" t="s">
        <v>1013</v>
      </c>
      <c r="C396" s="16">
        <v>1</v>
      </c>
      <c r="D396" s="15" t="s">
        <v>61</v>
      </c>
      <c r="E396" s="15" t="s">
        <v>82</v>
      </c>
      <c r="F396" s="15" t="s">
        <v>106</v>
      </c>
      <c r="G396" s="35">
        <v>40.9</v>
      </c>
      <c r="H396" s="15" t="s">
        <v>70</v>
      </c>
      <c r="I396" s="16">
        <v>395</v>
      </c>
      <c r="J396" s="15" t="s">
        <v>56</v>
      </c>
      <c r="K396" s="15" t="s">
        <v>16</v>
      </c>
      <c r="L396" s="23">
        <v>45021</v>
      </c>
      <c r="M396" s="14" t="s">
        <v>2072</v>
      </c>
      <c r="N396" s="17" t="s">
        <v>2218</v>
      </c>
      <c r="O396" s="13">
        <v>0.1645833333333333</v>
      </c>
      <c r="P396" s="14">
        <v>0.15902777777777774</v>
      </c>
      <c r="Q396" s="15" t="s">
        <v>2302</v>
      </c>
      <c r="R396" s="32">
        <v>38</v>
      </c>
      <c r="S396" s="14">
        <v>5.5555555555555558E-3</v>
      </c>
    </row>
    <row r="397" spans="1:19">
      <c r="A397" s="21">
        <v>11</v>
      </c>
      <c r="B397" s="20" t="s">
        <v>1011</v>
      </c>
      <c r="C397" s="21">
        <v>1</v>
      </c>
      <c r="D397" s="20" t="s">
        <v>61</v>
      </c>
      <c r="E397" s="20" t="s">
        <v>66</v>
      </c>
      <c r="F397" s="20" t="s">
        <v>102</v>
      </c>
      <c r="G397" s="36">
        <v>34.5</v>
      </c>
      <c r="H397" s="20" t="s">
        <v>70</v>
      </c>
      <c r="I397" s="21">
        <v>396</v>
      </c>
      <c r="J397" s="20" t="s">
        <v>100</v>
      </c>
      <c r="K397" s="20" t="s">
        <v>691</v>
      </c>
      <c r="L397" s="24">
        <v>45021</v>
      </c>
      <c r="M397" s="19" t="s">
        <v>1995</v>
      </c>
      <c r="N397" s="22" t="s">
        <v>1950</v>
      </c>
      <c r="O397" s="18">
        <v>0.12777777777777777</v>
      </c>
      <c r="P397" s="19">
        <v>8.8194444444444436E-2</v>
      </c>
      <c r="Q397" s="20" t="s">
        <v>2302</v>
      </c>
      <c r="R397" s="33">
        <v>83</v>
      </c>
      <c r="S397" s="19">
        <v>3.9583333333333331E-2</v>
      </c>
    </row>
    <row r="398" spans="1:19">
      <c r="A398" s="16">
        <v>4</v>
      </c>
      <c r="B398" s="15" t="s">
        <v>834</v>
      </c>
      <c r="C398" s="16">
        <v>2</v>
      </c>
      <c r="D398" s="15" t="s">
        <v>78</v>
      </c>
      <c r="E398" s="15" t="s">
        <v>60</v>
      </c>
      <c r="F398" s="15" t="s">
        <v>106</v>
      </c>
      <c r="G398" s="35">
        <v>37.79</v>
      </c>
      <c r="H398" s="15" t="s">
        <v>70</v>
      </c>
      <c r="I398" s="16">
        <v>397</v>
      </c>
      <c r="J398" s="15" t="s">
        <v>69</v>
      </c>
      <c r="K398" s="15" t="s">
        <v>1008</v>
      </c>
      <c r="L398" s="23">
        <v>45021</v>
      </c>
      <c r="M398" s="14" t="s">
        <v>2073</v>
      </c>
      <c r="N398" s="17" t="s">
        <v>1953</v>
      </c>
      <c r="O398" s="13">
        <v>5.1388888888888894E-2</v>
      </c>
      <c r="P398" s="14">
        <v>3.4722222222222238E-3</v>
      </c>
      <c r="Q398" s="15" t="s">
        <v>2302</v>
      </c>
      <c r="R398" s="32">
        <v>147</v>
      </c>
      <c r="S398" s="14">
        <v>4.791666666666667E-2</v>
      </c>
    </row>
    <row r="399" spans="1:19">
      <c r="A399" s="21">
        <v>9</v>
      </c>
      <c r="B399" s="20" t="s">
        <v>284</v>
      </c>
      <c r="C399" s="21">
        <v>5</v>
      </c>
      <c r="D399" s="20" t="s">
        <v>97</v>
      </c>
      <c r="E399" s="20" t="s">
        <v>60</v>
      </c>
      <c r="F399" s="20" t="s">
        <v>59</v>
      </c>
      <c r="G399" s="36">
        <v>48.96</v>
      </c>
      <c r="H399" s="20" t="s">
        <v>70</v>
      </c>
      <c r="I399" s="21">
        <v>398</v>
      </c>
      <c r="J399" s="20" t="s">
        <v>100</v>
      </c>
      <c r="K399" s="20" t="s">
        <v>1006</v>
      </c>
      <c r="L399" s="24">
        <v>45021</v>
      </c>
      <c r="M399" s="19" t="s">
        <v>2050</v>
      </c>
      <c r="N399" s="22" t="s">
        <v>2248</v>
      </c>
      <c r="O399" s="18">
        <v>0.16319444444444445</v>
      </c>
      <c r="P399" s="19">
        <v>0.1138888888888889</v>
      </c>
      <c r="Q399" s="20" t="s">
        <v>2302</v>
      </c>
      <c r="R399" s="33">
        <v>122</v>
      </c>
      <c r="S399" s="19">
        <v>4.9305555555555554E-2</v>
      </c>
    </row>
    <row r="400" spans="1:19">
      <c r="A400" s="16">
        <v>7</v>
      </c>
      <c r="B400" s="15" t="s">
        <v>1005</v>
      </c>
      <c r="C400" s="16">
        <v>6</v>
      </c>
      <c r="D400" s="15" t="s">
        <v>87</v>
      </c>
      <c r="E400" s="15" t="s">
        <v>82</v>
      </c>
      <c r="F400" s="15" t="s">
        <v>59</v>
      </c>
      <c r="G400" s="35">
        <v>27.32</v>
      </c>
      <c r="H400" s="15" t="s">
        <v>70</v>
      </c>
      <c r="I400" s="16">
        <v>399</v>
      </c>
      <c r="J400" s="15" t="s">
        <v>90</v>
      </c>
      <c r="K400" s="15" t="s">
        <v>1003</v>
      </c>
      <c r="L400" s="23">
        <v>45021</v>
      </c>
      <c r="M400" s="14" t="s">
        <v>2074</v>
      </c>
      <c r="N400" s="17" t="s">
        <v>2201</v>
      </c>
      <c r="O400" s="13">
        <v>0.11944444444444448</v>
      </c>
      <c r="P400" s="14">
        <v>5.6250000000000036E-2</v>
      </c>
      <c r="Q400" s="15" t="s">
        <v>2302</v>
      </c>
      <c r="R400" s="32">
        <v>207</v>
      </c>
      <c r="S400" s="14">
        <v>6.3194444444444442E-2</v>
      </c>
    </row>
    <row r="401" spans="1:19">
      <c r="A401" s="21">
        <v>9</v>
      </c>
      <c r="B401" s="20" t="s">
        <v>438</v>
      </c>
      <c r="C401" s="21">
        <v>4</v>
      </c>
      <c r="D401" s="20" t="s">
        <v>78</v>
      </c>
      <c r="E401" s="20" t="s">
        <v>82</v>
      </c>
      <c r="F401" s="20" t="s">
        <v>59</v>
      </c>
      <c r="G401" s="36">
        <v>42.96</v>
      </c>
      <c r="H401" s="20" t="s">
        <v>57</v>
      </c>
      <c r="I401" s="21">
        <v>400</v>
      </c>
      <c r="J401" s="20" t="s">
        <v>104</v>
      </c>
      <c r="K401" s="20" t="s">
        <v>1001</v>
      </c>
      <c r="L401" s="24">
        <v>45021</v>
      </c>
      <c r="M401" s="19" t="s">
        <v>1890</v>
      </c>
      <c r="N401" s="22" t="s">
        <v>2140</v>
      </c>
      <c r="O401" s="18">
        <v>8.5416666666666682E-2</v>
      </c>
      <c r="P401" s="19">
        <v>3.0555555555555572E-2</v>
      </c>
      <c r="Q401" s="20" t="s">
        <v>2302</v>
      </c>
      <c r="R401" s="33">
        <v>198</v>
      </c>
      <c r="S401" s="19">
        <v>5.486111111111111E-2</v>
      </c>
    </row>
    <row r="402" spans="1:19">
      <c r="A402" s="16">
        <v>16</v>
      </c>
      <c r="B402" s="15" t="s">
        <v>1000</v>
      </c>
      <c r="C402" s="16">
        <v>2</v>
      </c>
      <c r="D402" s="15" t="s">
        <v>61</v>
      </c>
      <c r="E402" s="15" t="s">
        <v>82</v>
      </c>
      <c r="F402" s="15" t="s">
        <v>59</v>
      </c>
      <c r="G402" s="35">
        <v>15.87</v>
      </c>
      <c r="H402" s="15" t="s">
        <v>76</v>
      </c>
      <c r="I402" s="16">
        <v>401</v>
      </c>
      <c r="J402" s="15" t="s">
        <v>163</v>
      </c>
      <c r="K402" s="15" t="s">
        <v>23</v>
      </c>
      <c r="L402" s="23">
        <v>45021</v>
      </c>
      <c r="M402" s="14" t="s">
        <v>2075</v>
      </c>
      <c r="N402" s="17" t="s">
        <v>2138</v>
      </c>
      <c r="O402" s="13">
        <v>0.13958333333333334</v>
      </c>
      <c r="P402" s="14">
        <v>0.11527777777777778</v>
      </c>
      <c r="Q402" s="15" t="s">
        <v>2302</v>
      </c>
      <c r="R402" s="32">
        <v>42</v>
      </c>
      <c r="S402" s="14">
        <v>1.3888888888888888E-2</v>
      </c>
    </row>
    <row r="403" spans="1:19">
      <c r="A403" s="21">
        <v>18</v>
      </c>
      <c r="B403" s="20" t="s">
        <v>998</v>
      </c>
      <c r="C403" s="21">
        <v>1</v>
      </c>
      <c r="D403" s="20" t="s">
        <v>72</v>
      </c>
      <c r="E403" s="20" t="s">
        <v>82</v>
      </c>
      <c r="F403" s="20" t="s">
        <v>59</v>
      </c>
      <c r="G403" s="36">
        <v>31.02</v>
      </c>
      <c r="H403" s="20" t="s">
        <v>57</v>
      </c>
      <c r="I403" s="21">
        <v>402</v>
      </c>
      <c r="J403" s="20" t="s">
        <v>75</v>
      </c>
      <c r="K403" s="20" t="s">
        <v>996</v>
      </c>
      <c r="L403" s="24">
        <v>45021</v>
      </c>
      <c r="M403" s="19" t="s">
        <v>2076</v>
      </c>
      <c r="N403" s="22" t="s">
        <v>2158</v>
      </c>
      <c r="O403" s="18">
        <v>0.10208333333333335</v>
      </c>
      <c r="P403" s="19">
        <v>5.6250000000000015E-2</v>
      </c>
      <c r="Q403" s="20" t="s">
        <v>2302</v>
      </c>
      <c r="R403" s="33">
        <v>151</v>
      </c>
      <c r="S403" s="19">
        <v>4.583333333333333E-2</v>
      </c>
    </row>
    <row r="404" spans="1:19">
      <c r="A404" s="16">
        <v>14</v>
      </c>
      <c r="B404" s="15" t="s">
        <v>995</v>
      </c>
      <c r="C404" s="16">
        <v>5</v>
      </c>
      <c r="D404" s="15" t="s">
        <v>97</v>
      </c>
      <c r="E404" s="15" t="s">
        <v>82</v>
      </c>
      <c r="F404" s="15" t="s">
        <v>59</v>
      </c>
      <c r="G404" s="35">
        <v>14.76</v>
      </c>
      <c r="H404" s="15" t="s">
        <v>70</v>
      </c>
      <c r="I404" s="16">
        <v>403</v>
      </c>
      <c r="J404" s="15" t="s">
        <v>69</v>
      </c>
      <c r="K404" s="15" t="s">
        <v>993</v>
      </c>
      <c r="L404" s="23">
        <v>45021</v>
      </c>
      <c r="M404" s="14" t="s">
        <v>1924</v>
      </c>
      <c r="N404" s="17" t="s">
        <v>2249</v>
      </c>
      <c r="O404" s="13">
        <v>0.125</v>
      </c>
      <c r="P404" s="14">
        <v>6.5972222222222224E-2</v>
      </c>
      <c r="Q404" s="15" t="s">
        <v>2302</v>
      </c>
      <c r="R404" s="32">
        <v>190</v>
      </c>
      <c r="S404" s="14">
        <v>5.9027777777777776E-2</v>
      </c>
    </row>
    <row r="405" spans="1:19">
      <c r="A405" s="21">
        <v>17</v>
      </c>
      <c r="B405" s="20" t="s">
        <v>992</v>
      </c>
      <c r="C405" s="21">
        <v>2</v>
      </c>
      <c r="D405" s="20" t="s">
        <v>87</v>
      </c>
      <c r="E405" s="20" t="s">
        <v>82</v>
      </c>
      <c r="F405" s="20" t="s">
        <v>59</v>
      </c>
      <c r="G405" s="36">
        <v>32.56</v>
      </c>
      <c r="H405" s="20" t="s">
        <v>70</v>
      </c>
      <c r="I405" s="21">
        <v>404</v>
      </c>
      <c r="J405" s="20" t="s">
        <v>90</v>
      </c>
      <c r="K405" s="20" t="s">
        <v>990</v>
      </c>
      <c r="L405" s="24">
        <v>45021</v>
      </c>
      <c r="M405" s="19" t="s">
        <v>1981</v>
      </c>
      <c r="N405" s="22" t="s">
        <v>2204</v>
      </c>
      <c r="O405" s="18">
        <v>0.16041666666666668</v>
      </c>
      <c r="P405" s="19">
        <v>8.9583333333333348E-2</v>
      </c>
      <c r="Q405" s="20" t="s">
        <v>2302</v>
      </c>
      <c r="R405" s="33">
        <v>182</v>
      </c>
      <c r="S405" s="19">
        <v>7.0833333333333331E-2</v>
      </c>
    </row>
    <row r="406" spans="1:19">
      <c r="A406" s="16">
        <v>5</v>
      </c>
      <c r="B406" s="15" t="s">
        <v>182</v>
      </c>
      <c r="C406" s="16">
        <v>6</v>
      </c>
      <c r="D406" s="15" t="s">
        <v>61</v>
      </c>
      <c r="E406" s="15" t="s">
        <v>66</v>
      </c>
      <c r="F406" s="15" t="s">
        <v>59</v>
      </c>
      <c r="G406" s="35">
        <v>14.56</v>
      </c>
      <c r="H406" s="15" t="s">
        <v>57</v>
      </c>
      <c r="I406" s="16">
        <v>405</v>
      </c>
      <c r="J406" s="15" t="s">
        <v>64</v>
      </c>
      <c r="K406" s="15" t="s">
        <v>988</v>
      </c>
      <c r="L406" s="23">
        <v>45021</v>
      </c>
      <c r="M406" s="14" t="s">
        <v>1948</v>
      </c>
      <c r="N406" s="17" t="s">
        <v>2113</v>
      </c>
      <c r="O406" s="13">
        <v>9.7222222222222238E-2</v>
      </c>
      <c r="P406" s="14">
        <v>2.9166666666666688E-2</v>
      </c>
      <c r="Q406" s="15" t="s">
        <v>2302</v>
      </c>
      <c r="R406" s="32">
        <v>106</v>
      </c>
      <c r="S406" s="14">
        <v>6.805555555555555E-2</v>
      </c>
    </row>
    <row r="407" spans="1:19">
      <c r="A407" s="21">
        <v>14</v>
      </c>
      <c r="B407" s="20" t="s">
        <v>987</v>
      </c>
      <c r="C407" s="21">
        <v>5</v>
      </c>
      <c r="D407" s="20" t="s">
        <v>61</v>
      </c>
      <c r="E407" s="20" t="s">
        <v>66</v>
      </c>
      <c r="F407" s="20" t="s">
        <v>102</v>
      </c>
      <c r="G407" s="36">
        <v>34.03</v>
      </c>
      <c r="H407" s="20" t="s">
        <v>76</v>
      </c>
      <c r="I407" s="21">
        <v>406</v>
      </c>
      <c r="J407" s="20" t="s">
        <v>90</v>
      </c>
      <c r="K407" s="20" t="s">
        <v>985</v>
      </c>
      <c r="L407" s="24">
        <v>45021</v>
      </c>
      <c r="M407" s="19" t="s">
        <v>1885</v>
      </c>
      <c r="N407" s="22" t="s">
        <v>2010</v>
      </c>
      <c r="O407" s="18">
        <v>9.9305555555555564E-2</v>
      </c>
      <c r="P407" s="19">
        <v>7.6388888888888895E-3</v>
      </c>
      <c r="Q407" s="20" t="s">
        <v>2302</v>
      </c>
      <c r="R407" s="33">
        <v>155</v>
      </c>
      <c r="S407" s="19">
        <v>8.1250000000000003E-2</v>
      </c>
    </row>
    <row r="408" spans="1:19">
      <c r="A408" s="16">
        <v>4</v>
      </c>
      <c r="B408" s="15" t="s">
        <v>984</v>
      </c>
      <c r="C408" s="16">
        <v>1</v>
      </c>
      <c r="D408" s="15" t="s">
        <v>78</v>
      </c>
      <c r="E408" s="15" t="s">
        <v>60</v>
      </c>
      <c r="F408" s="15" t="s">
        <v>106</v>
      </c>
      <c r="G408" s="35">
        <v>22.98</v>
      </c>
      <c r="H408" s="15" t="s">
        <v>57</v>
      </c>
      <c r="I408" s="16">
        <v>407</v>
      </c>
      <c r="J408" s="15" t="s">
        <v>56</v>
      </c>
      <c r="K408" s="15" t="s">
        <v>982</v>
      </c>
      <c r="L408" s="23">
        <v>45021</v>
      </c>
      <c r="M408" s="14" t="s">
        <v>2049</v>
      </c>
      <c r="N408" s="17" t="s">
        <v>2235</v>
      </c>
      <c r="O408" s="13">
        <v>0.10972222222222219</v>
      </c>
      <c r="P408" s="14">
        <v>7.4999999999999969E-2</v>
      </c>
      <c r="Q408" s="15" t="s">
        <v>2302</v>
      </c>
      <c r="R408" s="32">
        <v>95</v>
      </c>
      <c r="S408" s="14">
        <v>3.4722222222222224E-2</v>
      </c>
    </row>
    <row r="409" spans="1:19">
      <c r="A409" s="21">
        <v>17</v>
      </c>
      <c r="B409" s="20" t="s">
        <v>652</v>
      </c>
      <c r="C409" s="21">
        <v>3</v>
      </c>
      <c r="D409" s="20" t="s">
        <v>61</v>
      </c>
      <c r="E409" s="20" t="s">
        <v>82</v>
      </c>
      <c r="F409" s="20" t="s">
        <v>59</v>
      </c>
      <c r="G409" s="36">
        <v>10.14</v>
      </c>
      <c r="H409" s="20" t="s">
        <v>76</v>
      </c>
      <c r="I409" s="21">
        <v>408</v>
      </c>
      <c r="J409" s="20" t="s">
        <v>69</v>
      </c>
      <c r="K409" s="20" t="s">
        <v>981</v>
      </c>
      <c r="L409" s="24">
        <v>45021</v>
      </c>
      <c r="M409" s="19" t="s">
        <v>2077</v>
      </c>
      <c r="N409" s="22" t="s">
        <v>2131</v>
      </c>
      <c r="O409" s="18">
        <v>0.14166666666666664</v>
      </c>
      <c r="P409" s="19">
        <v>5.7638888888888865E-2</v>
      </c>
      <c r="Q409" s="20" t="s">
        <v>2302</v>
      </c>
      <c r="R409" s="33">
        <v>131</v>
      </c>
      <c r="S409" s="19">
        <v>7.3611111111111113E-2</v>
      </c>
    </row>
    <row r="410" spans="1:19">
      <c r="A410" s="16">
        <v>15</v>
      </c>
      <c r="B410" s="15" t="s">
        <v>980</v>
      </c>
      <c r="C410" s="16">
        <v>5</v>
      </c>
      <c r="D410" s="15" t="s">
        <v>97</v>
      </c>
      <c r="E410" s="15" t="s">
        <v>82</v>
      </c>
      <c r="F410" s="15" t="s">
        <v>2342</v>
      </c>
      <c r="G410" s="35">
        <v>0</v>
      </c>
      <c r="H410" s="15" t="s">
        <v>57</v>
      </c>
      <c r="I410" s="16">
        <v>409</v>
      </c>
      <c r="J410" s="15" t="s">
        <v>69</v>
      </c>
      <c r="K410" s="15" t="s">
        <v>979</v>
      </c>
      <c r="L410" s="23">
        <v>45021</v>
      </c>
      <c r="M410" s="14" t="s">
        <v>2056</v>
      </c>
      <c r="N410" s="17" t="s">
        <v>1906</v>
      </c>
      <c r="O410" s="13">
        <v>4.5833333333333337E-2</v>
      </c>
      <c r="P410" s="14">
        <v>0</v>
      </c>
      <c r="Q410" s="15" t="s">
        <v>2303</v>
      </c>
      <c r="R410" s="32">
        <v>203</v>
      </c>
      <c r="S410" s="14">
        <v>0.11319444444444444</v>
      </c>
    </row>
    <row r="411" spans="1:19">
      <c r="A411" s="21">
        <v>1</v>
      </c>
      <c r="B411" s="20" t="s">
        <v>124</v>
      </c>
      <c r="C411" s="21">
        <v>3</v>
      </c>
      <c r="D411" s="20" t="s">
        <v>78</v>
      </c>
      <c r="E411" s="20" t="s">
        <v>66</v>
      </c>
      <c r="F411" s="20" t="s">
        <v>59</v>
      </c>
      <c r="G411" s="36">
        <v>43.65</v>
      </c>
      <c r="H411" s="20" t="s">
        <v>57</v>
      </c>
      <c r="I411" s="21">
        <v>410</v>
      </c>
      <c r="J411" s="20" t="s">
        <v>100</v>
      </c>
      <c r="K411" s="20" t="s">
        <v>743</v>
      </c>
      <c r="L411" s="24">
        <v>45021</v>
      </c>
      <c r="M411" s="19" t="s">
        <v>1939</v>
      </c>
      <c r="N411" s="22" t="s">
        <v>2250</v>
      </c>
      <c r="O411" s="18">
        <v>0.10833333333333335</v>
      </c>
      <c r="P411" s="19">
        <v>4.5138888888888909E-2</v>
      </c>
      <c r="Q411" s="20" t="s">
        <v>2302</v>
      </c>
      <c r="R411" s="33">
        <v>56</v>
      </c>
      <c r="S411" s="19">
        <v>6.3194444444444442E-2</v>
      </c>
    </row>
    <row r="412" spans="1:19">
      <c r="A412" s="16">
        <v>3</v>
      </c>
      <c r="B412" s="15" t="s">
        <v>977</v>
      </c>
      <c r="C412" s="16">
        <v>3</v>
      </c>
      <c r="D412" s="15" t="s">
        <v>97</v>
      </c>
      <c r="E412" s="15" t="s">
        <v>82</v>
      </c>
      <c r="F412" s="15" t="s">
        <v>106</v>
      </c>
      <c r="G412" s="35">
        <v>21.88</v>
      </c>
      <c r="H412" s="15" t="s">
        <v>76</v>
      </c>
      <c r="I412" s="16">
        <v>411</v>
      </c>
      <c r="J412" s="15" t="s">
        <v>75</v>
      </c>
      <c r="K412" s="15" t="s">
        <v>975</v>
      </c>
      <c r="L412" s="23">
        <v>45021</v>
      </c>
      <c r="M412" s="14" t="s">
        <v>1890</v>
      </c>
      <c r="N412" s="17" t="s">
        <v>2145</v>
      </c>
      <c r="O412" s="13">
        <v>0.13055555555555556</v>
      </c>
      <c r="P412" s="14">
        <v>6.5972222222222224E-2</v>
      </c>
      <c r="Q412" s="15" t="s">
        <v>2302</v>
      </c>
      <c r="R412" s="32">
        <v>219</v>
      </c>
      <c r="S412" s="14">
        <v>5.4166666666666669E-2</v>
      </c>
    </row>
    <row r="413" spans="1:19">
      <c r="A413" s="21">
        <v>11</v>
      </c>
      <c r="B413" s="20" t="s">
        <v>974</v>
      </c>
      <c r="C413" s="21">
        <v>4</v>
      </c>
      <c r="D413" s="20" t="s">
        <v>87</v>
      </c>
      <c r="E413" s="20" t="s">
        <v>66</v>
      </c>
      <c r="F413" s="20" t="s">
        <v>59</v>
      </c>
      <c r="G413" s="36">
        <v>12.94</v>
      </c>
      <c r="H413" s="20" t="s">
        <v>76</v>
      </c>
      <c r="I413" s="21">
        <v>412</v>
      </c>
      <c r="J413" s="20" t="s">
        <v>100</v>
      </c>
      <c r="K413" s="20" t="s">
        <v>9</v>
      </c>
      <c r="L413" s="24">
        <v>45021</v>
      </c>
      <c r="M413" s="19" t="s">
        <v>2033</v>
      </c>
      <c r="N413" s="22" t="s">
        <v>1891</v>
      </c>
      <c r="O413" s="18">
        <v>8.0555555555555547E-2</v>
      </c>
      <c r="P413" s="19">
        <v>3.0555555555555544E-2</v>
      </c>
      <c r="Q413" s="20" t="s">
        <v>2302</v>
      </c>
      <c r="R413" s="33">
        <v>93</v>
      </c>
      <c r="S413" s="19">
        <v>3.9583333333333331E-2</v>
      </c>
    </row>
    <row r="414" spans="1:19">
      <c r="A414" s="16">
        <v>13</v>
      </c>
      <c r="B414" s="15" t="s">
        <v>121</v>
      </c>
      <c r="C414" s="16">
        <v>3</v>
      </c>
      <c r="D414" s="15" t="s">
        <v>78</v>
      </c>
      <c r="E414" s="15" t="s">
        <v>66</v>
      </c>
      <c r="F414" s="15" t="s">
        <v>59</v>
      </c>
      <c r="G414" s="35">
        <v>23.01</v>
      </c>
      <c r="H414" s="15" t="s">
        <v>76</v>
      </c>
      <c r="I414" s="16">
        <v>413</v>
      </c>
      <c r="J414" s="15" t="s">
        <v>64</v>
      </c>
      <c r="K414" s="15" t="s">
        <v>17</v>
      </c>
      <c r="L414" s="23">
        <v>45021</v>
      </c>
      <c r="M414" s="14" t="s">
        <v>2019</v>
      </c>
      <c r="N414" s="17" t="s">
        <v>2183</v>
      </c>
      <c r="O414" s="13">
        <v>0.10902777777777779</v>
      </c>
      <c r="P414" s="14">
        <v>9.027777777777779E-2</v>
      </c>
      <c r="Q414" s="15" t="s">
        <v>2302</v>
      </c>
      <c r="R414" s="32">
        <v>35</v>
      </c>
      <c r="S414" s="14">
        <v>8.3333333333333332E-3</v>
      </c>
    </row>
    <row r="415" spans="1:19">
      <c r="A415" s="21">
        <v>14</v>
      </c>
      <c r="B415" s="20" t="s">
        <v>971</v>
      </c>
      <c r="C415" s="21">
        <v>6</v>
      </c>
      <c r="D415" s="20" t="s">
        <v>87</v>
      </c>
      <c r="E415" s="20" t="s">
        <v>60</v>
      </c>
      <c r="F415" s="20" t="s">
        <v>59</v>
      </c>
      <c r="G415" s="36">
        <v>13.17</v>
      </c>
      <c r="H415" s="20" t="s">
        <v>57</v>
      </c>
      <c r="I415" s="21">
        <v>414</v>
      </c>
      <c r="J415" s="20" t="s">
        <v>90</v>
      </c>
      <c r="K415" s="20" t="s">
        <v>14</v>
      </c>
      <c r="L415" s="24">
        <v>45021</v>
      </c>
      <c r="M415" s="19" t="s">
        <v>1978</v>
      </c>
      <c r="N415" s="22" t="s">
        <v>2251</v>
      </c>
      <c r="O415" s="18">
        <v>0.14513888888888887</v>
      </c>
      <c r="P415" s="19">
        <v>0.11874999999999998</v>
      </c>
      <c r="Q415" s="20" t="s">
        <v>2302</v>
      </c>
      <c r="R415" s="33">
        <v>33</v>
      </c>
      <c r="S415" s="19">
        <v>2.6388888888888889E-2</v>
      </c>
    </row>
    <row r="416" spans="1:19">
      <c r="A416" s="16">
        <v>14</v>
      </c>
      <c r="B416" s="15" t="s">
        <v>775</v>
      </c>
      <c r="C416" s="16">
        <v>4</v>
      </c>
      <c r="D416" s="15" t="s">
        <v>78</v>
      </c>
      <c r="E416" s="15" t="s">
        <v>66</v>
      </c>
      <c r="F416" s="15" t="s">
        <v>59</v>
      </c>
      <c r="G416" s="35">
        <v>20.51</v>
      </c>
      <c r="H416" s="15" t="s">
        <v>76</v>
      </c>
      <c r="I416" s="16">
        <v>415</v>
      </c>
      <c r="J416" s="15" t="s">
        <v>104</v>
      </c>
      <c r="K416" s="15" t="s">
        <v>968</v>
      </c>
      <c r="L416" s="23">
        <v>45021</v>
      </c>
      <c r="M416" s="14" t="s">
        <v>2038</v>
      </c>
      <c r="N416" s="17" t="s">
        <v>2225</v>
      </c>
      <c r="O416" s="13">
        <v>0.17430555555555552</v>
      </c>
      <c r="P416" s="14">
        <v>0.10347222222222219</v>
      </c>
      <c r="Q416" s="15" t="s">
        <v>2302</v>
      </c>
      <c r="R416" s="32">
        <v>158</v>
      </c>
      <c r="S416" s="14">
        <v>6.0416666666666667E-2</v>
      </c>
    </row>
    <row r="417" spans="1:19">
      <c r="A417" s="21">
        <v>20</v>
      </c>
      <c r="B417" s="20" t="s">
        <v>967</v>
      </c>
      <c r="C417" s="21">
        <v>2</v>
      </c>
      <c r="D417" s="20" t="s">
        <v>97</v>
      </c>
      <c r="E417" s="20" t="s">
        <v>66</v>
      </c>
      <c r="F417" s="20" t="s">
        <v>59</v>
      </c>
      <c r="G417" s="36">
        <v>12.9</v>
      </c>
      <c r="H417" s="20" t="s">
        <v>57</v>
      </c>
      <c r="I417" s="21">
        <v>416</v>
      </c>
      <c r="J417" s="20" t="s">
        <v>85</v>
      </c>
      <c r="K417" s="20" t="s">
        <v>26</v>
      </c>
      <c r="L417" s="24">
        <v>45021</v>
      </c>
      <c r="M417" s="19" t="s">
        <v>1886</v>
      </c>
      <c r="N417" s="22" t="s">
        <v>2169</v>
      </c>
      <c r="O417" s="18">
        <v>0.14861111111111114</v>
      </c>
      <c r="P417" s="19">
        <v>0.14236111111111113</v>
      </c>
      <c r="Q417" s="20" t="s">
        <v>2302</v>
      </c>
      <c r="R417" s="33">
        <v>25</v>
      </c>
      <c r="S417" s="19">
        <v>6.2500000000000003E-3</v>
      </c>
    </row>
    <row r="418" spans="1:19">
      <c r="A418" s="16">
        <v>7</v>
      </c>
      <c r="B418" s="15" t="s">
        <v>469</v>
      </c>
      <c r="C418" s="16">
        <v>2</v>
      </c>
      <c r="D418" s="15" t="s">
        <v>61</v>
      </c>
      <c r="E418" s="15" t="s">
        <v>66</v>
      </c>
      <c r="F418" s="15" t="s">
        <v>2342</v>
      </c>
      <c r="G418" s="35">
        <v>0</v>
      </c>
      <c r="H418" s="15" t="s">
        <v>70</v>
      </c>
      <c r="I418" s="16">
        <v>417</v>
      </c>
      <c r="J418" s="15" t="s">
        <v>132</v>
      </c>
      <c r="K418" s="15" t="s">
        <v>964</v>
      </c>
      <c r="L418" s="23">
        <v>45021</v>
      </c>
      <c r="M418" s="14" t="s">
        <v>1955</v>
      </c>
      <c r="N418" s="17" t="s">
        <v>2189</v>
      </c>
      <c r="O418" s="13">
        <v>4.7222222222222221E-2</v>
      </c>
      <c r="P418" s="14">
        <v>0</v>
      </c>
      <c r="Q418" s="15" t="s">
        <v>2303</v>
      </c>
      <c r="R418" s="32">
        <v>142</v>
      </c>
      <c r="S418" s="14">
        <v>6.25E-2</v>
      </c>
    </row>
    <row r="419" spans="1:19">
      <c r="A419" s="21">
        <v>17</v>
      </c>
      <c r="B419" s="20" t="s">
        <v>963</v>
      </c>
      <c r="C419" s="21">
        <v>4</v>
      </c>
      <c r="D419" s="20" t="s">
        <v>72</v>
      </c>
      <c r="E419" s="20" t="s">
        <v>66</v>
      </c>
      <c r="F419" s="20" t="s">
        <v>59</v>
      </c>
      <c r="G419" s="36">
        <v>35.51</v>
      </c>
      <c r="H419" s="20" t="s">
        <v>57</v>
      </c>
      <c r="I419" s="21">
        <v>418</v>
      </c>
      <c r="J419" s="20" t="s">
        <v>90</v>
      </c>
      <c r="K419" s="20" t="s">
        <v>961</v>
      </c>
      <c r="L419" s="24">
        <v>45021</v>
      </c>
      <c r="M419" s="19" t="s">
        <v>2032</v>
      </c>
      <c r="N419" s="22" t="s">
        <v>2037</v>
      </c>
      <c r="O419" s="18">
        <v>0.11041666666666666</v>
      </c>
      <c r="P419" s="19">
        <v>4.0972222222222215E-2</v>
      </c>
      <c r="Q419" s="20" t="s">
        <v>2302</v>
      </c>
      <c r="R419" s="33">
        <v>118</v>
      </c>
      <c r="S419" s="19">
        <v>6.9444444444444448E-2</v>
      </c>
    </row>
    <row r="420" spans="1:19">
      <c r="A420" s="16">
        <v>11</v>
      </c>
      <c r="B420" s="15" t="s">
        <v>960</v>
      </c>
      <c r="C420" s="16">
        <v>4</v>
      </c>
      <c r="D420" s="15" t="s">
        <v>87</v>
      </c>
      <c r="E420" s="15" t="s">
        <v>82</v>
      </c>
      <c r="F420" s="15" t="s">
        <v>59</v>
      </c>
      <c r="G420" s="35">
        <v>14.09</v>
      </c>
      <c r="H420" s="15" t="s">
        <v>76</v>
      </c>
      <c r="I420" s="16">
        <v>419</v>
      </c>
      <c r="J420" s="15" t="s">
        <v>64</v>
      </c>
      <c r="K420" s="15" t="s">
        <v>959</v>
      </c>
      <c r="L420" s="23">
        <v>45021</v>
      </c>
      <c r="M420" s="14" t="s">
        <v>2054</v>
      </c>
      <c r="N420" s="17" t="s">
        <v>2252</v>
      </c>
      <c r="O420" s="13">
        <v>0.11388888888888891</v>
      </c>
      <c r="P420" s="14">
        <v>5.9027777777777797E-2</v>
      </c>
      <c r="Q420" s="15" t="s">
        <v>2302</v>
      </c>
      <c r="R420" s="32">
        <v>67</v>
      </c>
      <c r="S420" s="14">
        <v>4.4444444444444446E-2</v>
      </c>
    </row>
    <row r="421" spans="1:19">
      <c r="A421" s="21">
        <v>18</v>
      </c>
      <c r="B421" s="20" t="s">
        <v>958</v>
      </c>
      <c r="C421" s="21">
        <v>6</v>
      </c>
      <c r="D421" s="20" t="s">
        <v>61</v>
      </c>
      <c r="E421" s="20" t="s">
        <v>82</v>
      </c>
      <c r="F421" s="20" t="s">
        <v>59</v>
      </c>
      <c r="G421" s="36">
        <v>31.49</v>
      </c>
      <c r="H421" s="20" t="s">
        <v>76</v>
      </c>
      <c r="I421" s="21">
        <v>420</v>
      </c>
      <c r="J421" s="20" t="s">
        <v>126</v>
      </c>
      <c r="K421" s="20" t="s">
        <v>956</v>
      </c>
      <c r="L421" s="24">
        <v>45021</v>
      </c>
      <c r="M421" s="19" t="s">
        <v>2078</v>
      </c>
      <c r="N421" s="22" t="s">
        <v>2137</v>
      </c>
      <c r="O421" s="18">
        <v>0.14305555555555555</v>
      </c>
      <c r="P421" s="19">
        <v>5.9722222222222218E-2</v>
      </c>
      <c r="Q421" s="20" t="s">
        <v>2302</v>
      </c>
      <c r="R421" s="33">
        <v>242</v>
      </c>
      <c r="S421" s="19">
        <v>7.2916666666666671E-2</v>
      </c>
    </row>
    <row r="422" spans="1:19">
      <c r="A422" s="16">
        <v>10</v>
      </c>
      <c r="B422" s="15" t="s">
        <v>794</v>
      </c>
      <c r="C422" s="16">
        <v>1</v>
      </c>
      <c r="D422" s="15" t="s">
        <v>97</v>
      </c>
      <c r="E422" s="15" t="s">
        <v>82</v>
      </c>
      <c r="F422" s="15" t="s">
        <v>59</v>
      </c>
      <c r="G422" s="35">
        <v>17.57</v>
      </c>
      <c r="H422" s="15" t="s">
        <v>76</v>
      </c>
      <c r="I422" s="16">
        <v>421</v>
      </c>
      <c r="J422" s="15" t="s">
        <v>69</v>
      </c>
      <c r="K422" s="15" t="s">
        <v>954</v>
      </c>
      <c r="L422" s="23">
        <v>45021</v>
      </c>
      <c r="M422" s="14" t="s">
        <v>2072</v>
      </c>
      <c r="N422" s="17" t="s">
        <v>2233</v>
      </c>
      <c r="O422" s="13">
        <v>0.11458333333333331</v>
      </c>
      <c r="P422" s="14">
        <v>5.486111111111109E-2</v>
      </c>
      <c r="Q422" s="15" t="s">
        <v>2302</v>
      </c>
      <c r="R422" s="32">
        <v>85</v>
      </c>
      <c r="S422" s="14">
        <v>4.9305555555555554E-2</v>
      </c>
    </row>
    <row r="423" spans="1:19">
      <c r="A423" s="21">
        <v>12</v>
      </c>
      <c r="B423" s="20" t="s">
        <v>953</v>
      </c>
      <c r="C423" s="21">
        <v>6</v>
      </c>
      <c r="D423" s="20" t="s">
        <v>61</v>
      </c>
      <c r="E423" s="20" t="s">
        <v>82</v>
      </c>
      <c r="F423" s="20" t="s">
        <v>59</v>
      </c>
      <c r="G423" s="36">
        <v>39.72</v>
      </c>
      <c r="H423" s="20" t="s">
        <v>57</v>
      </c>
      <c r="I423" s="21">
        <v>422</v>
      </c>
      <c r="J423" s="20" t="s">
        <v>90</v>
      </c>
      <c r="K423" s="20" t="s">
        <v>951</v>
      </c>
      <c r="L423" s="24">
        <v>45021</v>
      </c>
      <c r="M423" s="19" t="s">
        <v>2022</v>
      </c>
      <c r="N423" s="22" t="s">
        <v>1895</v>
      </c>
      <c r="O423" s="18">
        <v>0.10625000000000001</v>
      </c>
      <c r="P423" s="19">
        <v>8.2638888888888901E-2</v>
      </c>
      <c r="Q423" s="20" t="s">
        <v>2302</v>
      </c>
      <c r="R423" s="33">
        <v>88</v>
      </c>
      <c r="S423" s="19">
        <v>2.361111111111111E-2</v>
      </c>
    </row>
    <row r="424" spans="1:19">
      <c r="A424" s="16">
        <v>4</v>
      </c>
      <c r="B424" s="15" t="s">
        <v>950</v>
      </c>
      <c r="C424" s="16">
        <v>2</v>
      </c>
      <c r="D424" s="15" t="s">
        <v>97</v>
      </c>
      <c r="E424" s="15" t="s">
        <v>82</v>
      </c>
      <c r="F424" s="15" t="s">
        <v>102</v>
      </c>
      <c r="G424" s="35">
        <v>34.130000000000003</v>
      </c>
      <c r="H424" s="15" t="s">
        <v>70</v>
      </c>
      <c r="I424" s="16">
        <v>423</v>
      </c>
      <c r="J424" s="15" t="s">
        <v>56</v>
      </c>
      <c r="K424" s="15" t="s">
        <v>948</v>
      </c>
      <c r="L424" s="23">
        <v>45021</v>
      </c>
      <c r="M424" s="14" t="s">
        <v>2007</v>
      </c>
      <c r="N424" s="17" t="s">
        <v>2142</v>
      </c>
      <c r="O424" s="13">
        <v>9.9305555555555577E-2</v>
      </c>
      <c r="P424" s="14">
        <v>7.7777777777777807E-2</v>
      </c>
      <c r="Q424" s="15" t="s">
        <v>2302</v>
      </c>
      <c r="R424" s="32">
        <v>152</v>
      </c>
      <c r="S424" s="14">
        <v>2.1527777777777778E-2</v>
      </c>
    </row>
    <row r="425" spans="1:19">
      <c r="A425" s="21">
        <v>13</v>
      </c>
      <c r="B425" s="20" t="s">
        <v>883</v>
      </c>
      <c r="C425" s="21">
        <v>3</v>
      </c>
      <c r="D425" s="20" t="s">
        <v>61</v>
      </c>
      <c r="E425" s="20" t="s">
        <v>66</v>
      </c>
      <c r="F425" s="20" t="s">
        <v>102</v>
      </c>
      <c r="G425" s="36">
        <v>11.02</v>
      </c>
      <c r="H425" s="20" t="s">
        <v>57</v>
      </c>
      <c r="I425" s="21">
        <v>424</v>
      </c>
      <c r="J425" s="20" t="s">
        <v>75</v>
      </c>
      <c r="K425" s="20" t="s">
        <v>711</v>
      </c>
      <c r="L425" s="24">
        <v>45021</v>
      </c>
      <c r="M425" s="19" t="s">
        <v>2042</v>
      </c>
      <c r="N425" s="22" t="s">
        <v>2084</v>
      </c>
      <c r="O425" s="18">
        <v>8.958333333333332E-2</v>
      </c>
      <c r="P425" s="19">
        <v>2.8472222222222211E-2</v>
      </c>
      <c r="Q425" s="20" t="s">
        <v>2302</v>
      </c>
      <c r="R425" s="33">
        <v>147</v>
      </c>
      <c r="S425" s="19">
        <v>6.1111111111111109E-2</v>
      </c>
    </row>
    <row r="426" spans="1:19">
      <c r="A426" s="16">
        <v>18</v>
      </c>
      <c r="B426" s="15" t="s">
        <v>905</v>
      </c>
      <c r="C426" s="16">
        <v>3</v>
      </c>
      <c r="D426" s="15" t="s">
        <v>61</v>
      </c>
      <c r="E426" s="15" t="s">
        <v>82</v>
      </c>
      <c r="F426" s="15" t="s">
        <v>59</v>
      </c>
      <c r="G426" s="35">
        <v>49.43</v>
      </c>
      <c r="H426" s="15" t="s">
        <v>57</v>
      </c>
      <c r="I426" s="16">
        <v>425</v>
      </c>
      <c r="J426" s="15" t="s">
        <v>100</v>
      </c>
      <c r="K426" s="15" t="s">
        <v>16</v>
      </c>
      <c r="L426" s="23">
        <v>45021</v>
      </c>
      <c r="M426" s="14" t="s">
        <v>1888</v>
      </c>
      <c r="N426" s="17" t="s">
        <v>1944</v>
      </c>
      <c r="O426" s="13">
        <v>9.791666666666668E-2</v>
      </c>
      <c r="P426" s="14">
        <v>7.8472222222222235E-2</v>
      </c>
      <c r="Q426" s="15" t="s">
        <v>2302</v>
      </c>
      <c r="R426" s="32">
        <v>19</v>
      </c>
      <c r="S426" s="14">
        <v>1.9444444444444445E-2</v>
      </c>
    </row>
    <row r="427" spans="1:19">
      <c r="A427" s="21">
        <v>5</v>
      </c>
      <c r="B427" s="20" t="s">
        <v>945</v>
      </c>
      <c r="C427" s="21">
        <v>2</v>
      </c>
      <c r="D427" s="20" t="s">
        <v>78</v>
      </c>
      <c r="E427" s="20" t="s">
        <v>82</v>
      </c>
      <c r="F427" s="20" t="s">
        <v>2342</v>
      </c>
      <c r="G427" s="36">
        <v>0</v>
      </c>
      <c r="H427" s="20" t="s">
        <v>57</v>
      </c>
      <c r="I427" s="21">
        <v>426</v>
      </c>
      <c r="J427" s="20" t="s">
        <v>104</v>
      </c>
      <c r="K427" s="20" t="s">
        <v>943</v>
      </c>
      <c r="L427" s="24">
        <v>45021</v>
      </c>
      <c r="M427" s="19" t="s">
        <v>2044</v>
      </c>
      <c r="N427" s="22" t="s">
        <v>2220</v>
      </c>
      <c r="O427" s="18">
        <v>7.7083333333333337E-2</v>
      </c>
      <c r="P427" s="19">
        <v>0</v>
      </c>
      <c r="Q427" s="20" t="s">
        <v>2303</v>
      </c>
      <c r="R427" s="33">
        <v>247</v>
      </c>
      <c r="S427" s="19">
        <v>8.0555555555555561E-2</v>
      </c>
    </row>
    <row r="428" spans="1:19">
      <c r="A428" s="16">
        <v>2</v>
      </c>
      <c r="B428" s="15" t="s">
        <v>942</v>
      </c>
      <c r="C428" s="16">
        <v>4</v>
      </c>
      <c r="D428" s="15" t="s">
        <v>61</v>
      </c>
      <c r="E428" s="15" t="s">
        <v>82</v>
      </c>
      <c r="F428" s="15" t="s">
        <v>2342</v>
      </c>
      <c r="G428" s="35">
        <v>0</v>
      </c>
      <c r="H428" s="15" t="s">
        <v>70</v>
      </c>
      <c r="I428" s="16">
        <v>427</v>
      </c>
      <c r="J428" s="15" t="s">
        <v>126</v>
      </c>
      <c r="K428" s="15" t="s">
        <v>940</v>
      </c>
      <c r="L428" s="23">
        <v>45021</v>
      </c>
      <c r="M428" s="14" t="s">
        <v>2007</v>
      </c>
      <c r="N428" s="17" t="s">
        <v>1978</v>
      </c>
      <c r="O428" s="13">
        <v>4.7916666666666677E-2</v>
      </c>
      <c r="P428" s="14">
        <v>0</v>
      </c>
      <c r="Q428" s="15" t="s">
        <v>2303</v>
      </c>
      <c r="R428" s="32">
        <v>206</v>
      </c>
      <c r="S428" s="14">
        <v>0.11527777777777778</v>
      </c>
    </row>
    <row r="429" spans="1:19">
      <c r="A429" s="21">
        <v>7</v>
      </c>
      <c r="B429" s="20" t="s">
        <v>939</v>
      </c>
      <c r="C429" s="21">
        <v>5</v>
      </c>
      <c r="D429" s="20" t="s">
        <v>78</v>
      </c>
      <c r="E429" s="20" t="s">
        <v>60</v>
      </c>
      <c r="F429" s="20" t="s">
        <v>2342</v>
      </c>
      <c r="G429" s="36">
        <v>0</v>
      </c>
      <c r="H429" s="20" t="s">
        <v>57</v>
      </c>
      <c r="I429" s="21">
        <v>428</v>
      </c>
      <c r="J429" s="20" t="s">
        <v>56</v>
      </c>
      <c r="K429" s="20" t="s">
        <v>937</v>
      </c>
      <c r="L429" s="24">
        <v>45021</v>
      </c>
      <c r="M429" s="19" t="s">
        <v>1915</v>
      </c>
      <c r="N429" s="22" t="s">
        <v>2253</v>
      </c>
      <c r="O429" s="18">
        <v>0.11458333333333334</v>
      </c>
      <c r="P429" s="19">
        <v>0</v>
      </c>
      <c r="Q429" s="20" t="s">
        <v>2303</v>
      </c>
      <c r="R429" s="33">
        <v>175</v>
      </c>
      <c r="S429" s="19">
        <v>0.12430555555555556</v>
      </c>
    </row>
    <row r="430" spans="1:19">
      <c r="A430" s="16">
        <v>8</v>
      </c>
      <c r="B430" s="15" t="s">
        <v>936</v>
      </c>
      <c r="C430" s="16">
        <v>1</v>
      </c>
      <c r="D430" s="15" t="s">
        <v>78</v>
      </c>
      <c r="E430" s="15" t="s">
        <v>82</v>
      </c>
      <c r="F430" s="15" t="s">
        <v>59</v>
      </c>
      <c r="G430" s="35">
        <v>10.95</v>
      </c>
      <c r="H430" s="15" t="s">
        <v>57</v>
      </c>
      <c r="I430" s="16">
        <v>429</v>
      </c>
      <c r="J430" s="15" t="s">
        <v>104</v>
      </c>
      <c r="K430" s="15" t="s">
        <v>25</v>
      </c>
      <c r="L430" s="23">
        <v>45021</v>
      </c>
      <c r="M430" s="14" t="s">
        <v>2003</v>
      </c>
      <c r="N430" s="17" t="s">
        <v>1893</v>
      </c>
      <c r="O430" s="13">
        <v>0.15</v>
      </c>
      <c r="P430" s="14">
        <v>0.13125000000000001</v>
      </c>
      <c r="Q430" s="15" t="s">
        <v>2302</v>
      </c>
      <c r="R430" s="32">
        <v>78</v>
      </c>
      <c r="S430" s="14">
        <v>1.8749999999999999E-2</v>
      </c>
    </row>
    <row r="431" spans="1:19">
      <c r="A431" s="21">
        <v>7</v>
      </c>
      <c r="B431" s="20" t="s">
        <v>777</v>
      </c>
      <c r="C431" s="21">
        <v>3</v>
      </c>
      <c r="D431" s="20" t="s">
        <v>78</v>
      </c>
      <c r="E431" s="20" t="s">
        <v>82</v>
      </c>
      <c r="F431" s="20" t="s">
        <v>106</v>
      </c>
      <c r="G431" s="36">
        <v>42.09</v>
      </c>
      <c r="H431" s="20" t="s">
        <v>57</v>
      </c>
      <c r="I431" s="21">
        <v>430</v>
      </c>
      <c r="J431" s="20" t="s">
        <v>132</v>
      </c>
      <c r="K431" s="20" t="s">
        <v>26</v>
      </c>
      <c r="L431" s="24">
        <v>45021</v>
      </c>
      <c r="M431" s="19" t="s">
        <v>2008</v>
      </c>
      <c r="N431" s="22" t="s">
        <v>2102</v>
      </c>
      <c r="O431" s="18">
        <v>6.805555555555555E-2</v>
      </c>
      <c r="P431" s="19">
        <v>3.4027777777777775E-2</v>
      </c>
      <c r="Q431" s="20" t="s">
        <v>2302</v>
      </c>
      <c r="R431" s="33">
        <v>25</v>
      </c>
      <c r="S431" s="19">
        <v>3.4027777777777775E-2</v>
      </c>
    </row>
    <row r="432" spans="1:19">
      <c r="A432" s="16">
        <v>15</v>
      </c>
      <c r="B432" s="15" t="s">
        <v>933</v>
      </c>
      <c r="C432" s="16">
        <v>5</v>
      </c>
      <c r="D432" s="15" t="s">
        <v>87</v>
      </c>
      <c r="E432" s="15" t="s">
        <v>82</v>
      </c>
      <c r="F432" s="15" t="s">
        <v>59</v>
      </c>
      <c r="G432" s="35">
        <v>39.82</v>
      </c>
      <c r="H432" s="15" t="s">
        <v>70</v>
      </c>
      <c r="I432" s="16">
        <v>431</v>
      </c>
      <c r="J432" s="15" t="s">
        <v>64</v>
      </c>
      <c r="K432" s="15" t="s">
        <v>7</v>
      </c>
      <c r="L432" s="23">
        <v>45021</v>
      </c>
      <c r="M432" s="14" t="s">
        <v>1914</v>
      </c>
      <c r="N432" s="17" t="s">
        <v>2254</v>
      </c>
      <c r="O432" s="13">
        <v>0.16111111111111112</v>
      </c>
      <c r="P432" s="14">
        <v>0.14722222222222223</v>
      </c>
      <c r="Q432" s="15" t="s">
        <v>2302</v>
      </c>
      <c r="R432" s="32">
        <v>60</v>
      </c>
      <c r="S432" s="14">
        <v>1.3888888888888888E-2</v>
      </c>
    </row>
    <row r="433" spans="1:19">
      <c r="A433" s="21">
        <v>10</v>
      </c>
      <c r="B433" s="20" t="s">
        <v>931</v>
      </c>
      <c r="C433" s="21">
        <v>2</v>
      </c>
      <c r="D433" s="20" t="s">
        <v>78</v>
      </c>
      <c r="E433" s="20" t="s">
        <v>66</v>
      </c>
      <c r="F433" s="20" t="s">
        <v>59</v>
      </c>
      <c r="G433" s="36">
        <v>18.71</v>
      </c>
      <c r="H433" s="20" t="s">
        <v>70</v>
      </c>
      <c r="I433" s="21">
        <v>432</v>
      </c>
      <c r="J433" s="20" t="s">
        <v>75</v>
      </c>
      <c r="K433" s="20" t="s">
        <v>929</v>
      </c>
      <c r="L433" s="24">
        <v>45021</v>
      </c>
      <c r="M433" s="19" t="s">
        <v>2037</v>
      </c>
      <c r="N433" s="22" t="s">
        <v>2242</v>
      </c>
      <c r="O433" s="18">
        <v>9.9305555555555564E-2</v>
      </c>
      <c r="P433" s="19">
        <v>4.7916666666666677E-2</v>
      </c>
      <c r="Q433" s="20" t="s">
        <v>2302</v>
      </c>
      <c r="R433" s="33">
        <v>109</v>
      </c>
      <c r="S433" s="19">
        <v>5.1388888888888887E-2</v>
      </c>
    </row>
    <row r="434" spans="1:19">
      <c r="A434" s="16">
        <v>10</v>
      </c>
      <c r="B434" s="15" t="s">
        <v>928</v>
      </c>
      <c r="C434" s="16">
        <v>4</v>
      </c>
      <c r="D434" s="15" t="s">
        <v>78</v>
      </c>
      <c r="E434" s="15" t="s">
        <v>82</v>
      </c>
      <c r="F434" s="15" t="s">
        <v>59</v>
      </c>
      <c r="G434" s="35">
        <v>45.77</v>
      </c>
      <c r="H434" s="15" t="s">
        <v>57</v>
      </c>
      <c r="I434" s="16">
        <v>433</v>
      </c>
      <c r="J434" s="15" t="s">
        <v>126</v>
      </c>
      <c r="K434" s="15" t="s">
        <v>183</v>
      </c>
      <c r="L434" s="23">
        <v>45021</v>
      </c>
      <c r="M434" s="14" t="s">
        <v>2000</v>
      </c>
      <c r="N434" s="17" t="s">
        <v>1895</v>
      </c>
      <c r="O434" s="13">
        <v>7.9861111111111105E-2</v>
      </c>
      <c r="P434" s="14">
        <v>2.8472222222222218E-2</v>
      </c>
      <c r="Q434" s="15" t="s">
        <v>2302</v>
      </c>
      <c r="R434" s="32">
        <v>102</v>
      </c>
      <c r="S434" s="14">
        <v>5.1388888888888887E-2</v>
      </c>
    </row>
    <row r="435" spans="1:19">
      <c r="A435" s="21">
        <v>15</v>
      </c>
      <c r="B435" s="20" t="s">
        <v>926</v>
      </c>
      <c r="C435" s="21">
        <v>4</v>
      </c>
      <c r="D435" s="20" t="s">
        <v>78</v>
      </c>
      <c r="E435" s="20" t="s">
        <v>82</v>
      </c>
      <c r="F435" s="20" t="s">
        <v>59</v>
      </c>
      <c r="G435" s="36">
        <v>37.15</v>
      </c>
      <c r="H435" s="20" t="s">
        <v>57</v>
      </c>
      <c r="I435" s="21">
        <v>434</v>
      </c>
      <c r="J435" s="20" t="s">
        <v>126</v>
      </c>
      <c r="K435" s="20" t="s">
        <v>924</v>
      </c>
      <c r="L435" s="24">
        <v>45021</v>
      </c>
      <c r="M435" s="19" t="s">
        <v>2051</v>
      </c>
      <c r="N435" s="22" t="s">
        <v>2016</v>
      </c>
      <c r="O435" s="18">
        <v>0.15277777777777779</v>
      </c>
      <c r="P435" s="19">
        <v>0.11250000000000002</v>
      </c>
      <c r="Q435" s="20" t="s">
        <v>2302</v>
      </c>
      <c r="R435" s="33">
        <v>96</v>
      </c>
      <c r="S435" s="19">
        <v>4.027777777777778E-2</v>
      </c>
    </row>
    <row r="436" spans="1:19">
      <c r="A436" s="16">
        <v>17</v>
      </c>
      <c r="B436" s="15" t="s">
        <v>923</v>
      </c>
      <c r="C436" s="16">
        <v>6</v>
      </c>
      <c r="D436" s="15" t="s">
        <v>87</v>
      </c>
      <c r="E436" s="15" t="s">
        <v>82</v>
      </c>
      <c r="F436" s="15" t="s">
        <v>59</v>
      </c>
      <c r="G436" s="35">
        <v>30.48</v>
      </c>
      <c r="H436" s="15" t="s">
        <v>76</v>
      </c>
      <c r="I436" s="16">
        <v>435</v>
      </c>
      <c r="J436" s="15" t="s">
        <v>90</v>
      </c>
      <c r="K436" s="15" t="s">
        <v>921</v>
      </c>
      <c r="L436" s="23">
        <v>45021</v>
      </c>
      <c r="M436" s="14" t="s">
        <v>2015</v>
      </c>
      <c r="N436" s="17" t="s">
        <v>2212</v>
      </c>
      <c r="O436" s="13">
        <v>9.930555555555555E-2</v>
      </c>
      <c r="P436" s="14">
        <v>1.1805555555555541E-2</v>
      </c>
      <c r="Q436" s="15" t="s">
        <v>2302</v>
      </c>
      <c r="R436" s="32">
        <v>154</v>
      </c>
      <c r="S436" s="14">
        <v>7.7083333333333337E-2</v>
      </c>
    </row>
    <row r="437" spans="1:19">
      <c r="A437" s="21">
        <v>10</v>
      </c>
      <c r="B437" s="20" t="s">
        <v>920</v>
      </c>
      <c r="C437" s="21">
        <v>3</v>
      </c>
      <c r="D437" s="20" t="s">
        <v>87</v>
      </c>
      <c r="E437" s="20" t="s">
        <v>82</v>
      </c>
      <c r="F437" s="20" t="s">
        <v>59</v>
      </c>
      <c r="G437" s="36">
        <v>10.14</v>
      </c>
      <c r="H437" s="20" t="s">
        <v>76</v>
      </c>
      <c r="I437" s="21">
        <v>436</v>
      </c>
      <c r="J437" s="20" t="s">
        <v>104</v>
      </c>
      <c r="K437" s="20" t="s">
        <v>15</v>
      </c>
      <c r="L437" s="24">
        <v>45021</v>
      </c>
      <c r="M437" s="19" t="s">
        <v>2020</v>
      </c>
      <c r="N437" s="22" t="s">
        <v>2255</v>
      </c>
      <c r="O437" s="18">
        <v>0.17152777777777775</v>
      </c>
      <c r="P437" s="19">
        <v>0.12986111111111109</v>
      </c>
      <c r="Q437" s="20" t="s">
        <v>2302</v>
      </c>
      <c r="R437" s="33">
        <v>56</v>
      </c>
      <c r="S437" s="19">
        <v>3.125E-2</v>
      </c>
    </row>
    <row r="438" spans="1:19">
      <c r="A438" s="16">
        <v>16</v>
      </c>
      <c r="B438" s="15" t="s">
        <v>918</v>
      </c>
      <c r="C438" s="16">
        <v>6</v>
      </c>
      <c r="D438" s="15" t="s">
        <v>72</v>
      </c>
      <c r="E438" s="15" t="s">
        <v>82</v>
      </c>
      <c r="F438" s="15" t="s">
        <v>59</v>
      </c>
      <c r="G438" s="35">
        <v>12.56</v>
      </c>
      <c r="H438" s="15" t="s">
        <v>57</v>
      </c>
      <c r="I438" s="16">
        <v>437</v>
      </c>
      <c r="J438" s="15" t="s">
        <v>163</v>
      </c>
      <c r="K438" s="15" t="s">
        <v>17</v>
      </c>
      <c r="L438" s="23">
        <v>45021</v>
      </c>
      <c r="M438" s="14" t="s">
        <v>1910</v>
      </c>
      <c r="N438" s="17" t="s">
        <v>2256</v>
      </c>
      <c r="O438" s="13">
        <v>9.9305555555555564E-2</v>
      </c>
      <c r="P438" s="14">
        <v>6.3888888888888898E-2</v>
      </c>
      <c r="Q438" s="15" t="s">
        <v>2302</v>
      </c>
      <c r="R438" s="32">
        <v>70</v>
      </c>
      <c r="S438" s="14">
        <v>3.5416666666666666E-2</v>
      </c>
    </row>
    <row r="439" spans="1:19">
      <c r="A439" s="21">
        <v>2</v>
      </c>
      <c r="B439" s="20" t="s">
        <v>916</v>
      </c>
      <c r="C439" s="21">
        <v>1</v>
      </c>
      <c r="D439" s="20" t="s">
        <v>97</v>
      </c>
      <c r="E439" s="20" t="s">
        <v>82</v>
      </c>
      <c r="F439" s="20" t="s">
        <v>59</v>
      </c>
      <c r="G439" s="36">
        <v>19.3</v>
      </c>
      <c r="H439" s="20" t="s">
        <v>70</v>
      </c>
      <c r="I439" s="21">
        <v>438</v>
      </c>
      <c r="J439" s="20" t="s">
        <v>64</v>
      </c>
      <c r="K439" s="20" t="s">
        <v>14</v>
      </c>
      <c r="L439" s="24">
        <v>45021</v>
      </c>
      <c r="M439" s="19" t="s">
        <v>2079</v>
      </c>
      <c r="N439" s="22" t="s">
        <v>2257</v>
      </c>
      <c r="O439" s="18">
        <v>0.14930555555555555</v>
      </c>
      <c r="P439" s="19">
        <v>0.11388888888888889</v>
      </c>
      <c r="Q439" s="20" t="s">
        <v>2302</v>
      </c>
      <c r="R439" s="33">
        <v>33</v>
      </c>
      <c r="S439" s="19">
        <v>3.5416666666666666E-2</v>
      </c>
    </row>
    <row r="440" spans="1:19">
      <c r="A440" s="16">
        <v>15</v>
      </c>
      <c r="B440" s="15" t="s">
        <v>914</v>
      </c>
      <c r="C440" s="16">
        <v>1</v>
      </c>
      <c r="D440" s="15" t="s">
        <v>72</v>
      </c>
      <c r="E440" s="15" t="s">
        <v>66</v>
      </c>
      <c r="F440" s="15" t="s">
        <v>59</v>
      </c>
      <c r="G440" s="35">
        <v>25.56</v>
      </c>
      <c r="H440" s="15" t="s">
        <v>70</v>
      </c>
      <c r="I440" s="16">
        <v>439</v>
      </c>
      <c r="J440" s="15" t="s">
        <v>126</v>
      </c>
      <c r="K440" s="15" t="s">
        <v>596</v>
      </c>
      <c r="L440" s="23">
        <v>45021</v>
      </c>
      <c r="M440" s="14" t="s">
        <v>2018</v>
      </c>
      <c r="N440" s="17" t="s">
        <v>1982</v>
      </c>
      <c r="O440" s="13">
        <v>5.7638888888888885E-2</v>
      </c>
      <c r="P440" s="14">
        <v>1.3194444444444439E-2</v>
      </c>
      <c r="Q440" s="15" t="s">
        <v>2302</v>
      </c>
      <c r="R440" s="32">
        <v>177</v>
      </c>
      <c r="S440" s="14">
        <v>4.4444444444444446E-2</v>
      </c>
    </row>
    <row r="441" spans="1:19">
      <c r="A441" s="21">
        <v>13</v>
      </c>
      <c r="B441" s="20" t="s">
        <v>649</v>
      </c>
      <c r="C441" s="21">
        <v>1</v>
      </c>
      <c r="D441" s="20" t="s">
        <v>61</v>
      </c>
      <c r="E441" s="20" t="s">
        <v>82</v>
      </c>
      <c r="F441" s="20" t="s">
        <v>59</v>
      </c>
      <c r="G441" s="36">
        <v>38.85</v>
      </c>
      <c r="H441" s="20" t="s">
        <v>76</v>
      </c>
      <c r="I441" s="21">
        <v>440</v>
      </c>
      <c r="J441" s="20" t="s">
        <v>64</v>
      </c>
      <c r="K441" s="20" t="s">
        <v>911</v>
      </c>
      <c r="L441" s="24">
        <v>45021</v>
      </c>
      <c r="M441" s="19" t="s">
        <v>1966</v>
      </c>
      <c r="N441" s="22" t="s">
        <v>2258</v>
      </c>
      <c r="O441" s="18">
        <v>0.16944444444444443</v>
      </c>
      <c r="P441" s="19">
        <v>0.12777777777777777</v>
      </c>
      <c r="Q441" s="20" t="s">
        <v>2302</v>
      </c>
      <c r="R441" s="33">
        <v>84</v>
      </c>
      <c r="S441" s="19">
        <v>3.125E-2</v>
      </c>
    </row>
    <row r="442" spans="1:19">
      <c r="A442" s="16">
        <v>13</v>
      </c>
      <c r="B442" s="15" t="s">
        <v>268</v>
      </c>
      <c r="C442" s="16">
        <v>6</v>
      </c>
      <c r="D442" s="15" t="s">
        <v>61</v>
      </c>
      <c r="E442" s="15" t="s">
        <v>82</v>
      </c>
      <c r="F442" s="15" t="s">
        <v>102</v>
      </c>
      <c r="G442" s="35">
        <v>23.31</v>
      </c>
      <c r="H442" s="15" t="s">
        <v>76</v>
      </c>
      <c r="I442" s="16">
        <v>441</v>
      </c>
      <c r="J442" s="15" t="s">
        <v>90</v>
      </c>
      <c r="K442" s="15" t="s">
        <v>909</v>
      </c>
      <c r="L442" s="23">
        <v>45021</v>
      </c>
      <c r="M442" s="14" t="s">
        <v>1949</v>
      </c>
      <c r="N442" s="17" t="s">
        <v>2081</v>
      </c>
      <c r="O442" s="13">
        <v>0.10694444444444444</v>
      </c>
      <c r="P442" s="14">
        <v>3.4027777777777768E-2</v>
      </c>
      <c r="Q442" s="15" t="s">
        <v>2302</v>
      </c>
      <c r="R442" s="32">
        <v>183</v>
      </c>
      <c r="S442" s="14">
        <v>6.25E-2</v>
      </c>
    </row>
    <row r="443" spans="1:19">
      <c r="A443" s="21">
        <v>15</v>
      </c>
      <c r="B443" s="20" t="s">
        <v>908</v>
      </c>
      <c r="C443" s="21">
        <v>3</v>
      </c>
      <c r="D443" s="20" t="s">
        <v>78</v>
      </c>
      <c r="E443" s="20" t="s">
        <v>66</v>
      </c>
      <c r="F443" s="20" t="s">
        <v>2342</v>
      </c>
      <c r="G443" s="36">
        <v>0</v>
      </c>
      <c r="H443" s="20" t="s">
        <v>76</v>
      </c>
      <c r="I443" s="21">
        <v>442</v>
      </c>
      <c r="J443" s="20" t="s">
        <v>85</v>
      </c>
      <c r="K443" s="20" t="s">
        <v>906</v>
      </c>
      <c r="L443" s="24">
        <v>45021</v>
      </c>
      <c r="M443" s="19" t="s">
        <v>1907</v>
      </c>
      <c r="N443" s="22" t="s">
        <v>1915</v>
      </c>
      <c r="O443" s="18">
        <v>6.1805555555555523E-2</v>
      </c>
      <c r="P443" s="19">
        <v>0</v>
      </c>
      <c r="Q443" s="20" t="s">
        <v>2303</v>
      </c>
      <c r="R443" s="33">
        <v>235</v>
      </c>
      <c r="S443" s="19">
        <v>9.0972222222222218E-2</v>
      </c>
    </row>
    <row r="444" spans="1:19">
      <c r="A444" s="16">
        <v>4</v>
      </c>
      <c r="B444" s="15" t="s">
        <v>905</v>
      </c>
      <c r="C444" s="16">
        <v>2</v>
      </c>
      <c r="D444" s="15" t="s">
        <v>61</v>
      </c>
      <c r="E444" s="15" t="s">
        <v>82</v>
      </c>
      <c r="F444" s="15" t="s">
        <v>2342</v>
      </c>
      <c r="G444" s="35">
        <v>0</v>
      </c>
      <c r="H444" s="15" t="s">
        <v>70</v>
      </c>
      <c r="I444" s="16">
        <v>443</v>
      </c>
      <c r="J444" s="15" t="s">
        <v>132</v>
      </c>
      <c r="K444" s="15" t="s">
        <v>903</v>
      </c>
      <c r="L444" s="23">
        <v>45021</v>
      </c>
      <c r="M444" s="14" t="s">
        <v>2080</v>
      </c>
      <c r="N444" s="17" t="s">
        <v>2054</v>
      </c>
      <c r="O444" s="13">
        <v>8.2638888888888873E-2</v>
      </c>
      <c r="P444" s="14">
        <v>0</v>
      </c>
      <c r="Q444" s="15" t="s">
        <v>2303</v>
      </c>
      <c r="R444" s="32">
        <v>217</v>
      </c>
      <c r="S444" s="14">
        <v>0.1076388888888889</v>
      </c>
    </row>
    <row r="445" spans="1:19">
      <c r="A445" s="21">
        <v>8</v>
      </c>
      <c r="B445" s="20" t="s">
        <v>902</v>
      </c>
      <c r="C445" s="21">
        <v>5</v>
      </c>
      <c r="D445" s="20" t="s">
        <v>97</v>
      </c>
      <c r="E445" s="20" t="s">
        <v>82</v>
      </c>
      <c r="F445" s="20" t="s">
        <v>59</v>
      </c>
      <c r="G445" s="36">
        <v>25.26</v>
      </c>
      <c r="H445" s="20" t="s">
        <v>70</v>
      </c>
      <c r="I445" s="21">
        <v>444</v>
      </c>
      <c r="J445" s="20" t="s">
        <v>64</v>
      </c>
      <c r="K445" s="20" t="s">
        <v>901</v>
      </c>
      <c r="L445" s="24">
        <v>45021</v>
      </c>
      <c r="M445" s="19" t="s">
        <v>2081</v>
      </c>
      <c r="N445" s="22" t="s">
        <v>2259</v>
      </c>
      <c r="O445" s="18">
        <v>0.11458333333333337</v>
      </c>
      <c r="P445" s="19">
        <v>5.8333333333333369E-2</v>
      </c>
      <c r="Q445" s="20" t="s">
        <v>2302</v>
      </c>
      <c r="R445" s="33">
        <v>95</v>
      </c>
      <c r="S445" s="19">
        <v>5.6250000000000001E-2</v>
      </c>
    </row>
    <row r="446" spans="1:19">
      <c r="A446" s="16">
        <v>6</v>
      </c>
      <c r="B446" s="15" t="s">
        <v>900</v>
      </c>
      <c r="C446" s="16">
        <v>5</v>
      </c>
      <c r="D446" s="15" t="s">
        <v>97</v>
      </c>
      <c r="E446" s="15" t="s">
        <v>60</v>
      </c>
      <c r="F446" s="15" t="s">
        <v>59</v>
      </c>
      <c r="G446" s="35">
        <v>14.28</v>
      </c>
      <c r="H446" s="15" t="s">
        <v>70</v>
      </c>
      <c r="I446" s="16">
        <v>445</v>
      </c>
      <c r="J446" s="15" t="s">
        <v>163</v>
      </c>
      <c r="K446" s="15" t="s">
        <v>10</v>
      </c>
      <c r="L446" s="23">
        <v>45021</v>
      </c>
      <c r="M446" s="14" t="s">
        <v>1967</v>
      </c>
      <c r="N446" s="17" t="s">
        <v>1895</v>
      </c>
      <c r="O446" s="13">
        <v>8.8888888888888906E-2</v>
      </c>
      <c r="P446" s="14">
        <v>7.0833333333333359E-2</v>
      </c>
      <c r="Q446" s="15" t="s">
        <v>2302</v>
      </c>
      <c r="R446" s="32">
        <v>81</v>
      </c>
      <c r="S446" s="14">
        <v>1.8055555555555554E-2</v>
      </c>
    </row>
    <row r="447" spans="1:19">
      <c r="A447" s="21">
        <v>12</v>
      </c>
      <c r="B447" s="20" t="s">
        <v>574</v>
      </c>
      <c r="C447" s="21">
        <v>2</v>
      </c>
      <c r="D447" s="20" t="s">
        <v>97</v>
      </c>
      <c r="E447" s="20" t="s">
        <v>82</v>
      </c>
      <c r="F447" s="20" t="s">
        <v>59</v>
      </c>
      <c r="G447" s="36">
        <v>35.24</v>
      </c>
      <c r="H447" s="20" t="s">
        <v>70</v>
      </c>
      <c r="I447" s="21">
        <v>446</v>
      </c>
      <c r="J447" s="20" t="s">
        <v>56</v>
      </c>
      <c r="K447" s="20" t="s">
        <v>23</v>
      </c>
      <c r="L447" s="24">
        <v>45021</v>
      </c>
      <c r="M447" s="19" t="s">
        <v>2074</v>
      </c>
      <c r="N447" s="22" t="s">
        <v>2123</v>
      </c>
      <c r="O447" s="18">
        <v>0.14236111111111116</v>
      </c>
      <c r="P447" s="19">
        <v>0.1368055555555556</v>
      </c>
      <c r="Q447" s="20" t="s">
        <v>2302</v>
      </c>
      <c r="R447" s="33">
        <v>21</v>
      </c>
      <c r="S447" s="19">
        <v>5.5555555555555558E-3</v>
      </c>
    </row>
    <row r="448" spans="1:19">
      <c r="A448" s="16">
        <v>8</v>
      </c>
      <c r="B448" s="15" t="s">
        <v>899</v>
      </c>
      <c r="C448" s="16">
        <v>2</v>
      </c>
      <c r="D448" s="15" t="s">
        <v>78</v>
      </c>
      <c r="E448" s="15" t="s">
        <v>66</v>
      </c>
      <c r="F448" s="15" t="s">
        <v>59</v>
      </c>
      <c r="G448" s="35">
        <v>28.68</v>
      </c>
      <c r="H448" s="15" t="s">
        <v>70</v>
      </c>
      <c r="I448" s="16">
        <v>447</v>
      </c>
      <c r="J448" s="15" t="s">
        <v>90</v>
      </c>
      <c r="K448" s="15" t="s">
        <v>898</v>
      </c>
      <c r="L448" s="23">
        <v>45021</v>
      </c>
      <c r="M448" s="14" t="s">
        <v>2015</v>
      </c>
      <c r="N448" s="17" t="s">
        <v>2260</v>
      </c>
      <c r="O448" s="13">
        <v>0.14652777777777778</v>
      </c>
      <c r="P448" s="14">
        <v>8.6805555555555552E-2</v>
      </c>
      <c r="Q448" s="15" t="s">
        <v>2302</v>
      </c>
      <c r="R448" s="32">
        <v>181</v>
      </c>
      <c r="S448" s="14">
        <v>5.9722222222222225E-2</v>
      </c>
    </row>
    <row r="449" spans="1:19">
      <c r="A449" s="21">
        <v>4</v>
      </c>
      <c r="B449" s="20" t="s">
        <v>897</v>
      </c>
      <c r="C449" s="21">
        <v>5</v>
      </c>
      <c r="D449" s="20" t="s">
        <v>78</v>
      </c>
      <c r="E449" s="20" t="s">
        <v>66</v>
      </c>
      <c r="F449" s="20" t="s">
        <v>59</v>
      </c>
      <c r="G449" s="36">
        <v>35.68</v>
      </c>
      <c r="H449" s="20" t="s">
        <v>76</v>
      </c>
      <c r="I449" s="21">
        <v>448</v>
      </c>
      <c r="J449" s="20" t="s">
        <v>132</v>
      </c>
      <c r="K449" s="20" t="s">
        <v>895</v>
      </c>
      <c r="L449" s="24">
        <v>45021</v>
      </c>
      <c r="M449" s="19" t="s">
        <v>1989</v>
      </c>
      <c r="N449" s="22" t="s">
        <v>1962</v>
      </c>
      <c r="O449" s="18">
        <v>0.15486111111111109</v>
      </c>
      <c r="P449" s="19">
        <v>9.8611111111111094E-2</v>
      </c>
      <c r="Q449" s="20" t="s">
        <v>2302</v>
      </c>
      <c r="R449" s="33">
        <v>137</v>
      </c>
      <c r="S449" s="19">
        <v>4.583333333333333E-2</v>
      </c>
    </row>
    <row r="450" spans="1:19">
      <c r="A450" s="16">
        <v>3</v>
      </c>
      <c r="B450" s="15" t="s">
        <v>894</v>
      </c>
      <c r="C450" s="16">
        <v>3</v>
      </c>
      <c r="D450" s="15" t="s">
        <v>72</v>
      </c>
      <c r="E450" s="15" t="s">
        <v>82</v>
      </c>
      <c r="F450" s="15" t="s">
        <v>102</v>
      </c>
      <c r="G450" s="35">
        <v>42.25</v>
      </c>
      <c r="H450" s="15" t="s">
        <v>76</v>
      </c>
      <c r="I450" s="16">
        <v>449</v>
      </c>
      <c r="J450" s="15" t="s">
        <v>104</v>
      </c>
      <c r="K450" s="15" t="s">
        <v>18</v>
      </c>
      <c r="L450" s="23">
        <v>45021</v>
      </c>
      <c r="M450" s="14" t="s">
        <v>1955</v>
      </c>
      <c r="N450" s="17" t="s">
        <v>2220</v>
      </c>
      <c r="O450" s="13">
        <v>7.7777777777777793E-2</v>
      </c>
      <c r="P450" s="14">
        <v>4.4444444444444453E-2</v>
      </c>
      <c r="Q450" s="15" t="s">
        <v>2302</v>
      </c>
      <c r="R450" s="32">
        <v>64</v>
      </c>
      <c r="S450" s="14">
        <v>2.2916666666666665E-2</v>
      </c>
    </row>
    <row r="451" spans="1:19">
      <c r="A451" s="21">
        <v>9</v>
      </c>
      <c r="B451" s="20" t="s">
        <v>892</v>
      </c>
      <c r="C451" s="21">
        <v>6</v>
      </c>
      <c r="D451" s="20" t="s">
        <v>72</v>
      </c>
      <c r="E451" s="20" t="s">
        <v>82</v>
      </c>
      <c r="F451" s="20" t="s">
        <v>59</v>
      </c>
      <c r="G451" s="36">
        <v>48.9</v>
      </c>
      <c r="H451" s="20" t="s">
        <v>76</v>
      </c>
      <c r="I451" s="21">
        <v>450</v>
      </c>
      <c r="J451" s="20" t="s">
        <v>126</v>
      </c>
      <c r="K451" s="20" t="s">
        <v>890</v>
      </c>
      <c r="L451" s="24">
        <v>45021</v>
      </c>
      <c r="M451" s="19" t="s">
        <v>2075</v>
      </c>
      <c r="N451" s="22" t="s">
        <v>2177</v>
      </c>
      <c r="O451" s="18">
        <v>5.9027777777777769E-2</v>
      </c>
      <c r="P451" s="19">
        <v>2.4999999999999994E-2</v>
      </c>
      <c r="Q451" s="20" t="s">
        <v>2302</v>
      </c>
      <c r="R451" s="33">
        <v>72</v>
      </c>
      <c r="S451" s="19">
        <v>2.361111111111111E-2</v>
      </c>
    </row>
    <row r="452" spans="1:19">
      <c r="A452" s="16">
        <v>3</v>
      </c>
      <c r="B452" s="15" t="s">
        <v>550</v>
      </c>
      <c r="C452" s="16">
        <v>1</v>
      </c>
      <c r="D452" s="15" t="s">
        <v>87</v>
      </c>
      <c r="E452" s="15" t="s">
        <v>60</v>
      </c>
      <c r="F452" s="15" t="s">
        <v>2342</v>
      </c>
      <c r="G452" s="35">
        <v>0</v>
      </c>
      <c r="H452" s="15" t="s">
        <v>70</v>
      </c>
      <c r="I452" s="16">
        <v>451</v>
      </c>
      <c r="J452" s="15" t="s">
        <v>126</v>
      </c>
      <c r="K452" s="15" t="s">
        <v>888</v>
      </c>
      <c r="L452" s="23">
        <v>45021</v>
      </c>
      <c r="M452" s="14" t="s">
        <v>1960</v>
      </c>
      <c r="N452" s="17" t="s">
        <v>2168</v>
      </c>
      <c r="O452" s="13">
        <v>4.7916666666666684E-2</v>
      </c>
      <c r="P452" s="14">
        <v>0</v>
      </c>
      <c r="Q452" s="15" t="s">
        <v>2303</v>
      </c>
      <c r="R452" s="32">
        <v>92</v>
      </c>
      <c r="S452" s="14">
        <v>7.1527777777777773E-2</v>
      </c>
    </row>
    <row r="453" spans="1:19">
      <c r="A453" s="21">
        <v>9</v>
      </c>
      <c r="B453" s="20" t="s">
        <v>887</v>
      </c>
      <c r="C453" s="21">
        <v>1</v>
      </c>
      <c r="D453" s="20" t="s">
        <v>78</v>
      </c>
      <c r="E453" s="20" t="s">
        <v>82</v>
      </c>
      <c r="F453" s="20" t="s">
        <v>59</v>
      </c>
      <c r="G453" s="36">
        <v>43.48</v>
      </c>
      <c r="H453" s="20" t="s">
        <v>57</v>
      </c>
      <c r="I453" s="21">
        <v>452</v>
      </c>
      <c r="J453" s="20" t="s">
        <v>85</v>
      </c>
      <c r="K453" s="20" t="s">
        <v>885</v>
      </c>
      <c r="L453" s="24">
        <v>45021</v>
      </c>
      <c r="M453" s="19" t="s">
        <v>2043</v>
      </c>
      <c r="N453" s="22" t="s">
        <v>2245</v>
      </c>
      <c r="O453" s="18">
        <v>0.10138888888888888</v>
      </c>
      <c r="P453" s="19">
        <v>1.5972222222222207E-2</v>
      </c>
      <c r="Q453" s="20" t="s">
        <v>2302</v>
      </c>
      <c r="R453" s="33">
        <v>158</v>
      </c>
      <c r="S453" s="19">
        <v>8.5416666666666669E-2</v>
      </c>
    </row>
    <row r="454" spans="1:19">
      <c r="A454" s="16">
        <v>6</v>
      </c>
      <c r="B454" s="15" t="s">
        <v>627</v>
      </c>
      <c r="C454" s="16">
        <v>1</v>
      </c>
      <c r="D454" s="15" t="s">
        <v>61</v>
      </c>
      <c r="E454" s="15" t="s">
        <v>60</v>
      </c>
      <c r="F454" s="15" t="s">
        <v>2342</v>
      </c>
      <c r="G454" s="35">
        <v>0</v>
      </c>
      <c r="H454" s="15" t="s">
        <v>70</v>
      </c>
      <c r="I454" s="16">
        <v>453</v>
      </c>
      <c r="J454" s="15" t="s">
        <v>69</v>
      </c>
      <c r="K454" s="15" t="s">
        <v>236</v>
      </c>
      <c r="L454" s="23">
        <v>45021</v>
      </c>
      <c r="M454" s="14" t="s">
        <v>1956</v>
      </c>
      <c r="N454" s="17" t="s">
        <v>2170</v>
      </c>
      <c r="O454" s="13">
        <v>5.9027777777777762E-2</v>
      </c>
      <c r="P454" s="14">
        <v>0</v>
      </c>
      <c r="Q454" s="15" t="s">
        <v>2303</v>
      </c>
      <c r="R454" s="32">
        <v>130</v>
      </c>
      <c r="S454" s="14">
        <v>6.9444444444444448E-2</v>
      </c>
    </row>
    <row r="455" spans="1:19">
      <c r="A455" s="21">
        <v>1</v>
      </c>
      <c r="B455" s="20" t="s">
        <v>883</v>
      </c>
      <c r="C455" s="21">
        <v>3</v>
      </c>
      <c r="D455" s="20" t="s">
        <v>97</v>
      </c>
      <c r="E455" s="20" t="s">
        <v>82</v>
      </c>
      <c r="F455" s="20" t="s">
        <v>2342</v>
      </c>
      <c r="G455" s="36">
        <v>0</v>
      </c>
      <c r="H455" s="20" t="s">
        <v>70</v>
      </c>
      <c r="I455" s="21">
        <v>454</v>
      </c>
      <c r="J455" s="20" t="s">
        <v>75</v>
      </c>
      <c r="K455" s="20" t="s">
        <v>881</v>
      </c>
      <c r="L455" s="24">
        <v>45021</v>
      </c>
      <c r="M455" s="19" t="s">
        <v>2071</v>
      </c>
      <c r="N455" s="22" t="s">
        <v>2164</v>
      </c>
      <c r="O455" s="18">
        <v>6.0416666666666619E-2</v>
      </c>
      <c r="P455" s="19">
        <v>0</v>
      </c>
      <c r="Q455" s="20" t="s">
        <v>2303</v>
      </c>
      <c r="R455" s="33">
        <v>233</v>
      </c>
      <c r="S455" s="19">
        <v>0.10625</v>
      </c>
    </row>
    <row r="456" spans="1:19">
      <c r="A456" s="16">
        <v>12</v>
      </c>
      <c r="B456" s="15" t="s">
        <v>880</v>
      </c>
      <c r="C456" s="16">
        <v>6</v>
      </c>
      <c r="D456" s="15" t="s">
        <v>87</v>
      </c>
      <c r="E456" s="15" t="s">
        <v>60</v>
      </c>
      <c r="F456" s="15" t="s">
        <v>106</v>
      </c>
      <c r="G456" s="35">
        <v>19.7</v>
      </c>
      <c r="H456" s="15" t="s">
        <v>57</v>
      </c>
      <c r="I456" s="16">
        <v>455</v>
      </c>
      <c r="J456" s="15" t="s">
        <v>75</v>
      </c>
      <c r="K456" s="15" t="s">
        <v>5</v>
      </c>
      <c r="L456" s="23">
        <v>45021</v>
      </c>
      <c r="M456" s="14" t="s">
        <v>2079</v>
      </c>
      <c r="N456" s="17" t="s">
        <v>2242</v>
      </c>
      <c r="O456" s="13">
        <v>8.0555555555555575E-2</v>
      </c>
      <c r="P456" s="14">
        <v>7.2916666666666685E-2</v>
      </c>
      <c r="Q456" s="15" t="s">
        <v>2302</v>
      </c>
      <c r="R456" s="32">
        <v>48</v>
      </c>
      <c r="S456" s="14">
        <v>7.6388888888888886E-3</v>
      </c>
    </row>
    <row r="457" spans="1:19">
      <c r="A457" s="21">
        <v>13</v>
      </c>
      <c r="B457" s="20" t="s">
        <v>878</v>
      </c>
      <c r="C457" s="21">
        <v>6</v>
      </c>
      <c r="D457" s="20" t="s">
        <v>78</v>
      </c>
      <c r="E457" s="20" t="s">
        <v>82</v>
      </c>
      <c r="F457" s="20" t="s">
        <v>59</v>
      </c>
      <c r="G457" s="36">
        <v>21.94</v>
      </c>
      <c r="H457" s="20" t="s">
        <v>70</v>
      </c>
      <c r="I457" s="21">
        <v>456</v>
      </c>
      <c r="J457" s="20" t="s">
        <v>64</v>
      </c>
      <c r="K457" s="20" t="s">
        <v>876</v>
      </c>
      <c r="L457" s="24">
        <v>45021</v>
      </c>
      <c r="M457" s="19" t="s">
        <v>2082</v>
      </c>
      <c r="N457" s="22" t="s">
        <v>2249</v>
      </c>
      <c r="O457" s="18">
        <v>0.12708333333333333</v>
      </c>
      <c r="P457" s="19">
        <v>7.7777777777777779E-2</v>
      </c>
      <c r="Q457" s="20" t="s">
        <v>2302</v>
      </c>
      <c r="R457" s="33">
        <v>148</v>
      </c>
      <c r="S457" s="19">
        <v>4.9305555555555554E-2</v>
      </c>
    </row>
    <row r="458" spans="1:19">
      <c r="A458" s="16">
        <v>18</v>
      </c>
      <c r="B458" s="15" t="s">
        <v>875</v>
      </c>
      <c r="C458" s="16">
        <v>6</v>
      </c>
      <c r="D458" s="15" t="s">
        <v>61</v>
      </c>
      <c r="E458" s="15" t="s">
        <v>82</v>
      </c>
      <c r="F458" s="15" t="s">
        <v>102</v>
      </c>
      <c r="G458" s="35">
        <v>17.260000000000002</v>
      </c>
      <c r="H458" s="15" t="s">
        <v>57</v>
      </c>
      <c r="I458" s="16">
        <v>457</v>
      </c>
      <c r="J458" s="15" t="s">
        <v>126</v>
      </c>
      <c r="K458" s="15" t="s">
        <v>80</v>
      </c>
      <c r="L458" s="23">
        <v>45021</v>
      </c>
      <c r="M458" s="14" t="s">
        <v>1992</v>
      </c>
      <c r="N458" s="17" t="s">
        <v>2261</v>
      </c>
      <c r="O458" s="13">
        <v>0.15555555555555556</v>
      </c>
      <c r="P458" s="14">
        <v>0.11527777777777778</v>
      </c>
      <c r="Q458" s="15" t="s">
        <v>2302</v>
      </c>
      <c r="R458" s="32">
        <v>137</v>
      </c>
      <c r="S458" s="14">
        <v>4.027777777777778E-2</v>
      </c>
    </row>
    <row r="459" spans="1:19">
      <c r="A459" s="21">
        <v>4</v>
      </c>
      <c r="B459" s="20" t="s">
        <v>873</v>
      </c>
      <c r="C459" s="21">
        <v>3</v>
      </c>
      <c r="D459" s="20" t="s">
        <v>78</v>
      </c>
      <c r="E459" s="20" t="s">
        <v>82</v>
      </c>
      <c r="F459" s="20" t="s">
        <v>59</v>
      </c>
      <c r="G459" s="36">
        <v>15.21</v>
      </c>
      <c r="H459" s="20" t="s">
        <v>76</v>
      </c>
      <c r="I459" s="21">
        <v>458</v>
      </c>
      <c r="J459" s="20" t="s">
        <v>126</v>
      </c>
      <c r="K459" s="20" t="s">
        <v>871</v>
      </c>
      <c r="L459" s="24">
        <v>45021</v>
      </c>
      <c r="M459" s="19" t="s">
        <v>2076</v>
      </c>
      <c r="N459" s="22" t="s">
        <v>2144</v>
      </c>
      <c r="O459" s="18">
        <v>7.9861111111111105E-2</v>
      </c>
      <c r="P459" s="19">
        <v>7.6388888888888756E-3</v>
      </c>
      <c r="Q459" s="20" t="s">
        <v>2302</v>
      </c>
      <c r="R459" s="33">
        <v>268</v>
      </c>
      <c r="S459" s="19">
        <v>6.1805555555555558E-2</v>
      </c>
    </row>
    <row r="460" spans="1:19">
      <c r="A460" s="16">
        <v>20</v>
      </c>
      <c r="B460" s="15" t="s">
        <v>756</v>
      </c>
      <c r="C460" s="16">
        <v>1</v>
      </c>
      <c r="D460" s="15" t="s">
        <v>97</v>
      </c>
      <c r="E460" s="15" t="s">
        <v>82</v>
      </c>
      <c r="F460" s="15" t="s">
        <v>59</v>
      </c>
      <c r="G460" s="35">
        <v>32.770000000000003</v>
      </c>
      <c r="H460" s="15" t="s">
        <v>76</v>
      </c>
      <c r="I460" s="16">
        <v>459</v>
      </c>
      <c r="J460" s="15" t="s">
        <v>64</v>
      </c>
      <c r="K460" s="15" t="s">
        <v>15</v>
      </c>
      <c r="L460" s="23">
        <v>45021</v>
      </c>
      <c r="M460" s="14" t="s">
        <v>2083</v>
      </c>
      <c r="N460" s="17" t="s">
        <v>2082</v>
      </c>
      <c r="O460" s="13">
        <v>8.5416666666666682E-2</v>
      </c>
      <c r="P460" s="14">
        <v>5.4166666666666682E-2</v>
      </c>
      <c r="Q460" s="15" t="s">
        <v>2302</v>
      </c>
      <c r="R460" s="32">
        <v>84</v>
      </c>
      <c r="S460" s="14">
        <v>2.0833333333333332E-2</v>
      </c>
    </row>
    <row r="461" spans="1:19">
      <c r="A461" s="21">
        <v>19</v>
      </c>
      <c r="B461" s="20" t="s">
        <v>869</v>
      </c>
      <c r="C461" s="21">
        <v>6</v>
      </c>
      <c r="D461" s="20" t="s">
        <v>78</v>
      </c>
      <c r="E461" s="20" t="s">
        <v>66</v>
      </c>
      <c r="F461" s="20" t="s">
        <v>59</v>
      </c>
      <c r="G461" s="36">
        <v>49.6</v>
      </c>
      <c r="H461" s="20" t="s">
        <v>70</v>
      </c>
      <c r="I461" s="21">
        <v>460</v>
      </c>
      <c r="J461" s="20" t="s">
        <v>56</v>
      </c>
      <c r="K461" s="20" t="s">
        <v>867</v>
      </c>
      <c r="L461" s="24">
        <v>45021</v>
      </c>
      <c r="M461" s="19" t="s">
        <v>1916</v>
      </c>
      <c r="N461" s="22" t="s">
        <v>2262</v>
      </c>
      <c r="O461" s="18">
        <v>0.1451388888888889</v>
      </c>
      <c r="P461" s="19">
        <v>5.902777777777779E-2</v>
      </c>
      <c r="Q461" s="20" t="s">
        <v>2302</v>
      </c>
      <c r="R461" s="33">
        <v>176</v>
      </c>
      <c r="S461" s="19">
        <v>8.611111111111111E-2</v>
      </c>
    </row>
    <row r="462" spans="1:19">
      <c r="A462" s="16">
        <v>4</v>
      </c>
      <c r="B462" s="15" t="s">
        <v>866</v>
      </c>
      <c r="C462" s="16">
        <v>3</v>
      </c>
      <c r="D462" s="15" t="s">
        <v>87</v>
      </c>
      <c r="E462" s="15" t="s">
        <v>66</v>
      </c>
      <c r="F462" s="15" t="s">
        <v>102</v>
      </c>
      <c r="G462" s="35">
        <v>21.51</v>
      </c>
      <c r="H462" s="15" t="s">
        <v>70</v>
      </c>
      <c r="I462" s="16">
        <v>461</v>
      </c>
      <c r="J462" s="15" t="s">
        <v>100</v>
      </c>
      <c r="K462" s="15" t="s">
        <v>864</v>
      </c>
      <c r="L462" s="23">
        <v>45021</v>
      </c>
      <c r="M462" s="14" t="s">
        <v>2026</v>
      </c>
      <c r="N462" s="17" t="s">
        <v>2128</v>
      </c>
      <c r="O462" s="13">
        <v>0.13333333333333336</v>
      </c>
      <c r="P462" s="14">
        <v>8.7500000000000022E-2</v>
      </c>
      <c r="Q462" s="15" t="s">
        <v>2302</v>
      </c>
      <c r="R462" s="32">
        <v>99</v>
      </c>
      <c r="S462" s="14">
        <v>4.583333333333333E-2</v>
      </c>
    </row>
    <row r="463" spans="1:19">
      <c r="A463" s="21">
        <v>9</v>
      </c>
      <c r="B463" s="20" t="s">
        <v>238</v>
      </c>
      <c r="C463" s="21">
        <v>2</v>
      </c>
      <c r="D463" s="20" t="s">
        <v>61</v>
      </c>
      <c r="E463" s="20" t="s">
        <v>82</v>
      </c>
      <c r="F463" s="20" t="s">
        <v>59</v>
      </c>
      <c r="G463" s="36">
        <v>21.17</v>
      </c>
      <c r="H463" s="20" t="s">
        <v>57</v>
      </c>
      <c r="I463" s="21">
        <v>462</v>
      </c>
      <c r="J463" s="20" t="s">
        <v>90</v>
      </c>
      <c r="K463" s="20" t="s">
        <v>14</v>
      </c>
      <c r="L463" s="24">
        <v>45021</v>
      </c>
      <c r="M463" s="19" t="s">
        <v>2082</v>
      </c>
      <c r="N463" s="22" t="s">
        <v>2226</v>
      </c>
      <c r="O463" s="18">
        <v>9.375E-2</v>
      </c>
      <c r="P463" s="19">
        <v>8.611111111111111E-2</v>
      </c>
      <c r="Q463" s="20" t="s">
        <v>2302</v>
      </c>
      <c r="R463" s="33">
        <v>99</v>
      </c>
      <c r="S463" s="19">
        <v>7.6388888888888886E-3</v>
      </c>
    </row>
    <row r="464" spans="1:19">
      <c r="A464" s="16">
        <v>7</v>
      </c>
      <c r="B464" s="15" t="s">
        <v>797</v>
      </c>
      <c r="C464" s="16">
        <v>2</v>
      </c>
      <c r="D464" s="15" t="s">
        <v>61</v>
      </c>
      <c r="E464" s="15" t="s">
        <v>82</v>
      </c>
      <c r="F464" s="15" t="s">
        <v>106</v>
      </c>
      <c r="G464" s="35">
        <v>17.07</v>
      </c>
      <c r="H464" s="15" t="s">
        <v>76</v>
      </c>
      <c r="I464" s="16">
        <v>463</v>
      </c>
      <c r="J464" s="15" t="s">
        <v>163</v>
      </c>
      <c r="K464" s="15" t="s">
        <v>9</v>
      </c>
      <c r="L464" s="23">
        <v>45021</v>
      </c>
      <c r="M464" s="14" t="s">
        <v>2067</v>
      </c>
      <c r="N464" s="17" t="s">
        <v>2096</v>
      </c>
      <c r="O464" s="13">
        <v>0.10763888888888888</v>
      </c>
      <c r="P464" s="14">
        <v>8.7499999999999994E-2</v>
      </c>
      <c r="Q464" s="15" t="s">
        <v>2302</v>
      </c>
      <c r="R464" s="32">
        <v>93</v>
      </c>
      <c r="S464" s="14">
        <v>9.7222222222222224E-3</v>
      </c>
    </row>
    <row r="465" spans="1:19">
      <c r="A465" s="21">
        <v>16</v>
      </c>
      <c r="B465" s="20" t="s">
        <v>861</v>
      </c>
      <c r="C465" s="21">
        <v>1</v>
      </c>
      <c r="D465" s="20" t="s">
        <v>78</v>
      </c>
      <c r="E465" s="20" t="s">
        <v>82</v>
      </c>
      <c r="F465" s="20" t="s">
        <v>59</v>
      </c>
      <c r="G465" s="36">
        <v>48.5</v>
      </c>
      <c r="H465" s="20" t="s">
        <v>57</v>
      </c>
      <c r="I465" s="21">
        <v>464</v>
      </c>
      <c r="J465" s="20" t="s">
        <v>69</v>
      </c>
      <c r="K465" s="20" t="s">
        <v>859</v>
      </c>
      <c r="L465" s="24">
        <v>45021</v>
      </c>
      <c r="M465" s="19" t="s">
        <v>1936</v>
      </c>
      <c r="N465" s="22" t="s">
        <v>2180</v>
      </c>
      <c r="O465" s="18">
        <v>0.13750000000000001</v>
      </c>
      <c r="P465" s="19">
        <v>7.9166666666666677E-2</v>
      </c>
      <c r="Q465" s="20" t="s">
        <v>2302</v>
      </c>
      <c r="R465" s="33">
        <v>154</v>
      </c>
      <c r="S465" s="19">
        <v>5.8333333333333334E-2</v>
      </c>
    </row>
    <row r="466" spans="1:19">
      <c r="A466" s="16">
        <v>4</v>
      </c>
      <c r="B466" s="15" t="s">
        <v>562</v>
      </c>
      <c r="C466" s="16">
        <v>2</v>
      </c>
      <c r="D466" s="15" t="s">
        <v>97</v>
      </c>
      <c r="E466" s="15" t="s">
        <v>82</v>
      </c>
      <c r="F466" s="15" t="s">
        <v>59</v>
      </c>
      <c r="G466" s="35">
        <v>44.9</v>
      </c>
      <c r="H466" s="15" t="s">
        <v>76</v>
      </c>
      <c r="I466" s="16">
        <v>465</v>
      </c>
      <c r="J466" s="15" t="s">
        <v>85</v>
      </c>
      <c r="K466" s="15" t="s">
        <v>858</v>
      </c>
      <c r="L466" s="23">
        <v>45021</v>
      </c>
      <c r="M466" s="14" t="s">
        <v>2048</v>
      </c>
      <c r="N466" s="17" t="s">
        <v>1961</v>
      </c>
      <c r="O466" s="13">
        <v>0.1125</v>
      </c>
      <c r="P466" s="14">
        <v>6.0416666666666667E-2</v>
      </c>
      <c r="Q466" s="15" t="s">
        <v>2302</v>
      </c>
      <c r="R466" s="32">
        <v>121</v>
      </c>
      <c r="S466" s="14">
        <v>4.1666666666666664E-2</v>
      </c>
    </row>
    <row r="467" spans="1:19">
      <c r="A467" s="21">
        <v>4</v>
      </c>
      <c r="B467" s="20" t="s">
        <v>857</v>
      </c>
      <c r="C467" s="21">
        <v>1</v>
      </c>
      <c r="D467" s="20" t="s">
        <v>97</v>
      </c>
      <c r="E467" s="20" t="s">
        <v>82</v>
      </c>
      <c r="F467" s="20" t="s">
        <v>59</v>
      </c>
      <c r="G467" s="36">
        <v>26.63</v>
      </c>
      <c r="H467" s="20" t="s">
        <v>70</v>
      </c>
      <c r="I467" s="21">
        <v>466</v>
      </c>
      <c r="J467" s="20" t="s">
        <v>126</v>
      </c>
      <c r="K467" s="20" t="s">
        <v>855</v>
      </c>
      <c r="L467" s="24">
        <v>45021</v>
      </c>
      <c r="M467" s="19" t="s">
        <v>1942</v>
      </c>
      <c r="N467" s="22" t="s">
        <v>2132</v>
      </c>
      <c r="O467" s="18">
        <v>0.10138888888888889</v>
      </c>
      <c r="P467" s="19">
        <v>6.9444444444444198E-4</v>
      </c>
      <c r="Q467" s="20" t="s">
        <v>2302</v>
      </c>
      <c r="R467" s="33">
        <v>140</v>
      </c>
      <c r="S467" s="19">
        <v>0.10069444444444445</v>
      </c>
    </row>
    <row r="468" spans="1:19">
      <c r="A468" s="16">
        <v>15</v>
      </c>
      <c r="B468" s="15" t="s">
        <v>854</v>
      </c>
      <c r="C468" s="16">
        <v>3</v>
      </c>
      <c r="D468" s="15" t="s">
        <v>97</v>
      </c>
      <c r="E468" s="15" t="s">
        <v>82</v>
      </c>
      <c r="F468" s="15" t="s">
        <v>106</v>
      </c>
      <c r="G468" s="35">
        <v>42.31</v>
      </c>
      <c r="H468" s="15" t="s">
        <v>57</v>
      </c>
      <c r="I468" s="16">
        <v>467</v>
      </c>
      <c r="J468" s="15" t="s">
        <v>100</v>
      </c>
      <c r="K468" s="15" t="s">
        <v>727</v>
      </c>
      <c r="L468" s="23">
        <v>45021</v>
      </c>
      <c r="M468" s="14" t="s">
        <v>1947</v>
      </c>
      <c r="N468" s="17" t="s">
        <v>2140</v>
      </c>
      <c r="O468" s="13">
        <v>6.3888888888888898E-2</v>
      </c>
      <c r="P468" s="14">
        <v>1.3888888888888895E-2</v>
      </c>
      <c r="Q468" s="15" t="s">
        <v>2302</v>
      </c>
      <c r="R468" s="32">
        <v>143</v>
      </c>
      <c r="S468" s="14">
        <v>0.05</v>
      </c>
    </row>
    <row r="469" spans="1:19">
      <c r="A469" s="21">
        <v>14</v>
      </c>
      <c r="B469" s="20" t="s">
        <v>852</v>
      </c>
      <c r="C469" s="21">
        <v>6</v>
      </c>
      <c r="D469" s="20" t="s">
        <v>61</v>
      </c>
      <c r="E469" s="20" t="s">
        <v>60</v>
      </c>
      <c r="F469" s="20" t="s">
        <v>59</v>
      </c>
      <c r="G469" s="36">
        <v>14.28</v>
      </c>
      <c r="H469" s="20" t="s">
        <v>57</v>
      </c>
      <c r="I469" s="21">
        <v>468</v>
      </c>
      <c r="J469" s="20" t="s">
        <v>64</v>
      </c>
      <c r="K469" s="20" t="s">
        <v>850</v>
      </c>
      <c r="L469" s="24">
        <v>45021</v>
      </c>
      <c r="M469" s="19" t="s">
        <v>2061</v>
      </c>
      <c r="N469" s="22" t="s">
        <v>2171</v>
      </c>
      <c r="O469" s="18">
        <v>0.11527777777777778</v>
      </c>
      <c r="P469" s="19">
        <v>7.1527777777777787E-2</v>
      </c>
      <c r="Q469" s="20" t="s">
        <v>2302</v>
      </c>
      <c r="R469" s="33">
        <v>106</v>
      </c>
      <c r="S469" s="19">
        <v>4.3749999999999997E-2</v>
      </c>
    </row>
    <row r="470" spans="1:19">
      <c r="A470" s="16">
        <v>1</v>
      </c>
      <c r="B470" s="15" t="s">
        <v>849</v>
      </c>
      <c r="C470" s="16">
        <v>2</v>
      </c>
      <c r="D470" s="15" t="s">
        <v>97</v>
      </c>
      <c r="E470" s="15" t="s">
        <v>66</v>
      </c>
      <c r="F470" s="15" t="s">
        <v>59</v>
      </c>
      <c r="G470" s="35">
        <v>25.26</v>
      </c>
      <c r="H470" s="15" t="s">
        <v>57</v>
      </c>
      <c r="I470" s="16">
        <v>469</v>
      </c>
      <c r="J470" s="15" t="s">
        <v>75</v>
      </c>
      <c r="K470" s="15" t="s">
        <v>136</v>
      </c>
      <c r="L470" s="23">
        <v>45021</v>
      </c>
      <c r="M470" s="14" t="s">
        <v>1951</v>
      </c>
      <c r="N470" s="17" t="s">
        <v>2174</v>
      </c>
      <c r="O470" s="13">
        <v>0.10069444444444442</v>
      </c>
      <c r="P470" s="14">
        <v>5.486111111111109E-2</v>
      </c>
      <c r="Q470" s="15" t="s">
        <v>2302</v>
      </c>
      <c r="R470" s="32">
        <v>137</v>
      </c>
      <c r="S470" s="14">
        <v>4.583333333333333E-2</v>
      </c>
    </row>
    <row r="471" spans="1:19">
      <c r="A471" s="21">
        <v>17</v>
      </c>
      <c r="B471" s="20" t="s">
        <v>847</v>
      </c>
      <c r="C471" s="21">
        <v>3</v>
      </c>
      <c r="D471" s="20" t="s">
        <v>78</v>
      </c>
      <c r="E471" s="20" t="s">
        <v>82</v>
      </c>
      <c r="F471" s="20" t="s">
        <v>59</v>
      </c>
      <c r="G471" s="36">
        <v>47.46</v>
      </c>
      <c r="H471" s="20" t="s">
        <v>76</v>
      </c>
      <c r="I471" s="21">
        <v>470</v>
      </c>
      <c r="J471" s="20" t="s">
        <v>85</v>
      </c>
      <c r="K471" s="20" t="s">
        <v>845</v>
      </c>
      <c r="L471" s="24">
        <v>45021</v>
      </c>
      <c r="M471" s="19" t="s">
        <v>2064</v>
      </c>
      <c r="N471" s="22" t="s">
        <v>2188</v>
      </c>
      <c r="O471" s="18">
        <v>0.11875000000000001</v>
      </c>
      <c r="P471" s="19">
        <v>5.8333333333333334E-2</v>
      </c>
      <c r="Q471" s="20" t="s">
        <v>2302</v>
      </c>
      <c r="R471" s="33">
        <v>78</v>
      </c>
      <c r="S471" s="19">
        <v>0.05</v>
      </c>
    </row>
    <row r="472" spans="1:19">
      <c r="A472" s="16">
        <v>7</v>
      </c>
      <c r="B472" s="15" t="s">
        <v>844</v>
      </c>
      <c r="C472" s="16">
        <v>6</v>
      </c>
      <c r="D472" s="15" t="s">
        <v>78</v>
      </c>
      <c r="E472" s="15" t="s">
        <v>60</v>
      </c>
      <c r="F472" s="15" t="s">
        <v>106</v>
      </c>
      <c r="G472" s="35">
        <v>28.49</v>
      </c>
      <c r="H472" s="15" t="s">
        <v>57</v>
      </c>
      <c r="I472" s="16">
        <v>471</v>
      </c>
      <c r="J472" s="15" t="s">
        <v>100</v>
      </c>
      <c r="K472" s="15" t="s">
        <v>17</v>
      </c>
      <c r="L472" s="23">
        <v>45021</v>
      </c>
      <c r="M472" s="14" t="s">
        <v>1950</v>
      </c>
      <c r="N472" s="17" t="s">
        <v>2263</v>
      </c>
      <c r="O472" s="13">
        <v>8.4722222222222199E-2</v>
      </c>
      <c r="P472" s="14">
        <v>4.5138888888888867E-2</v>
      </c>
      <c r="Q472" s="15" t="s">
        <v>2302</v>
      </c>
      <c r="R472" s="32">
        <v>105</v>
      </c>
      <c r="S472" s="14">
        <v>3.9583333333333331E-2</v>
      </c>
    </row>
    <row r="473" spans="1:19">
      <c r="A473" s="21">
        <v>20</v>
      </c>
      <c r="B473" s="20" t="s">
        <v>842</v>
      </c>
      <c r="C473" s="21">
        <v>2</v>
      </c>
      <c r="D473" s="20" t="s">
        <v>61</v>
      </c>
      <c r="E473" s="20" t="s">
        <v>82</v>
      </c>
      <c r="F473" s="20" t="s">
        <v>102</v>
      </c>
      <c r="G473" s="36">
        <v>36.79</v>
      </c>
      <c r="H473" s="20" t="s">
        <v>76</v>
      </c>
      <c r="I473" s="21">
        <v>472</v>
      </c>
      <c r="J473" s="20" t="s">
        <v>85</v>
      </c>
      <c r="K473" s="20" t="s">
        <v>840</v>
      </c>
      <c r="L473" s="24">
        <v>45021</v>
      </c>
      <c r="M473" s="19" t="s">
        <v>2024</v>
      </c>
      <c r="N473" s="22" t="s">
        <v>2264</v>
      </c>
      <c r="O473" s="18">
        <v>0.13194444444444448</v>
      </c>
      <c r="P473" s="19">
        <v>7.0833333333333373E-2</v>
      </c>
      <c r="Q473" s="20" t="s">
        <v>2302</v>
      </c>
      <c r="R473" s="33">
        <v>114</v>
      </c>
      <c r="S473" s="19">
        <v>5.0694444444444445E-2</v>
      </c>
    </row>
    <row r="474" spans="1:19">
      <c r="A474" s="16">
        <v>13</v>
      </c>
      <c r="B474" s="15" t="s">
        <v>839</v>
      </c>
      <c r="C474" s="16">
        <v>4</v>
      </c>
      <c r="D474" s="15" t="s">
        <v>61</v>
      </c>
      <c r="E474" s="15" t="s">
        <v>82</v>
      </c>
      <c r="F474" s="15" t="s">
        <v>106</v>
      </c>
      <c r="G474" s="35">
        <v>15.63</v>
      </c>
      <c r="H474" s="15" t="s">
        <v>76</v>
      </c>
      <c r="I474" s="16">
        <v>473</v>
      </c>
      <c r="J474" s="15" t="s">
        <v>163</v>
      </c>
      <c r="K474" s="15" t="s">
        <v>837</v>
      </c>
      <c r="L474" s="23">
        <v>45022</v>
      </c>
      <c r="M474" s="14" t="s">
        <v>1950</v>
      </c>
      <c r="N474" s="17" t="s">
        <v>2265</v>
      </c>
      <c r="O474" s="13">
        <v>0.15486111111111112</v>
      </c>
      <c r="P474" s="14">
        <v>0.10208333333333335</v>
      </c>
      <c r="Q474" s="15" t="s">
        <v>2302</v>
      </c>
      <c r="R474" s="32">
        <v>79</v>
      </c>
      <c r="S474" s="14">
        <v>4.2361111111111113E-2</v>
      </c>
    </row>
    <row r="475" spans="1:19">
      <c r="A475" s="21">
        <v>2</v>
      </c>
      <c r="B475" s="20" t="s">
        <v>836</v>
      </c>
      <c r="C475" s="21">
        <v>6</v>
      </c>
      <c r="D475" s="20" t="s">
        <v>78</v>
      </c>
      <c r="E475" s="20" t="s">
        <v>82</v>
      </c>
      <c r="F475" s="20" t="s">
        <v>2342</v>
      </c>
      <c r="G475" s="36">
        <v>0</v>
      </c>
      <c r="H475" s="20" t="s">
        <v>70</v>
      </c>
      <c r="I475" s="21">
        <v>474</v>
      </c>
      <c r="J475" s="20" t="s">
        <v>100</v>
      </c>
      <c r="K475" s="20" t="s">
        <v>835</v>
      </c>
      <c r="L475" s="24">
        <v>45022</v>
      </c>
      <c r="M475" s="19" t="s">
        <v>1964</v>
      </c>
      <c r="N475" s="22" t="s">
        <v>1969</v>
      </c>
      <c r="O475" s="18">
        <v>6.9444444444444448E-2</v>
      </c>
      <c r="P475" s="19">
        <v>0</v>
      </c>
      <c r="Q475" s="20" t="s">
        <v>2303</v>
      </c>
      <c r="R475" s="33">
        <v>178</v>
      </c>
      <c r="S475" s="19">
        <v>0.11180555555555556</v>
      </c>
    </row>
    <row r="476" spans="1:19">
      <c r="A476" s="16">
        <v>18</v>
      </c>
      <c r="B476" s="15" t="s">
        <v>834</v>
      </c>
      <c r="C476" s="16">
        <v>4</v>
      </c>
      <c r="D476" s="15" t="s">
        <v>87</v>
      </c>
      <c r="E476" s="15" t="s">
        <v>66</v>
      </c>
      <c r="F476" s="15" t="s">
        <v>106</v>
      </c>
      <c r="G476" s="35">
        <v>19.55</v>
      </c>
      <c r="H476" s="15" t="s">
        <v>76</v>
      </c>
      <c r="I476" s="16">
        <v>475</v>
      </c>
      <c r="J476" s="15" t="s">
        <v>163</v>
      </c>
      <c r="K476" s="15" t="s">
        <v>832</v>
      </c>
      <c r="L476" s="23">
        <v>45022</v>
      </c>
      <c r="M476" s="14" t="s">
        <v>2084</v>
      </c>
      <c r="N476" s="17" t="s">
        <v>2266</v>
      </c>
      <c r="O476" s="13">
        <v>0.11666666666666668</v>
      </c>
      <c r="P476" s="14">
        <v>8.1944444444444459E-2</v>
      </c>
      <c r="Q476" s="15" t="s">
        <v>2302</v>
      </c>
      <c r="R476" s="32">
        <v>174</v>
      </c>
      <c r="S476" s="14">
        <v>2.4305555555555556E-2</v>
      </c>
    </row>
    <row r="477" spans="1:19">
      <c r="A477" s="21">
        <v>13</v>
      </c>
      <c r="B477" s="20" t="s">
        <v>512</v>
      </c>
      <c r="C477" s="21">
        <v>2</v>
      </c>
      <c r="D477" s="20" t="s">
        <v>72</v>
      </c>
      <c r="E477" s="20" t="s">
        <v>60</v>
      </c>
      <c r="F477" s="20" t="s">
        <v>2342</v>
      </c>
      <c r="G477" s="36">
        <v>0</v>
      </c>
      <c r="H477" s="20" t="s">
        <v>76</v>
      </c>
      <c r="I477" s="21">
        <v>476</v>
      </c>
      <c r="J477" s="20" t="s">
        <v>163</v>
      </c>
      <c r="K477" s="20" t="s">
        <v>830</v>
      </c>
      <c r="L477" s="24">
        <v>45022</v>
      </c>
      <c r="M477" s="19" t="s">
        <v>2055</v>
      </c>
      <c r="N477" s="22" t="s">
        <v>1925</v>
      </c>
      <c r="O477" s="18">
        <v>8.2638888888888887E-2</v>
      </c>
      <c r="P477" s="19">
        <v>0</v>
      </c>
      <c r="Q477" s="20" t="s">
        <v>2303</v>
      </c>
      <c r="R477" s="33">
        <v>218</v>
      </c>
      <c r="S477" s="19">
        <v>7.9861111111111105E-2</v>
      </c>
    </row>
    <row r="478" spans="1:19">
      <c r="A478" s="16">
        <v>8</v>
      </c>
      <c r="B478" s="15" t="s">
        <v>829</v>
      </c>
      <c r="C478" s="16">
        <v>6</v>
      </c>
      <c r="D478" s="15" t="s">
        <v>78</v>
      </c>
      <c r="E478" s="15" t="s">
        <v>60</v>
      </c>
      <c r="F478" s="15" t="s">
        <v>2342</v>
      </c>
      <c r="G478" s="35">
        <v>0</v>
      </c>
      <c r="H478" s="15" t="s">
        <v>57</v>
      </c>
      <c r="I478" s="16">
        <v>477</v>
      </c>
      <c r="J478" s="15" t="s">
        <v>75</v>
      </c>
      <c r="K478" s="15" t="s">
        <v>827</v>
      </c>
      <c r="L478" s="23">
        <v>45022</v>
      </c>
      <c r="M478" s="14" t="s">
        <v>1963</v>
      </c>
      <c r="N478" s="17" t="s">
        <v>1996</v>
      </c>
      <c r="O478" s="13">
        <v>5.4861111111111124E-2</v>
      </c>
      <c r="P478" s="14">
        <v>0</v>
      </c>
      <c r="Q478" s="15" t="s">
        <v>2303</v>
      </c>
      <c r="R478" s="32">
        <v>204</v>
      </c>
      <c r="S478" s="14">
        <v>7.9861111111111105E-2</v>
      </c>
    </row>
    <row r="479" spans="1:19">
      <c r="A479" s="21">
        <v>7</v>
      </c>
      <c r="B479" s="20" t="s">
        <v>826</v>
      </c>
      <c r="C479" s="21">
        <v>5</v>
      </c>
      <c r="D479" s="20" t="s">
        <v>97</v>
      </c>
      <c r="E479" s="20" t="s">
        <v>82</v>
      </c>
      <c r="F479" s="20" t="s">
        <v>102</v>
      </c>
      <c r="G479" s="36">
        <v>32.78</v>
      </c>
      <c r="H479" s="20" t="s">
        <v>76</v>
      </c>
      <c r="I479" s="21">
        <v>478</v>
      </c>
      <c r="J479" s="20" t="s">
        <v>126</v>
      </c>
      <c r="K479" s="20" t="s">
        <v>824</v>
      </c>
      <c r="L479" s="24">
        <v>45022</v>
      </c>
      <c r="M479" s="19" t="s">
        <v>1887</v>
      </c>
      <c r="N479" s="22" t="s">
        <v>2175</v>
      </c>
      <c r="O479" s="18">
        <v>0.15416666666666667</v>
      </c>
      <c r="P479" s="19">
        <v>8.1250000000000017E-2</v>
      </c>
      <c r="Q479" s="20" t="s">
        <v>2302</v>
      </c>
      <c r="R479" s="33">
        <v>118</v>
      </c>
      <c r="S479" s="19">
        <v>6.25E-2</v>
      </c>
    </row>
    <row r="480" spans="1:19">
      <c r="A480" s="16">
        <v>1</v>
      </c>
      <c r="B480" s="15" t="s">
        <v>823</v>
      </c>
      <c r="C480" s="16">
        <v>3</v>
      </c>
      <c r="D480" s="15" t="s">
        <v>72</v>
      </c>
      <c r="E480" s="15" t="s">
        <v>82</v>
      </c>
      <c r="F480" s="15" t="s">
        <v>106</v>
      </c>
      <c r="G480" s="35">
        <v>39.58</v>
      </c>
      <c r="H480" s="15" t="s">
        <v>57</v>
      </c>
      <c r="I480" s="16">
        <v>479</v>
      </c>
      <c r="J480" s="15" t="s">
        <v>64</v>
      </c>
      <c r="K480" s="15" t="s">
        <v>821</v>
      </c>
      <c r="L480" s="23">
        <v>45022</v>
      </c>
      <c r="M480" s="14" t="s">
        <v>1959</v>
      </c>
      <c r="N480" s="17" t="s">
        <v>2182</v>
      </c>
      <c r="O480" s="13">
        <v>0.15833333333333333</v>
      </c>
      <c r="P480" s="14">
        <v>0.10069444444444443</v>
      </c>
      <c r="Q480" s="15" t="s">
        <v>2302</v>
      </c>
      <c r="R480" s="32">
        <v>52</v>
      </c>
      <c r="S480" s="14">
        <v>5.7638888888888892E-2</v>
      </c>
    </row>
    <row r="481" spans="1:19">
      <c r="A481" s="21">
        <v>1</v>
      </c>
      <c r="B481" s="20" t="s">
        <v>820</v>
      </c>
      <c r="C481" s="21">
        <v>5</v>
      </c>
      <c r="D481" s="20" t="s">
        <v>87</v>
      </c>
      <c r="E481" s="20" t="s">
        <v>60</v>
      </c>
      <c r="F481" s="20" t="s">
        <v>102</v>
      </c>
      <c r="G481" s="36">
        <v>18.63</v>
      </c>
      <c r="H481" s="20" t="s">
        <v>57</v>
      </c>
      <c r="I481" s="21">
        <v>480</v>
      </c>
      <c r="J481" s="20" t="s">
        <v>85</v>
      </c>
      <c r="K481" s="20" t="s">
        <v>818</v>
      </c>
      <c r="L481" s="24">
        <v>45022</v>
      </c>
      <c r="M481" s="19" t="s">
        <v>2071</v>
      </c>
      <c r="N481" s="22" t="s">
        <v>2267</v>
      </c>
      <c r="O481" s="18">
        <v>0.16180555555555551</v>
      </c>
      <c r="P481" s="19">
        <v>0.11666666666666661</v>
      </c>
      <c r="Q481" s="20" t="s">
        <v>2302</v>
      </c>
      <c r="R481" s="33">
        <v>159</v>
      </c>
      <c r="S481" s="19">
        <v>4.5138888888888888E-2</v>
      </c>
    </row>
    <row r="482" spans="1:19">
      <c r="A482" s="16">
        <v>9</v>
      </c>
      <c r="B482" s="15" t="s">
        <v>817</v>
      </c>
      <c r="C482" s="16">
        <v>4</v>
      </c>
      <c r="D482" s="15" t="s">
        <v>97</v>
      </c>
      <c r="E482" s="15" t="s">
        <v>82</v>
      </c>
      <c r="F482" s="15" t="s">
        <v>59</v>
      </c>
      <c r="G482" s="35">
        <v>42.02</v>
      </c>
      <c r="H482" s="15" t="s">
        <v>57</v>
      </c>
      <c r="I482" s="16">
        <v>481</v>
      </c>
      <c r="J482" s="15" t="s">
        <v>100</v>
      </c>
      <c r="K482" s="15" t="s">
        <v>25</v>
      </c>
      <c r="L482" s="23">
        <v>45022</v>
      </c>
      <c r="M482" s="14" t="s">
        <v>1889</v>
      </c>
      <c r="N482" s="17" t="s">
        <v>2268</v>
      </c>
      <c r="O482" s="13">
        <v>0.11527777777777777</v>
      </c>
      <c r="P482" s="14">
        <v>7.4999999999999983E-2</v>
      </c>
      <c r="Q482" s="15" t="s">
        <v>2302</v>
      </c>
      <c r="R482" s="32">
        <v>52</v>
      </c>
      <c r="S482" s="14">
        <v>4.027777777777778E-2</v>
      </c>
    </row>
    <row r="483" spans="1:19">
      <c r="A483" s="21">
        <v>9</v>
      </c>
      <c r="B483" s="20" t="s">
        <v>271</v>
      </c>
      <c r="C483" s="21">
        <v>4</v>
      </c>
      <c r="D483" s="20" t="s">
        <v>72</v>
      </c>
      <c r="E483" s="20" t="s">
        <v>60</v>
      </c>
      <c r="F483" s="20" t="s">
        <v>59</v>
      </c>
      <c r="G483" s="36">
        <v>18.84</v>
      </c>
      <c r="H483" s="20" t="s">
        <v>70</v>
      </c>
      <c r="I483" s="21">
        <v>482</v>
      </c>
      <c r="J483" s="20" t="s">
        <v>75</v>
      </c>
      <c r="K483" s="20" t="s">
        <v>23</v>
      </c>
      <c r="L483" s="24">
        <v>45022</v>
      </c>
      <c r="M483" s="19" t="s">
        <v>1940</v>
      </c>
      <c r="N483" s="22" t="s">
        <v>2061</v>
      </c>
      <c r="O483" s="18">
        <v>9.583333333333334E-2</v>
      </c>
      <c r="P483" s="19">
        <v>8.1250000000000003E-2</v>
      </c>
      <c r="Q483" s="20" t="s">
        <v>2302</v>
      </c>
      <c r="R483" s="33">
        <v>63</v>
      </c>
      <c r="S483" s="19">
        <v>1.4583333333333334E-2</v>
      </c>
    </row>
    <row r="484" spans="1:19">
      <c r="A484" s="16">
        <v>2</v>
      </c>
      <c r="B484" s="15" t="s">
        <v>814</v>
      </c>
      <c r="C484" s="16">
        <v>4</v>
      </c>
      <c r="D484" s="15" t="s">
        <v>97</v>
      </c>
      <c r="E484" s="15" t="s">
        <v>82</v>
      </c>
      <c r="F484" s="15" t="s">
        <v>59</v>
      </c>
      <c r="G484" s="35">
        <v>12.74</v>
      </c>
      <c r="H484" s="15" t="s">
        <v>57</v>
      </c>
      <c r="I484" s="16">
        <v>483</v>
      </c>
      <c r="J484" s="15" t="s">
        <v>56</v>
      </c>
      <c r="K484" s="15" t="s">
        <v>10</v>
      </c>
      <c r="L484" s="23">
        <v>45022</v>
      </c>
      <c r="M484" s="14" t="s">
        <v>2066</v>
      </c>
      <c r="N484" s="17" t="s">
        <v>2197</v>
      </c>
      <c r="O484" s="13">
        <v>0.13263888888888889</v>
      </c>
      <c r="P484" s="14">
        <v>9.5833333333333326E-2</v>
      </c>
      <c r="Q484" s="15" t="s">
        <v>2302</v>
      </c>
      <c r="R484" s="32">
        <v>81</v>
      </c>
      <c r="S484" s="14">
        <v>3.6805555555555557E-2</v>
      </c>
    </row>
    <row r="485" spans="1:19">
      <c r="A485" s="21">
        <v>18</v>
      </c>
      <c r="B485" s="20" t="s">
        <v>812</v>
      </c>
      <c r="C485" s="21">
        <v>2</v>
      </c>
      <c r="D485" s="20" t="s">
        <v>78</v>
      </c>
      <c r="E485" s="20" t="s">
        <v>82</v>
      </c>
      <c r="F485" s="20" t="s">
        <v>59</v>
      </c>
      <c r="G485" s="36">
        <v>22.76</v>
      </c>
      <c r="H485" s="20" t="s">
        <v>70</v>
      </c>
      <c r="I485" s="21">
        <v>484</v>
      </c>
      <c r="J485" s="20" t="s">
        <v>69</v>
      </c>
      <c r="K485" s="20" t="s">
        <v>26</v>
      </c>
      <c r="L485" s="24">
        <v>45022</v>
      </c>
      <c r="M485" s="19" t="s">
        <v>1971</v>
      </c>
      <c r="N485" s="22" t="s">
        <v>2107</v>
      </c>
      <c r="O485" s="18">
        <v>0.1236111111111111</v>
      </c>
      <c r="P485" s="19">
        <v>9.9999999999999992E-2</v>
      </c>
      <c r="Q485" s="20" t="s">
        <v>2302</v>
      </c>
      <c r="R485" s="33">
        <v>75</v>
      </c>
      <c r="S485" s="19">
        <v>2.361111111111111E-2</v>
      </c>
    </row>
    <row r="486" spans="1:19">
      <c r="A486" s="16">
        <v>6</v>
      </c>
      <c r="B486" s="15" t="s">
        <v>810</v>
      </c>
      <c r="C486" s="16">
        <v>5</v>
      </c>
      <c r="D486" s="15" t="s">
        <v>87</v>
      </c>
      <c r="E486" s="15" t="s">
        <v>66</v>
      </c>
      <c r="F486" s="15" t="s">
        <v>59</v>
      </c>
      <c r="G486" s="35">
        <v>39.07</v>
      </c>
      <c r="H486" s="15" t="s">
        <v>57</v>
      </c>
      <c r="I486" s="16">
        <v>485</v>
      </c>
      <c r="J486" s="15" t="s">
        <v>126</v>
      </c>
      <c r="K486" s="15" t="s">
        <v>808</v>
      </c>
      <c r="L486" s="23">
        <v>45022</v>
      </c>
      <c r="M486" s="14" t="s">
        <v>1990</v>
      </c>
      <c r="N486" s="17" t="s">
        <v>2187</v>
      </c>
      <c r="O486" s="13">
        <v>7.7777777777777779E-2</v>
      </c>
      <c r="P486" s="14">
        <v>2.2916666666666669E-2</v>
      </c>
      <c r="Q486" s="15" t="s">
        <v>2302</v>
      </c>
      <c r="R486" s="32">
        <v>144</v>
      </c>
      <c r="S486" s="14">
        <v>5.486111111111111E-2</v>
      </c>
    </row>
    <row r="487" spans="1:19">
      <c r="A487" s="21">
        <v>15</v>
      </c>
      <c r="B487" s="20" t="s">
        <v>807</v>
      </c>
      <c r="C487" s="21">
        <v>3</v>
      </c>
      <c r="D487" s="20" t="s">
        <v>97</v>
      </c>
      <c r="E487" s="20" t="s">
        <v>60</v>
      </c>
      <c r="F487" s="20" t="s">
        <v>106</v>
      </c>
      <c r="G487" s="36">
        <v>12.66</v>
      </c>
      <c r="H487" s="20" t="s">
        <v>76</v>
      </c>
      <c r="I487" s="21">
        <v>486</v>
      </c>
      <c r="J487" s="20" t="s">
        <v>75</v>
      </c>
      <c r="K487" s="20" t="s">
        <v>805</v>
      </c>
      <c r="L487" s="24">
        <v>45022</v>
      </c>
      <c r="M487" s="19" t="s">
        <v>1939</v>
      </c>
      <c r="N487" s="22" t="s">
        <v>2231</v>
      </c>
      <c r="O487" s="18">
        <v>0.15277777777777782</v>
      </c>
      <c r="P487" s="19">
        <v>0.10138888888888895</v>
      </c>
      <c r="Q487" s="20" t="s">
        <v>2302</v>
      </c>
      <c r="R487" s="33">
        <v>150</v>
      </c>
      <c r="S487" s="19">
        <v>4.0972222222222222E-2</v>
      </c>
    </row>
    <row r="488" spans="1:19">
      <c r="A488" s="16">
        <v>17</v>
      </c>
      <c r="B488" s="15" t="s">
        <v>403</v>
      </c>
      <c r="C488" s="16">
        <v>1</v>
      </c>
      <c r="D488" s="15" t="s">
        <v>97</v>
      </c>
      <c r="E488" s="15" t="s">
        <v>82</v>
      </c>
      <c r="F488" s="15" t="s">
        <v>59</v>
      </c>
      <c r="G488" s="35">
        <v>45.76</v>
      </c>
      <c r="H488" s="15" t="s">
        <v>76</v>
      </c>
      <c r="I488" s="16">
        <v>487</v>
      </c>
      <c r="J488" s="15" t="s">
        <v>163</v>
      </c>
      <c r="K488" s="15" t="s">
        <v>803</v>
      </c>
      <c r="L488" s="23">
        <v>45022</v>
      </c>
      <c r="M488" s="14" t="s">
        <v>1953</v>
      </c>
      <c r="N488" s="17" t="s">
        <v>2066</v>
      </c>
      <c r="O488" s="13">
        <v>0.10486111111111113</v>
      </c>
      <c r="P488" s="14">
        <v>3.0555555555555572E-2</v>
      </c>
      <c r="Q488" s="15" t="s">
        <v>2302</v>
      </c>
      <c r="R488" s="32">
        <v>152</v>
      </c>
      <c r="S488" s="14">
        <v>6.3888888888888884E-2</v>
      </c>
    </row>
    <row r="489" spans="1:19">
      <c r="A489" s="21">
        <v>10</v>
      </c>
      <c r="B489" s="20" t="s">
        <v>802</v>
      </c>
      <c r="C489" s="21">
        <v>4</v>
      </c>
      <c r="D489" s="20" t="s">
        <v>72</v>
      </c>
      <c r="E489" s="20" t="s">
        <v>82</v>
      </c>
      <c r="F489" s="20" t="s">
        <v>2342</v>
      </c>
      <c r="G489" s="36">
        <v>0</v>
      </c>
      <c r="H489" s="20" t="s">
        <v>70</v>
      </c>
      <c r="I489" s="21">
        <v>488</v>
      </c>
      <c r="J489" s="20" t="s">
        <v>64</v>
      </c>
      <c r="K489" s="20" t="s">
        <v>800</v>
      </c>
      <c r="L489" s="24">
        <v>45022</v>
      </c>
      <c r="M489" s="19" t="s">
        <v>2018</v>
      </c>
      <c r="N489" s="22" t="s">
        <v>1993</v>
      </c>
      <c r="O489" s="18">
        <v>8.1944444444444445E-2</v>
      </c>
      <c r="P489" s="19">
        <v>0</v>
      </c>
      <c r="Q489" s="20" t="s">
        <v>2303</v>
      </c>
      <c r="R489" s="33">
        <v>185</v>
      </c>
      <c r="S489" s="19">
        <v>8.611111111111111E-2</v>
      </c>
    </row>
    <row r="490" spans="1:19">
      <c r="A490" s="16">
        <v>3</v>
      </c>
      <c r="B490" s="15" t="s">
        <v>533</v>
      </c>
      <c r="C490" s="16">
        <v>1</v>
      </c>
      <c r="D490" s="15" t="s">
        <v>72</v>
      </c>
      <c r="E490" s="15" t="s">
        <v>60</v>
      </c>
      <c r="F490" s="15" t="s">
        <v>59</v>
      </c>
      <c r="G490" s="35">
        <v>22.27</v>
      </c>
      <c r="H490" s="15" t="s">
        <v>76</v>
      </c>
      <c r="I490" s="16">
        <v>489</v>
      </c>
      <c r="J490" s="15" t="s">
        <v>64</v>
      </c>
      <c r="K490" s="15" t="s">
        <v>798</v>
      </c>
      <c r="L490" s="23">
        <v>45022</v>
      </c>
      <c r="M490" s="14" t="s">
        <v>1951</v>
      </c>
      <c r="N490" s="17" t="s">
        <v>2269</v>
      </c>
      <c r="O490" s="13">
        <v>0.11458333333333333</v>
      </c>
      <c r="P490" s="14">
        <v>8.0555555555555547E-2</v>
      </c>
      <c r="Q490" s="15" t="s">
        <v>2302</v>
      </c>
      <c r="R490" s="32">
        <v>149</v>
      </c>
      <c r="S490" s="14">
        <v>2.361111111111111E-2</v>
      </c>
    </row>
    <row r="491" spans="1:19">
      <c r="A491" s="21">
        <v>1</v>
      </c>
      <c r="B491" s="20" t="s">
        <v>797</v>
      </c>
      <c r="C491" s="21">
        <v>2</v>
      </c>
      <c r="D491" s="20" t="s">
        <v>87</v>
      </c>
      <c r="E491" s="20" t="s">
        <v>82</v>
      </c>
      <c r="F491" s="20" t="s">
        <v>2342</v>
      </c>
      <c r="G491" s="36">
        <v>0</v>
      </c>
      <c r="H491" s="20" t="s">
        <v>70</v>
      </c>
      <c r="I491" s="21">
        <v>490</v>
      </c>
      <c r="J491" s="20" t="s">
        <v>75</v>
      </c>
      <c r="K491" s="20" t="s">
        <v>795</v>
      </c>
      <c r="L491" s="24">
        <v>45022</v>
      </c>
      <c r="M491" s="19" t="s">
        <v>2085</v>
      </c>
      <c r="N491" s="22" t="s">
        <v>2142</v>
      </c>
      <c r="O491" s="18">
        <v>6.7361111111111122E-2</v>
      </c>
      <c r="P491" s="19">
        <v>0</v>
      </c>
      <c r="Q491" s="20" t="s">
        <v>2303</v>
      </c>
      <c r="R491" s="33">
        <v>212</v>
      </c>
      <c r="S491" s="19">
        <v>9.0972222222222218E-2</v>
      </c>
    </row>
    <row r="492" spans="1:19">
      <c r="A492" s="16">
        <v>7</v>
      </c>
      <c r="B492" s="15" t="s">
        <v>794</v>
      </c>
      <c r="C492" s="16">
        <v>4</v>
      </c>
      <c r="D492" s="15" t="s">
        <v>78</v>
      </c>
      <c r="E492" s="15" t="s">
        <v>60</v>
      </c>
      <c r="F492" s="15" t="s">
        <v>59</v>
      </c>
      <c r="G492" s="35">
        <v>34.68</v>
      </c>
      <c r="H492" s="15" t="s">
        <v>76</v>
      </c>
      <c r="I492" s="16">
        <v>491</v>
      </c>
      <c r="J492" s="15" t="s">
        <v>90</v>
      </c>
      <c r="K492" s="15" t="s">
        <v>162</v>
      </c>
      <c r="L492" s="23">
        <v>45022</v>
      </c>
      <c r="M492" s="14" t="s">
        <v>1989</v>
      </c>
      <c r="N492" s="17" t="s">
        <v>2010</v>
      </c>
      <c r="O492" s="13">
        <v>0.11458333333333334</v>
      </c>
      <c r="P492" s="14">
        <v>7.5694444444444453E-2</v>
      </c>
      <c r="Q492" s="15" t="s">
        <v>2302</v>
      </c>
      <c r="R492" s="32">
        <v>118</v>
      </c>
      <c r="S492" s="14">
        <v>2.8472222222222222E-2</v>
      </c>
    </row>
    <row r="493" spans="1:19">
      <c r="A493" s="21">
        <v>4</v>
      </c>
      <c r="B493" s="20" t="s">
        <v>792</v>
      </c>
      <c r="C493" s="21">
        <v>4</v>
      </c>
      <c r="D493" s="20" t="s">
        <v>97</v>
      </c>
      <c r="E493" s="20" t="s">
        <v>82</v>
      </c>
      <c r="F493" s="20" t="s">
        <v>59</v>
      </c>
      <c r="G493" s="36">
        <v>16.62</v>
      </c>
      <c r="H493" s="20" t="s">
        <v>57</v>
      </c>
      <c r="I493" s="21">
        <v>492</v>
      </c>
      <c r="J493" s="20" t="s">
        <v>75</v>
      </c>
      <c r="K493" s="20" t="s">
        <v>790</v>
      </c>
      <c r="L493" s="24">
        <v>45022</v>
      </c>
      <c r="M493" s="19" t="s">
        <v>2053</v>
      </c>
      <c r="N493" s="22" t="s">
        <v>2232</v>
      </c>
      <c r="O493" s="18">
        <v>0.14791666666666664</v>
      </c>
      <c r="P493" s="19">
        <v>0.11388888888888887</v>
      </c>
      <c r="Q493" s="20" t="s">
        <v>2302</v>
      </c>
      <c r="R493" s="33">
        <v>210</v>
      </c>
      <c r="S493" s="19">
        <v>3.4027777777777775E-2</v>
      </c>
    </row>
    <row r="494" spans="1:19">
      <c r="A494" s="16">
        <v>2</v>
      </c>
      <c r="B494" s="15" t="s">
        <v>789</v>
      </c>
      <c r="C494" s="16">
        <v>2</v>
      </c>
      <c r="D494" s="15" t="s">
        <v>87</v>
      </c>
      <c r="E494" s="15" t="s">
        <v>82</v>
      </c>
      <c r="F494" s="15" t="s">
        <v>59</v>
      </c>
      <c r="G494" s="35">
        <v>32.67</v>
      </c>
      <c r="H494" s="15" t="s">
        <v>76</v>
      </c>
      <c r="I494" s="16">
        <v>493</v>
      </c>
      <c r="J494" s="15" t="s">
        <v>100</v>
      </c>
      <c r="K494" s="15" t="s">
        <v>24</v>
      </c>
      <c r="L494" s="23">
        <v>45022</v>
      </c>
      <c r="M494" s="14" t="s">
        <v>2086</v>
      </c>
      <c r="N494" s="17" t="s">
        <v>1958</v>
      </c>
      <c r="O494" s="13">
        <v>6.2499999999999993E-2</v>
      </c>
      <c r="P494" s="14">
        <v>4.6527777777777772E-2</v>
      </c>
      <c r="Q494" s="15" t="s">
        <v>2302</v>
      </c>
      <c r="R494" s="32">
        <v>54</v>
      </c>
      <c r="S494" s="14">
        <v>5.5555555555555558E-3</v>
      </c>
    </row>
    <row r="495" spans="1:19">
      <c r="A495" s="21">
        <v>20</v>
      </c>
      <c r="B495" s="20" t="s">
        <v>787</v>
      </c>
      <c r="C495" s="21">
        <v>5</v>
      </c>
      <c r="D495" s="20" t="s">
        <v>97</v>
      </c>
      <c r="E495" s="20" t="s">
        <v>60</v>
      </c>
      <c r="F495" s="20" t="s">
        <v>59</v>
      </c>
      <c r="G495" s="36">
        <v>11.85</v>
      </c>
      <c r="H495" s="20" t="s">
        <v>57</v>
      </c>
      <c r="I495" s="21">
        <v>494</v>
      </c>
      <c r="J495" s="20" t="s">
        <v>163</v>
      </c>
      <c r="K495" s="20" t="s">
        <v>785</v>
      </c>
      <c r="L495" s="24">
        <v>45022</v>
      </c>
      <c r="M495" s="19" t="s">
        <v>1884</v>
      </c>
      <c r="N495" s="22" t="s">
        <v>2109</v>
      </c>
      <c r="O495" s="18">
        <v>0.13958333333333331</v>
      </c>
      <c r="P495" s="19">
        <v>0.11805555555555552</v>
      </c>
      <c r="Q495" s="20" t="s">
        <v>2302</v>
      </c>
      <c r="R495" s="33">
        <v>172</v>
      </c>
      <c r="S495" s="19">
        <v>2.1527777777777778E-2</v>
      </c>
    </row>
    <row r="496" spans="1:19">
      <c r="A496" s="16">
        <v>11</v>
      </c>
      <c r="B496" s="15" t="s">
        <v>299</v>
      </c>
      <c r="C496" s="16">
        <v>6</v>
      </c>
      <c r="D496" s="15" t="s">
        <v>61</v>
      </c>
      <c r="E496" s="15" t="s">
        <v>60</v>
      </c>
      <c r="F496" s="15" t="s">
        <v>59</v>
      </c>
      <c r="G496" s="35">
        <v>33.96</v>
      </c>
      <c r="H496" s="15" t="s">
        <v>70</v>
      </c>
      <c r="I496" s="16">
        <v>495</v>
      </c>
      <c r="J496" s="15" t="s">
        <v>132</v>
      </c>
      <c r="K496" s="15" t="s">
        <v>783</v>
      </c>
      <c r="L496" s="23">
        <v>45022</v>
      </c>
      <c r="M496" s="14" t="s">
        <v>1906</v>
      </c>
      <c r="N496" s="17" t="s">
        <v>2270</v>
      </c>
      <c r="O496" s="13">
        <v>0.15902777777777777</v>
      </c>
      <c r="P496" s="14">
        <v>8.8194444444444436E-2</v>
      </c>
      <c r="Q496" s="15" t="s">
        <v>2302</v>
      </c>
      <c r="R496" s="32">
        <v>263</v>
      </c>
      <c r="S496" s="14">
        <v>7.0833333333333331E-2</v>
      </c>
    </row>
    <row r="497" spans="1:19">
      <c r="A497" s="21">
        <v>1</v>
      </c>
      <c r="B497" s="20" t="s">
        <v>782</v>
      </c>
      <c r="C497" s="21">
        <v>3</v>
      </c>
      <c r="D497" s="20" t="s">
        <v>97</v>
      </c>
      <c r="E497" s="20" t="s">
        <v>82</v>
      </c>
      <c r="F497" s="20" t="s">
        <v>59</v>
      </c>
      <c r="G497" s="36">
        <v>39.42</v>
      </c>
      <c r="H497" s="20" t="s">
        <v>57</v>
      </c>
      <c r="I497" s="21">
        <v>496</v>
      </c>
      <c r="J497" s="20" t="s">
        <v>64</v>
      </c>
      <c r="K497" s="20" t="s">
        <v>781</v>
      </c>
      <c r="L497" s="24">
        <v>45022</v>
      </c>
      <c r="M497" s="19" t="s">
        <v>2007</v>
      </c>
      <c r="N497" s="22" t="s">
        <v>2147</v>
      </c>
      <c r="O497" s="18">
        <v>0.15833333333333333</v>
      </c>
      <c r="P497" s="19">
        <v>6.597222222222221E-2</v>
      </c>
      <c r="Q497" s="20" t="s">
        <v>2302</v>
      </c>
      <c r="R497" s="33">
        <v>223</v>
      </c>
      <c r="S497" s="19">
        <v>9.2361111111111116E-2</v>
      </c>
    </row>
    <row r="498" spans="1:19">
      <c r="A498" s="16">
        <v>13</v>
      </c>
      <c r="B498" s="15" t="s">
        <v>780</v>
      </c>
      <c r="C498" s="16">
        <v>6</v>
      </c>
      <c r="D498" s="15" t="s">
        <v>72</v>
      </c>
      <c r="E498" s="15" t="s">
        <v>82</v>
      </c>
      <c r="F498" s="15" t="s">
        <v>106</v>
      </c>
      <c r="G498" s="35">
        <v>29.93</v>
      </c>
      <c r="H498" s="15" t="s">
        <v>57</v>
      </c>
      <c r="I498" s="16">
        <v>497</v>
      </c>
      <c r="J498" s="15" t="s">
        <v>64</v>
      </c>
      <c r="K498" s="15" t="s">
        <v>778</v>
      </c>
      <c r="L498" s="23">
        <v>45022</v>
      </c>
      <c r="M498" s="14" t="s">
        <v>1926</v>
      </c>
      <c r="N498" s="17" t="s">
        <v>2271</v>
      </c>
      <c r="O498" s="13">
        <v>0.14444444444444446</v>
      </c>
      <c r="P498" s="14">
        <v>0.11805555555555557</v>
      </c>
      <c r="Q498" s="15" t="s">
        <v>2302</v>
      </c>
      <c r="R498" s="32">
        <v>150</v>
      </c>
      <c r="S498" s="14">
        <v>2.6388888888888889E-2</v>
      </c>
    </row>
    <row r="499" spans="1:19">
      <c r="A499" s="21">
        <v>20</v>
      </c>
      <c r="B499" s="20" t="s">
        <v>777</v>
      </c>
      <c r="C499" s="21">
        <v>3</v>
      </c>
      <c r="D499" s="20" t="s">
        <v>72</v>
      </c>
      <c r="E499" s="20" t="s">
        <v>82</v>
      </c>
      <c r="F499" s="20" t="s">
        <v>59</v>
      </c>
      <c r="G499" s="36">
        <v>21.99</v>
      </c>
      <c r="H499" s="20" t="s">
        <v>70</v>
      </c>
      <c r="I499" s="21">
        <v>498</v>
      </c>
      <c r="J499" s="20" t="s">
        <v>90</v>
      </c>
      <c r="K499" s="20" t="s">
        <v>16</v>
      </c>
      <c r="L499" s="24">
        <v>45022</v>
      </c>
      <c r="M499" s="19" t="s">
        <v>2025</v>
      </c>
      <c r="N499" s="22" t="s">
        <v>1893</v>
      </c>
      <c r="O499" s="18">
        <v>0.14513888888888887</v>
      </c>
      <c r="P499" s="19">
        <v>0.12291666666666665</v>
      </c>
      <c r="Q499" s="20" t="s">
        <v>2302</v>
      </c>
      <c r="R499" s="33">
        <v>19</v>
      </c>
      <c r="S499" s="19">
        <v>2.2222222222222223E-2</v>
      </c>
    </row>
    <row r="500" spans="1:19">
      <c r="A500" s="16">
        <v>5</v>
      </c>
      <c r="B500" s="15" t="s">
        <v>775</v>
      </c>
      <c r="C500" s="16">
        <v>5</v>
      </c>
      <c r="D500" s="15" t="s">
        <v>61</v>
      </c>
      <c r="E500" s="15" t="s">
        <v>66</v>
      </c>
      <c r="F500" s="15" t="s">
        <v>106</v>
      </c>
      <c r="G500" s="35">
        <v>22.69</v>
      </c>
      <c r="H500" s="15" t="s">
        <v>57</v>
      </c>
      <c r="I500" s="16">
        <v>499</v>
      </c>
      <c r="J500" s="15" t="s">
        <v>104</v>
      </c>
      <c r="K500" s="15" t="s">
        <v>773</v>
      </c>
      <c r="L500" s="23">
        <v>45022</v>
      </c>
      <c r="M500" s="14" t="s">
        <v>1936</v>
      </c>
      <c r="N500" s="17" t="s">
        <v>2272</v>
      </c>
      <c r="O500" s="13">
        <v>0.12986111111111112</v>
      </c>
      <c r="P500" s="14">
        <v>3.9583333333333345E-2</v>
      </c>
      <c r="Q500" s="15" t="s">
        <v>2302</v>
      </c>
      <c r="R500" s="32">
        <v>158</v>
      </c>
      <c r="S500" s="14">
        <v>9.0277777777777776E-2</v>
      </c>
    </row>
    <row r="501" spans="1:19">
      <c r="A501" s="21">
        <v>4</v>
      </c>
      <c r="B501" s="20" t="s">
        <v>533</v>
      </c>
      <c r="C501" s="21">
        <v>5</v>
      </c>
      <c r="D501" s="20" t="s">
        <v>78</v>
      </c>
      <c r="E501" s="20" t="s">
        <v>60</v>
      </c>
      <c r="F501" s="20" t="s">
        <v>106</v>
      </c>
      <c r="G501" s="36">
        <v>37.619999999999997</v>
      </c>
      <c r="H501" s="20" t="s">
        <v>76</v>
      </c>
      <c r="I501" s="21">
        <v>500</v>
      </c>
      <c r="J501" s="20" t="s">
        <v>64</v>
      </c>
      <c r="K501" s="20" t="s">
        <v>771</v>
      </c>
      <c r="L501" s="24">
        <v>45022</v>
      </c>
      <c r="M501" s="19" t="s">
        <v>1960</v>
      </c>
      <c r="N501" s="22" t="s">
        <v>2249</v>
      </c>
      <c r="O501" s="18">
        <v>0.17569444444444443</v>
      </c>
      <c r="P501" s="19">
        <v>0.1361111111111111</v>
      </c>
      <c r="Q501" s="20" t="s">
        <v>2302</v>
      </c>
      <c r="R501" s="33">
        <v>93</v>
      </c>
      <c r="S501" s="19">
        <v>2.9166666666666667E-2</v>
      </c>
    </row>
    <row r="502" spans="1:19">
      <c r="A502" s="16">
        <v>7</v>
      </c>
      <c r="B502" s="15" t="s">
        <v>770</v>
      </c>
      <c r="C502" s="16">
        <v>1</v>
      </c>
      <c r="D502" s="15" t="s">
        <v>97</v>
      </c>
      <c r="E502" s="15" t="s">
        <v>66</v>
      </c>
      <c r="F502" s="15" t="s">
        <v>59</v>
      </c>
      <c r="G502" s="35">
        <v>28.38</v>
      </c>
      <c r="H502" s="15" t="s">
        <v>76</v>
      </c>
      <c r="I502" s="16">
        <v>501</v>
      </c>
      <c r="J502" s="15" t="s">
        <v>132</v>
      </c>
      <c r="K502" s="15" t="s">
        <v>768</v>
      </c>
      <c r="L502" s="23">
        <v>45022</v>
      </c>
      <c r="M502" s="14" t="s">
        <v>2036</v>
      </c>
      <c r="N502" s="17" t="s">
        <v>2159</v>
      </c>
      <c r="O502" s="13">
        <v>0.12638888888888886</v>
      </c>
      <c r="P502" s="14">
        <v>8.8888888888888865E-2</v>
      </c>
      <c r="Q502" s="15" t="s">
        <v>2302</v>
      </c>
      <c r="R502" s="32">
        <v>138</v>
      </c>
      <c r="S502" s="14">
        <v>2.7083333333333334E-2</v>
      </c>
    </row>
    <row r="503" spans="1:19">
      <c r="A503" s="21">
        <v>5</v>
      </c>
      <c r="B503" s="20" t="s">
        <v>343</v>
      </c>
      <c r="C503" s="21">
        <v>2</v>
      </c>
      <c r="D503" s="20" t="s">
        <v>87</v>
      </c>
      <c r="E503" s="20" t="s">
        <v>82</v>
      </c>
      <c r="F503" s="20" t="s">
        <v>2342</v>
      </c>
      <c r="G503" s="36">
        <v>0</v>
      </c>
      <c r="H503" s="20" t="s">
        <v>57</v>
      </c>
      <c r="I503" s="21">
        <v>502</v>
      </c>
      <c r="J503" s="20" t="s">
        <v>126</v>
      </c>
      <c r="K503" s="20" t="s">
        <v>766</v>
      </c>
      <c r="L503" s="24">
        <v>45022</v>
      </c>
      <c r="M503" s="19" t="s">
        <v>2005</v>
      </c>
      <c r="N503" s="22" t="s">
        <v>1889</v>
      </c>
      <c r="O503" s="18">
        <v>0.05</v>
      </c>
      <c r="P503" s="19">
        <v>0</v>
      </c>
      <c r="Q503" s="20" t="s">
        <v>2303</v>
      </c>
      <c r="R503" s="33">
        <v>139</v>
      </c>
      <c r="S503" s="19">
        <v>5.0694444444444445E-2</v>
      </c>
    </row>
    <row r="504" spans="1:19">
      <c r="A504" s="16">
        <v>3</v>
      </c>
      <c r="B504" s="15" t="s">
        <v>765</v>
      </c>
      <c r="C504" s="16">
        <v>1</v>
      </c>
      <c r="D504" s="15" t="s">
        <v>72</v>
      </c>
      <c r="E504" s="15" t="s">
        <v>82</v>
      </c>
      <c r="F504" s="15" t="s">
        <v>59</v>
      </c>
      <c r="G504" s="35">
        <v>35.840000000000003</v>
      </c>
      <c r="H504" s="15" t="s">
        <v>57</v>
      </c>
      <c r="I504" s="16">
        <v>503</v>
      </c>
      <c r="J504" s="15" t="s">
        <v>90</v>
      </c>
      <c r="K504" s="15" t="s">
        <v>763</v>
      </c>
      <c r="L504" s="23">
        <v>45022</v>
      </c>
      <c r="M504" s="14" t="s">
        <v>2068</v>
      </c>
      <c r="N504" s="17" t="s">
        <v>2136</v>
      </c>
      <c r="O504" s="13">
        <v>7.0833333333333318E-2</v>
      </c>
      <c r="P504" s="14">
        <v>1.1805555555555541E-2</v>
      </c>
      <c r="Q504" s="15" t="s">
        <v>2302</v>
      </c>
      <c r="R504" s="32">
        <v>137</v>
      </c>
      <c r="S504" s="14">
        <v>5.9027777777777776E-2</v>
      </c>
    </row>
    <row r="505" spans="1:19">
      <c r="A505" s="21">
        <v>2</v>
      </c>
      <c r="B505" s="20" t="s">
        <v>762</v>
      </c>
      <c r="C505" s="21">
        <v>5</v>
      </c>
      <c r="D505" s="20" t="s">
        <v>87</v>
      </c>
      <c r="E505" s="20" t="s">
        <v>66</v>
      </c>
      <c r="F505" s="20" t="s">
        <v>102</v>
      </c>
      <c r="G505" s="36">
        <v>31.31</v>
      </c>
      <c r="H505" s="20" t="s">
        <v>57</v>
      </c>
      <c r="I505" s="21">
        <v>504</v>
      </c>
      <c r="J505" s="20" t="s">
        <v>104</v>
      </c>
      <c r="K505" s="20" t="s">
        <v>10</v>
      </c>
      <c r="L505" s="24">
        <v>45022</v>
      </c>
      <c r="M505" s="19" t="s">
        <v>2087</v>
      </c>
      <c r="N505" s="22" t="s">
        <v>2209</v>
      </c>
      <c r="O505" s="18">
        <v>0.10972222222222221</v>
      </c>
      <c r="P505" s="19">
        <v>9.6527777777777768E-2</v>
      </c>
      <c r="Q505" s="20" t="s">
        <v>2302</v>
      </c>
      <c r="R505" s="33">
        <v>54</v>
      </c>
      <c r="S505" s="19">
        <v>1.3194444444444444E-2</v>
      </c>
    </row>
    <row r="506" spans="1:19">
      <c r="A506" s="16">
        <v>5</v>
      </c>
      <c r="B506" s="15" t="s">
        <v>161</v>
      </c>
      <c r="C506" s="16">
        <v>1</v>
      </c>
      <c r="D506" s="15" t="s">
        <v>61</v>
      </c>
      <c r="E506" s="15" t="s">
        <v>66</v>
      </c>
      <c r="F506" s="15" t="s">
        <v>59</v>
      </c>
      <c r="G506" s="35">
        <v>25.76</v>
      </c>
      <c r="H506" s="15" t="s">
        <v>57</v>
      </c>
      <c r="I506" s="16">
        <v>505</v>
      </c>
      <c r="J506" s="15" t="s">
        <v>75</v>
      </c>
      <c r="K506" s="15" t="s">
        <v>759</v>
      </c>
      <c r="L506" s="23">
        <v>45022</v>
      </c>
      <c r="M506" s="14" t="s">
        <v>1917</v>
      </c>
      <c r="N506" s="17" t="s">
        <v>2127</v>
      </c>
      <c r="O506" s="13">
        <v>0.14513888888888887</v>
      </c>
      <c r="P506" s="14">
        <v>6.5277777777777768E-2</v>
      </c>
      <c r="Q506" s="15" t="s">
        <v>2302</v>
      </c>
      <c r="R506" s="32">
        <v>155</v>
      </c>
      <c r="S506" s="14">
        <v>7.9861111111111105E-2</v>
      </c>
    </row>
    <row r="507" spans="1:19">
      <c r="A507" s="21">
        <v>18</v>
      </c>
      <c r="B507" s="20" t="s">
        <v>758</v>
      </c>
      <c r="C507" s="21">
        <v>2</v>
      </c>
      <c r="D507" s="20" t="s">
        <v>72</v>
      </c>
      <c r="E507" s="20" t="s">
        <v>66</v>
      </c>
      <c r="F507" s="20" t="s">
        <v>59</v>
      </c>
      <c r="G507" s="36">
        <v>11.65</v>
      </c>
      <c r="H507" s="20" t="s">
        <v>76</v>
      </c>
      <c r="I507" s="21">
        <v>506</v>
      </c>
      <c r="J507" s="20" t="s">
        <v>163</v>
      </c>
      <c r="K507" s="20" t="s">
        <v>17</v>
      </c>
      <c r="L507" s="24">
        <v>45022</v>
      </c>
      <c r="M507" s="19" t="s">
        <v>2088</v>
      </c>
      <c r="N507" s="22" t="s">
        <v>2136</v>
      </c>
      <c r="O507" s="18">
        <v>9.4444444444444442E-2</v>
      </c>
      <c r="P507" s="19">
        <v>8.0555555555555547E-2</v>
      </c>
      <c r="Q507" s="20" t="s">
        <v>2302</v>
      </c>
      <c r="R507" s="33">
        <v>70</v>
      </c>
      <c r="S507" s="19">
        <v>3.472222222222222E-3</v>
      </c>
    </row>
    <row r="508" spans="1:19">
      <c r="A508" s="16">
        <v>18</v>
      </c>
      <c r="B508" s="15" t="s">
        <v>756</v>
      </c>
      <c r="C508" s="16">
        <v>4</v>
      </c>
      <c r="D508" s="15" t="s">
        <v>61</v>
      </c>
      <c r="E508" s="15" t="s">
        <v>60</v>
      </c>
      <c r="F508" s="15" t="s">
        <v>2342</v>
      </c>
      <c r="G508" s="35">
        <v>0</v>
      </c>
      <c r="H508" s="15" t="s">
        <v>70</v>
      </c>
      <c r="I508" s="16">
        <v>507</v>
      </c>
      <c r="J508" s="15" t="s">
        <v>126</v>
      </c>
      <c r="K508" s="15" t="s">
        <v>754</v>
      </c>
      <c r="L508" s="23">
        <v>45022</v>
      </c>
      <c r="M508" s="14" t="s">
        <v>2071</v>
      </c>
      <c r="N508" s="17" t="s">
        <v>2182</v>
      </c>
      <c r="O508" s="13">
        <v>4.4444444444444425E-2</v>
      </c>
      <c r="P508" s="14">
        <v>0</v>
      </c>
      <c r="Q508" s="15" t="s">
        <v>2303</v>
      </c>
      <c r="R508" s="32">
        <v>210</v>
      </c>
      <c r="S508" s="14">
        <v>4.791666666666667E-2</v>
      </c>
    </row>
    <row r="509" spans="1:19">
      <c r="A509" s="21">
        <v>6</v>
      </c>
      <c r="B509" s="20" t="s">
        <v>753</v>
      </c>
      <c r="C509" s="21">
        <v>1</v>
      </c>
      <c r="D509" s="20" t="s">
        <v>87</v>
      </c>
      <c r="E509" s="20" t="s">
        <v>82</v>
      </c>
      <c r="F509" s="20" t="s">
        <v>59</v>
      </c>
      <c r="G509" s="36">
        <v>42.8</v>
      </c>
      <c r="H509" s="20" t="s">
        <v>57</v>
      </c>
      <c r="I509" s="21">
        <v>508</v>
      </c>
      <c r="J509" s="20" t="s">
        <v>104</v>
      </c>
      <c r="K509" s="20" t="s">
        <v>18</v>
      </c>
      <c r="L509" s="24">
        <v>45022</v>
      </c>
      <c r="M509" s="19" t="s">
        <v>2089</v>
      </c>
      <c r="N509" s="22" t="s">
        <v>2273</v>
      </c>
      <c r="O509" s="18">
        <v>0.15624999999999994</v>
      </c>
      <c r="P509" s="19">
        <v>0.13263888888888883</v>
      </c>
      <c r="Q509" s="20" t="s">
        <v>2302</v>
      </c>
      <c r="R509" s="33">
        <v>32</v>
      </c>
      <c r="S509" s="19">
        <v>2.361111111111111E-2</v>
      </c>
    </row>
    <row r="510" spans="1:19">
      <c r="A510" s="16">
        <v>5</v>
      </c>
      <c r="B510" s="15" t="s">
        <v>751</v>
      </c>
      <c r="C510" s="16">
        <v>3</v>
      </c>
      <c r="D510" s="15" t="s">
        <v>97</v>
      </c>
      <c r="E510" s="15" t="s">
        <v>60</v>
      </c>
      <c r="F510" s="15" t="s">
        <v>59</v>
      </c>
      <c r="G510" s="35">
        <v>16.260000000000002</v>
      </c>
      <c r="H510" s="15" t="s">
        <v>76</v>
      </c>
      <c r="I510" s="16">
        <v>509</v>
      </c>
      <c r="J510" s="15" t="s">
        <v>104</v>
      </c>
      <c r="K510" s="15" t="s">
        <v>11</v>
      </c>
      <c r="L510" s="23">
        <v>45022</v>
      </c>
      <c r="M510" s="14" t="s">
        <v>2090</v>
      </c>
      <c r="N510" s="17" t="s">
        <v>2124</v>
      </c>
      <c r="O510" s="13">
        <v>0.12847222222222221</v>
      </c>
      <c r="P510" s="14">
        <v>8.5416666666666669E-2</v>
      </c>
      <c r="Q510" s="15" t="s">
        <v>2302</v>
      </c>
      <c r="R510" s="32">
        <v>80</v>
      </c>
      <c r="S510" s="14">
        <v>3.2638888888888891E-2</v>
      </c>
    </row>
    <row r="511" spans="1:19">
      <c r="A511" s="21">
        <v>6</v>
      </c>
      <c r="B511" s="20" t="s">
        <v>749</v>
      </c>
      <c r="C511" s="21">
        <v>4</v>
      </c>
      <c r="D511" s="20" t="s">
        <v>78</v>
      </c>
      <c r="E511" s="20" t="s">
        <v>82</v>
      </c>
      <c r="F511" s="20" t="s">
        <v>59</v>
      </c>
      <c r="G511" s="36">
        <v>14.97</v>
      </c>
      <c r="H511" s="20" t="s">
        <v>70</v>
      </c>
      <c r="I511" s="21">
        <v>510</v>
      </c>
      <c r="J511" s="20" t="s">
        <v>163</v>
      </c>
      <c r="K511" s="20" t="s">
        <v>12</v>
      </c>
      <c r="L511" s="24">
        <v>45022</v>
      </c>
      <c r="M511" s="19" t="s">
        <v>1969</v>
      </c>
      <c r="N511" s="22" t="s">
        <v>2189</v>
      </c>
      <c r="O511" s="18">
        <v>4.2361111111111099E-2</v>
      </c>
      <c r="P511" s="19">
        <v>9.0277777777777665E-3</v>
      </c>
      <c r="Q511" s="20" t="s">
        <v>2302</v>
      </c>
      <c r="R511" s="33">
        <v>36</v>
      </c>
      <c r="S511" s="19">
        <v>3.3333333333333333E-2</v>
      </c>
    </row>
    <row r="512" spans="1:19">
      <c r="A512" s="16">
        <v>2</v>
      </c>
      <c r="B512" s="15" t="s">
        <v>747</v>
      </c>
      <c r="C512" s="16">
        <v>1</v>
      </c>
      <c r="D512" s="15" t="s">
        <v>97</v>
      </c>
      <c r="E512" s="15" t="s">
        <v>82</v>
      </c>
      <c r="F512" s="15" t="s">
        <v>59</v>
      </c>
      <c r="G512" s="35">
        <v>35.950000000000003</v>
      </c>
      <c r="H512" s="15" t="s">
        <v>70</v>
      </c>
      <c r="I512" s="16">
        <v>511</v>
      </c>
      <c r="J512" s="15" t="s">
        <v>64</v>
      </c>
      <c r="K512" s="15" t="s">
        <v>745</v>
      </c>
      <c r="L512" s="23">
        <v>45022</v>
      </c>
      <c r="M512" s="14" t="s">
        <v>2058</v>
      </c>
      <c r="N512" s="17" t="s">
        <v>2081</v>
      </c>
      <c r="O512" s="13">
        <v>7.2916666666666671E-2</v>
      </c>
      <c r="P512" s="14">
        <v>4.6527777777777779E-2</v>
      </c>
      <c r="Q512" s="15" t="s">
        <v>2302</v>
      </c>
      <c r="R512" s="32">
        <v>137</v>
      </c>
      <c r="S512" s="14">
        <v>2.6388888888888889E-2</v>
      </c>
    </row>
    <row r="513" spans="1:19">
      <c r="A513" s="21">
        <v>2</v>
      </c>
      <c r="B513" s="20" t="s">
        <v>438</v>
      </c>
      <c r="C513" s="21">
        <v>1</v>
      </c>
      <c r="D513" s="20" t="s">
        <v>87</v>
      </c>
      <c r="E513" s="20" t="s">
        <v>82</v>
      </c>
      <c r="F513" s="20" t="s">
        <v>59</v>
      </c>
      <c r="G513" s="36">
        <v>37.369999999999997</v>
      </c>
      <c r="H513" s="20" t="s">
        <v>76</v>
      </c>
      <c r="I513" s="21">
        <v>512</v>
      </c>
      <c r="J513" s="20" t="s">
        <v>90</v>
      </c>
      <c r="K513" s="20" t="s">
        <v>743</v>
      </c>
      <c r="L513" s="24">
        <v>45022</v>
      </c>
      <c r="M513" s="19" t="s">
        <v>1908</v>
      </c>
      <c r="N513" s="22" t="s">
        <v>2168</v>
      </c>
      <c r="O513" s="18">
        <v>5.6944444444444457E-2</v>
      </c>
      <c r="P513" s="19">
        <v>5.5555555555555705E-3</v>
      </c>
      <c r="Q513" s="20" t="s">
        <v>2302</v>
      </c>
      <c r="R513" s="33">
        <v>128</v>
      </c>
      <c r="S513" s="19">
        <v>4.0972222222222222E-2</v>
      </c>
    </row>
    <row r="514" spans="1:19">
      <c r="A514" s="16">
        <v>8</v>
      </c>
      <c r="B514" s="15" t="s">
        <v>742</v>
      </c>
      <c r="C514" s="16">
        <v>6</v>
      </c>
      <c r="D514" s="15" t="s">
        <v>72</v>
      </c>
      <c r="E514" s="15" t="s">
        <v>60</v>
      </c>
      <c r="F514" s="15" t="s">
        <v>59</v>
      </c>
      <c r="G514" s="35">
        <v>22.74</v>
      </c>
      <c r="H514" s="15" t="s">
        <v>76</v>
      </c>
      <c r="I514" s="16">
        <v>513</v>
      </c>
      <c r="J514" s="15" t="s">
        <v>126</v>
      </c>
      <c r="K514" s="15" t="s">
        <v>24</v>
      </c>
      <c r="L514" s="23">
        <v>45022</v>
      </c>
      <c r="M514" s="14" t="s">
        <v>1884</v>
      </c>
      <c r="N514" s="17" t="s">
        <v>2235</v>
      </c>
      <c r="O514" s="13">
        <v>0.15138888888888885</v>
      </c>
      <c r="P514" s="14">
        <v>0.1020833333333333</v>
      </c>
      <c r="Q514" s="15" t="s">
        <v>2302</v>
      </c>
      <c r="R514" s="32">
        <v>54</v>
      </c>
      <c r="S514" s="14">
        <v>3.888888888888889E-2</v>
      </c>
    </row>
    <row r="515" spans="1:19">
      <c r="A515" s="21">
        <v>18</v>
      </c>
      <c r="B515" s="20" t="s">
        <v>740</v>
      </c>
      <c r="C515" s="21">
        <v>5</v>
      </c>
      <c r="D515" s="20" t="s">
        <v>78</v>
      </c>
      <c r="E515" s="20" t="s">
        <v>82</v>
      </c>
      <c r="F515" s="20" t="s">
        <v>59</v>
      </c>
      <c r="G515" s="36">
        <v>38.840000000000003</v>
      </c>
      <c r="H515" s="20" t="s">
        <v>70</v>
      </c>
      <c r="I515" s="21">
        <v>514</v>
      </c>
      <c r="J515" s="20" t="s">
        <v>69</v>
      </c>
      <c r="K515" s="20" t="s">
        <v>738</v>
      </c>
      <c r="L515" s="24">
        <v>45022</v>
      </c>
      <c r="M515" s="19" t="s">
        <v>1908</v>
      </c>
      <c r="N515" s="22" t="s">
        <v>2232</v>
      </c>
      <c r="O515" s="18">
        <v>0.13680555555555554</v>
      </c>
      <c r="P515" s="19">
        <v>5.9027777777777762E-2</v>
      </c>
      <c r="Q515" s="20" t="s">
        <v>2302</v>
      </c>
      <c r="R515" s="33">
        <v>174</v>
      </c>
      <c r="S515" s="19">
        <v>7.7777777777777779E-2</v>
      </c>
    </row>
    <row r="516" spans="1:19">
      <c r="A516" s="16">
        <v>19</v>
      </c>
      <c r="B516" s="15" t="s">
        <v>737</v>
      </c>
      <c r="C516" s="16">
        <v>2</v>
      </c>
      <c r="D516" s="15" t="s">
        <v>61</v>
      </c>
      <c r="E516" s="15" t="s">
        <v>82</v>
      </c>
      <c r="F516" s="15" t="s">
        <v>59</v>
      </c>
      <c r="G516" s="35">
        <v>43.79</v>
      </c>
      <c r="H516" s="15" t="s">
        <v>76</v>
      </c>
      <c r="I516" s="16">
        <v>515</v>
      </c>
      <c r="J516" s="15" t="s">
        <v>69</v>
      </c>
      <c r="K516" s="15" t="s">
        <v>24</v>
      </c>
      <c r="L516" s="23">
        <v>45022</v>
      </c>
      <c r="M516" s="14" t="s">
        <v>2023</v>
      </c>
      <c r="N516" s="17" t="s">
        <v>1891</v>
      </c>
      <c r="O516" s="13">
        <v>5.5555555555555539E-2</v>
      </c>
      <c r="P516" s="14">
        <v>3.6111111111111094E-2</v>
      </c>
      <c r="Q516" s="15" t="s">
        <v>2302</v>
      </c>
      <c r="R516" s="32">
        <v>18</v>
      </c>
      <c r="S516" s="14">
        <v>9.0277777777777769E-3</v>
      </c>
    </row>
    <row r="517" spans="1:19">
      <c r="A517" s="21">
        <v>7</v>
      </c>
      <c r="B517" s="20" t="s">
        <v>735</v>
      </c>
      <c r="C517" s="21">
        <v>2</v>
      </c>
      <c r="D517" s="20" t="s">
        <v>78</v>
      </c>
      <c r="E517" s="20" t="s">
        <v>82</v>
      </c>
      <c r="F517" s="20" t="s">
        <v>2342</v>
      </c>
      <c r="G517" s="36">
        <v>0</v>
      </c>
      <c r="H517" s="20" t="s">
        <v>57</v>
      </c>
      <c r="I517" s="21">
        <v>516</v>
      </c>
      <c r="J517" s="20" t="s">
        <v>163</v>
      </c>
      <c r="K517" s="20" t="s">
        <v>733</v>
      </c>
      <c r="L517" s="24">
        <v>45022</v>
      </c>
      <c r="M517" s="19" t="s">
        <v>2016</v>
      </c>
      <c r="N517" s="22" t="s">
        <v>2113</v>
      </c>
      <c r="O517" s="18">
        <v>4.4444444444444453E-2</v>
      </c>
      <c r="P517" s="19">
        <v>0</v>
      </c>
      <c r="Q517" s="20" t="s">
        <v>2303</v>
      </c>
      <c r="R517" s="33">
        <v>146</v>
      </c>
      <c r="S517" s="19">
        <v>6.7361111111111108E-2</v>
      </c>
    </row>
    <row r="518" spans="1:19">
      <c r="A518" s="16">
        <v>4</v>
      </c>
      <c r="B518" s="15" t="s">
        <v>732</v>
      </c>
      <c r="C518" s="16">
        <v>5</v>
      </c>
      <c r="D518" s="15" t="s">
        <v>78</v>
      </c>
      <c r="E518" s="15" t="s">
        <v>82</v>
      </c>
      <c r="F518" s="15" t="s">
        <v>102</v>
      </c>
      <c r="G518" s="35">
        <v>23.92</v>
      </c>
      <c r="H518" s="15" t="s">
        <v>57</v>
      </c>
      <c r="I518" s="16">
        <v>517</v>
      </c>
      <c r="J518" s="15" t="s">
        <v>56</v>
      </c>
      <c r="K518" s="15" t="s">
        <v>730</v>
      </c>
      <c r="L518" s="23">
        <v>45022</v>
      </c>
      <c r="M518" s="14" t="s">
        <v>1999</v>
      </c>
      <c r="N518" s="17" t="s">
        <v>2274</v>
      </c>
      <c r="O518" s="13">
        <v>0.16319444444444442</v>
      </c>
      <c r="P518" s="14">
        <v>0.11805555555555552</v>
      </c>
      <c r="Q518" s="15" t="s">
        <v>2302</v>
      </c>
      <c r="R518" s="32">
        <v>103</v>
      </c>
      <c r="S518" s="14">
        <v>4.5138888888888888E-2</v>
      </c>
    </row>
    <row r="519" spans="1:19">
      <c r="A519" s="21">
        <v>5</v>
      </c>
      <c r="B519" s="20" t="s">
        <v>729</v>
      </c>
      <c r="C519" s="21">
        <v>6</v>
      </c>
      <c r="D519" s="20" t="s">
        <v>78</v>
      </c>
      <c r="E519" s="20" t="s">
        <v>60</v>
      </c>
      <c r="F519" s="20" t="s">
        <v>59</v>
      </c>
      <c r="G519" s="36">
        <v>18.48</v>
      </c>
      <c r="H519" s="20" t="s">
        <v>76</v>
      </c>
      <c r="I519" s="21">
        <v>518</v>
      </c>
      <c r="J519" s="20" t="s">
        <v>75</v>
      </c>
      <c r="K519" s="20" t="s">
        <v>727</v>
      </c>
      <c r="L519" s="24">
        <v>45022</v>
      </c>
      <c r="M519" s="19" t="s">
        <v>2041</v>
      </c>
      <c r="N519" s="22" t="s">
        <v>2124</v>
      </c>
      <c r="O519" s="18">
        <v>0.17291666666666664</v>
      </c>
      <c r="P519" s="19">
        <v>0.12569444444444441</v>
      </c>
      <c r="Q519" s="20" t="s">
        <v>2302</v>
      </c>
      <c r="R519" s="33">
        <v>77</v>
      </c>
      <c r="S519" s="19">
        <v>3.6805555555555557E-2</v>
      </c>
    </row>
    <row r="520" spans="1:19">
      <c r="A520" s="16">
        <v>6</v>
      </c>
      <c r="B520" s="15" t="s">
        <v>726</v>
      </c>
      <c r="C520" s="16">
        <v>2</v>
      </c>
      <c r="D520" s="15" t="s">
        <v>87</v>
      </c>
      <c r="E520" s="15" t="s">
        <v>82</v>
      </c>
      <c r="F520" s="15" t="s">
        <v>59</v>
      </c>
      <c r="G520" s="35">
        <v>34.590000000000003</v>
      </c>
      <c r="H520" s="15" t="s">
        <v>70</v>
      </c>
      <c r="I520" s="16">
        <v>519</v>
      </c>
      <c r="J520" s="15" t="s">
        <v>163</v>
      </c>
      <c r="K520" s="15" t="s">
        <v>724</v>
      </c>
      <c r="L520" s="23">
        <v>45022</v>
      </c>
      <c r="M520" s="14" t="s">
        <v>2060</v>
      </c>
      <c r="N520" s="17" t="s">
        <v>1938</v>
      </c>
      <c r="O520" s="13">
        <v>0.12569444444444444</v>
      </c>
      <c r="P520" s="14">
        <v>1.7361111111111105E-2</v>
      </c>
      <c r="Q520" s="15" t="s">
        <v>2302</v>
      </c>
      <c r="R520" s="32">
        <v>245</v>
      </c>
      <c r="S520" s="14">
        <v>0.10833333333333334</v>
      </c>
    </row>
    <row r="521" spans="1:19">
      <c r="A521" s="21">
        <v>4</v>
      </c>
      <c r="B521" s="20" t="s">
        <v>723</v>
      </c>
      <c r="C521" s="21">
        <v>4</v>
      </c>
      <c r="D521" s="20" t="s">
        <v>78</v>
      </c>
      <c r="E521" s="20" t="s">
        <v>66</v>
      </c>
      <c r="F521" s="20" t="s">
        <v>59</v>
      </c>
      <c r="G521" s="36">
        <v>43.99</v>
      </c>
      <c r="H521" s="20" t="s">
        <v>70</v>
      </c>
      <c r="I521" s="21">
        <v>520</v>
      </c>
      <c r="J521" s="20" t="s">
        <v>75</v>
      </c>
      <c r="K521" s="20" t="s">
        <v>721</v>
      </c>
      <c r="L521" s="24">
        <v>45022</v>
      </c>
      <c r="M521" s="19" t="s">
        <v>1962</v>
      </c>
      <c r="N521" s="22" t="s">
        <v>2224</v>
      </c>
      <c r="O521" s="18">
        <v>0.11666666666666667</v>
      </c>
      <c r="P521" s="19">
        <v>3.2638888888888884E-2</v>
      </c>
      <c r="Q521" s="20" t="s">
        <v>2302</v>
      </c>
      <c r="R521" s="33">
        <v>280</v>
      </c>
      <c r="S521" s="19">
        <v>8.4027777777777785E-2</v>
      </c>
    </row>
    <row r="522" spans="1:19">
      <c r="A522" s="16">
        <v>18</v>
      </c>
      <c r="B522" s="15" t="s">
        <v>720</v>
      </c>
      <c r="C522" s="16">
        <v>2</v>
      </c>
      <c r="D522" s="15" t="s">
        <v>78</v>
      </c>
      <c r="E522" s="15" t="s">
        <v>82</v>
      </c>
      <c r="F522" s="15" t="s">
        <v>59</v>
      </c>
      <c r="G522" s="35">
        <v>15.18</v>
      </c>
      <c r="H522" s="15" t="s">
        <v>70</v>
      </c>
      <c r="I522" s="16">
        <v>521</v>
      </c>
      <c r="J522" s="15" t="s">
        <v>126</v>
      </c>
      <c r="K522" s="15" t="s">
        <v>718</v>
      </c>
      <c r="L522" s="23">
        <v>45022</v>
      </c>
      <c r="M522" s="14" t="s">
        <v>1986</v>
      </c>
      <c r="N522" s="17" t="s">
        <v>2045</v>
      </c>
      <c r="O522" s="13">
        <v>9.0972222222222218E-2</v>
      </c>
      <c r="P522" s="14">
        <v>2.7777777777777776E-2</v>
      </c>
      <c r="Q522" s="15" t="s">
        <v>2302</v>
      </c>
      <c r="R522" s="32">
        <v>210</v>
      </c>
      <c r="S522" s="14">
        <v>6.3194444444444442E-2</v>
      </c>
    </row>
    <row r="523" spans="1:19">
      <c r="A523" s="21">
        <v>2</v>
      </c>
      <c r="B523" s="20" t="s">
        <v>717</v>
      </c>
      <c r="C523" s="21">
        <v>5</v>
      </c>
      <c r="D523" s="20" t="s">
        <v>78</v>
      </c>
      <c r="E523" s="20" t="s">
        <v>82</v>
      </c>
      <c r="F523" s="20" t="s">
        <v>102</v>
      </c>
      <c r="G523" s="36">
        <v>35.35</v>
      </c>
      <c r="H523" s="20" t="s">
        <v>70</v>
      </c>
      <c r="I523" s="21">
        <v>522</v>
      </c>
      <c r="J523" s="20" t="s">
        <v>85</v>
      </c>
      <c r="K523" s="20" t="s">
        <v>15</v>
      </c>
      <c r="L523" s="24">
        <v>45022</v>
      </c>
      <c r="M523" s="19" t="s">
        <v>2058</v>
      </c>
      <c r="N523" s="22" t="s">
        <v>2115</v>
      </c>
      <c r="O523" s="18">
        <v>0.11666666666666668</v>
      </c>
      <c r="P523" s="19">
        <v>8.4027777777777785E-2</v>
      </c>
      <c r="Q523" s="20" t="s">
        <v>2302</v>
      </c>
      <c r="R523" s="33">
        <v>84</v>
      </c>
      <c r="S523" s="19">
        <v>3.2638888888888891E-2</v>
      </c>
    </row>
    <row r="524" spans="1:19">
      <c r="A524" s="16">
        <v>4</v>
      </c>
      <c r="B524" s="15" t="s">
        <v>715</v>
      </c>
      <c r="C524" s="16">
        <v>3</v>
      </c>
      <c r="D524" s="15" t="s">
        <v>87</v>
      </c>
      <c r="E524" s="15" t="s">
        <v>82</v>
      </c>
      <c r="F524" s="15" t="s">
        <v>59</v>
      </c>
      <c r="G524" s="35">
        <v>45.41</v>
      </c>
      <c r="H524" s="15" t="s">
        <v>76</v>
      </c>
      <c r="I524" s="16">
        <v>523</v>
      </c>
      <c r="J524" s="15" t="s">
        <v>64</v>
      </c>
      <c r="K524" s="15" t="s">
        <v>10</v>
      </c>
      <c r="L524" s="23">
        <v>45022</v>
      </c>
      <c r="M524" s="14" t="s">
        <v>1963</v>
      </c>
      <c r="N524" s="17" t="s">
        <v>2275</v>
      </c>
      <c r="O524" s="13">
        <v>0.13749999999999998</v>
      </c>
      <c r="P524" s="14">
        <v>9.166666666666666E-2</v>
      </c>
      <c r="Q524" s="15" t="s">
        <v>2302</v>
      </c>
      <c r="R524" s="32">
        <v>81</v>
      </c>
      <c r="S524" s="14">
        <v>3.5416666666666666E-2</v>
      </c>
    </row>
    <row r="525" spans="1:19">
      <c r="A525" s="21">
        <v>16</v>
      </c>
      <c r="B525" s="20" t="s">
        <v>713</v>
      </c>
      <c r="C525" s="21">
        <v>4</v>
      </c>
      <c r="D525" s="20" t="s">
        <v>72</v>
      </c>
      <c r="E525" s="20" t="s">
        <v>82</v>
      </c>
      <c r="F525" s="20" t="s">
        <v>59</v>
      </c>
      <c r="G525" s="36">
        <v>26.91</v>
      </c>
      <c r="H525" s="20" t="s">
        <v>76</v>
      </c>
      <c r="I525" s="21">
        <v>524</v>
      </c>
      <c r="J525" s="20" t="s">
        <v>100</v>
      </c>
      <c r="K525" s="20" t="s">
        <v>711</v>
      </c>
      <c r="L525" s="24">
        <v>45022</v>
      </c>
      <c r="M525" s="19" t="s">
        <v>2055</v>
      </c>
      <c r="N525" s="22" t="s">
        <v>2100</v>
      </c>
      <c r="O525" s="18">
        <v>0.11388888888888889</v>
      </c>
      <c r="P525" s="19">
        <v>6.1111111111111102E-2</v>
      </c>
      <c r="Q525" s="20" t="s">
        <v>2302</v>
      </c>
      <c r="R525" s="33">
        <v>76</v>
      </c>
      <c r="S525" s="19">
        <v>4.2361111111111113E-2</v>
      </c>
    </row>
    <row r="526" spans="1:19">
      <c r="A526" s="16">
        <v>16</v>
      </c>
      <c r="B526" s="15" t="s">
        <v>710</v>
      </c>
      <c r="C526" s="16">
        <v>3</v>
      </c>
      <c r="D526" s="15" t="s">
        <v>72</v>
      </c>
      <c r="E526" s="15" t="s">
        <v>82</v>
      </c>
      <c r="F526" s="15" t="s">
        <v>59</v>
      </c>
      <c r="G526" s="35">
        <v>32.869999999999997</v>
      </c>
      <c r="H526" s="15" t="s">
        <v>76</v>
      </c>
      <c r="I526" s="16">
        <v>525</v>
      </c>
      <c r="J526" s="15" t="s">
        <v>132</v>
      </c>
      <c r="K526" s="15" t="s">
        <v>708</v>
      </c>
      <c r="L526" s="23">
        <v>45022</v>
      </c>
      <c r="M526" s="14" t="s">
        <v>1916</v>
      </c>
      <c r="N526" s="17" t="s">
        <v>2276</v>
      </c>
      <c r="O526" s="13">
        <v>0.16805555555555551</v>
      </c>
      <c r="P526" s="14">
        <v>0.10416666666666663</v>
      </c>
      <c r="Q526" s="15" t="s">
        <v>2302</v>
      </c>
      <c r="R526" s="32">
        <v>197</v>
      </c>
      <c r="S526" s="14">
        <v>5.347222222222222E-2</v>
      </c>
    </row>
    <row r="527" spans="1:19">
      <c r="A527" s="21">
        <v>4</v>
      </c>
      <c r="B527" s="20" t="s">
        <v>707</v>
      </c>
      <c r="C527" s="21">
        <v>6</v>
      </c>
      <c r="D527" s="20" t="s">
        <v>78</v>
      </c>
      <c r="E527" s="20" t="s">
        <v>66</v>
      </c>
      <c r="F527" s="20" t="s">
        <v>106</v>
      </c>
      <c r="G527" s="36">
        <v>43.02</v>
      </c>
      <c r="H527" s="20" t="s">
        <v>70</v>
      </c>
      <c r="I527" s="21">
        <v>526</v>
      </c>
      <c r="J527" s="20" t="s">
        <v>126</v>
      </c>
      <c r="K527" s="20" t="s">
        <v>14</v>
      </c>
      <c r="L527" s="24">
        <v>45022</v>
      </c>
      <c r="M527" s="19" t="s">
        <v>2036</v>
      </c>
      <c r="N527" s="22" t="s">
        <v>2277</v>
      </c>
      <c r="O527" s="18">
        <v>8.1250000000000017E-2</v>
      </c>
      <c r="P527" s="19">
        <v>6.5972222222222238E-2</v>
      </c>
      <c r="Q527" s="20" t="s">
        <v>2302</v>
      </c>
      <c r="R527" s="33">
        <v>33</v>
      </c>
      <c r="S527" s="19">
        <v>1.5277777777777777E-2</v>
      </c>
    </row>
    <row r="528" spans="1:19">
      <c r="A528" s="16">
        <v>19</v>
      </c>
      <c r="B528" s="15" t="s">
        <v>705</v>
      </c>
      <c r="C528" s="16">
        <v>4</v>
      </c>
      <c r="D528" s="15" t="s">
        <v>97</v>
      </c>
      <c r="E528" s="15" t="s">
        <v>60</v>
      </c>
      <c r="F528" s="15" t="s">
        <v>102</v>
      </c>
      <c r="G528" s="35">
        <v>22.95</v>
      </c>
      <c r="H528" s="15" t="s">
        <v>76</v>
      </c>
      <c r="I528" s="16">
        <v>527</v>
      </c>
      <c r="J528" s="15" t="s">
        <v>90</v>
      </c>
      <c r="K528" s="15" t="s">
        <v>10</v>
      </c>
      <c r="L528" s="23">
        <v>45022</v>
      </c>
      <c r="M528" s="14" t="s">
        <v>1918</v>
      </c>
      <c r="N528" s="17" t="s">
        <v>2128</v>
      </c>
      <c r="O528" s="13">
        <v>0.10347222222222223</v>
      </c>
      <c r="P528" s="14">
        <v>7.1527777777777787E-2</v>
      </c>
      <c r="Q528" s="15" t="s">
        <v>2302</v>
      </c>
      <c r="R528" s="32">
        <v>54</v>
      </c>
      <c r="S528" s="14">
        <v>2.1527777777777778E-2</v>
      </c>
    </row>
    <row r="529" spans="1:19">
      <c r="A529" s="21">
        <v>14</v>
      </c>
      <c r="B529" s="20" t="s">
        <v>292</v>
      </c>
      <c r="C529" s="21">
        <v>2</v>
      </c>
      <c r="D529" s="20" t="s">
        <v>61</v>
      </c>
      <c r="E529" s="20" t="s">
        <v>82</v>
      </c>
      <c r="F529" s="20" t="s">
        <v>2342</v>
      </c>
      <c r="G529" s="36">
        <v>0</v>
      </c>
      <c r="H529" s="20" t="s">
        <v>57</v>
      </c>
      <c r="I529" s="21">
        <v>528</v>
      </c>
      <c r="J529" s="20" t="s">
        <v>126</v>
      </c>
      <c r="K529" s="20" t="s">
        <v>702</v>
      </c>
      <c r="L529" s="24">
        <v>45022</v>
      </c>
      <c r="M529" s="19" t="s">
        <v>1925</v>
      </c>
      <c r="N529" s="22" t="s">
        <v>1992</v>
      </c>
      <c r="O529" s="18">
        <v>8.4027777777777771E-2</v>
      </c>
      <c r="P529" s="19">
        <v>0</v>
      </c>
      <c r="Q529" s="20" t="s">
        <v>2303</v>
      </c>
      <c r="R529" s="33">
        <v>78</v>
      </c>
      <c r="S529" s="19">
        <v>8.4027777777777785E-2</v>
      </c>
    </row>
    <row r="530" spans="1:19">
      <c r="A530" s="16">
        <v>1</v>
      </c>
      <c r="B530" s="15" t="s">
        <v>701</v>
      </c>
      <c r="C530" s="16">
        <v>2</v>
      </c>
      <c r="D530" s="15" t="s">
        <v>72</v>
      </c>
      <c r="E530" s="15" t="s">
        <v>82</v>
      </c>
      <c r="F530" s="15" t="s">
        <v>59</v>
      </c>
      <c r="G530" s="35">
        <v>25.91</v>
      </c>
      <c r="H530" s="15" t="s">
        <v>76</v>
      </c>
      <c r="I530" s="16">
        <v>529</v>
      </c>
      <c r="J530" s="15" t="s">
        <v>90</v>
      </c>
      <c r="K530" s="15" t="s">
        <v>700</v>
      </c>
      <c r="L530" s="23">
        <v>45022</v>
      </c>
      <c r="M530" s="14" t="s">
        <v>1993</v>
      </c>
      <c r="N530" s="17" t="s">
        <v>2275</v>
      </c>
      <c r="O530" s="13">
        <v>0.12430555555555556</v>
      </c>
      <c r="P530" s="14">
        <v>4.8611111111111077E-3</v>
      </c>
      <c r="Q530" s="15" t="s">
        <v>2302</v>
      </c>
      <c r="R530" s="32">
        <v>208</v>
      </c>
      <c r="S530" s="14">
        <v>0.10902777777777778</v>
      </c>
    </row>
    <row r="531" spans="1:19">
      <c r="A531" s="21">
        <v>7</v>
      </c>
      <c r="B531" s="20" t="s">
        <v>399</v>
      </c>
      <c r="C531" s="21">
        <v>5</v>
      </c>
      <c r="D531" s="20" t="s">
        <v>87</v>
      </c>
      <c r="E531" s="20" t="s">
        <v>82</v>
      </c>
      <c r="F531" s="20" t="s">
        <v>59</v>
      </c>
      <c r="G531" s="36">
        <v>30.19</v>
      </c>
      <c r="H531" s="20" t="s">
        <v>76</v>
      </c>
      <c r="I531" s="21">
        <v>530</v>
      </c>
      <c r="J531" s="20" t="s">
        <v>163</v>
      </c>
      <c r="K531" s="20" t="s">
        <v>698</v>
      </c>
      <c r="L531" s="24">
        <v>45022</v>
      </c>
      <c r="M531" s="19" t="s">
        <v>2049</v>
      </c>
      <c r="N531" s="22" t="s">
        <v>2127</v>
      </c>
      <c r="O531" s="18">
        <v>0.17291666666666664</v>
      </c>
      <c r="P531" s="19">
        <v>8.8888888888888865E-2</v>
      </c>
      <c r="Q531" s="20" t="s">
        <v>2302</v>
      </c>
      <c r="R531" s="33">
        <v>160</v>
      </c>
      <c r="S531" s="19">
        <v>7.3611111111111113E-2</v>
      </c>
    </row>
    <row r="532" spans="1:19">
      <c r="A532" s="16">
        <v>9</v>
      </c>
      <c r="B532" s="15" t="s">
        <v>697</v>
      </c>
      <c r="C532" s="16">
        <v>6</v>
      </c>
      <c r="D532" s="15" t="s">
        <v>61</v>
      </c>
      <c r="E532" s="15" t="s">
        <v>66</v>
      </c>
      <c r="F532" s="15" t="s">
        <v>2342</v>
      </c>
      <c r="G532" s="35">
        <v>0</v>
      </c>
      <c r="H532" s="15" t="s">
        <v>70</v>
      </c>
      <c r="I532" s="16">
        <v>531</v>
      </c>
      <c r="J532" s="15" t="s">
        <v>163</v>
      </c>
      <c r="K532" s="15" t="s">
        <v>695</v>
      </c>
      <c r="L532" s="23">
        <v>45022</v>
      </c>
      <c r="M532" s="14" t="s">
        <v>1886</v>
      </c>
      <c r="N532" s="17" t="s">
        <v>2145</v>
      </c>
      <c r="O532" s="13">
        <v>8.4027777777777785E-2</v>
      </c>
      <c r="P532" s="14">
        <v>0</v>
      </c>
      <c r="Q532" s="15" t="s">
        <v>2303</v>
      </c>
      <c r="R532" s="32">
        <v>244</v>
      </c>
      <c r="S532" s="14">
        <v>0.13819444444444445</v>
      </c>
    </row>
    <row r="533" spans="1:19">
      <c r="A533" s="21">
        <v>13</v>
      </c>
      <c r="B533" s="20" t="s">
        <v>604</v>
      </c>
      <c r="C533" s="21">
        <v>3</v>
      </c>
      <c r="D533" s="20" t="s">
        <v>72</v>
      </c>
      <c r="E533" s="20" t="s">
        <v>60</v>
      </c>
      <c r="F533" s="20" t="s">
        <v>106</v>
      </c>
      <c r="G533" s="36">
        <v>17.95</v>
      </c>
      <c r="H533" s="20" t="s">
        <v>57</v>
      </c>
      <c r="I533" s="21">
        <v>532</v>
      </c>
      <c r="J533" s="20" t="s">
        <v>64</v>
      </c>
      <c r="K533" s="20" t="s">
        <v>693</v>
      </c>
      <c r="L533" s="24">
        <v>45022</v>
      </c>
      <c r="M533" s="19" t="s">
        <v>1975</v>
      </c>
      <c r="N533" s="22" t="s">
        <v>2165</v>
      </c>
      <c r="O533" s="18">
        <v>0.15138888888888891</v>
      </c>
      <c r="P533" s="19">
        <v>0.11041666666666669</v>
      </c>
      <c r="Q533" s="20" t="s">
        <v>2302</v>
      </c>
      <c r="R533" s="33">
        <v>137</v>
      </c>
      <c r="S533" s="19">
        <v>4.0972222222222222E-2</v>
      </c>
    </row>
    <row r="534" spans="1:19">
      <c r="A534" s="16">
        <v>1</v>
      </c>
      <c r="B534" s="15" t="s">
        <v>457</v>
      </c>
      <c r="C534" s="16">
        <v>3</v>
      </c>
      <c r="D534" s="15" t="s">
        <v>87</v>
      </c>
      <c r="E534" s="15" t="s">
        <v>66</v>
      </c>
      <c r="F534" s="15" t="s">
        <v>106</v>
      </c>
      <c r="G534" s="35">
        <v>20.09</v>
      </c>
      <c r="H534" s="15" t="s">
        <v>70</v>
      </c>
      <c r="I534" s="16">
        <v>533</v>
      </c>
      <c r="J534" s="15" t="s">
        <v>56</v>
      </c>
      <c r="K534" s="15" t="s">
        <v>691</v>
      </c>
      <c r="L534" s="23">
        <v>45022</v>
      </c>
      <c r="M534" s="14" t="s">
        <v>2054</v>
      </c>
      <c r="N534" s="17" t="s">
        <v>2278</v>
      </c>
      <c r="O534" s="13">
        <v>8.7499999999999994E-2</v>
      </c>
      <c r="P534" s="14">
        <v>5.4166666666666662E-2</v>
      </c>
      <c r="Q534" s="15" t="s">
        <v>2302</v>
      </c>
      <c r="R534" s="32">
        <v>41</v>
      </c>
      <c r="S534" s="14">
        <v>3.3333333333333333E-2</v>
      </c>
    </row>
    <row r="535" spans="1:19">
      <c r="A535" s="21">
        <v>1</v>
      </c>
      <c r="B535" s="20" t="s">
        <v>690</v>
      </c>
      <c r="C535" s="21">
        <v>6</v>
      </c>
      <c r="D535" s="20" t="s">
        <v>78</v>
      </c>
      <c r="E535" s="20" t="s">
        <v>66</v>
      </c>
      <c r="F535" s="20" t="s">
        <v>59</v>
      </c>
      <c r="G535" s="36">
        <v>23.59</v>
      </c>
      <c r="H535" s="20" t="s">
        <v>57</v>
      </c>
      <c r="I535" s="21">
        <v>534</v>
      </c>
      <c r="J535" s="20" t="s">
        <v>104</v>
      </c>
      <c r="K535" s="20" t="s">
        <v>688</v>
      </c>
      <c r="L535" s="24">
        <v>45022</v>
      </c>
      <c r="M535" s="19" t="s">
        <v>1922</v>
      </c>
      <c r="N535" s="22" t="s">
        <v>2204</v>
      </c>
      <c r="O535" s="18">
        <v>0.14374999999999999</v>
      </c>
      <c r="P535" s="19">
        <v>9.0972222222222204E-2</v>
      </c>
      <c r="Q535" s="20" t="s">
        <v>2302</v>
      </c>
      <c r="R535" s="33">
        <v>147</v>
      </c>
      <c r="S535" s="19">
        <v>5.2777777777777778E-2</v>
      </c>
    </row>
    <row r="536" spans="1:19">
      <c r="A536" s="16">
        <v>15</v>
      </c>
      <c r="B536" s="15" t="s">
        <v>687</v>
      </c>
      <c r="C536" s="16">
        <v>3</v>
      </c>
      <c r="D536" s="15" t="s">
        <v>97</v>
      </c>
      <c r="E536" s="15" t="s">
        <v>60</v>
      </c>
      <c r="F536" s="15" t="s">
        <v>59</v>
      </c>
      <c r="G536" s="35">
        <v>39.450000000000003</v>
      </c>
      <c r="H536" s="15" t="s">
        <v>70</v>
      </c>
      <c r="I536" s="16">
        <v>535</v>
      </c>
      <c r="J536" s="15" t="s">
        <v>69</v>
      </c>
      <c r="K536" s="15" t="s">
        <v>685</v>
      </c>
      <c r="L536" s="23">
        <v>45022</v>
      </c>
      <c r="M536" s="14" t="s">
        <v>2006</v>
      </c>
      <c r="N536" s="17" t="s">
        <v>1969</v>
      </c>
      <c r="O536" s="13">
        <v>0.1076388888888889</v>
      </c>
      <c r="P536" s="14">
        <v>2.9166666666666674E-2</v>
      </c>
      <c r="Q536" s="15" t="s">
        <v>2302</v>
      </c>
      <c r="R536" s="32">
        <v>276</v>
      </c>
      <c r="S536" s="14">
        <v>7.8472222222222221E-2</v>
      </c>
    </row>
    <row r="537" spans="1:19">
      <c r="A537" s="21">
        <v>9</v>
      </c>
      <c r="B537" s="20" t="s">
        <v>684</v>
      </c>
      <c r="C537" s="21">
        <v>2</v>
      </c>
      <c r="D537" s="20" t="s">
        <v>78</v>
      </c>
      <c r="E537" s="20" t="s">
        <v>82</v>
      </c>
      <c r="F537" s="20" t="s">
        <v>2342</v>
      </c>
      <c r="G537" s="36">
        <v>0</v>
      </c>
      <c r="H537" s="20" t="s">
        <v>57</v>
      </c>
      <c r="I537" s="21">
        <v>536</v>
      </c>
      <c r="J537" s="20" t="s">
        <v>69</v>
      </c>
      <c r="K537" s="20" t="s">
        <v>682</v>
      </c>
      <c r="L537" s="24">
        <v>45022</v>
      </c>
      <c r="M537" s="19" t="s">
        <v>1898</v>
      </c>
      <c r="N537" s="22" t="s">
        <v>2180</v>
      </c>
      <c r="O537" s="18">
        <v>8.8888888888888892E-2</v>
      </c>
      <c r="P537" s="19">
        <v>0</v>
      </c>
      <c r="Q537" s="20" t="s">
        <v>2303</v>
      </c>
      <c r="R537" s="33">
        <v>212</v>
      </c>
      <c r="S537" s="19">
        <v>0.10555555555555556</v>
      </c>
    </row>
    <row r="538" spans="1:19">
      <c r="A538" s="16">
        <v>18</v>
      </c>
      <c r="B538" s="15" t="s">
        <v>681</v>
      </c>
      <c r="C538" s="16">
        <v>6</v>
      </c>
      <c r="D538" s="15" t="s">
        <v>72</v>
      </c>
      <c r="E538" s="15" t="s">
        <v>60</v>
      </c>
      <c r="F538" s="15" t="s">
        <v>106</v>
      </c>
      <c r="G538" s="35">
        <v>28.68</v>
      </c>
      <c r="H538" s="15" t="s">
        <v>76</v>
      </c>
      <c r="I538" s="16">
        <v>537</v>
      </c>
      <c r="J538" s="15" t="s">
        <v>100</v>
      </c>
      <c r="K538" s="15" t="s">
        <v>23</v>
      </c>
      <c r="L538" s="23">
        <v>45022</v>
      </c>
      <c r="M538" s="14" t="s">
        <v>2083</v>
      </c>
      <c r="N538" s="17" t="s">
        <v>1937</v>
      </c>
      <c r="O538" s="13">
        <v>8.3333333333333343E-2</v>
      </c>
      <c r="P538" s="14">
        <v>5.8333333333333334E-2</v>
      </c>
      <c r="Q538" s="15" t="s">
        <v>2302</v>
      </c>
      <c r="R538" s="32">
        <v>63</v>
      </c>
      <c r="S538" s="14">
        <v>1.4583333333333334E-2</v>
      </c>
    </row>
    <row r="539" spans="1:19">
      <c r="A539" s="21">
        <v>14</v>
      </c>
      <c r="B539" s="20" t="s">
        <v>679</v>
      </c>
      <c r="C539" s="21">
        <v>4</v>
      </c>
      <c r="D539" s="20" t="s">
        <v>78</v>
      </c>
      <c r="E539" s="20" t="s">
        <v>66</v>
      </c>
      <c r="F539" s="20" t="s">
        <v>2342</v>
      </c>
      <c r="G539" s="36">
        <v>0</v>
      </c>
      <c r="H539" s="20" t="s">
        <v>70</v>
      </c>
      <c r="I539" s="21">
        <v>538</v>
      </c>
      <c r="J539" s="20" t="s">
        <v>75</v>
      </c>
      <c r="K539" s="20" t="s">
        <v>678</v>
      </c>
      <c r="L539" s="24">
        <v>45022</v>
      </c>
      <c r="M539" s="19" t="s">
        <v>1965</v>
      </c>
      <c r="N539" s="22" t="s">
        <v>2223</v>
      </c>
      <c r="O539" s="18">
        <v>9.3055555555555558E-2</v>
      </c>
      <c r="P539" s="19">
        <v>0</v>
      </c>
      <c r="Q539" s="20" t="s">
        <v>2303</v>
      </c>
      <c r="R539" s="33">
        <v>142</v>
      </c>
      <c r="S539" s="19">
        <v>0.13750000000000001</v>
      </c>
    </row>
    <row r="540" spans="1:19">
      <c r="A540" s="16">
        <v>18</v>
      </c>
      <c r="B540" s="15" t="s">
        <v>677</v>
      </c>
      <c r="C540" s="16">
        <v>3</v>
      </c>
      <c r="D540" s="15" t="s">
        <v>61</v>
      </c>
      <c r="E540" s="15" t="s">
        <v>60</v>
      </c>
      <c r="F540" s="15" t="s">
        <v>102</v>
      </c>
      <c r="G540" s="35">
        <v>20.9</v>
      </c>
      <c r="H540" s="15" t="s">
        <v>70</v>
      </c>
      <c r="I540" s="16">
        <v>539</v>
      </c>
      <c r="J540" s="15" t="s">
        <v>75</v>
      </c>
      <c r="K540" s="15" t="s">
        <v>675</v>
      </c>
      <c r="L540" s="23">
        <v>45022</v>
      </c>
      <c r="M540" s="14" t="s">
        <v>2075</v>
      </c>
      <c r="N540" s="17" t="s">
        <v>2279</v>
      </c>
      <c r="O540" s="13">
        <v>0.13125000000000001</v>
      </c>
      <c r="P540" s="14">
        <v>4.1666666666666671E-2</v>
      </c>
      <c r="Q540" s="15" t="s">
        <v>2302</v>
      </c>
      <c r="R540" s="32">
        <v>240</v>
      </c>
      <c r="S540" s="14">
        <v>8.9583333333333334E-2</v>
      </c>
    </row>
    <row r="541" spans="1:19">
      <c r="A541" s="21">
        <v>6</v>
      </c>
      <c r="B541" s="20" t="s">
        <v>150</v>
      </c>
      <c r="C541" s="21">
        <v>4</v>
      </c>
      <c r="D541" s="20" t="s">
        <v>97</v>
      </c>
      <c r="E541" s="20" t="s">
        <v>82</v>
      </c>
      <c r="F541" s="20" t="s">
        <v>59</v>
      </c>
      <c r="G541" s="36">
        <v>47.85</v>
      </c>
      <c r="H541" s="20" t="s">
        <v>57</v>
      </c>
      <c r="I541" s="21">
        <v>540</v>
      </c>
      <c r="J541" s="20" t="s">
        <v>85</v>
      </c>
      <c r="K541" s="20" t="s">
        <v>673</v>
      </c>
      <c r="L541" s="24">
        <v>45022</v>
      </c>
      <c r="M541" s="19" t="s">
        <v>1893</v>
      </c>
      <c r="N541" s="22" t="s">
        <v>2262</v>
      </c>
      <c r="O541" s="18">
        <v>0.13194444444444448</v>
      </c>
      <c r="P541" s="19">
        <v>7.5000000000000039E-2</v>
      </c>
      <c r="Q541" s="20" t="s">
        <v>2302</v>
      </c>
      <c r="R541" s="33">
        <v>124</v>
      </c>
      <c r="S541" s="19">
        <v>5.6944444444444443E-2</v>
      </c>
    </row>
    <row r="542" spans="1:19">
      <c r="A542" s="16">
        <v>19</v>
      </c>
      <c r="B542" s="15" t="s">
        <v>672</v>
      </c>
      <c r="C542" s="16">
        <v>2</v>
      </c>
      <c r="D542" s="15" t="s">
        <v>97</v>
      </c>
      <c r="E542" s="15" t="s">
        <v>60</v>
      </c>
      <c r="F542" s="15" t="s">
        <v>106</v>
      </c>
      <c r="G542" s="35">
        <v>33.700000000000003</v>
      </c>
      <c r="H542" s="15" t="s">
        <v>57</v>
      </c>
      <c r="I542" s="16">
        <v>541</v>
      </c>
      <c r="J542" s="15" t="s">
        <v>75</v>
      </c>
      <c r="K542" s="15" t="s">
        <v>670</v>
      </c>
      <c r="L542" s="23">
        <v>45022</v>
      </c>
      <c r="M542" s="14" t="s">
        <v>2070</v>
      </c>
      <c r="N542" s="17" t="s">
        <v>2193</v>
      </c>
      <c r="O542" s="13">
        <v>0.16597222222222222</v>
      </c>
      <c r="P542" s="14">
        <v>7.9861111111111105E-2</v>
      </c>
      <c r="Q542" s="15" t="s">
        <v>2302</v>
      </c>
      <c r="R542" s="32">
        <v>202</v>
      </c>
      <c r="S542" s="14">
        <v>8.611111111111111E-2</v>
      </c>
    </row>
    <row r="543" spans="1:19">
      <c r="A543" s="21">
        <v>9</v>
      </c>
      <c r="B543" s="20" t="s">
        <v>669</v>
      </c>
      <c r="C543" s="21">
        <v>5</v>
      </c>
      <c r="D543" s="20" t="s">
        <v>72</v>
      </c>
      <c r="E543" s="20" t="s">
        <v>60</v>
      </c>
      <c r="F543" s="20" t="s">
        <v>59</v>
      </c>
      <c r="G543" s="36">
        <v>49.05</v>
      </c>
      <c r="H543" s="20" t="s">
        <v>57</v>
      </c>
      <c r="I543" s="21">
        <v>542</v>
      </c>
      <c r="J543" s="20" t="s">
        <v>69</v>
      </c>
      <c r="K543" s="20" t="s">
        <v>264</v>
      </c>
      <c r="L543" s="24">
        <v>45022</v>
      </c>
      <c r="M543" s="19" t="s">
        <v>1939</v>
      </c>
      <c r="N543" s="22" t="s">
        <v>2268</v>
      </c>
      <c r="O543" s="18">
        <v>8.0555555555555561E-2</v>
      </c>
      <c r="P543" s="19">
        <v>6.9444444444445586E-4</v>
      </c>
      <c r="Q543" s="20" t="s">
        <v>2302</v>
      </c>
      <c r="R543" s="33">
        <v>148</v>
      </c>
      <c r="S543" s="19">
        <v>7.9861111111111105E-2</v>
      </c>
    </row>
    <row r="544" spans="1:19">
      <c r="A544" s="16">
        <v>19</v>
      </c>
      <c r="B544" s="15" t="s">
        <v>667</v>
      </c>
      <c r="C544" s="16">
        <v>5</v>
      </c>
      <c r="D544" s="15" t="s">
        <v>78</v>
      </c>
      <c r="E544" s="15" t="s">
        <v>66</v>
      </c>
      <c r="F544" s="15" t="s">
        <v>59</v>
      </c>
      <c r="G544" s="35">
        <v>49.37</v>
      </c>
      <c r="H544" s="15" t="s">
        <v>57</v>
      </c>
      <c r="I544" s="16">
        <v>543</v>
      </c>
      <c r="J544" s="15" t="s">
        <v>163</v>
      </c>
      <c r="K544" s="15" t="s">
        <v>665</v>
      </c>
      <c r="L544" s="23">
        <v>45022</v>
      </c>
      <c r="M544" s="14" t="s">
        <v>2091</v>
      </c>
      <c r="N544" s="17" t="s">
        <v>2052</v>
      </c>
      <c r="O544" s="13">
        <v>0.11805555555555555</v>
      </c>
      <c r="P544" s="14">
        <v>6.6666666666666666E-2</v>
      </c>
      <c r="Q544" s="15" t="s">
        <v>2302</v>
      </c>
      <c r="R544" s="32">
        <v>206</v>
      </c>
      <c r="S544" s="14">
        <v>5.1388888888888887E-2</v>
      </c>
    </row>
    <row r="545" spans="1:19">
      <c r="A545" s="21">
        <v>7</v>
      </c>
      <c r="B545" s="20" t="s">
        <v>221</v>
      </c>
      <c r="C545" s="21">
        <v>4</v>
      </c>
      <c r="D545" s="20" t="s">
        <v>87</v>
      </c>
      <c r="E545" s="20" t="s">
        <v>82</v>
      </c>
      <c r="F545" s="20" t="s">
        <v>59</v>
      </c>
      <c r="G545" s="36">
        <v>44.91</v>
      </c>
      <c r="H545" s="20" t="s">
        <v>76</v>
      </c>
      <c r="I545" s="21">
        <v>544</v>
      </c>
      <c r="J545" s="20" t="s">
        <v>56</v>
      </c>
      <c r="K545" s="20" t="s">
        <v>17</v>
      </c>
      <c r="L545" s="24">
        <v>45022</v>
      </c>
      <c r="M545" s="19" t="s">
        <v>2084</v>
      </c>
      <c r="N545" s="22" t="s">
        <v>2207</v>
      </c>
      <c r="O545" s="18">
        <v>7.1527777777777787E-2</v>
      </c>
      <c r="P545" s="19">
        <v>2.7777777777777783E-2</v>
      </c>
      <c r="Q545" s="20" t="s">
        <v>2302</v>
      </c>
      <c r="R545" s="33">
        <v>70</v>
      </c>
      <c r="S545" s="19">
        <v>3.3333333333333333E-2</v>
      </c>
    </row>
    <row r="546" spans="1:19">
      <c r="A546" s="16">
        <v>20</v>
      </c>
      <c r="B546" s="15" t="s">
        <v>663</v>
      </c>
      <c r="C546" s="16">
        <v>5</v>
      </c>
      <c r="D546" s="15" t="s">
        <v>61</v>
      </c>
      <c r="E546" s="15" t="s">
        <v>82</v>
      </c>
      <c r="F546" s="15" t="s">
        <v>102</v>
      </c>
      <c r="G546" s="35">
        <v>12.18</v>
      </c>
      <c r="H546" s="15" t="s">
        <v>76</v>
      </c>
      <c r="I546" s="16">
        <v>545</v>
      </c>
      <c r="J546" s="15" t="s">
        <v>69</v>
      </c>
      <c r="K546" s="15" t="s">
        <v>661</v>
      </c>
      <c r="L546" s="23">
        <v>45022</v>
      </c>
      <c r="M546" s="14" t="s">
        <v>1948</v>
      </c>
      <c r="N546" s="17" t="s">
        <v>2115</v>
      </c>
      <c r="O546" s="13">
        <v>8.472222222222224E-2</v>
      </c>
      <c r="P546" s="14">
        <v>5.5555555555555636E-3</v>
      </c>
      <c r="Q546" s="15" t="s">
        <v>2302</v>
      </c>
      <c r="R546" s="32">
        <v>130</v>
      </c>
      <c r="S546" s="14">
        <v>6.8750000000000006E-2</v>
      </c>
    </row>
    <row r="547" spans="1:19">
      <c r="A547" s="21">
        <v>5</v>
      </c>
      <c r="B547" s="20" t="s">
        <v>393</v>
      </c>
      <c r="C547" s="21">
        <v>2</v>
      </c>
      <c r="D547" s="20" t="s">
        <v>78</v>
      </c>
      <c r="E547" s="20" t="s">
        <v>82</v>
      </c>
      <c r="F547" s="20" t="s">
        <v>106</v>
      </c>
      <c r="G547" s="36">
        <v>47.81</v>
      </c>
      <c r="H547" s="20" t="s">
        <v>57</v>
      </c>
      <c r="I547" s="21">
        <v>546</v>
      </c>
      <c r="J547" s="20" t="s">
        <v>126</v>
      </c>
      <c r="K547" s="20" t="s">
        <v>659</v>
      </c>
      <c r="L547" s="24">
        <v>45022</v>
      </c>
      <c r="M547" s="19" t="s">
        <v>2054</v>
      </c>
      <c r="N547" s="22" t="s">
        <v>2137</v>
      </c>
      <c r="O547" s="18">
        <v>9.375E-2</v>
      </c>
      <c r="P547" s="19">
        <v>3.0555555555555558E-2</v>
      </c>
      <c r="Q547" s="20" t="s">
        <v>2302</v>
      </c>
      <c r="R547" s="33">
        <v>92</v>
      </c>
      <c r="S547" s="19">
        <v>6.3194444444444442E-2</v>
      </c>
    </row>
    <row r="548" spans="1:19">
      <c r="A548" s="16">
        <v>9</v>
      </c>
      <c r="B548" s="15" t="s">
        <v>658</v>
      </c>
      <c r="C548" s="16">
        <v>3</v>
      </c>
      <c r="D548" s="15" t="s">
        <v>87</v>
      </c>
      <c r="E548" s="15" t="s">
        <v>66</v>
      </c>
      <c r="F548" s="15" t="s">
        <v>59</v>
      </c>
      <c r="G548" s="35">
        <v>20.04</v>
      </c>
      <c r="H548" s="15" t="s">
        <v>76</v>
      </c>
      <c r="I548" s="16">
        <v>547</v>
      </c>
      <c r="J548" s="15" t="s">
        <v>75</v>
      </c>
      <c r="K548" s="15" t="s">
        <v>656</v>
      </c>
      <c r="L548" s="23">
        <v>45022</v>
      </c>
      <c r="M548" s="14" t="s">
        <v>2026</v>
      </c>
      <c r="N548" s="17" t="s">
        <v>2232</v>
      </c>
      <c r="O548" s="13">
        <v>8.8888888888888878E-2</v>
      </c>
      <c r="P548" s="14">
        <v>1.1111111111111099E-2</v>
      </c>
      <c r="Q548" s="15" t="s">
        <v>2302</v>
      </c>
      <c r="R548" s="32">
        <v>227</v>
      </c>
      <c r="S548" s="14">
        <v>6.7361111111111108E-2</v>
      </c>
    </row>
    <row r="549" spans="1:19">
      <c r="A549" s="21">
        <v>4</v>
      </c>
      <c r="B549" s="20" t="s">
        <v>655</v>
      </c>
      <c r="C549" s="21">
        <v>2</v>
      </c>
      <c r="D549" s="20" t="s">
        <v>61</v>
      </c>
      <c r="E549" s="20" t="s">
        <v>82</v>
      </c>
      <c r="F549" s="20" t="s">
        <v>59</v>
      </c>
      <c r="G549" s="36">
        <v>28.88</v>
      </c>
      <c r="H549" s="20" t="s">
        <v>70</v>
      </c>
      <c r="I549" s="21">
        <v>548</v>
      </c>
      <c r="J549" s="20" t="s">
        <v>69</v>
      </c>
      <c r="K549" s="20" t="s">
        <v>653</v>
      </c>
      <c r="L549" s="24">
        <v>45022</v>
      </c>
      <c r="M549" s="19" t="s">
        <v>2092</v>
      </c>
      <c r="N549" s="22" t="s">
        <v>2280</v>
      </c>
      <c r="O549" s="18">
        <v>0.13055555555555554</v>
      </c>
      <c r="P549" s="19">
        <v>5.6944444444444423E-2</v>
      </c>
      <c r="Q549" s="20" t="s">
        <v>2302</v>
      </c>
      <c r="R549" s="33">
        <v>96</v>
      </c>
      <c r="S549" s="19">
        <v>7.3611111111111113E-2</v>
      </c>
    </row>
    <row r="550" spans="1:19">
      <c r="A550" s="16">
        <v>12</v>
      </c>
      <c r="B550" s="15" t="s">
        <v>652</v>
      </c>
      <c r="C550" s="16">
        <v>2</v>
      </c>
      <c r="D550" s="15" t="s">
        <v>97</v>
      </c>
      <c r="E550" s="15" t="s">
        <v>82</v>
      </c>
      <c r="F550" s="15" t="s">
        <v>59</v>
      </c>
      <c r="G550" s="35">
        <v>35.340000000000003</v>
      </c>
      <c r="H550" s="15" t="s">
        <v>70</v>
      </c>
      <c r="I550" s="16">
        <v>549</v>
      </c>
      <c r="J550" s="15" t="s">
        <v>75</v>
      </c>
      <c r="K550" s="15" t="s">
        <v>650</v>
      </c>
      <c r="L550" s="23">
        <v>45022</v>
      </c>
      <c r="M550" s="14" t="s">
        <v>1971</v>
      </c>
      <c r="N550" s="17" t="s">
        <v>2165</v>
      </c>
      <c r="O550" s="13">
        <v>0.16180555555555554</v>
      </c>
      <c r="P550" s="14">
        <v>9.3749999999999986E-2</v>
      </c>
      <c r="Q550" s="15" t="s">
        <v>2302</v>
      </c>
      <c r="R550" s="32">
        <v>162</v>
      </c>
      <c r="S550" s="14">
        <v>6.805555555555555E-2</v>
      </c>
    </row>
    <row r="551" spans="1:19">
      <c r="A551" s="21">
        <v>1</v>
      </c>
      <c r="B551" s="20" t="s">
        <v>649</v>
      </c>
      <c r="C551" s="21">
        <v>6</v>
      </c>
      <c r="D551" s="20" t="s">
        <v>72</v>
      </c>
      <c r="E551" s="20" t="s">
        <v>82</v>
      </c>
      <c r="F551" s="20" t="s">
        <v>59</v>
      </c>
      <c r="G551" s="36">
        <v>28.33</v>
      </c>
      <c r="H551" s="20" t="s">
        <v>76</v>
      </c>
      <c r="I551" s="21">
        <v>550</v>
      </c>
      <c r="J551" s="20" t="s">
        <v>104</v>
      </c>
      <c r="K551" s="20" t="s">
        <v>647</v>
      </c>
      <c r="L551" s="24">
        <v>45022</v>
      </c>
      <c r="M551" s="19" t="s">
        <v>2042</v>
      </c>
      <c r="N551" s="22" t="s">
        <v>1948</v>
      </c>
      <c r="O551" s="18">
        <v>7.3611111111111113E-2</v>
      </c>
      <c r="P551" s="19">
        <v>2.361111111111111E-2</v>
      </c>
      <c r="Q551" s="20" t="s">
        <v>2302</v>
      </c>
      <c r="R551" s="33">
        <v>124</v>
      </c>
      <c r="S551" s="19">
        <v>3.9583333333333331E-2</v>
      </c>
    </row>
    <row r="552" spans="1:19">
      <c r="A552" s="16">
        <v>4</v>
      </c>
      <c r="B552" s="15" t="s">
        <v>646</v>
      </c>
      <c r="C552" s="16">
        <v>2</v>
      </c>
      <c r="D552" s="15" t="s">
        <v>72</v>
      </c>
      <c r="E552" s="15" t="s">
        <v>60</v>
      </c>
      <c r="F552" s="15" t="s">
        <v>2342</v>
      </c>
      <c r="G552" s="35">
        <v>0</v>
      </c>
      <c r="H552" s="15" t="s">
        <v>57</v>
      </c>
      <c r="I552" s="16">
        <v>551</v>
      </c>
      <c r="J552" s="15" t="s">
        <v>163</v>
      </c>
      <c r="K552" s="15" t="s">
        <v>644</v>
      </c>
      <c r="L552" s="23">
        <v>45022</v>
      </c>
      <c r="M552" s="14" t="s">
        <v>1996</v>
      </c>
      <c r="N552" s="17" t="s">
        <v>2173</v>
      </c>
      <c r="O552" s="13">
        <v>5.0000000000000017E-2</v>
      </c>
      <c r="P552" s="14">
        <v>0</v>
      </c>
      <c r="Q552" s="15" t="s">
        <v>2303</v>
      </c>
      <c r="R552" s="32">
        <v>171</v>
      </c>
      <c r="S552" s="14">
        <v>8.5416666666666669E-2</v>
      </c>
    </row>
    <row r="553" spans="1:19">
      <c r="A553" s="21">
        <v>11</v>
      </c>
      <c r="B553" s="20" t="s">
        <v>643</v>
      </c>
      <c r="C553" s="21">
        <v>6</v>
      </c>
      <c r="D553" s="20" t="s">
        <v>72</v>
      </c>
      <c r="E553" s="20" t="s">
        <v>66</v>
      </c>
      <c r="F553" s="20" t="s">
        <v>106</v>
      </c>
      <c r="G553" s="36">
        <v>10.28</v>
      </c>
      <c r="H553" s="20" t="s">
        <v>70</v>
      </c>
      <c r="I553" s="21">
        <v>552</v>
      </c>
      <c r="J553" s="20" t="s">
        <v>90</v>
      </c>
      <c r="K553" s="20" t="s">
        <v>641</v>
      </c>
      <c r="L553" s="24">
        <v>45022</v>
      </c>
      <c r="M553" s="19" t="s">
        <v>1985</v>
      </c>
      <c r="N553" s="22" t="s">
        <v>1929</v>
      </c>
      <c r="O553" s="18">
        <v>0.14444444444444446</v>
      </c>
      <c r="P553" s="19">
        <v>6.4583333333333354E-2</v>
      </c>
      <c r="Q553" s="20" t="s">
        <v>2302</v>
      </c>
      <c r="R553" s="33">
        <v>243</v>
      </c>
      <c r="S553" s="19">
        <v>7.9861111111111105E-2</v>
      </c>
    </row>
    <row r="554" spans="1:19">
      <c r="A554" s="16">
        <v>14</v>
      </c>
      <c r="B554" s="15" t="s">
        <v>640</v>
      </c>
      <c r="C554" s="16">
        <v>2</v>
      </c>
      <c r="D554" s="15" t="s">
        <v>72</v>
      </c>
      <c r="E554" s="15" t="s">
        <v>82</v>
      </c>
      <c r="F554" s="15" t="s">
        <v>2342</v>
      </c>
      <c r="G554" s="35">
        <v>0</v>
      </c>
      <c r="H554" s="15" t="s">
        <v>70</v>
      </c>
      <c r="I554" s="16">
        <v>553</v>
      </c>
      <c r="J554" s="15" t="s">
        <v>104</v>
      </c>
      <c r="K554" s="15" t="s">
        <v>638</v>
      </c>
      <c r="L554" s="23">
        <v>45022</v>
      </c>
      <c r="M554" s="14" t="s">
        <v>1984</v>
      </c>
      <c r="N554" s="17" t="s">
        <v>2156</v>
      </c>
      <c r="O554" s="13">
        <v>0.11041666666666668</v>
      </c>
      <c r="P554" s="14">
        <v>0</v>
      </c>
      <c r="Q554" s="15" t="s">
        <v>2303</v>
      </c>
      <c r="R554" s="32">
        <v>203</v>
      </c>
      <c r="S554" s="14">
        <v>0.12361111111111112</v>
      </c>
    </row>
    <row r="555" spans="1:19">
      <c r="A555" s="21">
        <v>10</v>
      </c>
      <c r="B555" s="20" t="s">
        <v>555</v>
      </c>
      <c r="C555" s="21">
        <v>6</v>
      </c>
      <c r="D555" s="20" t="s">
        <v>72</v>
      </c>
      <c r="E555" s="20" t="s">
        <v>82</v>
      </c>
      <c r="F555" s="20" t="s">
        <v>106</v>
      </c>
      <c r="G555" s="36">
        <v>19.600000000000001</v>
      </c>
      <c r="H555" s="20" t="s">
        <v>76</v>
      </c>
      <c r="I555" s="21">
        <v>554</v>
      </c>
      <c r="J555" s="20" t="s">
        <v>90</v>
      </c>
      <c r="K555" s="20" t="s">
        <v>636</v>
      </c>
      <c r="L555" s="24">
        <v>45022</v>
      </c>
      <c r="M555" s="19" t="s">
        <v>1932</v>
      </c>
      <c r="N555" s="22" t="s">
        <v>1911</v>
      </c>
      <c r="O555" s="18">
        <v>6.9444444444444448E-2</v>
      </c>
      <c r="P555" s="19">
        <v>9.7222222222222224E-3</v>
      </c>
      <c r="Q555" s="20" t="s">
        <v>2302</v>
      </c>
      <c r="R555" s="33">
        <v>166</v>
      </c>
      <c r="S555" s="19">
        <v>4.9305555555555554E-2</v>
      </c>
    </row>
    <row r="556" spans="1:19">
      <c r="A556" s="16">
        <v>20</v>
      </c>
      <c r="B556" s="15" t="s">
        <v>635</v>
      </c>
      <c r="C556" s="16">
        <v>1</v>
      </c>
      <c r="D556" s="15" t="s">
        <v>61</v>
      </c>
      <c r="E556" s="15" t="s">
        <v>60</v>
      </c>
      <c r="F556" s="15" t="s">
        <v>102</v>
      </c>
      <c r="G556" s="35">
        <v>41.08</v>
      </c>
      <c r="H556" s="15" t="s">
        <v>70</v>
      </c>
      <c r="I556" s="16">
        <v>555</v>
      </c>
      <c r="J556" s="15" t="s">
        <v>104</v>
      </c>
      <c r="K556" s="15" t="s">
        <v>7</v>
      </c>
      <c r="L556" s="23">
        <v>45022</v>
      </c>
      <c r="M556" s="14" t="s">
        <v>1966</v>
      </c>
      <c r="N556" s="17" t="s">
        <v>2220</v>
      </c>
      <c r="O556" s="13">
        <v>0.12708333333333333</v>
      </c>
      <c r="P556" s="14">
        <v>9.5138888888888884E-2</v>
      </c>
      <c r="Q556" s="15" t="s">
        <v>2302</v>
      </c>
      <c r="R556" s="32">
        <v>30</v>
      </c>
      <c r="S556" s="14">
        <v>3.1944444444444442E-2</v>
      </c>
    </row>
    <row r="557" spans="1:19">
      <c r="A557" s="21">
        <v>9</v>
      </c>
      <c r="B557" s="20" t="s">
        <v>633</v>
      </c>
      <c r="C557" s="21">
        <v>6</v>
      </c>
      <c r="D557" s="20" t="s">
        <v>61</v>
      </c>
      <c r="E557" s="20" t="s">
        <v>82</v>
      </c>
      <c r="F557" s="20" t="s">
        <v>106</v>
      </c>
      <c r="G557" s="36">
        <v>14.09</v>
      </c>
      <c r="H557" s="20" t="s">
        <v>70</v>
      </c>
      <c r="I557" s="21">
        <v>556</v>
      </c>
      <c r="J557" s="20" t="s">
        <v>163</v>
      </c>
      <c r="K557" s="20" t="s">
        <v>631</v>
      </c>
      <c r="L557" s="24">
        <v>45022</v>
      </c>
      <c r="M557" s="19" t="s">
        <v>2024</v>
      </c>
      <c r="N557" s="22" t="s">
        <v>2281</v>
      </c>
      <c r="O557" s="18">
        <v>0.15555555555555559</v>
      </c>
      <c r="P557" s="19">
        <v>0.10972222222222225</v>
      </c>
      <c r="Q557" s="20" t="s">
        <v>2302</v>
      </c>
      <c r="R557" s="33">
        <v>76</v>
      </c>
      <c r="S557" s="19">
        <v>4.583333333333333E-2</v>
      </c>
    </row>
    <row r="558" spans="1:19">
      <c r="A558" s="16">
        <v>7</v>
      </c>
      <c r="B558" s="15" t="s">
        <v>630</v>
      </c>
      <c r="C558" s="16">
        <v>5</v>
      </c>
      <c r="D558" s="15" t="s">
        <v>61</v>
      </c>
      <c r="E558" s="15" t="s">
        <v>82</v>
      </c>
      <c r="F558" s="15" t="s">
        <v>102</v>
      </c>
      <c r="G558" s="35">
        <v>35.880000000000003</v>
      </c>
      <c r="H558" s="15" t="s">
        <v>76</v>
      </c>
      <c r="I558" s="16">
        <v>557</v>
      </c>
      <c r="J558" s="15" t="s">
        <v>56</v>
      </c>
      <c r="K558" s="15" t="s">
        <v>628</v>
      </c>
      <c r="L558" s="23">
        <v>45022</v>
      </c>
      <c r="M558" s="14" t="s">
        <v>1998</v>
      </c>
      <c r="N558" s="17" t="s">
        <v>2130</v>
      </c>
      <c r="O558" s="13">
        <v>0.16805555555555557</v>
      </c>
      <c r="P558" s="14">
        <v>8.3333333333333356E-2</v>
      </c>
      <c r="Q558" s="15" t="s">
        <v>2302</v>
      </c>
      <c r="R558" s="32">
        <v>177</v>
      </c>
      <c r="S558" s="14">
        <v>7.4305555555555555E-2</v>
      </c>
    </row>
    <row r="559" spans="1:19">
      <c r="A559" s="21">
        <v>6</v>
      </c>
      <c r="B559" s="20" t="s">
        <v>627</v>
      </c>
      <c r="C559" s="21">
        <v>4</v>
      </c>
      <c r="D559" s="20" t="s">
        <v>97</v>
      </c>
      <c r="E559" s="20" t="s">
        <v>82</v>
      </c>
      <c r="F559" s="20" t="s">
        <v>59</v>
      </c>
      <c r="G559" s="36">
        <v>45.26</v>
      </c>
      <c r="H559" s="20" t="s">
        <v>57</v>
      </c>
      <c r="I559" s="21">
        <v>558</v>
      </c>
      <c r="J559" s="20" t="s">
        <v>163</v>
      </c>
      <c r="K559" s="20" t="s">
        <v>625</v>
      </c>
      <c r="L559" s="24">
        <v>45022</v>
      </c>
      <c r="M559" s="19" t="s">
        <v>1896</v>
      </c>
      <c r="N559" s="22" t="s">
        <v>1923</v>
      </c>
      <c r="O559" s="18">
        <v>0.11666666666666668</v>
      </c>
      <c r="P559" s="19">
        <v>6.9444444444445586E-4</v>
      </c>
      <c r="Q559" s="20" t="s">
        <v>2302</v>
      </c>
      <c r="R559" s="33">
        <v>179</v>
      </c>
      <c r="S559" s="19">
        <v>0.11597222222222223</v>
      </c>
    </row>
    <row r="560" spans="1:19">
      <c r="A560" s="16">
        <v>11</v>
      </c>
      <c r="B560" s="15" t="s">
        <v>503</v>
      </c>
      <c r="C560" s="16">
        <v>1</v>
      </c>
      <c r="D560" s="15" t="s">
        <v>61</v>
      </c>
      <c r="E560" s="15" t="s">
        <v>82</v>
      </c>
      <c r="F560" s="15" t="s">
        <v>59</v>
      </c>
      <c r="G560" s="35">
        <v>24.36</v>
      </c>
      <c r="H560" s="15" t="s">
        <v>57</v>
      </c>
      <c r="I560" s="16">
        <v>559</v>
      </c>
      <c r="J560" s="15" t="s">
        <v>85</v>
      </c>
      <c r="K560" s="15" t="s">
        <v>14</v>
      </c>
      <c r="L560" s="23">
        <v>45022</v>
      </c>
      <c r="M560" s="14" t="s">
        <v>1970</v>
      </c>
      <c r="N560" s="17" t="s">
        <v>2102</v>
      </c>
      <c r="O560" s="13">
        <v>0.15625</v>
      </c>
      <c r="P560" s="14">
        <v>0.12777777777777777</v>
      </c>
      <c r="Q560" s="15" t="s">
        <v>2302</v>
      </c>
      <c r="R560" s="32">
        <v>99</v>
      </c>
      <c r="S560" s="14">
        <v>2.8472222222222222E-2</v>
      </c>
    </row>
    <row r="561" spans="1:19">
      <c r="A561" s="21">
        <v>6</v>
      </c>
      <c r="B561" s="20" t="s">
        <v>623</v>
      </c>
      <c r="C561" s="21">
        <v>6</v>
      </c>
      <c r="D561" s="20" t="s">
        <v>87</v>
      </c>
      <c r="E561" s="20" t="s">
        <v>66</v>
      </c>
      <c r="F561" s="20" t="s">
        <v>106</v>
      </c>
      <c r="G561" s="36">
        <v>31.53</v>
      </c>
      <c r="H561" s="20" t="s">
        <v>57</v>
      </c>
      <c r="I561" s="21">
        <v>560</v>
      </c>
      <c r="J561" s="20" t="s">
        <v>64</v>
      </c>
      <c r="K561" s="20" t="s">
        <v>621</v>
      </c>
      <c r="L561" s="24">
        <v>45022</v>
      </c>
      <c r="M561" s="19" t="s">
        <v>2051</v>
      </c>
      <c r="N561" s="22" t="s">
        <v>2084</v>
      </c>
      <c r="O561" s="18">
        <v>0.12638888888888888</v>
      </c>
      <c r="P561" s="19">
        <v>9.3055555555555558E-2</v>
      </c>
      <c r="Q561" s="20" t="s">
        <v>2302</v>
      </c>
      <c r="R561" s="33">
        <v>111</v>
      </c>
      <c r="S561" s="19">
        <v>3.3333333333333333E-2</v>
      </c>
    </row>
    <row r="562" spans="1:19">
      <c r="A562" s="16">
        <v>4</v>
      </c>
      <c r="B562" s="15" t="s">
        <v>620</v>
      </c>
      <c r="C562" s="16">
        <v>2</v>
      </c>
      <c r="D562" s="15" t="s">
        <v>97</v>
      </c>
      <c r="E562" s="15" t="s">
        <v>82</v>
      </c>
      <c r="F562" s="15" t="s">
        <v>59</v>
      </c>
      <c r="G562" s="35">
        <v>44.24</v>
      </c>
      <c r="H562" s="15" t="s">
        <v>57</v>
      </c>
      <c r="I562" s="16">
        <v>561</v>
      </c>
      <c r="J562" s="15" t="s">
        <v>69</v>
      </c>
      <c r="K562" s="15" t="s">
        <v>619</v>
      </c>
      <c r="L562" s="23">
        <v>45022</v>
      </c>
      <c r="M562" s="14" t="s">
        <v>2093</v>
      </c>
      <c r="N562" s="17" t="s">
        <v>1903</v>
      </c>
      <c r="O562" s="13">
        <v>0.10138888888888886</v>
      </c>
      <c r="P562" s="14">
        <v>5.6944444444444416E-2</v>
      </c>
      <c r="Q562" s="15" t="s">
        <v>2302</v>
      </c>
      <c r="R562" s="32">
        <v>64</v>
      </c>
      <c r="S562" s="14">
        <v>4.4444444444444446E-2</v>
      </c>
    </row>
    <row r="563" spans="1:19">
      <c r="A563" s="21">
        <v>20</v>
      </c>
      <c r="B563" s="20" t="s">
        <v>618</v>
      </c>
      <c r="C563" s="21">
        <v>3</v>
      </c>
      <c r="D563" s="20" t="s">
        <v>97</v>
      </c>
      <c r="E563" s="20" t="s">
        <v>66</v>
      </c>
      <c r="F563" s="20" t="s">
        <v>59</v>
      </c>
      <c r="G563" s="36">
        <v>21.49</v>
      </c>
      <c r="H563" s="20" t="s">
        <v>70</v>
      </c>
      <c r="I563" s="21">
        <v>562</v>
      </c>
      <c r="J563" s="20" t="s">
        <v>132</v>
      </c>
      <c r="K563" s="20" t="s">
        <v>616</v>
      </c>
      <c r="L563" s="24">
        <v>45022</v>
      </c>
      <c r="M563" s="19" t="s">
        <v>2019</v>
      </c>
      <c r="N563" s="22" t="s">
        <v>2120</v>
      </c>
      <c r="O563" s="18">
        <v>0.15555555555555556</v>
      </c>
      <c r="P563" s="19">
        <v>7.7777777777777779E-2</v>
      </c>
      <c r="Q563" s="20" t="s">
        <v>2302</v>
      </c>
      <c r="R563" s="33">
        <v>288</v>
      </c>
      <c r="S563" s="19">
        <v>7.7777777777777779E-2</v>
      </c>
    </row>
    <row r="564" spans="1:19">
      <c r="A564" s="16">
        <v>12</v>
      </c>
      <c r="B564" s="15" t="s">
        <v>615</v>
      </c>
      <c r="C564" s="16">
        <v>3</v>
      </c>
      <c r="D564" s="15" t="s">
        <v>87</v>
      </c>
      <c r="E564" s="15" t="s">
        <v>60</v>
      </c>
      <c r="F564" s="15" t="s">
        <v>102</v>
      </c>
      <c r="G564" s="35">
        <v>20.07</v>
      </c>
      <c r="H564" s="15" t="s">
        <v>76</v>
      </c>
      <c r="I564" s="16">
        <v>563</v>
      </c>
      <c r="J564" s="15" t="s">
        <v>64</v>
      </c>
      <c r="K564" s="15" t="s">
        <v>10</v>
      </c>
      <c r="L564" s="23">
        <v>45022</v>
      </c>
      <c r="M564" s="14" t="s">
        <v>1934</v>
      </c>
      <c r="N564" s="17" t="s">
        <v>2268</v>
      </c>
      <c r="O564" s="13">
        <v>7.9166666666666649E-2</v>
      </c>
      <c r="P564" s="14">
        <v>4.3055555555555534E-2</v>
      </c>
      <c r="Q564" s="15" t="s">
        <v>2302</v>
      </c>
      <c r="R564" s="32">
        <v>54</v>
      </c>
      <c r="S564" s="14">
        <v>2.5694444444444443E-2</v>
      </c>
    </row>
    <row r="565" spans="1:19">
      <c r="A565" s="21">
        <v>9</v>
      </c>
      <c r="B565" s="20" t="s">
        <v>73</v>
      </c>
      <c r="C565" s="21">
        <v>3</v>
      </c>
      <c r="D565" s="20" t="s">
        <v>87</v>
      </c>
      <c r="E565" s="20" t="s">
        <v>66</v>
      </c>
      <c r="F565" s="20" t="s">
        <v>102</v>
      </c>
      <c r="G565" s="36">
        <v>33.08</v>
      </c>
      <c r="H565" s="20" t="s">
        <v>57</v>
      </c>
      <c r="I565" s="21">
        <v>564</v>
      </c>
      <c r="J565" s="20" t="s">
        <v>132</v>
      </c>
      <c r="K565" s="20" t="s">
        <v>612</v>
      </c>
      <c r="L565" s="24">
        <v>45022</v>
      </c>
      <c r="M565" s="19" t="s">
        <v>2086</v>
      </c>
      <c r="N565" s="22" t="s">
        <v>2017</v>
      </c>
      <c r="O565" s="18">
        <v>7.7777777777777765E-2</v>
      </c>
      <c r="P565" s="19">
        <v>4.0277777777777767E-2</v>
      </c>
      <c r="Q565" s="20" t="s">
        <v>2302</v>
      </c>
      <c r="R565" s="33">
        <v>156</v>
      </c>
      <c r="S565" s="19">
        <v>3.7499999999999999E-2</v>
      </c>
    </row>
    <row r="566" spans="1:19">
      <c r="A566" s="16">
        <v>3</v>
      </c>
      <c r="B566" s="15" t="s">
        <v>611</v>
      </c>
      <c r="C566" s="16">
        <v>6</v>
      </c>
      <c r="D566" s="15" t="s">
        <v>97</v>
      </c>
      <c r="E566" s="15" t="s">
        <v>82</v>
      </c>
      <c r="F566" s="15" t="s">
        <v>59</v>
      </c>
      <c r="G566" s="35">
        <v>15.11</v>
      </c>
      <c r="H566" s="15" t="s">
        <v>70</v>
      </c>
      <c r="I566" s="16">
        <v>565</v>
      </c>
      <c r="J566" s="15" t="s">
        <v>132</v>
      </c>
      <c r="K566" s="15" t="s">
        <v>609</v>
      </c>
      <c r="L566" s="23">
        <v>45022</v>
      </c>
      <c r="M566" s="14" t="s">
        <v>1948</v>
      </c>
      <c r="N566" s="17" t="s">
        <v>2137</v>
      </c>
      <c r="O566" s="13">
        <v>0.11805555555555555</v>
      </c>
      <c r="P566" s="14">
        <v>0.05</v>
      </c>
      <c r="Q566" s="15" t="s">
        <v>2302</v>
      </c>
      <c r="R566" s="32">
        <v>251</v>
      </c>
      <c r="S566" s="14">
        <v>6.805555555555555E-2</v>
      </c>
    </row>
    <row r="567" spans="1:19">
      <c r="A567" s="21">
        <v>4</v>
      </c>
      <c r="B567" s="20" t="s">
        <v>281</v>
      </c>
      <c r="C567" s="21">
        <v>3</v>
      </c>
      <c r="D567" s="20" t="s">
        <v>72</v>
      </c>
      <c r="E567" s="20" t="s">
        <v>82</v>
      </c>
      <c r="F567" s="20" t="s">
        <v>59</v>
      </c>
      <c r="G567" s="36">
        <v>42.62</v>
      </c>
      <c r="H567" s="20" t="s">
        <v>70</v>
      </c>
      <c r="I567" s="21">
        <v>566</v>
      </c>
      <c r="J567" s="20" t="s">
        <v>85</v>
      </c>
      <c r="K567" s="20" t="s">
        <v>25</v>
      </c>
      <c r="L567" s="24">
        <v>45022</v>
      </c>
      <c r="M567" s="19" t="s">
        <v>2094</v>
      </c>
      <c r="N567" s="22" t="s">
        <v>2142</v>
      </c>
      <c r="O567" s="18">
        <v>0.13333333333333336</v>
      </c>
      <c r="P567" s="19">
        <v>9.444444444444447E-2</v>
      </c>
      <c r="Q567" s="20" t="s">
        <v>2302</v>
      </c>
      <c r="R567" s="33">
        <v>78</v>
      </c>
      <c r="S567" s="19">
        <v>3.888888888888889E-2</v>
      </c>
    </row>
    <row r="568" spans="1:19">
      <c r="A568" s="16">
        <v>15</v>
      </c>
      <c r="B568" s="15" t="s">
        <v>607</v>
      </c>
      <c r="C568" s="16">
        <v>4</v>
      </c>
      <c r="D568" s="15" t="s">
        <v>78</v>
      </c>
      <c r="E568" s="15" t="s">
        <v>82</v>
      </c>
      <c r="F568" s="15" t="s">
        <v>106</v>
      </c>
      <c r="G568" s="35">
        <v>42.83</v>
      </c>
      <c r="H568" s="15" t="s">
        <v>76</v>
      </c>
      <c r="I568" s="16">
        <v>567</v>
      </c>
      <c r="J568" s="15" t="s">
        <v>69</v>
      </c>
      <c r="K568" s="15" t="s">
        <v>605</v>
      </c>
      <c r="L568" s="23">
        <v>45022</v>
      </c>
      <c r="M568" s="14" t="s">
        <v>1966</v>
      </c>
      <c r="N568" s="17" t="s">
        <v>2282</v>
      </c>
      <c r="O568" s="13">
        <v>0.14722222222222223</v>
      </c>
      <c r="P568" s="14">
        <v>6.5972222222222238E-2</v>
      </c>
      <c r="Q568" s="15" t="s">
        <v>2302</v>
      </c>
      <c r="R568" s="32">
        <v>253</v>
      </c>
      <c r="S568" s="14">
        <v>7.0833333333333331E-2</v>
      </c>
    </row>
    <row r="569" spans="1:19">
      <c r="A569" s="21">
        <v>5</v>
      </c>
      <c r="B569" s="20" t="s">
        <v>604</v>
      </c>
      <c r="C569" s="21">
        <v>1</v>
      </c>
      <c r="D569" s="20" t="s">
        <v>78</v>
      </c>
      <c r="E569" s="20" t="s">
        <v>82</v>
      </c>
      <c r="F569" s="20" t="s">
        <v>106</v>
      </c>
      <c r="G569" s="36">
        <v>21.13</v>
      </c>
      <c r="H569" s="20" t="s">
        <v>76</v>
      </c>
      <c r="I569" s="21">
        <v>568</v>
      </c>
      <c r="J569" s="20" t="s">
        <v>75</v>
      </c>
      <c r="K569" s="20" t="s">
        <v>602</v>
      </c>
      <c r="L569" s="24">
        <v>45022</v>
      </c>
      <c r="M569" s="19" t="s">
        <v>1963</v>
      </c>
      <c r="N569" s="22" t="s">
        <v>2175</v>
      </c>
      <c r="O569" s="18">
        <v>8.6111111111111138E-2</v>
      </c>
      <c r="P569" s="19">
        <v>1.7361111111111133E-2</v>
      </c>
      <c r="Q569" s="20" t="s">
        <v>2302</v>
      </c>
      <c r="R569" s="33">
        <v>182</v>
      </c>
      <c r="S569" s="19">
        <v>5.8333333333333334E-2</v>
      </c>
    </row>
    <row r="570" spans="1:19">
      <c r="A570" s="16">
        <v>12</v>
      </c>
      <c r="B570" s="15" t="s">
        <v>601</v>
      </c>
      <c r="C570" s="16">
        <v>5</v>
      </c>
      <c r="D570" s="15" t="s">
        <v>97</v>
      </c>
      <c r="E570" s="15" t="s">
        <v>82</v>
      </c>
      <c r="F570" s="15" t="s">
        <v>59</v>
      </c>
      <c r="G570" s="35">
        <v>28.52</v>
      </c>
      <c r="H570" s="15" t="s">
        <v>57</v>
      </c>
      <c r="I570" s="16">
        <v>569</v>
      </c>
      <c r="J570" s="15" t="s">
        <v>126</v>
      </c>
      <c r="K570" s="15" t="s">
        <v>599</v>
      </c>
      <c r="L570" s="23">
        <v>45022</v>
      </c>
      <c r="M570" s="14" t="s">
        <v>1884</v>
      </c>
      <c r="N570" s="17" t="s">
        <v>2039</v>
      </c>
      <c r="O570" s="13">
        <v>6.7361111111111122E-2</v>
      </c>
      <c r="P570" s="14">
        <v>2.7083333333333341E-2</v>
      </c>
      <c r="Q570" s="15" t="s">
        <v>2302</v>
      </c>
      <c r="R570" s="32">
        <v>131</v>
      </c>
      <c r="S570" s="14">
        <v>4.027777777777778E-2</v>
      </c>
    </row>
    <row r="571" spans="1:19">
      <c r="A571" s="21">
        <v>1</v>
      </c>
      <c r="B571" s="20" t="s">
        <v>598</v>
      </c>
      <c r="C571" s="21">
        <v>6</v>
      </c>
      <c r="D571" s="20" t="s">
        <v>87</v>
      </c>
      <c r="E571" s="20" t="s">
        <v>82</v>
      </c>
      <c r="F571" s="20" t="s">
        <v>59</v>
      </c>
      <c r="G571" s="36">
        <v>38.4</v>
      </c>
      <c r="H571" s="20" t="s">
        <v>70</v>
      </c>
      <c r="I571" s="21">
        <v>570</v>
      </c>
      <c r="J571" s="20" t="s">
        <v>75</v>
      </c>
      <c r="K571" s="20" t="s">
        <v>596</v>
      </c>
      <c r="L571" s="24">
        <v>45022</v>
      </c>
      <c r="M571" s="19" t="s">
        <v>2021</v>
      </c>
      <c r="N571" s="22" t="s">
        <v>2226</v>
      </c>
      <c r="O571" s="18">
        <v>7.4305555555555569E-2</v>
      </c>
      <c r="P571" s="19">
        <v>4.2361111111111127E-2</v>
      </c>
      <c r="Q571" s="20" t="s">
        <v>2302</v>
      </c>
      <c r="R571" s="33">
        <v>85</v>
      </c>
      <c r="S571" s="19">
        <v>3.1944444444444442E-2</v>
      </c>
    </row>
    <row r="572" spans="1:19">
      <c r="A572" s="16">
        <v>15</v>
      </c>
      <c r="B572" s="15" t="s">
        <v>595</v>
      </c>
      <c r="C572" s="16">
        <v>2</v>
      </c>
      <c r="D572" s="15" t="s">
        <v>87</v>
      </c>
      <c r="E572" s="15" t="s">
        <v>82</v>
      </c>
      <c r="F572" s="15" t="s">
        <v>59</v>
      </c>
      <c r="G572" s="35">
        <v>49.54</v>
      </c>
      <c r="H572" s="15" t="s">
        <v>70</v>
      </c>
      <c r="I572" s="16">
        <v>571</v>
      </c>
      <c r="J572" s="15" t="s">
        <v>100</v>
      </c>
      <c r="K572" s="15" t="s">
        <v>10</v>
      </c>
      <c r="L572" s="23">
        <v>45022</v>
      </c>
      <c r="M572" s="14" t="s">
        <v>1936</v>
      </c>
      <c r="N572" s="17" t="s">
        <v>2045</v>
      </c>
      <c r="O572" s="13">
        <v>6.4583333333333326E-2</v>
      </c>
      <c r="P572" s="14">
        <v>4.6527777777777772E-2</v>
      </c>
      <c r="Q572" s="15" t="s">
        <v>2302</v>
      </c>
      <c r="R572" s="32">
        <v>54</v>
      </c>
      <c r="S572" s="14">
        <v>1.8055555555555554E-2</v>
      </c>
    </row>
    <row r="573" spans="1:19">
      <c r="A573" s="21">
        <v>19</v>
      </c>
      <c r="B573" s="20" t="s">
        <v>593</v>
      </c>
      <c r="C573" s="21">
        <v>3</v>
      </c>
      <c r="D573" s="20" t="s">
        <v>78</v>
      </c>
      <c r="E573" s="20" t="s">
        <v>82</v>
      </c>
      <c r="F573" s="20" t="s">
        <v>102</v>
      </c>
      <c r="G573" s="36">
        <v>46.21</v>
      </c>
      <c r="H573" s="20" t="s">
        <v>76</v>
      </c>
      <c r="I573" s="21">
        <v>572</v>
      </c>
      <c r="J573" s="20" t="s">
        <v>104</v>
      </c>
      <c r="K573" s="20" t="s">
        <v>99</v>
      </c>
      <c r="L573" s="24">
        <v>45022</v>
      </c>
      <c r="M573" s="19" t="s">
        <v>2043</v>
      </c>
      <c r="N573" s="22" t="s">
        <v>2243</v>
      </c>
      <c r="O573" s="18">
        <v>0.15902777777777774</v>
      </c>
      <c r="P573" s="19">
        <v>0.11805555555555552</v>
      </c>
      <c r="Q573" s="20" t="s">
        <v>2302</v>
      </c>
      <c r="R573" s="33">
        <v>74</v>
      </c>
      <c r="S573" s="19">
        <v>3.0555555555555555E-2</v>
      </c>
    </row>
    <row r="574" spans="1:19">
      <c r="A574" s="16">
        <v>7</v>
      </c>
      <c r="B574" s="15" t="s">
        <v>591</v>
      </c>
      <c r="C574" s="16">
        <v>3</v>
      </c>
      <c r="D574" s="15" t="s">
        <v>72</v>
      </c>
      <c r="E574" s="15" t="s">
        <v>82</v>
      </c>
      <c r="F574" s="15" t="s">
        <v>59</v>
      </c>
      <c r="G574" s="35">
        <v>47.08</v>
      </c>
      <c r="H574" s="15" t="s">
        <v>76</v>
      </c>
      <c r="I574" s="16">
        <v>573</v>
      </c>
      <c r="J574" s="15" t="s">
        <v>69</v>
      </c>
      <c r="K574" s="15" t="s">
        <v>589</v>
      </c>
      <c r="L574" s="23">
        <v>45022</v>
      </c>
      <c r="M574" s="14" t="s">
        <v>2090</v>
      </c>
      <c r="N574" s="17" t="s">
        <v>2283</v>
      </c>
      <c r="O574" s="13">
        <v>0.17499999999999999</v>
      </c>
      <c r="P574" s="14">
        <v>0.11666666666666667</v>
      </c>
      <c r="Q574" s="15" t="s">
        <v>2302</v>
      </c>
      <c r="R574" s="32">
        <v>165</v>
      </c>
      <c r="S574" s="14">
        <v>4.791666666666667E-2</v>
      </c>
    </row>
    <row r="575" spans="1:19">
      <c r="A575" s="21">
        <v>20</v>
      </c>
      <c r="B575" s="20" t="s">
        <v>588</v>
      </c>
      <c r="C575" s="21">
        <v>3</v>
      </c>
      <c r="D575" s="20" t="s">
        <v>87</v>
      </c>
      <c r="E575" s="20" t="s">
        <v>82</v>
      </c>
      <c r="F575" s="20" t="s">
        <v>2342</v>
      </c>
      <c r="G575" s="36">
        <v>0</v>
      </c>
      <c r="H575" s="20" t="s">
        <v>70</v>
      </c>
      <c r="I575" s="21">
        <v>574</v>
      </c>
      <c r="J575" s="20" t="s">
        <v>104</v>
      </c>
      <c r="K575" s="20" t="s">
        <v>586</v>
      </c>
      <c r="L575" s="24">
        <v>45022</v>
      </c>
      <c r="M575" s="19" t="s">
        <v>2086</v>
      </c>
      <c r="N575" s="22" t="s">
        <v>1913</v>
      </c>
      <c r="O575" s="18">
        <v>0.10902777777777778</v>
      </c>
      <c r="P575" s="19">
        <v>0</v>
      </c>
      <c r="Q575" s="20" t="s">
        <v>2303</v>
      </c>
      <c r="R575" s="33">
        <v>207</v>
      </c>
      <c r="S575" s="19">
        <v>0.11666666666666667</v>
      </c>
    </row>
    <row r="576" spans="1:19">
      <c r="A576" s="16">
        <v>15</v>
      </c>
      <c r="B576" s="15" t="s">
        <v>585</v>
      </c>
      <c r="C576" s="16">
        <v>4</v>
      </c>
      <c r="D576" s="15" t="s">
        <v>78</v>
      </c>
      <c r="E576" s="15" t="s">
        <v>82</v>
      </c>
      <c r="F576" s="15" t="s">
        <v>59</v>
      </c>
      <c r="G576" s="35">
        <v>33.520000000000003</v>
      </c>
      <c r="H576" s="15" t="s">
        <v>70</v>
      </c>
      <c r="I576" s="16">
        <v>575</v>
      </c>
      <c r="J576" s="15" t="s">
        <v>163</v>
      </c>
      <c r="K576" s="15" t="s">
        <v>24</v>
      </c>
      <c r="L576" s="23">
        <v>45022</v>
      </c>
      <c r="M576" s="14" t="s">
        <v>2095</v>
      </c>
      <c r="N576" s="17" t="s">
        <v>2139</v>
      </c>
      <c r="O576" s="13">
        <v>0.13055555555555554</v>
      </c>
      <c r="P576" s="14">
        <v>9.9999999999999978E-2</v>
      </c>
      <c r="Q576" s="15" t="s">
        <v>2302</v>
      </c>
      <c r="R576" s="32">
        <v>18</v>
      </c>
      <c r="S576" s="14">
        <v>3.0555555555555555E-2</v>
      </c>
    </row>
    <row r="577" spans="1:19">
      <c r="A577" s="21">
        <v>9</v>
      </c>
      <c r="B577" s="20" t="s">
        <v>583</v>
      </c>
      <c r="C577" s="21">
        <v>1</v>
      </c>
      <c r="D577" s="20" t="s">
        <v>78</v>
      </c>
      <c r="E577" s="20" t="s">
        <v>66</v>
      </c>
      <c r="F577" s="20" t="s">
        <v>102</v>
      </c>
      <c r="G577" s="36">
        <v>21.71</v>
      </c>
      <c r="H577" s="20" t="s">
        <v>57</v>
      </c>
      <c r="I577" s="21">
        <v>576</v>
      </c>
      <c r="J577" s="20" t="s">
        <v>85</v>
      </c>
      <c r="K577" s="20" t="s">
        <v>581</v>
      </c>
      <c r="L577" s="24">
        <v>45022</v>
      </c>
      <c r="M577" s="19" t="s">
        <v>2024</v>
      </c>
      <c r="N577" s="22" t="s">
        <v>2284</v>
      </c>
      <c r="O577" s="18">
        <v>0.13125000000000001</v>
      </c>
      <c r="P577" s="19">
        <v>5.1388888888888901E-2</v>
      </c>
      <c r="Q577" s="20" t="s">
        <v>2302</v>
      </c>
      <c r="R577" s="33">
        <v>234</v>
      </c>
      <c r="S577" s="19">
        <v>7.9861111111111105E-2</v>
      </c>
    </row>
    <row r="578" spans="1:19">
      <c r="A578" s="16">
        <v>5</v>
      </c>
      <c r="B578" s="15" t="s">
        <v>193</v>
      </c>
      <c r="C578" s="16">
        <v>4</v>
      </c>
      <c r="D578" s="15" t="s">
        <v>78</v>
      </c>
      <c r="E578" s="15" t="s">
        <v>82</v>
      </c>
      <c r="F578" s="15" t="s">
        <v>59</v>
      </c>
      <c r="G578" s="35">
        <v>34.119999999999997</v>
      </c>
      <c r="H578" s="15" t="s">
        <v>70</v>
      </c>
      <c r="I578" s="16">
        <v>577</v>
      </c>
      <c r="J578" s="15" t="s">
        <v>100</v>
      </c>
      <c r="K578" s="15" t="s">
        <v>579</v>
      </c>
      <c r="L578" s="23">
        <v>45022</v>
      </c>
      <c r="M578" s="14" t="s">
        <v>2096</v>
      </c>
      <c r="N578" s="17" t="s">
        <v>2162</v>
      </c>
      <c r="O578" s="13">
        <v>0.14375000000000002</v>
      </c>
      <c r="P578" s="14">
        <v>0.12638888888888891</v>
      </c>
      <c r="Q578" s="15" t="s">
        <v>2302</v>
      </c>
      <c r="R578" s="32">
        <v>40</v>
      </c>
      <c r="S578" s="14">
        <v>1.7361111111111112E-2</v>
      </c>
    </row>
    <row r="579" spans="1:19">
      <c r="A579" s="21">
        <v>11</v>
      </c>
      <c r="B579" s="20" t="s">
        <v>578</v>
      </c>
      <c r="C579" s="21">
        <v>6</v>
      </c>
      <c r="D579" s="20" t="s">
        <v>72</v>
      </c>
      <c r="E579" s="20" t="s">
        <v>82</v>
      </c>
      <c r="F579" s="20" t="s">
        <v>59</v>
      </c>
      <c r="G579" s="36">
        <v>32.799999999999997</v>
      </c>
      <c r="H579" s="20" t="s">
        <v>76</v>
      </c>
      <c r="I579" s="21">
        <v>578</v>
      </c>
      <c r="J579" s="20" t="s">
        <v>90</v>
      </c>
      <c r="K579" s="20" t="s">
        <v>7</v>
      </c>
      <c r="L579" s="24">
        <v>45022</v>
      </c>
      <c r="M579" s="19" t="s">
        <v>1890</v>
      </c>
      <c r="N579" s="22" t="s">
        <v>2114</v>
      </c>
      <c r="O579" s="18">
        <v>0.1027777777777778</v>
      </c>
      <c r="P579" s="19">
        <v>6.1805555555555572E-2</v>
      </c>
      <c r="Q579" s="20" t="s">
        <v>2302</v>
      </c>
      <c r="R579" s="33">
        <v>90</v>
      </c>
      <c r="S579" s="19">
        <v>3.0555555555555555E-2</v>
      </c>
    </row>
    <row r="580" spans="1:19">
      <c r="A580" s="16">
        <v>9</v>
      </c>
      <c r="B580" s="15" t="s">
        <v>576</v>
      </c>
      <c r="C580" s="16">
        <v>2</v>
      </c>
      <c r="D580" s="15" t="s">
        <v>72</v>
      </c>
      <c r="E580" s="15" t="s">
        <v>82</v>
      </c>
      <c r="F580" s="15" t="s">
        <v>59</v>
      </c>
      <c r="G580" s="35">
        <v>35.96</v>
      </c>
      <c r="H580" s="15" t="s">
        <v>70</v>
      </c>
      <c r="I580" s="16">
        <v>579</v>
      </c>
      <c r="J580" s="15" t="s">
        <v>163</v>
      </c>
      <c r="K580" s="15" t="s">
        <v>26</v>
      </c>
      <c r="L580" s="23">
        <v>45022</v>
      </c>
      <c r="M580" s="14" t="s">
        <v>2003</v>
      </c>
      <c r="N580" s="17" t="s">
        <v>2034</v>
      </c>
      <c r="O580" s="13">
        <v>8.8194444444444436E-2</v>
      </c>
      <c r="P580" s="14">
        <v>5.4861111111111104E-2</v>
      </c>
      <c r="Q580" s="15" t="s">
        <v>2302</v>
      </c>
      <c r="R580" s="32">
        <v>50</v>
      </c>
      <c r="S580" s="14">
        <v>3.3333333333333333E-2</v>
      </c>
    </row>
    <row r="581" spans="1:19">
      <c r="A581" s="21">
        <v>10</v>
      </c>
      <c r="B581" s="20" t="s">
        <v>574</v>
      </c>
      <c r="C581" s="21">
        <v>5</v>
      </c>
      <c r="D581" s="20" t="s">
        <v>78</v>
      </c>
      <c r="E581" s="20" t="s">
        <v>82</v>
      </c>
      <c r="F581" s="20" t="s">
        <v>106</v>
      </c>
      <c r="G581" s="36">
        <v>44.54</v>
      </c>
      <c r="H581" s="20" t="s">
        <v>70</v>
      </c>
      <c r="I581" s="21">
        <v>580</v>
      </c>
      <c r="J581" s="20" t="s">
        <v>85</v>
      </c>
      <c r="K581" s="20" t="s">
        <v>14</v>
      </c>
      <c r="L581" s="24">
        <v>45022</v>
      </c>
      <c r="M581" s="19" t="s">
        <v>2097</v>
      </c>
      <c r="N581" s="22" t="s">
        <v>1972</v>
      </c>
      <c r="O581" s="18">
        <v>0.05</v>
      </c>
      <c r="P581" s="19">
        <v>2.9166666666666671E-2</v>
      </c>
      <c r="Q581" s="20" t="s">
        <v>2302</v>
      </c>
      <c r="R581" s="33">
        <v>33</v>
      </c>
      <c r="S581" s="19">
        <v>2.0833333333333332E-2</v>
      </c>
    </row>
    <row r="582" spans="1:19">
      <c r="A582" s="16">
        <v>18</v>
      </c>
      <c r="B582" s="15" t="s">
        <v>572</v>
      </c>
      <c r="C582" s="16">
        <v>5</v>
      </c>
      <c r="D582" s="15" t="s">
        <v>78</v>
      </c>
      <c r="E582" s="15" t="s">
        <v>82</v>
      </c>
      <c r="F582" s="15" t="s">
        <v>59</v>
      </c>
      <c r="G582" s="35">
        <v>13.27</v>
      </c>
      <c r="H582" s="15" t="s">
        <v>76</v>
      </c>
      <c r="I582" s="16">
        <v>581</v>
      </c>
      <c r="J582" s="15" t="s">
        <v>100</v>
      </c>
      <c r="K582" s="15" t="s">
        <v>570</v>
      </c>
      <c r="L582" s="23">
        <v>45022</v>
      </c>
      <c r="M582" s="14" t="s">
        <v>1914</v>
      </c>
      <c r="N582" s="17" t="s">
        <v>2158</v>
      </c>
      <c r="O582" s="13">
        <v>7.6388888888888909E-2</v>
      </c>
      <c r="P582" s="14">
        <v>2.777777777777779E-2</v>
      </c>
      <c r="Q582" s="15" t="s">
        <v>2302</v>
      </c>
      <c r="R582" s="32">
        <v>123</v>
      </c>
      <c r="S582" s="14">
        <v>3.8194444444444448E-2</v>
      </c>
    </row>
    <row r="583" spans="1:19">
      <c r="A583" s="21">
        <v>3</v>
      </c>
      <c r="B583" s="20" t="s">
        <v>254</v>
      </c>
      <c r="C583" s="21">
        <v>1</v>
      </c>
      <c r="D583" s="20" t="s">
        <v>61</v>
      </c>
      <c r="E583" s="20" t="s">
        <v>82</v>
      </c>
      <c r="F583" s="20" t="s">
        <v>59</v>
      </c>
      <c r="G583" s="36">
        <v>20.23</v>
      </c>
      <c r="H583" s="20" t="s">
        <v>57</v>
      </c>
      <c r="I583" s="21">
        <v>582</v>
      </c>
      <c r="J583" s="20" t="s">
        <v>85</v>
      </c>
      <c r="K583" s="20" t="s">
        <v>10</v>
      </c>
      <c r="L583" s="24">
        <v>45022</v>
      </c>
      <c r="M583" s="19" t="s">
        <v>1992</v>
      </c>
      <c r="N583" s="22" t="s">
        <v>2179</v>
      </c>
      <c r="O583" s="18">
        <v>5.6250000000000022E-2</v>
      </c>
      <c r="P583" s="19">
        <v>2.7083333333333355E-2</v>
      </c>
      <c r="Q583" s="20" t="s">
        <v>2302</v>
      </c>
      <c r="R583" s="33">
        <v>54</v>
      </c>
      <c r="S583" s="19">
        <v>2.9166666666666667E-2</v>
      </c>
    </row>
    <row r="584" spans="1:19">
      <c r="A584" s="16">
        <v>9</v>
      </c>
      <c r="B584" s="15" t="s">
        <v>568</v>
      </c>
      <c r="C584" s="16">
        <v>2</v>
      </c>
      <c r="D584" s="15" t="s">
        <v>61</v>
      </c>
      <c r="E584" s="15" t="s">
        <v>66</v>
      </c>
      <c r="F584" s="15" t="s">
        <v>106</v>
      </c>
      <c r="G584" s="35">
        <v>35.99</v>
      </c>
      <c r="H584" s="15" t="s">
        <v>70</v>
      </c>
      <c r="I584" s="16">
        <v>583</v>
      </c>
      <c r="J584" s="15" t="s">
        <v>104</v>
      </c>
      <c r="K584" s="15" t="s">
        <v>566</v>
      </c>
      <c r="L584" s="23">
        <v>45022</v>
      </c>
      <c r="M584" s="14" t="s">
        <v>2064</v>
      </c>
      <c r="N584" s="17" t="s">
        <v>2285</v>
      </c>
      <c r="O584" s="13">
        <v>7.8472222222222221E-2</v>
      </c>
      <c r="P584" s="14">
        <v>5.5555555555555497E-3</v>
      </c>
      <c r="Q584" s="15" t="s">
        <v>2302</v>
      </c>
      <c r="R584" s="32">
        <v>243</v>
      </c>
      <c r="S584" s="14">
        <v>7.2916666666666671E-2</v>
      </c>
    </row>
    <row r="585" spans="1:19">
      <c r="A585" s="21">
        <v>9</v>
      </c>
      <c r="B585" s="20" t="s">
        <v>565</v>
      </c>
      <c r="C585" s="21">
        <v>4</v>
      </c>
      <c r="D585" s="20" t="s">
        <v>72</v>
      </c>
      <c r="E585" s="20" t="s">
        <v>82</v>
      </c>
      <c r="F585" s="20" t="s">
        <v>106</v>
      </c>
      <c r="G585" s="36">
        <v>36.979999999999997</v>
      </c>
      <c r="H585" s="20" t="s">
        <v>57</v>
      </c>
      <c r="I585" s="21">
        <v>584</v>
      </c>
      <c r="J585" s="20" t="s">
        <v>69</v>
      </c>
      <c r="K585" s="20" t="s">
        <v>563</v>
      </c>
      <c r="L585" s="24">
        <v>45022</v>
      </c>
      <c r="M585" s="19" t="s">
        <v>1962</v>
      </c>
      <c r="N585" s="22" t="s">
        <v>2286</v>
      </c>
      <c r="O585" s="18">
        <v>0.14166666666666669</v>
      </c>
      <c r="P585" s="19">
        <v>6.2500000000000028E-2</v>
      </c>
      <c r="Q585" s="20" t="s">
        <v>2302</v>
      </c>
      <c r="R585" s="33">
        <v>139</v>
      </c>
      <c r="S585" s="19">
        <v>7.9166666666666663E-2</v>
      </c>
    </row>
    <row r="586" spans="1:19">
      <c r="A586" s="16">
        <v>3</v>
      </c>
      <c r="B586" s="15" t="s">
        <v>562</v>
      </c>
      <c r="C586" s="16">
        <v>5</v>
      </c>
      <c r="D586" s="15" t="s">
        <v>72</v>
      </c>
      <c r="E586" s="15" t="s">
        <v>60</v>
      </c>
      <c r="F586" s="15" t="s">
        <v>2342</v>
      </c>
      <c r="G586" s="35">
        <v>0</v>
      </c>
      <c r="H586" s="15" t="s">
        <v>70</v>
      </c>
      <c r="I586" s="16">
        <v>585</v>
      </c>
      <c r="J586" s="15" t="s">
        <v>56</v>
      </c>
      <c r="K586" s="15" t="s">
        <v>560</v>
      </c>
      <c r="L586" s="23">
        <v>45022</v>
      </c>
      <c r="M586" s="14" t="s">
        <v>1982</v>
      </c>
      <c r="N586" s="17" t="s">
        <v>2010</v>
      </c>
      <c r="O586" s="13">
        <v>5.1388888888888894E-2</v>
      </c>
      <c r="P586" s="14">
        <v>0</v>
      </c>
      <c r="Q586" s="15" t="s">
        <v>2303</v>
      </c>
      <c r="R586" s="32">
        <v>128</v>
      </c>
      <c r="S586" s="14">
        <v>6.5972222222222224E-2</v>
      </c>
    </row>
    <row r="587" spans="1:19">
      <c r="A587" s="21">
        <v>17</v>
      </c>
      <c r="B587" s="20" t="s">
        <v>559</v>
      </c>
      <c r="C587" s="21">
        <v>5</v>
      </c>
      <c r="D587" s="20" t="s">
        <v>72</v>
      </c>
      <c r="E587" s="20" t="s">
        <v>66</v>
      </c>
      <c r="F587" s="20" t="s">
        <v>102</v>
      </c>
      <c r="G587" s="36">
        <v>32.79</v>
      </c>
      <c r="H587" s="20" t="s">
        <v>76</v>
      </c>
      <c r="I587" s="21">
        <v>586</v>
      </c>
      <c r="J587" s="20" t="s">
        <v>132</v>
      </c>
      <c r="K587" s="20" t="s">
        <v>557</v>
      </c>
      <c r="L587" s="24">
        <v>45022</v>
      </c>
      <c r="M587" s="19" t="s">
        <v>2014</v>
      </c>
      <c r="N587" s="22" t="s">
        <v>2016</v>
      </c>
      <c r="O587" s="18">
        <v>0.14305555555555555</v>
      </c>
      <c r="P587" s="19">
        <v>6.8750000000000006E-2</v>
      </c>
      <c r="Q587" s="20" t="s">
        <v>2302</v>
      </c>
      <c r="R587" s="33">
        <v>171</v>
      </c>
      <c r="S587" s="19">
        <v>6.3888888888888884E-2</v>
      </c>
    </row>
    <row r="588" spans="1:19">
      <c r="A588" s="16">
        <v>7</v>
      </c>
      <c r="B588" s="15" t="s">
        <v>244</v>
      </c>
      <c r="C588" s="16">
        <v>4</v>
      </c>
      <c r="D588" s="15" t="s">
        <v>72</v>
      </c>
      <c r="E588" s="15" t="s">
        <v>60</v>
      </c>
      <c r="F588" s="15" t="s">
        <v>59</v>
      </c>
      <c r="G588" s="35">
        <v>35.03</v>
      </c>
      <c r="H588" s="15" t="s">
        <v>76</v>
      </c>
      <c r="I588" s="16">
        <v>587</v>
      </c>
      <c r="J588" s="15" t="s">
        <v>85</v>
      </c>
      <c r="K588" s="15" t="s">
        <v>5</v>
      </c>
      <c r="L588" s="23">
        <v>45022</v>
      </c>
      <c r="M588" s="14" t="s">
        <v>1961</v>
      </c>
      <c r="N588" s="17" t="s">
        <v>2275</v>
      </c>
      <c r="O588" s="13">
        <v>5.4861111111111117E-2</v>
      </c>
      <c r="P588" s="14">
        <v>1.4583333333333341E-2</v>
      </c>
      <c r="Q588" s="15" t="s">
        <v>2302</v>
      </c>
      <c r="R588" s="32">
        <v>48</v>
      </c>
      <c r="S588" s="14">
        <v>2.9861111111111113E-2</v>
      </c>
    </row>
    <row r="589" spans="1:19">
      <c r="A589" s="21">
        <v>15</v>
      </c>
      <c r="B589" s="20" t="s">
        <v>555</v>
      </c>
      <c r="C589" s="21">
        <v>2</v>
      </c>
      <c r="D589" s="20" t="s">
        <v>72</v>
      </c>
      <c r="E589" s="20" t="s">
        <v>66</v>
      </c>
      <c r="F589" s="20" t="s">
        <v>102</v>
      </c>
      <c r="G589" s="36">
        <v>33.93</v>
      </c>
      <c r="H589" s="20" t="s">
        <v>70</v>
      </c>
      <c r="I589" s="21">
        <v>588</v>
      </c>
      <c r="J589" s="20" t="s">
        <v>163</v>
      </c>
      <c r="K589" s="20" t="s">
        <v>553</v>
      </c>
      <c r="L589" s="24">
        <v>45022</v>
      </c>
      <c r="M589" s="19" t="s">
        <v>2068</v>
      </c>
      <c r="N589" s="22" t="s">
        <v>2217</v>
      </c>
      <c r="O589" s="18">
        <v>0.15138888888888891</v>
      </c>
      <c r="P589" s="19">
        <v>0.12569444444444447</v>
      </c>
      <c r="Q589" s="20" t="s">
        <v>2302</v>
      </c>
      <c r="R589" s="33">
        <v>101</v>
      </c>
      <c r="S589" s="19">
        <v>2.5694444444444443E-2</v>
      </c>
    </row>
    <row r="590" spans="1:19">
      <c r="A590" s="16">
        <v>10</v>
      </c>
      <c r="B590" s="15" t="s">
        <v>185</v>
      </c>
      <c r="C590" s="16">
        <v>4</v>
      </c>
      <c r="D590" s="15" t="s">
        <v>78</v>
      </c>
      <c r="E590" s="15" t="s">
        <v>82</v>
      </c>
      <c r="F590" s="15" t="s">
        <v>106</v>
      </c>
      <c r="G590" s="35">
        <v>28.96</v>
      </c>
      <c r="H590" s="15" t="s">
        <v>70</v>
      </c>
      <c r="I590" s="16">
        <v>589</v>
      </c>
      <c r="J590" s="15" t="s">
        <v>85</v>
      </c>
      <c r="K590" s="15" t="s">
        <v>551</v>
      </c>
      <c r="L590" s="23">
        <v>45022</v>
      </c>
      <c r="M590" s="14" t="s">
        <v>2054</v>
      </c>
      <c r="N590" s="17" t="s">
        <v>2240</v>
      </c>
      <c r="O590" s="13">
        <v>0.11319444444444446</v>
      </c>
      <c r="P590" s="14">
        <v>2.986111111111113E-2</v>
      </c>
      <c r="Q590" s="15" t="s">
        <v>2302</v>
      </c>
      <c r="R590" s="32">
        <v>284</v>
      </c>
      <c r="S590" s="14">
        <v>8.3333333333333329E-2</v>
      </c>
    </row>
    <row r="591" spans="1:19">
      <c r="A591" s="21">
        <v>3</v>
      </c>
      <c r="B591" s="20" t="s">
        <v>550</v>
      </c>
      <c r="C591" s="21">
        <v>6</v>
      </c>
      <c r="D591" s="20" t="s">
        <v>61</v>
      </c>
      <c r="E591" s="20" t="s">
        <v>60</v>
      </c>
      <c r="F591" s="20" t="s">
        <v>59</v>
      </c>
      <c r="G591" s="36">
        <v>40.94</v>
      </c>
      <c r="H591" s="20" t="s">
        <v>76</v>
      </c>
      <c r="I591" s="21">
        <v>590</v>
      </c>
      <c r="J591" s="20" t="s">
        <v>132</v>
      </c>
      <c r="K591" s="20" t="s">
        <v>186</v>
      </c>
      <c r="L591" s="24">
        <v>45022</v>
      </c>
      <c r="M591" s="19" t="s">
        <v>1984</v>
      </c>
      <c r="N591" s="22" t="s">
        <v>2226</v>
      </c>
      <c r="O591" s="18">
        <v>8.1250000000000017E-2</v>
      </c>
      <c r="P591" s="19">
        <v>2.6388888888888899E-2</v>
      </c>
      <c r="Q591" s="20" t="s">
        <v>2302</v>
      </c>
      <c r="R591" s="33">
        <v>122</v>
      </c>
      <c r="S591" s="19">
        <v>4.4444444444444446E-2</v>
      </c>
    </row>
    <row r="592" spans="1:19">
      <c r="A592" s="16">
        <v>11</v>
      </c>
      <c r="B592" s="15" t="s">
        <v>548</v>
      </c>
      <c r="C592" s="16">
        <v>6</v>
      </c>
      <c r="D592" s="15" t="s">
        <v>72</v>
      </c>
      <c r="E592" s="15" t="s">
        <v>60</v>
      </c>
      <c r="F592" s="15" t="s">
        <v>59</v>
      </c>
      <c r="G592" s="35">
        <v>44.33</v>
      </c>
      <c r="H592" s="15" t="s">
        <v>70</v>
      </c>
      <c r="I592" s="16">
        <v>591</v>
      </c>
      <c r="J592" s="15" t="s">
        <v>126</v>
      </c>
      <c r="K592" s="15" t="s">
        <v>11</v>
      </c>
      <c r="L592" s="23">
        <v>45022</v>
      </c>
      <c r="M592" s="14" t="s">
        <v>2036</v>
      </c>
      <c r="N592" s="17" t="s">
        <v>2287</v>
      </c>
      <c r="O592" s="13">
        <v>0.1076388888888889</v>
      </c>
      <c r="P592" s="14">
        <v>7.2222222222222229E-2</v>
      </c>
      <c r="Q592" s="15" t="s">
        <v>2302</v>
      </c>
      <c r="R592" s="32">
        <v>120</v>
      </c>
      <c r="S592" s="14">
        <v>3.5416666666666666E-2</v>
      </c>
    </row>
    <row r="593" spans="1:19">
      <c r="A593" s="21">
        <v>5</v>
      </c>
      <c r="B593" s="20" t="s">
        <v>546</v>
      </c>
      <c r="C593" s="21">
        <v>1</v>
      </c>
      <c r="D593" s="20" t="s">
        <v>61</v>
      </c>
      <c r="E593" s="20" t="s">
        <v>82</v>
      </c>
      <c r="F593" s="20" t="s">
        <v>59</v>
      </c>
      <c r="G593" s="36">
        <v>35.67</v>
      </c>
      <c r="H593" s="20" t="s">
        <v>57</v>
      </c>
      <c r="I593" s="21">
        <v>592</v>
      </c>
      <c r="J593" s="20" t="s">
        <v>56</v>
      </c>
      <c r="K593" s="20" t="s">
        <v>544</v>
      </c>
      <c r="L593" s="24">
        <v>45022</v>
      </c>
      <c r="M593" s="19" t="s">
        <v>2060</v>
      </c>
      <c r="N593" s="22" t="s">
        <v>2021</v>
      </c>
      <c r="O593" s="18">
        <v>7.7777777777777779E-2</v>
      </c>
      <c r="P593" s="19">
        <v>7.6388888888888895E-3</v>
      </c>
      <c r="Q593" s="20" t="s">
        <v>2302</v>
      </c>
      <c r="R593" s="33">
        <v>94</v>
      </c>
      <c r="S593" s="19">
        <v>7.013888888888889E-2</v>
      </c>
    </row>
    <row r="594" spans="1:19">
      <c r="A594" s="16">
        <v>17</v>
      </c>
      <c r="B594" s="15" t="s">
        <v>302</v>
      </c>
      <c r="C594" s="16">
        <v>5</v>
      </c>
      <c r="D594" s="15" t="s">
        <v>78</v>
      </c>
      <c r="E594" s="15" t="s">
        <v>82</v>
      </c>
      <c r="F594" s="15" t="s">
        <v>106</v>
      </c>
      <c r="G594" s="35">
        <v>48.8</v>
      </c>
      <c r="H594" s="15" t="s">
        <v>57</v>
      </c>
      <c r="I594" s="16">
        <v>593</v>
      </c>
      <c r="J594" s="15" t="s">
        <v>90</v>
      </c>
      <c r="K594" s="15" t="s">
        <v>542</v>
      </c>
      <c r="L594" s="23">
        <v>45022</v>
      </c>
      <c r="M594" s="14" t="s">
        <v>1921</v>
      </c>
      <c r="N594" s="17" t="s">
        <v>2034</v>
      </c>
      <c r="O594" s="13">
        <v>7.7777777777777779E-2</v>
      </c>
      <c r="P594" s="14">
        <v>4.4444444444444446E-2</v>
      </c>
      <c r="Q594" s="15" t="s">
        <v>2302</v>
      </c>
      <c r="R594" s="32">
        <v>209</v>
      </c>
      <c r="S594" s="14">
        <v>3.3333333333333333E-2</v>
      </c>
    </row>
    <row r="595" spans="1:19">
      <c r="A595" s="21">
        <v>17</v>
      </c>
      <c r="B595" s="20" t="s">
        <v>541</v>
      </c>
      <c r="C595" s="21">
        <v>1</v>
      </c>
      <c r="D595" s="20" t="s">
        <v>72</v>
      </c>
      <c r="E595" s="20" t="s">
        <v>82</v>
      </c>
      <c r="F595" s="20" t="s">
        <v>2342</v>
      </c>
      <c r="G595" s="36">
        <v>0</v>
      </c>
      <c r="H595" s="20" t="s">
        <v>70</v>
      </c>
      <c r="I595" s="21">
        <v>594</v>
      </c>
      <c r="J595" s="20" t="s">
        <v>126</v>
      </c>
      <c r="K595" s="20" t="s">
        <v>539</v>
      </c>
      <c r="L595" s="24">
        <v>45022</v>
      </c>
      <c r="M595" s="19" t="s">
        <v>2085</v>
      </c>
      <c r="N595" s="22" t="s">
        <v>2109</v>
      </c>
      <c r="O595" s="18">
        <v>6.180555555555553E-2</v>
      </c>
      <c r="P595" s="19">
        <v>0</v>
      </c>
      <c r="Q595" s="20" t="s">
        <v>2303</v>
      </c>
      <c r="R595" s="33">
        <v>139</v>
      </c>
      <c r="S595" s="19">
        <v>6.805555555555555E-2</v>
      </c>
    </row>
    <row r="596" spans="1:19">
      <c r="A596" s="16">
        <v>9</v>
      </c>
      <c r="B596" s="15" t="s">
        <v>538</v>
      </c>
      <c r="C596" s="16">
        <v>5</v>
      </c>
      <c r="D596" s="15" t="s">
        <v>61</v>
      </c>
      <c r="E596" s="15" t="s">
        <v>82</v>
      </c>
      <c r="F596" s="15" t="s">
        <v>59</v>
      </c>
      <c r="G596" s="35">
        <v>40.33</v>
      </c>
      <c r="H596" s="15" t="s">
        <v>76</v>
      </c>
      <c r="I596" s="16">
        <v>595</v>
      </c>
      <c r="J596" s="15" t="s">
        <v>163</v>
      </c>
      <c r="K596" s="15" t="s">
        <v>536</v>
      </c>
      <c r="L596" s="23">
        <v>45022</v>
      </c>
      <c r="M596" s="14" t="s">
        <v>1886</v>
      </c>
      <c r="N596" s="17" t="s">
        <v>2269</v>
      </c>
      <c r="O596" s="13">
        <v>0.11041666666666668</v>
      </c>
      <c r="P596" s="14">
        <v>6.5972222222222238E-2</v>
      </c>
      <c r="Q596" s="15" t="s">
        <v>2302</v>
      </c>
      <c r="R596" s="32">
        <v>72</v>
      </c>
      <c r="S596" s="14">
        <v>3.4027777777777775E-2</v>
      </c>
    </row>
    <row r="597" spans="1:19">
      <c r="A597" s="21">
        <v>18</v>
      </c>
      <c r="B597" s="20" t="s">
        <v>83</v>
      </c>
      <c r="C597" s="21">
        <v>2</v>
      </c>
      <c r="D597" s="20" t="s">
        <v>61</v>
      </c>
      <c r="E597" s="20" t="s">
        <v>82</v>
      </c>
      <c r="F597" s="20" t="s">
        <v>2342</v>
      </c>
      <c r="G597" s="36">
        <v>0</v>
      </c>
      <c r="H597" s="20" t="s">
        <v>76</v>
      </c>
      <c r="I597" s="21">
        <v>596</v>
      </c>
      <c r="J597" s="20" t="s">
        <v>56</v>
      </c>
      <c r="K597" s="20" t="s">
        <v>534</v>
      </c>
      <c r="L597" s="24">
        <v>45022</v>
      </c>
      <c r="M597" s="19" t="s">
        <v>1936</v>
      </c>
      <c r="N597" s="22" t="s">
        <v>1903</v>
      </c>
      <c r="O597" s="18">
        <v>0.10625</v>
      </c>
      <c r="P597" s="19">
        <v>0</v>
      </c>
      <c r="Q597" s="20" t="s">
        <v>2303</v>
      </c>
      <c r="R597" s="33">
        <v>240</v>
      </c>
      <c r="S597" s="19">
        <v>0.10972222222222222</v>
      </c>
    </row>
    <row r="598" spans="1:19">
      <c r="A598" s="16">
        <v>16</v>
      </c>
      <c r="B598" s="15" t="s">
        <v>533</v>
      </c>
      <c r="C598" s="16">
        <v>1</v>
      </c>
      <c r="D598" s="15" t="s">
        <v>97</v>
      </c>
      <c r="E598" s="15" t="s">
        <v>82</v>
      </c>
      <c r="F598" s="15" t="s">
        <v>59</v>
      </c>
      <c r="G598" s="35">
        <v>45.46</v>
      </c>
      <c r="H598" s="15" t="s">
        <v>76</v>
      </c>
      <c r="I598" s="16">
        <v>597</v>
      </c>
      <c r="J598" s="15" t="s">
        <v>126</v>
      </c>
      <c r="K598" s="15" t="s">
        <v>531</v>
      </c>
      <c r="L598" s="23">
        <v>45022</v>
      </c>
      <c r="M598" s="14" t="s">
        <v>2098</v>
      </c>
      <c r="N598" s="17" t="s">
        <v>2075</v>
      </c>
      <c r="O598" s="13">
        <v>0.13541666666666666</v>
      </c>
      <c r="P598" s="14">
        <v>2.7083333333333334E-2</v>
      </c>
      <c r="Q598" s="15" t="s">
        <v>2302</v>
      </c>
      <c r="R598" s="32">
        <v>150</v>
      </c>
      <c r="S598" s="14">
        <v>9.7916666666666666E-2</v>
      </c>
    </row>
    <row r="599" spans="1:19">
      <c r="A599" s="21">
        <v>9</v>
      </c>
      <c r="B599" s="20" t="s">
        <v>530</v>
      </c>
      <c r="C599" s="21">
        <v>6</v>
      </c>
      <c r="D599" s="20" t="s">
        <v>87</v>
      </c>
      <c r="E599" s="20" t="s">
        <v>82</v>
      </c>
      <c r="F599" s="20" t="s">
        <v>59</v>
      </c>
      <c r="G599" s="36">
        <v>11.31</v>
      </c>
      <c r="H599" s="20" t="s">
        <v>57</v>
      </c>
      <c r="I599" s="21">
        <v>598</v>
      </c>
      <c r="J599" s="20" t="s">
        <v>90</v>
      </c>
      <c r="K599" s="20" t="s">
        <v>528</v>
      </c>
      <c r="L599" s="24">
        <v>45022</v>
      </c>
      <c r="M599" s="19" t="s">
        <v>2099</v>
      </c>
      <c r="N599" s="22" t="s">
        <v>2286</v>
      </c>
      <c r="O599" s="18">
        <v>0.15486111111111114</v>
      </c>
      <c r="P599" s="19">
        <v>9.8611111111111149E-2</v>
      </c>
      <c r="Q599" s="20" t="s">
        <v>2302</v>
      </c>
      <c r="R599" s="33">
        <v>209</v>
      </c>
      <c r="S599" s="19">
        <v>5.6250000000000001E-2</v>
      </c>
    </row>
    <row r="600" spans="1:19">
      <c r="A600" s="16">
        <v>11</v>
      </c>
      <c r="B600" s="15" t="s">
        <v>527</v>
      </c>
      <c r="C600" s="16">
        <v>3</v>
      </c>
      <c r="D600" s="15" t="s">
        <v>61</v>
      </c>
      <c r="E600" s="15" t="s">
        <v>82</v>
      </c>
      <c r="F600" s="15" t="s">
        <v>59</v>
      </c>
      <c r="G600" s="35">
        <v>30.97</v>
      </c>
      <c r="H600" s="15" t="s">
        <v>70</v>
      </c>
      <c r="I600" s="16">
        <v>599</v>
      </c>
      <c r="J600" s="15" t="s">
        <v>163</v>
      </c>
      <c r="K600" s="15" t="s">
        <v>525</v>
      </c>
      <c r="L600" s="23">
        <v>45022</v>
      </c>
      <c r="M600" s="14" t="s">
        <v>1980</v>
      </c>
      <c r="N600" s="17" t="s">
        <v>2144</v>
      </c>
      <c r="O600" s="13">
        <v>0.15763888888888888</v>
      </c>
      <c r="P600" s="14">
        <v>8.2638888888888887E-2</v>
      </c>
      <c r="Q600" s="15" t="s">
        <v>2302</v>
      </c>
      <c r="R600" s="32">
        <v>169</v>
      </c>
      <c r="S600" s="14">
        <v>7.4999999999999997E-2</v>
      </c>
    </row>
    <row r="601" spans="1:19">
      <c r="A601" s="21">
        <v>14</v>
      </c>
      <c r="B601" s="20" t="s">
        <v>92</v>
      </c>
      <c r="C601" s="21">
        <v>4</v>
      </c>
      <c r="D601" s="20" t="s">
        <v>72</v>
      </c>
      <c r="E601" s="20" t="s">
        <v>82</v>
      </c>
      <c r="F601" s="20" t="s">
        <v>2342</v>
      </c>
      <c r="G601" s="36">
        <v>0</v>
      </c>
      <c r="H601" s="20" t="s">
        <v>76</v>
      </c>
      <c r="I601" s="21">
        <v>600</v>
      </c>
      <c r="J601" s="20" t="s">
        <v>69</v>
      </c>
      <c r="K601" s="20" t="s">
        <v>276</v>
      </c>
      <c r="L601" s="24">
        <v>45022</v>
      </c>
      <c r="M601" s="19" t="s">
        <v>2079</v>
      </c>
      <c r="N601" s="22" t="s">
        <v>2177</v>
      </c>
      <c r="O601" s="18">
        <v>5.4166666666666675E-2</v>
      </c>
      <c r="P601" s="19">
        <v>0</v>
      </c>
      <c r="Q601" s="20" t="s">
        <v>2303</v>
      </c>
      <c r="R601" s="33">
        <v>144</v>
      </c>
      <c r="S601" s="19">
        <v>4.5138888888888888E-2</v>
      </c>
    </row>
    <row r="602" spans="1:19">
      <c r="A602" s="16">
        <v>13</v>
      </c>
      <c r="B602" s="15" t="s">
        <v>281</v>
      </c>
      <c r="C602" s="16">
        <v>1</v>
      </c>
      <c r="D602" s="15" t="s">
        <v>78</v>
      </c>
      <c r="E602" s="15" t="s">
        <v>66</v>
      </c>
      <c r="F602" s="15" t="s">
        <v>59</v>
      </c>
      <c r="G602" s="35">
        <v>16.809999999999999</v>
      </c>
      <c r="H602" s="15" t="s">
        <v>70</v>
      </c>
      <c r="I602" s="16">
        <v>601</v>
      </c>
      <c r="J602" s="15" t="s">
        <v>100</v>
      </c>
      <c r="K602" s="15" t="s">
        <v>522</v>
      </c>
      <c r="L602" s="23">
        <v>45022</v>
      </c>
      <c r="M602" s="14" t="s">
        <v>2026</v>
      </c>
      <c r="N602" s="17" t="s">
        <v>2157</v>
      </c>
      <c r="O602" s="13">
        <v>0.14722222222222225</v>
      </c>
      <c r="P602" s="14">
        <v>6.7361111111111149E-2</v>
      </c>
      <c r="Q602" s="15" t="s">
        <v>2302</v>
      </c>
      <c r="R602" s="32">
        <v>292</v>
      </c>
      <c r="S602" s="14">
        <v>7.9861111111111105E-2</v>
      </c>
    </row>
    <row r="603" spans="1:19">
      <c r="A603" s="21">
        <v>12</v>
      </c>
      <c r="B603" s="20" t="s">
        <v>521</v>
      </c>
      <c r="C603" s="21">
        <v>3</v>
      </c>
      <c r="D603" s="20" t="s">
        <v>61</v>
      </c>
      <c r="E603" s="20" t="s">
        <v>82</v>
      </c>
      <c r="F603" s="20" t="s">
        <v>102</v>
      </c>
      <c r="G603" s="36">
        <v>16.5</v>
      </c>
      <c r="H603" s="20" t="s">
        <v>57</v>
      </c>
      <c r="I603" s="21">
        <v>602</v>
      </c>
      <c r="J603" s="20" t="s">
        <v>90</v>
      </c>
      <c r="K603" s="20" t="s">
        <v>519</v>
      </c>
      <c r="L603" s="24">
        <v>45022</v>
      </c>
      <c r="M603" s="19" t="s">
        <v>1998</v>
      </c>
      <c r="N603" s="22" t="s">
        <v>2279</v>
      </c>
      <c r="O603" s="18">
        <v>0.13055555555555556</v>
      </c>
      <c r="P603" s="19">
        <v>1.8055555555555561E-2</v>
      </c>
      <c r="Q603" s="20" t="s">
        <v>2302</v>
      </c>
      <c r="R603" s="33">
        <v>266</v>
      </c>
      <c r="S603" s="19">
        <v>0.1125</v>
      </c>
    </row>
    <row r="604" spans="1:19">
      <c r="A604" s="16">
        <v>19</v>
      </c>
      <c r="B604" s="15" t="s">
        <v>518</v>
      </c>
      <c r="C604" s="16">
        <v>6</v>
      </c>
      <c r="D604" s="15" t="s">
        <v>97</v>
      </c>
      <c r="E604" s="15" t="s">
        <v>82</v>
      </c>
      <c r="F604" s="15" t="s">
        <v>59</v>
      </c>
      <c r="G604" s="35">
        <v>24.2</v>
      </c>
      <c r="H604" s="15" t="s">
        <v>70</v>
      </c>
      <c r="I604" s="16">
        <v>603</v>
      </c>
      <c r="J604" s="15" t="s">
        <v>85</v>
      </c>
      <c r="K604" s="15" t="s">
        <v>9</v>
      </c>
      <c r="L604" s="23">
        <v>45022</v>
      </c>
      <c r="M604" s="14" t="s">
        <v>2098</v>
      </c>
      <c r="N604" s="17" t="s">
        <v>2144</v>
      </c>
      <c r="O604" s="13">
        <v>0.14583333333333331</v>
      </c>
      <c r="P604" s="14">
        <v>0.13402777777777775</v>
      </c>
      <c r="Q604" s="15" t="s">
        <v>2302</v>
      </c>
      <c r="R604" s="32">
        <v>62</v>
      </c>
      <c r="S604" s="14">
        <v>1.1805555555555555E-2</v>
      </c>
    </row>
    <row r="605" spans="1:19">
      <c r="A605" s="21">
        <v>14</v>
      </c>
      <c r="B605" s="20" t="s">
        <v>516</v>
      </c>
      <c r="C605" s="21">
        <v>5</v>
      </c>
      <c r="D605" s="20" t="s">
        <v>61</v>
      </c>
      <c r="E605" s="20" t="s">
        <v>82</v>
      </c>
      <c r="F605" s="20" t="s">
        <v>59</v>
      </c>
      <c r="G605" s="36">
        <v>42.6</v>
      </c>
      <c r="H605" s="20" t="s">
        <v>76</v>
      </c>
      <c r="I605" s="21">
        <v>604</v>
      </c>
      <c r="J605" s="20" t="s">
        <v>56</v>
      </c>
      <c r="K605" s="20" t="s">
        <v>17</v>
      </c>
      <c r="L605" s="24">
        <v>45022</v>
      </c>
      <c r="M605" s="19" t="s">
        <v>1972</v>
      </c>
      <c r="N605" s="22" t="s">
        <v>2282</v>
      </c>
      <c r="O605" s="18">
        <v>0.17569444444444443</v>
      </c>
      <c r="P605" s="19">
        <v>0.1361111111111111</v>
      </c>
      <c r="Q605" s="20" t="s">
        <v>2302</v>
      </c>
      <c r="R605" s="33">
        <v>105</v>
      </c>
      <c r="S605" s="19">
        <v>2.9166666666666667E-2</v>
      </c>
    </row>
    <row r="606" spans="1:19">
      <c r="A606" s="16">
        <v>19</v>
      </c>
      <c r="B606" s="15" t="s">
        <v>486</v>
      </c>
      <c r="C606" s="16">
        <v>2</v>
      </c>
      <c r="D606" s="15" t="s">
        <v>72</v>
      </c>
      <c r="E606" s="15" t="s">
        <v>82</v>
      </c>
      <c r="F606" s="15" t="s">
        <v>102</v>
      </c>
      <c r="G606" s="35">
        <v>24.38</v>
      </c>
      <c r="H606" s="15" t="s">
        <v>76</v>
      </c>
      <c r="I606" s="16">
        <v>605</v>
      </c>
      <c r="J606" s="15" t="s">
        <v>85</v>
      </c>
      <c r="K606" s="15" t="s">
        <v>513</v>
      </c>
      <c r="L606" s="23">
        <v>45022</v>
      </c>
      <c r="M606" s="14" t="s">
        <v>2011</v>
      </c>
      <c r="N606" s="17" t="s">
        <v>2148</v>
      </c>
      <c r="O606" s="13">
        <v>0.15972222222222224</v>
      </c>
      <c r="P606" s="14">
        <v>2.7083333333333362E-2</v>
      </c>
      <c r="Q606" s="15" t="s">
        <v>2302</v>
      </c>
      <c r="R606" s="32">
        <v>220</v>
      </c>
      <c r="S606" s="14">
        <v>0.12222222222222222</v>
      </c>
    </row>
    <row r="607" spans="1:19">
      <c r="A607" s="21">
        <v>1</v>
      </c>
      <c r="B607" s="20" t="s">
        <v>512</v>
      </c>
      <c r="C607" s="21">
        <v>2</v>
      </c>
      <c r="D607" s="20" t="s">
        <v>87</v>
      </c>
      <c r="E607" s="20" t="s">
        <v>82</v>
      </c>
      <c r="F607" s="20" t="s">
        <v>59</v>
      </c>
      <c r="G607" s="36">
        <v>31.58</v>
      </c>
      <c r="H607" s="20" t="s">
        <v>76</v>
      </c>
      <c r="I607" s="21">
        <v>606</v>
      </c>
      <c r="J607" s="20" t="s">
        <v>132</v>
      </c>
      <c r="K607" s="20" t="s">
        <v>510</v>
      </c>
      <c r="L607" s="24">
        <v>45022</v>
      </c>
      <c r="M607" s="19" t="s">
        <v>2054</v>
      </c>
      <c r="N607" s="22" t="s">
        <v>2192</v>
      </c>
      <c r="O607" s="18">
        <v>0.12986111111111109</v>
      </c>
      <c r="P607" s="19">
        <v>1.8749999999999989E-2</v>
      </c>
      <c r="Q607" s="20" t="s">
        <v>2302</v>
      </c>
      <c r="R607" s="33">
        <v>183</v>
      </c>
      <c r="S607" s="19">
        <v>0.10069444444444445</v>
      </c>
    </row>
    <row r="608" spans="1:19">
      <c r="A608" s="16">
        <v>10</v>
      </c>
      <c r="B608" s="15" t="s">
        <v>509</v>
      </c>
      <c r="C608" s="16">
        <v>1</v>
      </c>
      <c r="D608" s="15" t="s">
        <v>87</v>
      </c>
      <c r="E608" s="15" t="s">
        <v>82</v>
      </c>
      <c r="F608" s="15" t="s">
        <v>59</v>
      </c>
      <c r="G608" s="35">
        <v>28.9</v>
      </c>
      <c r="H608" s="15" t="s">
        <v>76</v>
      </c>
      <c r="I608" s="16">
        <v>607</v>
      </c>
      <c r="J608" s="15" t="s">
        <v>163</v>
      </c>
      <c r="K608" s="15" t="s">
        <v>507</v>
      </c>
      <c r="L608" s="23">
        <v>45022</v>
      </c>
      <c r="M608" s="14" t="s">
        <v>1888</v>
      </c>
      <c r="N608" s="17" t="s">
        <v>2069</v>
      </c>
      <c r="O608" s="13">
        <v>9.7222222222222252E-2</v>
      </c>
      <c r="P608" s="14">
        <v>3.888888888888891E-2</v>
      </c>
      <c r="Q608" s="15" t="s">
        <v>2302</v>
      </c>
      <c r="R608" s="32">
        <v>68</v>
      </c>
      <c r="S608" s="14">
        <v>4.791666666666667E-2</v>
      </c>
    </row>
    <row r="609" spans="1:19">
      <c r="A609" s="21">
        <v>7</v>
      </c>
      <c r="B609" s="20" t="s">
        <v>506</v>
      </c>
      <c r="C609" s="21">
        <v>6</v>
      </c>
      <c r="D609" s="20" t="s">
        <v>72</v>
      </c>
      <c r="E609" s="20" t="s">
        <v>82</v>
      </c>
      <c r="F609" s="20" t="s">
        <v>59</v>
      </c>
      <c r="G609" s="36">
        <v>36.549999999999997</v>
      </c>
      <c r="H609" s="20" t="s">
        <v>57</v>
      </c>
      <c r="I609" s="21">
        <v>608</v>
      </c>
      <c r="J609" s="20" t="s">
        <v>90</v>
      </c>
      <c r="K609" s="20" t="s">
        <v>13</v>
      </c>
      <c r="L609" s="24">
        <v>45022</v>
      </c>
      <c r="M609" s="19" t="s">
        <v>2079</v>
      </c>
      <c r="N609" s="22" t="s">
        <v>2288</v>
      </c>
      <c r="O609" s="18">
        <v>0.14027777777777775</v>
      </c>
      <c r="P609" s="19">
        <v>0.10902777777777775</v>
      </c>
      <c r="Q609" s="20" t="s">
        <v>2302</v>
      </c>
      <c r="R609" s="33">
        <v>29</v>
      </c>
      <c r="S609" s="19">
        <v>3.125E-2</v>
      </c>
    </row>
    <row r="610" spans="1:19">
      <c r="A610" s="16">
        <v>1</v>
      </c>
      <c r="B610" s="15" t="s">
        <v>326</v>
      </c>
      <c r="C610" s="16">
        <v>4</v>
      </c>
      <c r="D610" s="15" t="s">
        <v>97</v>
      </c>
      <c r="E610" s="15" t="s">
        <v>82</v>
      </c>
      <c r="F610" s="15" t="s">
        <v>59</v>
      </c>
      <c r="G610" s="35">
        <v>23.29</v>
      </c>
      <c r="H610" s="15" t="s">
        <v>57</v>
      </c>
      <c r="I610" s="16">
        <v>609</v>
      </c>
      <c r="J610" s="15" t="s">
        <v>56</v>
      </c>
      <c r="K610" s="15" t="s">
        <v>18</v>
      </c>
      <c r="L610" s="23">
        <v>45022</v>
      </c>
      <c r="M610" s="14" t="s">
        <v>2081</v>
      </c>
      <c r="N610" s="17" t="s">
        <v>2247</v>
      </c>
      <c r="O610" s="13">
        <v>0.15208333333333335</v>
      </c>
      <c r="P610" s="14">
        <v>0.13333333333333336</v>
      </c>
      <c r="Q610" s="15" t="s">
        <v>2302</v>
      </c>
      <c r="R610" s="32">
        <v>32</v>
      </c>
      <c r="S610" s="14">
        <v>1.8749999999999999E-2</v>
      </c>
    </row>
    <row r="611" spans="1:19">
      <c r="A611" s="21">
        <v>19</v>
      </c>
      <c r="B611" s="20" t="s">
        <v>503</v>
      </c>
      <c r="C611" s="21">
        <v>4</v>
      </c>
      <c r="D611" s="20" t="s">
        <v>87</v>
      </c>
      <c r="E611" s="20" t="s">
        <v>66</v>
      </c>
      <c r="F611" s="20" t="s">
        <v>59</v>
      </c>
      <c r="G611" s="36">
        <v>37.9</v>
      </c>
      <c r="H611" s="20" t="s">
        <v>76</v>
      </c>
      <c r="I611" s="21">
        <v>610</v>
      </c>
      <c r="J611" s="20" t="s">
        <v>163</v>
      </c>
      <c r="K611" s="20" t="s">
        <v>501</v>
      </c>
      <c r="L611" s="24">
        <v>45022</v>
      </c>
      <c r="M611" s="19" t="s">
        <v>2082</v>
      </c>
      <c r="N611" s="22" t="s">
        <v>2178</v>
      </c>
      <c r="O611" s="18">
        <v>9.3055555555555572E-2</v>
      </c>
      <c r="P611" s="19">
        <v>5.000000000000001E-2</v>
      </c>
      <c r="Q611" s="20" t="s">
        <v>2302</v>
      </c>
      <c r="R611" s="33">
        <v>44</v>
      </c>
      <c r="S611" s="19">
        <v>3.2638888888888891E-2</v>
      </c>
    </row>
    <row r="612" spans="1:19">
      <c r="A612" s="16">
        <v>13</v>
      </c>
      <c r="B612" s="15" t="s">
        <v>500</v>
      </c>
      <c r="C612" s="16">
        <v>1</v>
      </c>
      <c r="D612" s="15" t="s">
        <v>97</v>
      </c>
      <c r="E612" s="15" t="s">
        <v>82</v>
      </c>
      <c r="F612" s="15" t="s">
        <v>59</v>
      </c>
      <c r="G612" s="35">
        <v>44.28</v>
      </c>
      <c r="H612" s="15" t="s">
        <v>76</v>
      </c>
      <c r="I612" s="16">
        <v>611</v>
      </c>
      <c r="J612" s="15" t="s">
        <v>104</v>
      </c>
      <c r="K612" s="15" t="s">
        <v>498</v>
      </c>
      <c r="L612" s="23">
        <v>45022</v>
      </c>
      <c r="M612" s="14" t="s">
        <v>2016</v>
      </c>
      <c r="N612" s="17" t="s">
        <v>2289</v>
      </c>
      <c r="O612" s="13">
        <v>0.16875000000000001</v>
      </c>
      <c r="P612" s="14">
        <v>0.10069444444444446</v>
      </c>
      <c r="Q612" s="15" t="s">
        <v>2302</v>
      </c>
      <c r="R612" s="32">
        <v>78</v>
      </c>
      <c r="S612" s="14">
        <v>5.7638888888888892E-2</v>
      </c>
    </row>
    <row r="613" spans="1:19">
      <c r="A613" s="21">
        <v>11</v>
      </c>
      <c r="B613" s="20" t="s">
        <v>497</v>
      </c>
      <c r="C613" s="21">
        <v>4</v>
      </c>
      <c r="D613" s="20" t="s">
        <v>87</v>
      </c>
      <c r="E613" s="20" t="s">
        <v>82</v>
      </c>
      <c r="F613" s="20" t="s">
        <v>59</v>
      </c>
      <c r="G613" s="36">
        <v>23.54</v>
      </c>
      <c r="H613" s="20" t="s">
        <v>57</v>
      </c>
      <c r="I613" s="21">
        <v>612</v>
      </c>
      <c r="J613" s="20" t="s">
        <v>163</v>
      </c>
      <c r="K613" s="20" t="s">
        <v>495</v>
      </c>
      <c r="L613" s="24">
        <v>45022</v>
      </c>
      <c r="M613" s="19" t="s">
        <v>1977</v>
      </c>
      <c r="N613" s="22" t="s">
        <v>2141</v>
      </c>
      <c r="O613" s="18">
        <v>0.15833333333333335</v>
      </c>
      <c r="P613" s="19">
        <v>6.8750000000000019E-2</v>
      </c>
      <c r="Q613" s="20" t="s">
        <v>2302</v>
      </c>
      <c r="R613" s="33">
        <v>231</v>
      </c>
      <c r="S613" s="19">
        <v>8.9583333333333334E-2</v>
      </c>
    </row>
    <row r="614" spans="1:19">
      <c r="A614" s="16">
        <v>1</v>
      </c>
      <c r="B614" s="15" t="s">
        <v>494</v>
      </c>
      <c r="C614" s="16">
        <v>5</v>
      </c>
      <c r="D614" s="15" t="s">
        <v>61</v>
      </c>
      <c r="E614" s="15" t="s">
        <v>60</v>
      </c>
      <c r="F614" s="15" t="s">
        <v>2342</v>
      </c>
      <c r="G614" s="35">
        <v>0</v>
      </c>
      <c r="H614" s="15" t="s">
        <v>57</v>
      </c>
      <c r="I614" s="16">
        <v>613</v>
      </c>
      <c r="J614" s="15" t="s">
        <v>90</v>
      </c>
      <c r="K614" s="15" t="s">
        <v>492</v>
      </c>
      <c r="L614" s="23">
        <v>45022</v>
      </c>
      <c r="M614" s="14" t="s">
        <v>1889</v>
      </c>
      <c r="N614" s="17" t="s">
        <v>1962</v>
      </c>
      <c r="O614" s="13">
        <v>6.805555555555555E-2</v>
      </c>
      <c r="P614" s="14">
        <v>0</v>
      </c>
      <c r="Q614" s="15" t="s">
        <v>2303</v>
      </c>
      <c r="R614" s="32">
        <v>285</v>
      </c>
      <c r="S614" s="14">
        <v>0.10555555555555556</v>
      </c>
    </row>
    <row r="615" spans="1:19">
      <c r="A615" s="21">
        <v>19</v>
      </c>
      <c r="B615" s="20" t="s">
        <v>491</v>
      </c>
      <c r="C615" s="21">
        <v>6</v>
      </c>
      <c r="D615" s="20" t="s">
        <v>97</v>
      </c>
      <c r="E615" s="20" t="s">
        <v>60</v>
      </c>
      <c r="F615" s="20" t="s">
        <v>106</v>
      </c>
      <c r="G615" s="36">
        <v>26.48</v>
      </c>
      <c r="H615" s="20" t="s">
        <v>57</v>
      </c>
      <c r="I615" s="21">
        <v>614</v>
      </c>
      <c r="J615" s="20" t="s">
        <v>132</v>
      </c>
      <c r="K615" s="20" t="s">
        <v>5</v>
      </c>
      <c r="L615" s="24">
        <v>45022</v>
      </c>
      <c r="M615" s="19" t="s">
        <v>2100</v>
      </c>
      <c r="N615" s="22" t="s">
        <v>2221</v>
      </c>
      <c r="O615" s="18">
        <v>8.6805555555555566E-2</v>
      </c>
      <c r="P615" s="19">
        <v>5.2083333333333343E-2</v>
      </c>
      <c r="Q615" s="20" t="s">
        <v>2302</v>
      </c>
      <c r="R615" s="33">
        <v>72</v>
      </c>
      <c r="S615" s="19">
        <v>3.4722222222222224E-2</v>
      </c>
    </row>
    <row r="616" spans="1:19">
      <c r="A616" s="16">
        <v>7</v>
      </c>
      <c r="B616" s="15" t="s">
        <v>489</v>
      </c>
      <c r="C616" s="16">
        <v>1</v>
      </c>
      <c r="D616" s="15" t="s">
        <v>87</v>
      </c>
      <c r="E616" s="15" t="s">
        <v>66</v>
      </c>
      <c r="F616" s="15" t="s">
        <v>2342</v>
      </c>
      <c r="G616" s="35">
        <v>0</v>
      </c>
      <c r="H616" s="15" t="s">
        <v>76</v>
      </c>
      <c r="I616" s="16">
        <v>615</v>
      </c>
      <c r="J616" s="15" t="s">
        <v>56</v>
      </c>
      <c r="K616" s="15" t="s">
        <v>487</v>
      </c>
      <c r="L616" s="23">
        <v>45022</v>
      </c>
      <c r="M616" s="14" t="s">
        <v>2047</v>
      </c>
      <c r="N616" s="17" t="s">
        <v>2001</v>
      </c>
      <c r="O616" s="13">
        <v>5.6944444444444436E-2</v>
      </c>
      <c r="P616" s="14">
        <v>0</v>
      </c>
      <c r="Q616" s="15" t="s">
        <v>2303</v>
      </c>
      <c r="R616" s="32">
        <v>333</v>
      </c>
      <c r="S616" s="14">
        <v>0.10833333333333334</v>
      </c>
    </row>
    <row r="617" spans="1:19">
      <c r="A617" s="21">
        <v>4</v>
      </c>
      <c r="B617" s="20" t="s">
        <v>486</v>
      </c>
      <c r="C617" s="21">
        <v>4</v>
      </c>
      <c r="D617" s="20" t="s">
        <v>87</v>
      </c>
      <c r="E617" s="20" t="s">
        <v>66</v>
      </c>
      <c r="F617" s="20" t="s">
        <v>59</v>
      </c>
      <c r="G617" s="36">
        <v>23.89</v>
      </c>
      <c r="H617" s="20" t="s">
        <v>76</v>
      </c>
      <c r="I617" s="21">
        <v>616</v>
      </c>
      <c r="J617" s="20" t="s">
        <v>132</v>
      </c>
      <c r="K617" s="20" t="s">
        <v>484</v>
      </c>
      <c r="L617" s="24">
        <v>45022</v>
      </c>
      <c r="M617" s="19" t="s">
        <v>1970</v>
      </c>
      <c r="N617" s="22" t="s">
        <v>1950</v>
      </c>
      <c r="O617" s="18">
        <v>0.15069444444444444</v>
      </c>
      <c r="P617" s="19">
        <v>0.1076388888888889</v>
      </c>
      <c r="Q617" s="20" t="s">
        <v>2302</v>
      </c>
      <c r="R617" s="33">
        <v>132</v>
      </c>
      <c r="S617" s="19">
        <v>3.2638888888888891E-2</v>
      </c>
    </row>
    <row r="618" spans="1:19">
      <c r="A618" s="16">
        <v>13</v>
      </c>
      <c r="B618" s="15" t="s">
        <v>238</v>
      </c>
      <c r="C618" s="16">
        <v>5</v>
      </c>
      <c r="D618" s="15" t="s">
        <v>61</v>
      </c>
      <c r="E618" s="15" t="s">
        <v>82</v>
      </c>
      <c r="F618" s="15" t="s">
        <v>59</v>
      </c>
      <c r="G618" s="35">
        <v>38.18</v>
      </c>
      <c r="H618" s="15" t="s">
        <v>70</v>
      </c>
      <c r="I618" s="16">
        <v>617</v>
      </c>
      <c r="J618" s="15" t="s">
        <v>85</v>
      </c>
      <c r="K618" s="15" t="s">
        <v>482</v>
      </c>
      <c r="L618" s="23">
        <v>45022</v>
      </c>
      <c r="M618" s="14" t="s">
        <v>1933</v>
      </c>
      <c r="N618" s="17" t="s">
        <v>2246</v>
      </c>
      <c r="O618" s="13">
        <v>0.16458333333333333</v>
      </c>
      <c r="P618" s="14">
        <v>0.12916666666666665</v>
      </c>
      <c r="Q618" s="15" t="s">
        <v>2302</v>
      </c>
      <c r="R618" s="32">
        <v>142</v>
      </c>
      <c r="S618" s="14">
        <v>3.5416666666666666E-2</v>
      </c>
    </row>
    <row r="619" spans="1:19">
      <c r="A619" s="21">
        <v>3</v>
      </c>
      <c r="B619" s="20" t="s">
        <v>481</v>
      </c>
      <c r="C619" s="21">
        <v>5</v>
      </c>
      <c r="D619" s="20" t="s">
        <v>78</v>
      </c>
      <c r="E619" s="20" t="s">
        <v>60</v>
      </c>
      <c r="F619" s="20" t="s">
        <v>59</v>
      </c>
      <c r="G619" s="36">
        <v>25.93</v>
      </c>
      <c r="H619" s="20" t="s">
        <v>70</v>
      </c>
      <c r="I619" s="21">
        <v>618</v>
      </c>
      <c r="J619" s="20" t="s">
        <v>69</v>
      </c>
      <c r="K619" s="20" t="s">
        <v>479</v>
      </c>
      <c r="L619" s="24">
        <v>45022</v>
      </c>
      <c r="M619" s="19" t="s">
        <v>2077</v>
      </c>
      <c r="N619" s="22" t="s">
        <v>2090</v>
      </c>
      <c r="O619" s="18">
        <v>9.4444444444444442E-2</v>
      </c>
      <c r="P619" s="19">
        <v>1.2499999999999997E-2</v>
      </c>
      <c r="Q619" s="20" t="s">
        <v>2302</v>
      </c>
      <c r="R619" s="33">
        <v>319</v>
      </c>
      <c r="S619" s="19">
        <v>8.1944444444444445E-2</v>
      </c>
    </row>
    <row r="620" spans="1:19">
      <c r="A620" s="16">
        <v>6</v>
      </c>
      <c r="B620" s="15" t="s">
        <v>478</v>
      </c>
      <c r="C620" s="16">
        <v>4</v>
      </c>
      <c r="D620" s="15" t="s">
        <v>87</v>
      </c>
      <c r="E620" s="15" t="s">
        <v>66</v>
      </c>
      <c r="F620" s="15" t="s">
        <v>59</v>
      </c>
      <c r="G620" s="35">
        <v>16.440000000000001</v>
      </c>
      <c r="H620" s="15" t="s">
        <v>57</v>
      </c>
      <c r="I620" s="16">
        <v>619</v>
      </c>
      <c r="J620" s="15" t="s">
        <v>56</v>
      </c>
      <c r="K620" s="15" t="s">
        <v>476</v>
      </c>
      <c r="L620" s="23">
        <v>45022</v>
      </c>
      <c r="M620" s="14" t="s">
        <v>2035</v>
      </c>
      <c r="N620" s="17" t="s">
        <v>2076</v>
      </c>
      <c r="O620" s="13">
        <v>0.10069444444444445</v>
      </c>
      <c r="P620" s="14">
        <v>3.4027777777777782E-2</v>
      </c>
      <c r="Q620" s="15" t="s">
        <v>2302</v>
      </c>
      <c r="R620" s="32">
        <v>132</v>
      </c>
      <c r="S620" s="14">
        <v>6.6666666666666666E-2</v>
      </c>
    </row>
    <row r="621" spans="1:19">
      <c r="A621" s="21">
        <v>16</v>
      </c>
      <c r="B621" s="20" t="s">
        <v>475</v>
      </c>
      <c r="C621" s="21">
        <v>3</v>
      </c>
      <c r="D621" s="20" t="s">
        <v>78</v>
      </c>
      <c r="E621" s="20" t="s">
        <v>82</v>
      </c>
      <c r="F621" s="20" t="s">
        <v>59</v>
      </c>
      <c r="G621" s="36">
        <v>26.64</v>
      </c>
      <c r="H621" s="20" t="s">
        <v>57</v>
      </c>
      <c r="I621" s="21">
        <v>620</v>
      </c>
      <c r="J621" s="20" t="s">
        <v>163</v>
      </c>
      <c r="K621" s="20" t="s">
        <v>16</v>
      </c>
      <c r="L621" s="24">
        <v>45022</v>
      </c>
      <c r="M621" s="19" t="s">
        <v>2011</v>
      </c>
      <c r="N621" s="22" t="s">
        <v>2127</v>
      </c>
      <c r="O621" s="18">
        <v>0.13750000000000001</v>
      </c>
      <c r="P621" s="19">
        <v>0.10972222222222223</v>
      </c>
      <c r="Q621" s="20" t="s">
        <v>2302</v>
      </c>
      <c r="R621" s="33">
        <v>57</v>
      </c>
      <c r="S621" s="19">
        <v>2.7777777777777776E-2</v>
      </c>
    </row>
    <row r="622" spans="1:19">
      <c r="A622" s="16">
        <v>5</v>
      </c>
      <c r="B622" s="15" t="s">
        <v>473</v>
      </c>
      <c r="C622" s="16">
        <v>2</v>
      </c>
      <c r="D622" s="15" t="s">
        <v>61</v>
      </c>
      <c r="E622" s="15" t="s">
        <v>82</v>
      </c>
      <c r="F622" s="15" t="s">
        <v>59</v>
      </c>
      <c r="G622" s="35">
        <v>42.27</v>
      </c>
      <c r="H622" s="15" t="s">
        <v>76</v>
      </c>
      <c r="I622" s="16">
        <v>621</v>
      </c>
      <c r="J622" s="15" t="s">
        <v>56</v>
      </c>
      <c r="K622" s="15" t="s">
        <v>17</v>
      </c>
      <c r="L622" s="23">
        <v>45022</v>
      </c>
      <c r="M622" s="14" t="s">
        <v>2042</v>
      </c>
      <c r="N622" s="17" t="s">
        <v>2013</v>
      </c>
      <c r="O622" s="13">
        <v>6.5277777777777796E-2</v>
      </c>
      <c r="P622" s="14">
        <v>4.9305555555555568E-2</v>
      </c>
      <c r="Q622" s="15" t="s">
        <v>2302</v>
      </c>
      <c r="R622" s="32">
        <v>105</v>
      </c>
      <c r="S622" s="14">
        <v>5.5555555555555558E-3</v>
      </c>
    </row>
    <row r="623" spans="1:19">
      <c r="A623" s="21">
        <v>7</v>
      </c>
      <c r="B623" s="20" t="s">
        <v>193</v>
      </c>
      <c r="C623" s="21">
        <v>5</v>
      </c>
      <c r="D623" s="20" t="s">
        <v>72</v>
      </c>
      <c r="E623" s="20" t="s">
        <v>66</v>
      </c>
      <c r="F623" s="20" t="s">
        <v>59</v>
      </c>
      <c r="G623" s="36">
        <v>11.47</v>
      </c>
      <c r="H623" s="20" t="s">
        <v>57</v>
      </c>
      <c r="I623" s="21">
        <v>622</v>
      </c>
      <c r="J623" s="20" t="s">
        <v>64</v>
      </c>
      <c r="K623" s="20" t="s">
        <v>470</v>
      </c>
      <c r="L623" s="24">
        <v>45022</v>
      </c>
      <c r="M623" s="19" t="s">
        <v>2031</v>
      </c>
      <c r="N623" s="22" t="s">
        <v>2290</v>
      </c>
      <c r="O623" s="18">
        <v>0.14166666666666666</v>
      </c>
      <c r="P623" s="19">
        <v>8.7499999999999994E-2</v>
      </c>
      <c r="Q623" s="20" t="s">
        <v>2302</v>
      </c>
      <c r="R623" s="33">
        <v>121</v>
      </c>
      <c r="S623" s="19">
        <v>5.4166666666666669E-2</v>
      </c>
    </row>
    <row r="624" spans="1:19">
      <c r="A624" s="16">
        <v>13</v>
      </c>
      <c r="B624" s="15" t="s">
        <v>469</v>
      </c>
      <c r="C624" s="16">
        <v>1</v>
      </c>
      <c r="D624" s="15" t="s">
        <v>72</v>
      </c>
      <c r="E624" s="15" t="s">
        <v>82</v>
      </c>
      <c r="F624" s="15" t="s">
        <v>2342</v>
      </c>
      <c r="G624" s="35">
        <v>0</v>
      </c>
      <c r="H624" s="15" t="s">
        <v>70</v>
      </c>
      <c r="I624" s="16">
        <v>623</v>
      </c>
      <c r="J624" s="15" t="s">
        <v>85</v>
      </c>
      <c r="K624" s="15" t="s">
        <v>467</v>
      </c>
      <c r="L624" s="23">
        <v>45022</v>
      </c>
      <c r="M624" s="14" t="s">
        <v>2005</v>
      </c>
      <c r="N624" s="17" t="s">
        <v>2050</v>
      </c>
      <c r="O624" s="13">
        <v>0.10069444444444445</v>
      </c>
      <c r="P624" s="14">
        <v>0</v>
      </c>
      <c r="Q624" s="15" t="s">
        <v>2303</v>
      </c>
      <c r="R624" s="32">
        <v>235</v>
      </c>
      <c r="S624" s="14">
        <v>0.10069444444444445</v>
      </c>
    </row>
    <row r="625" spans="1:19">
      <c r="A625" s="21">
        <v>1</v>
      </c>
      <c r="B625" s="20" t="s">
        <v>466</v>
      </c>
      <c r="C625" s="21">
        <v>4</v>
      </c>
      <c r="D625" s="20" t="s">
        <v>97</v>
      </c>
      <c r="E625" s="20" t="s">
        <v>66</v>
      </c>
      <c r="F625" s="20" t="s">
        <v>59</v>
      </c>
      <c r="G625" s="36">
        <v>38</v>
      </c>
      <c r="H625" s="20" t="s">
        <v>57</v>
      </c>
      <c r="I625" s="21">
        <v>624</v>
      </c>
      <c r="J625" s="20" t="s">
        <v>64</v>
      </c>
      <c r="K625" s="20" t="s">
        <v>464</v>
      </c>
      <c r="L625" s="24">
        <v>45022</v>
      </c>
      <c r="M625" s="19" t="s">
        <v>2009</v>
      </c>
      <c r="N625" s="22" t="s">
        <v>2071</v>
      </c>
      <c r="O625" s="18">
        <v>6.2500000000000014E-2</v>
      </c>
      <c r="P625" s="19">
        <v>7.6388888888889034E-3</v>
      </c>
      <c r="Q625" s="20" t="s">
        <v>2302</v>
      </c>
      <c r="R625" s="33">
        <v>102</v>
      </c>
      <c r="S625" s="19">
        <v>5.486111111111111E-2</v>
      </c>
    </row>
    <row r="626" spans="1:19">
      <c r="A626" s="16">
        <v>5</v>
      </c>
      <c r="B626" s="15" t="s">
        <v>463</v>
      </c>
      <c r="C626" s="16">
        <v>4</v>
      </c>
      <c r="D626" s="15" t="s">
        <v>78</v>
      </c>
      <c r="E626" s="15" t="s">
        <v>66</v>
      </c>
      <c r="F626" s="15" t="s">
        <v>59</v>
      </c>
      <c r="G626" s="35">
        <v>41.73</v>
      </c>
      <c r="H626" s="15" t="s">
        <v>76</v>
      </c>
      <c r="I626" s="16">
        <v>625</v>
      </c>
      <c r="J626" s="15" t="s">
        <v>69</v>
      </c>
      <c r="K626" s="15" t="s">
        <v>461</v>
      </c>
      <c r="L626" s="23">
        <v>45022</v>
      </c>
      <c r="M626" s="14" t="s">
        <v>1899</v>
      </c>
      <c r="N626" s="17" t="s">
        <v>2002</v>
      </c>
      <c r="O626" s="13">
        <v>0.14444444444444443</v>
      </c>
      <c r="P626" s="14">
        <v>6.6666666666666666E-2</v>
      </c>
      <c r="Q626" s="15" t="s">
        <v>2302</v>
      </c>
      <c r="R626" s="32">
        <v>139</v>
      </c>
      <c r="S626" s="14">
        <v>6.7361111111111108E-2</v>
      </c>
    </row>
    <row r="627" spans="1:19">
      <c r="A627" s="21">
        <v>14</v>
      </c>
      <c r="B627" s="20" t="s">
        <v>460</v>
      </c>
      <c r="C627" s="21">
        <v>4</v>
      </c>
      <c r="D627" s="20" t="s">
        <v>78</v>
      </c>
      <c r="E627" s="20" t="s">
        <v>60</v>
      </c>
      <c r="F627" s="20" t="s">
        <v>59</v>
      </c>
      <c r="G627" s="36">
        <v>19.239999999999998</v>
      </c>
      <c r="H627" s="20" t="s">
        <v>70</v>
      </c>
      <c r="I627" s="21">
        <v>626</v>
      </c>
      <c r="J627" s="20" t="s">
        <v>64</v>
      </c>
      <c r="K627" s="20" t="s">
        <v>458</v>
      </c>
      <c r="L627" s="24">
        <v>45022</v>
      </c>
      <c r="M627" s="19" t="s">
        <v>1984</v>
      </c>
      <c r="N627" s="22" t="s">
        <v>2173</v>
      </c>
      <c r="O627" s="18">
        <v>5.9027777777777804E-2</v>
      </c>
      <c r="P627" s="19">
        <v>1.8750000000000024E-2</v>
      </c>
      <c r="Q627" s="20" t="s">
        <v>2302</v>
      </c>
      <c r="R627" s="33">
        <v>137</v>
      </c>
      <c r="S627" s="19">
        <v>4.027777777777778E-2</v>
      </c>
    </row>
    <row r="628" spans="1:19">
      <c r="A628" s="16">
        <v>4</v>
      </c>
      <c r="B628" s="15" t="s">
        <v>457</v>
      </c>
      <c r="C628" s="16">
        <v>3</v>
      </c>
      <c r="D628" s="15" t="s">
        <v>72</v>
      </c>
      <c r="E628" s="15" t="s">
        <v>82</v>
      </c>
      <c r="F628" s="15" t="s">
        <v>59</v>
      </c>
      <c r="G628" s="35">
        <v>44.24</v>
      </c>
      <c r="H628" s="15" t="s">
        <v>76</v>
      </c>
      <c r="I628" s="16">
        <v>627</v>
      </c>
      <c r="J628" s="15" t="s">
        <v>56</v>
      </c>
      <c r="K628" s="15" t="s">
        <v>23</v>
      </c>
      <c r="L628" s="23">
        <v>45022</v>
      </c>
      <c r="M628" s="14" t="s">
        <v>2017</v>
      </c>
      <c r="N628" s="17" t="s">
        <v>2155</v>
      </c>
      <c r="O628" s="13">
        <v>8.680555555555558E-2</v>
      </c>
      <c r="P628" s="14">
        <v>5.0694444444444466E-2</v>
      </c>
      <c r="Q628" s="15" t="s">
        <v>2302</v>
      </c>
      <c r="R628" s="32">
        <v>21</v>
      </c>
      <c r="S628" s="14">
        <v>2.5694444444444443E-2</v>
      </c>
    </row>
    <row r="629" spans="1:19">
      <c r="A629" s="21">
        <v>2</v>
      </c>
      <c r="B629" s="20" t="s">
        <v>455</v>
      </c>
      <c r="C629" s="21">
        <v>1</v>
      </c>
      <c r="D629" s="20" t="s">
        <v>72</v>
      </c>
      <c r="E629" s="20" t="s">
        <v>60</v>
      </c>
      <c r="F629" s="20" t="s">
        <v>59</v>
      </c>
      <c r="G629" s="36">
        <v>15.03</v>
      </c>
      <c r="H629" s="20" t="s">
        <v>57</v>
      </c>
      <c r="I629" s="21">
        <v>628</v>
      </c>
      <c r="J629" s="20" t="s">
        <v>69</v>
      </c>
      <c r="K629" s="20" t="s">
        <v>453</v>
      </c>
      <c r="L629" s="24">
        <v>45022</v>
      </c>
      <c r="M629" s="19" t="s">
        <v>1899</v>
      </c>
      <c r="N629" s="22" t="s">
        <v>2072</v>
      </c>
      <c r="O629" s="18">
        <v>6.1111111111111109E-2</v>
      </c>
      <c r="P629" s="19">
        <v>3.1249999999999997E-2</v>
      </c>
      <c r="Q629" s="20" t="s">
        <v>2302</v>
      </c>
      <c r="R629" s="33">
        <v>168</v>
      </c>
      <c r="S629" s="19">
        <v>2.9861111111111113E-2</v>
      </c>
    </row>
    <row r="630" spans="1:19">
      <c r="A630" s="16">
        <v>17</v>
      </c>
      <c r="B630" s="15" t="s">
        <v>452</v>
      </c>
      <c r="C630" s="16">
        <v>2</v>
      </c>
      <c r="D630" s="15" t="s">
        <v>78</v>
      </c>
      <c r="E630" s="15" t="s">
        <v>66</v>
      </c>
      <c r="F630" s="15" t="s">
        <v>106</v>
      </c>
      <c r="G630" s="35">
        <v>26.07</v>
      </c>
      <c r="H630" s="15" t="s">
        <v>76</v>
      </c>
      <c r="I630" s="16">
        <v>629</v>
      </c>
      <c r="J630" s="15" t="s">
        <v>64</v>
      </c>
      <c r="K630" s="15" t="s">
        <v>450</v>
      </c>
      <c r="L630" s="23">
        <v>45022</v>
      </c>
      <c r="M630" s="14" t="s">
        <v>2031</v>
      </c>
      <c r="N630" s="17" t="s">
        <v>2128</v>
      </c>
      <c r="O630" s="13">
        <v>0.16874999999999998</v>
      </c>
      <c r="P630" s="14">
        <v>9.9999999999999992E-2</v>
      </c>
      <c r="Q630" s="15" t="s">
        <v>2302</v>
      </c>
      <c r="R630" s="32">
        <v>130</v>
      </c>
      <c r="S630" s="14">
        <v>5.8333333333333334E-2</v>
      </c>
    </row>
    <row r="631" spans="1:19">
      <c r="A631" s="21">
        <v>2</v>
      </c>
      <c r="B631" s="20" t="s">
        <v>449</v>
      </c>
      <c r="C631" s="21">
        <v>2</v>
      </c>
      <c r="D631" s="20" t="s">
        <v>87</v>
      </c>
      <c r="E631" s="20" t="s">
        <v>82</v>
      </c>
      <c r="F631" s="20" t="s">
        <v>106</v>
      </c>
      <c r="G631" s="36">
        <v>36.619999999999997</v>
      </c>
      <c r="H631" s="20" t="s">
        <v>70</v>
      </c>
      <c r="I631" s="21">
        <v>630</v>
      </c>
      <c r="J631" s="20" t="s">
        <v>126</v>
      </c>
      <c r="K631" s="20" t="s">
        <v>447</v>
      </c>
      <c r="L631" s="24">
        <v>45022</v>
      </c>
      <c r="M631" s="19" t="s">
        <v>1892</v>
      </c>
      <c r="N631" s="22" t="s">
        <v>2011</v>
      </c>
      <c r="O631" s="18">
        <v>0.11597222222222221</v>
      </c>
      <c r="P631" s="19">
        <v>6.3888888888888884E-2</v>
      </c>
      <c r="Q631" s="20" t="s">
        <v>2302</v>
      </c>
      <c r="R631" s="33">
        <v>182</v>
      </c>
      <c r="S631" s="19">
        <v>5.2083333333333336E-2</v>
      </c>
    </row>
    <row r="632" spans="1:19">
      <c r="A632" s="16">
        <v>6</v>
      </c>
      <c r="B632" s="15" t="s">
        <v>446</v>
      </c>
      <c r="C632" s="16">
        <v>1</v>
      </c>
      <c r="D632" s="15" t="s">
        <v>87</v>
      </c>
      <c r="E632" s="15" t="s">
        <v>66</v>
      </c>
      <c r="F632" s="15" t="s">
        <v>59</v>
      </c>
      <c r="G632" s="35">
        <v>39.71</v>
      </c>
      <c r="H632" s="15" t="s">
        <v>57</v>
      </c>
      <c r="I632" s="16">
        <v>631</v>
      </c>
      <c r="J632" s="15" t="s">
        <v>75</v>
      </c>
      <c r="K632" s="15" t="s">
        <v>19</v>
      </c>
      <c r="L632" s="23">
        <v>45022</v>
      </c>
      <c r="M632" s="14" t="s">
        <v>2101</v>
      </c>
      <c r="N632" s="17" t="s">
        <v>1912</v>
      </c>
      <c r="O632" s="13">
        <v>0.10416666666666667</v>
      </c>
      <c r="P632" s="14">
        <v>7.2222222222222229E-2</v>
      </c>
      <c r="Q632" s="15" t="s">
        <v>2302</v>
      </c>
      <c r="R632" s="32">
        <v>66</v>
      </c>
      <c r="S632" s="14">
        <v>3.1944444444444442E-2</v>
      </c>
    </row>
    <row r="633" spans="1:19">
      <c r="A633" s="21">
        <v>16</v>
      </c>
      <c r="B633" s="20" t="s">
        <v>444</v>
      </c>
      <c r="C633" s="21">
        <v>2</v>
      </c>
      <c r="D633" s="20" t="s">
        <v>72</v>
      </c>
      <c r="E633" s="20" t="s">
        <v>60</v>
      </c>
      <c r="F633" s="20" t="s">
        <v>59</v>
      </c>
      <c r="G633" s="36">
        <v>22.41</v>
      </c>
      <c r="H633" s="20" t="s">
        <v>70</v>
      </c>
      <c r="I633" s="21">
        <v>632</v>
      </c>
      <c r="J633" s="20" t="s">
        <v>56</v>
      </c>
      <c r="K633" s="20" t="s">
        <v>442</v>
      </c>
      <c r="L633" s="24">
        <v>45022</v>
      </c>
      <c r="M633" s="19" t="s">
        <v>2051</v>
      </c>
      <c r="N633" s="22" t="s">
        <v>1911</v>
      </c>
      <c r="O633" s="18">
        <v>0.1111111111111111</v>
      </c>
      <c r="P633" s="19">
        <v>4.9999999999999996E-2</v>
      </c>
      <c r="Q633" s="20" t="s">
        <v>2302</v>
      </c>
      <c r="R633" s="33">
        <v>129</v>
      </c>
      <c r="S633" s="19">
        <v>6.1111111111111109E-2</v>
      </c>
    </row>
    <row r="634" spans="1:19">
      <c r="A634" s="16">
        <v>16</v>
      </c>
      <c r="B634" s="15" t="s">
        <v>441</v>
      </c>
      <c r="C634" s="16">
        <v>5</v>
      </c>
      <c r="D634" s="15" t="s">
        <v>72</v>
      </c>
      <c r="E634" s="15" t="s">
        <v>82</v>
      </c>
      <c r="F634" s="15" t="s">
        <v>2342</v>
      </c>
      <c r="G634" s="35">
        <v>0</v>
      </c>
      <c r="H634" s="15" t="s">
        <v>57</v>
      </c>
      <c r="I634" s="16">
        <v>633</v>
      </c>
      <c r="J634" s="15" t="s">
        <v>126</v>
      </c>
      <c r="K634" s="15" t="s">
        <v>439</v>
      </c>
      <c r="L634" s="23">
        <v>45022</v>
      </c>
      <c r="M634" s="14" t="s">
        <v>1978</v>
      </c>
      <c r="N634" s="17" t="s">
        <v>2198</v>
      </c>
      <c r="O634" s="13">
        <v>7.2916666666666657E-2</v>
      </c>
      <c r="P634" s="14">
        <v>0</v>
      </c>
      <c r="Q634" s="15" t="s">
        <v>2303</v>
      </c>
      <c r="R634" s="32">
        <v>236</v>
      </c>
      <c r="S634" s="14">
        <v>0.10347222222222222</v>
      </c>
    </row>
    <row r="635" spans="1:19">
      <c r="A635" s="21">
        <v>2</v>
      </c>
      <c r="B635" s="20" t="s">
        <v>438</v>
      </c>
      <c r="C635" s="21">
        <v>1</v>
      </c>
      <c r="D635" s="20" t="s">
        <v>97</v>
      </c>
      <c r="E635" s="20" t="s">
        <v>60</v>
      </c>
      <c r="F635" s="20" t="s">
        <v>59</v>
      </c>
      <c r="G635" s="36">
        <v>29.25</v>
      </c>
      <c r="H635" s="20" t="s">
        <v>57</v>
      </c>
      <c r="I635" s="21">
        <v>634</v>
      </c>
      <c r="J635" s="20" t="s">
        <v>132</v>
      </c>
      <c r="K635" s="20" t="s">
        <v>436</v>
      </c>
      <c r="L635" s="24">
        <v>45022</v>
      </c>
      <c r="M635" s="19" t="s">
        <v>2055</v>
      </c>
      <c r="N635" s="22" t="s">
        <v>1950</v>
      </c>
      <c r="O635" s="18">
        <v>0.14791666666666667</v>
      </c>
      <c r="P635" s="19">
        <v>3.888888888888889E-2</v>
      </c>
      <c r="Q635" s="20" t="s">
        <v>2302</v>
      </c>
      <c r="R635" s="33">
        <v>344</v>
      </c>
      <c r="S635" s="19">
        <v>0.10902777777777778</v>
      </c>
    </row>
    <row r="636" spans="1:19">
      <c r="A636" s="16">
        <v>5</v>
      </c>
      <c r="B636" s="15" t="s">
        <v>435</v>
      </c>
      <c r="C636" s="16">
        <v>2</v>
      </c>
      <c r="D636" s="15" t="s">
        <v>61</v>
      </c>
      <c r="E636" s="15" t="s">
        <v>82</v>
      </c>
      <c r="F636" s="15" t="s">
        <v>59</v>
      </c>
      <c r="G636" s="35">
        <v>22.15</v>
      </c>
      <c r="H636" s="15" t="s">
        <v>70</v>
      </c>
      <c r="I636" s="16">
        <v>635</v>
      </c>
      <c r="J636" s="15" t="s">
        <v>100</v>
      </c>
      <c r="K636" s="15" t="s">
        <v>13</v>
      </c>
      <c r="L636" s="23">
        <v>45022</v>
      </c>
      <c r="M636" s="14" t="s">
        <v>2025</v>
      </c>
      <c r="N636" s="17" t="s">
        <v>1934</v>
      </c>
      <c r="O636" s="13">
        <v>0.11597222222222224</v>
      </c>
      <c r="P636" s="14">
        <v>9.8611111111111122E-2</v>
      </c>
      <c r="Q636" s="15" t="s">
        <v>2302</v>
      </c>
      <c r="R636" s="32">
        <v>58</v>
      </c>
      <c r="S636" s="14">
        <v>1.7361111111111112E-2</v>
      </c>
    </row>
    <row r="637" spans="1:19">
      <c r="A637" s="21">
        <v>14</v>
      </c>
      <c r="B637" s="20" t="s">
        <v>433</v>
      </c>
      <c r="C637" s="21">
        <v>3</v>
      </c>
      <c r="D637" s="20" t="s">
        <v>87</v>
      </c>
      <c r="E637" s="20" t="s">
        <v>66</v>
      </c>
      <c r="F637" s="20" t="s">
        <v>2342</v>
      </c>
      <c r="G637" s="36">
        <v>0</v>
      </c>
      <c r="H637" s="20" t="s">
        <v>70</v>
      </c>
      <c r="I637" s="21">
        <v>636</v>
      </c>
      <c r="J637" s="20" t="s">
        <v>56</v>
      </c>
      <c r="K637" s="20" t="s">
        <v>431</v>
      </c>
      <c r="L637" s="24">
        <v>45022</v>
      </c>
      <c r="M637" s="19" t="s">
        <v>1962</v>
      </c>
      <c r="N637" s="22" t="s">
        <v>2258</v>
      </c>
      <c r="O637" s="18">
        <v>9.2361111111111116E-2</v>
      </c>
      <c r="P637" s="19">
        <v>0</v>
      </c>
      <c r="Q637" s="20" t="s">
        <v>2303</v>
      </c>
      <c r="R637" s="33">
        <v>126</v>
      </c>
      <c r="S637" s="19">
        <v>0.10486111111111111</v>
      </c>
    </row>
    <row r="638" spans="1:19">
      <c r="A638" s="16">
        <v>6</v>
      </c>
      <c r="B638" s="15" t="s">
        <v>430</v>
      </c>
      <c r="C638" s="16">
        <v>3</v>
      </c>
      <c r="D638" s="15" t="s">
        <v>78</v>
      </c>
      <c r="E638" s="15" t="s">
        <v>82</v>
      </c>
      <c r="F638" s="15" t="s">
        <v>59</v>
      </c>
      <c r="G638" s="35">
        <v>36.58</v>
      </c>
      <c r="H638" s="15" t="s">
        <v>57</v>
      </c>
      <c r="I638" s="16">
        <v>637</v>
      </c>
      <c r="J638" s="15" t="s">
        <v>56</v>
      </c>
      <c r="K638" s="15" t="s">
        <v>428</v>
      </c>
      <c r="L638" s="23">
        <v>45022</v>
      </c>
      <c r="M638" s="14" t="s">
        <v>2056</v>
      </c>
      <c r="N638" s="17" t="s">
        <v>2193</v>
      </c>
      <c r="O638" s="13">
        <v>0.10902777777777778</v>
      </c>
      <c r="P638" s="14">
        <v>6.6666666666666666E-2</v>
      </c>
      <c r="Q638" s="15" t="s">
        <v>2302</v>
      </c>
      <c r="R638" s="32">
        <v>117</v>
      </c>
      <c r="S638" s="14">
        <v>4.2361111111111113E-2</v>
      </c>
    </row>
    <row r="639" spans="1:19">
      <c r="A639" s="21">
        <v>16</v>
      </c>
      <c r="B639" s="20" t="s">
        <v>427</v>
      </c>
      <c r="C639" s="21">
        <v>6</v>
      </c>
      <c r="D639" s="20" t="s">
        <v>72</v>
      </c>
      <c r="E639" s="20" t="s">
        <v>66</v>
      </c>
      <c r="F639" s="20" t="s">
        <v>59</v>
      </c>
      <c r="G639" s="36">
        <v>30.71</v>
      </c>
      <c r="H639" s="20" t="s">
        <v>76</v>
      </c>
      <c r="I639" s="21">
        <v>638</v>
      </c>
      <c r="J639" s="20" t="s">
        <v>64</v>
      </c>
      <c r="K639" s="20" t="s">
        <v>7</v>
      </c>
      <c r="L639" s="24">
        <v>45022</v>
      </c>
      <c r="M639" s="19" t="s">
        <v>1988</v>
      </c>
      <c r="N639" s="22" t="s">
        <v>1904</v>
      </c>
      <c r="O639" s="18">
        <v>6.7361111111111108E-2</v>
      </c>
      <c r="P639" s="19">
        <v>2.6388888888888889E-2</v>
      </c>
      <c r="Q639" s="20" t="s">
        <v>2302</v>
      </c>
      <c r="R639" s="33">
        <v>90</v>
      </c>
      <c r="S639" s="19">
        <v>3.0555555555555555E-2</v>
      </c>
    </row>
    <row r="640" spans="1:19">
      <c r="A640" s="16">
        <v>8</v>
      </c>
      <c r="B640" s="15" t="s">
        <v>425</v>
      </c>
      <c r="C640" s="16">
        <v>4</v>
      </c>
      <c r="D640" s="15" t="s">
        <v>61</v>
      </c>
      <c r="E640" s="15" t="s">
        <v>66</v>
      </c>
      <c r="F640" s="15" t="s">
        <v>59</v>
      </c>
      <c r="G640" s="35">
        <v>18.97</v>
      </c>
      <c r="H640" s="15" t="s">
        <v>57</v>
      </c>
      <c r="I640" s="16">
        <v>639</v>
      </c>
      <c r="J640" s="15" t="s">
        <v>90</v>
      </c>
      <c r="K640" s="15" t="s">
        <v>424</v>
      </c>
      <c r="L640" s="23">
        <v>45022</v>
      </c>
      <c r="M640" s="14" t="s">
        <v>2034</v>
      </c>
      <c r="N640" s="17" t="s">
        <v>2245</v>
      </c>
      <c r="O640" s="13">
        <v>0.12638888888888888</v>
      </c>
      <c r="P640" s="14">
        <v>3.1944444444444442E-2</v>
      </c>
      <c r="Q640" s="15" t="s">
        <v>2302</v>
      </c>
      <c r="R640" s="32">
        <v>152</v>
      </c>
      <c r="S640" s="14">
        <v>9.4444444444444442E-2</v>
      </c>
    </row>
    <row r="641" spans="1:19">
      <c r="A641" s="21">
        <v>14</v>
      </c>
      <c r="B641" s="20" t="s">
        <v>423</v>
      </c>
      <c r="C641" s="21">
        <v>3</v>
      </c>
      <c r="D641" s="20" t="s">
        <v>72</v>
      </c>
      <c r="E641" s="20" t="s">
        <v>82</v>
      </c>
      <c r="F641" s="20" t="s">
        <v>2342</v>
      </c>
      <c r="G641" s="36">
        <v>0</v>
      </c>
      <c r="H641" s="20" t="s">
        <v>70</v>
      </c>
      <c r="I641" s="21">
        <v>640</v>
      </c>
      <c r="J641" s="20" t="s">
        <v>132</v>
      </c>
      <c r="K641" s="20" t="s">
        <v>421</v>
      </c>
      <c r="L641" s="24">
        <v>45022</v>
      </c>
      <c r="M641" s="19" t="s">
        <v>1940</v>
      </c>
      <c r="N641" s="22" t="s">
        <v>1991</v>
      </c>
      <c r="O641" s="18">
        <v>4.7916666666666677E-2</v>
      </c>
      <c r="P641" s="19">
        <v>0</v>
      </c>
      <c r="Q641" s="20" t="s">
        <v>2303</v>
      </c>
      <c r="R641" s="33">
        <v>219</v>
      </c>
      <c r="S641" s="19">
        <v>5.2083333333333336E-2</v>
      </c>
    </row>
    <row r="642" spans="1:19">
      <c r="A642" s="16">
        <v>2</v>
      </c>
      <c r="B642" s="15" t="s">
        <v>420</v>
      </c>
      <c r="C642" s="16">
        <v>4</v>
      </c>
      <c r="D642" s="15" t="s">
        <v>97</v>
      </c>
      <c r="E642" s="15" t="s">
        <v>82</v>
      </c>
      <c r="F642" s="15" t="s">
        <v>106</v>
      </c>
      <c r="G642" s="35">
        <v>39.68</v>
      </c>
      <c r="H642" s="15" t="s">
        <v>57</v>
      </c>
      <c r="I642" s="16">
        <v>641</v>
      </c>
      <c r="J642" s="15" t="s">
        <v>56</v>
      </c>
      <c r="K642" s="15" t="s">
        <v>418</v>
      </c>
      <c r="L642" s="23">
        <v>45022</v>
      </c>
      <c r="M642" s="14" t="s">
        <v>2042</v>
      </c>
      <c r="N642" s="17" t="s">
        <v>1998</v>
      </c>
      <c r="O642" s="13">
        <v>0.1138888888888889</v>
      </c>
      <c r="P642" s="14">
        <v>6.2500000000000014E-2</v>
      </c>
      <c r="Q642" s="15" t="s">
        <v>2302</v>
      </c>
      <c r="R642" s="32">
        <v>208</v>
      </c>
      <c r="S642" s="14">
        <v>5.1388888888888887E-2</v>
      </c>
    </row>
    <row r="643" spans="1:19">
      <c r="A643" s="21">
        <v>15</v>
      </c>
      <c r="B643" s="20" t="s">
        <v>417</v>
      </c>
      <c r="C643" s="21">
        <v>1</v>
      </c>
      <c r="D643" s="20" t="s">
        <v>61</v>
      </c>
      <c r="E643" s="20" t="s">
        <v>82</v>
      </c>
      <c r="F643" s="20" t="s">
        <v>59</v>
      </c>
      <c r="G643" s="36">
        <v>11.11</v>
      </c>
      <c r="H643" s="20" t="s">
        <v>76</v>
      </c>
      <c r="I643" s="21">
        <v>642</v>
      </c>
      <c r="J643" s="20" t="s">
        <v>64</v>
      </c>
      <c r="K643" s="20" t="s">
        <v>415</v>
      </c>
      <c r="L643" s="24">
        <v>45022</v>
      </c>
      <c r="M643" s="19" t="s">
        <v>2019</v>
      </c>
      <c r="N643" s="22" t="s">
        <v>2156</v>
      </c>
      <c r="O643" s="18">
        <v>0.12708333333333333</v>
      </c>
      <c r="P643" s="19">
        <v>6.0416666666666667E-2</v>
      </c>
      <c r="Q643" s="20" t="s">
        <v>2302</v>
      </c>
      <c r="R643" s="33">
        <v>176</v>
      </c>
      <c r="S643" s="19">
        <v>5.6250000000000001E-2</v>
      </c>
    </row>
    <row r="644" spans="1:19">
      <c r="A644" s="16">
        <v>17</v>
      </c>
      <c r="B644" s="15" t="s">
        <v>414</v>
      </c>
      <c r="C644" s="16">
        <v>2</v>
      </c>
      <c r="D644" s="15" t="s">
        <v>61</v>
      </c>
      <c r="E644" s="15" t="s">
        <v>60</v>
      </c>
      <c r="F644" s="15" t="s">
        <v>106</v>
      </c>
      <c r="G644" s="35">
        <v>28.81</v>
      </c>
      <c r="H644" s="15" t="s">
        <v>76</v>
      </c>
      <c r="I644" s="16">
        <v>643</v>
      </c>
      <c r="J644" s="15" t="s">
        <v>85</v>
      </c>
      <c r="K644" s="15" t="s">
        <v>14</v>
      </c>
      <c r="L644" s="23">
        <v>45022</v>
      </c>
      <c r="M644" s="14" t="s">
        <v>2025</v>
      </c>
      <c r="N644" s="17" t="s">
        <v>2009</v>
      </c>
      <c r="O644" s="13">
        <v>7.9166666666666677E-2</v>
      </c>
      <c r="P644" s="14">
        <v>5.6250000000000008E-2</v>
      </c>
      <c r="Q644" s="15" t="s">
        <v>2302</v>
      </c>
      <c r="R644" s="32">
        <v>33</v>
      </c>
      <c r="S644" s="14">
        <v>1.2500000000000001E-2</v>
      </c>
    </row>
    <row r="645" spans="1:19">
      <c r="A645" s="21">
        <v>9</v>
      </c>
      <c r="B645" s="20" t="s">
        <v>412</v>
      </c>
      <c r="C645" s="21">
        <v>6</v>
      </c>
      <c r="D645" s="20" t="s">
        <v>97</v>
      </c>
      <c r="E645" s="20" t="s">
        <v>82</v>
      </c>
      <c r="F645" s="20" t="s">
        <v>106</v>
      </c>
      <c r="G645" s="36">
        <v>13.86</v>
      </c>
      <c r="H645" s="20" t="s">
        <v>57</v>
      </c>
      <c r="I645" s="21">
        <v>644</v>
      </c>
      <c r="J645" s="20" t="s">
        <v>56</v>
      </c>
      <c r="K645" s="20" t="s">
        <v>9</v>
      </c>
      <c r="L645" s="24">
        <v>45022</v>
      </c>
      <c r="M645" s="19" t="s">
        <v>2036</v>
      </c>
      <c r="N645" s="22" t="s">
        <v>2160</v>
      </c>
      <c r="O645" s="18">
        <v>0.14305555555555555</v>
      </c>
      <c r="P645" s="19">
        <v>0.10763888888888888</v>
      </c>
      <c r="Q645" s="20" t="s">
        <v>2302</v>
      </c>
      <c r="R645" s="33">
        <v>93</v>
      </c>
      <c r="S645" s="19">
        <v>3.5416666666666666E-2</v>
      </c>
    </row>
    <row r="646" spans="1:19">
      <c r="A646" s="16">
        <v>6</v>
      </c>
      <c r="B646" s="15" t="s">
        <v>153</v>
      </c>
      <c r="C646" s="16">
        <v>6</v>
      </c>
      <c r="D646" s="15" t="s">
        <v>72</v>
      </c>
      <c r="E646" s="15" t="s">
        <v>66</v>
      </c>
      <c r="F646" s="15" t="s">
        <v>102</v>
      </c>
      <c r="G646" s="35">
        <v>40.03</v>
      </c>
      <c r="H646" s="15" t="s">
        <v>70</v>
      </c>
      <c r="I646" s="16">
        <v>645</v>
      </c>
      <c r="J646" s="15" t="s">
        <v>126</v>
      </c>
      <c r="K646" s="15" t="s">
        <v>409</v>
      </c>
      <c r="L646" s="23">
        <v>45022</v>
      </c>
      <c r="M646" s="14" t="s">
        <v>2089</v>
      </c>
      <c r="N646" s="17" t="s">
        <v>2205</v>
      </c>
      <c r="O646" s="13">
        <v>0.14930555555555552</v>
      </c>
      <c r="P646" s="14">
        <v>8.1944444444444417E-2</v>
      </c>
      <c r="Q646" s="15" t="s">
        <v>2302</v>
      </c>
      <c r="R646" s="32">
        <v>180</v>
      </c>
      <c r="S646" s="14">
        <v>6.7361111111111108E-2</v>
      </c>
    </row>
    <row r="647" spans="1:19">
      <c r="A647" s="21">
        <v>12</v>
      </c>
      <c r="B647" s="20" t="s">
        <v>408</v>
      </c>
      <c r="C647" s="21">
        <v>2</v>
      </c>
      <c r="D647" s="20" t="s">
        <v>61</v>
      </c>
      <c r="E647" s="20" t="s">
        <v>82</v>
      </c>
      <c r="F647" s="20" t="s">
        <v>106</v>
      </c>
      <c r="G647" s="36">
        <v>12.59</v>
      </c>
      <c r="H647" s="20" t="s">
        <v>70</v>
      </c>
      <c r="I647" s="21">
        <v>646</v>
      </c>
      <c r="J647" s="20" t="s">
        <v>126</v>
      </c>
      <c r="K647" s="20" t="s">
        <v>17</v>
      </c>
      <c r="L647" s="24">
        <v>45022</v>
      </c>
      <c r="M647" s="19" t="s">
        <v>2102</v>
      </c>
      <c r="N647" s="22" t="s">
        <v>2291</v>
      </c>
      <c r="O647" s="18">
        <v>0.11041666666666664</v>
      </c>
      <c r="P647" s="19">
        <v>8.5416666666666641E-2</v>
      </c>
      <c r="Q647" s="20" t="s">
        <v>2302</v>
      </c>
      <c r="R647" s="33">
        <v>70</v>
      </c>
      <c r="S647" s="19">
        <v>2.5000000000000001E-2</v>
      </c>
    </row>
    <row r="648" spans="1:19">
      <c r="A648" s="16">
        <v>12</v>
      </c>
      <c r="B648" s="15" t="s">
        <v>406</v>
      </c>
      <c r="C648" s="16">
        <v>2</v>
      </c>
      <c r="D648" s="15" t="s">
        <v>61</v>
      </c>
      <c r="E648" s="15" t="s">
        <v>82</v>
      </c>
      <c r="F648" s="15" t="s">
        <v>59</v>
      </c>
      <c r="G648" s="35">
        <v>42.79</v>
      </c>
      <c r="H648" s="15" t="s">
        <v>57</v>
      </c>
      <c r="I648" s="16">
        <v>647</v>
      </c>
      <c r="J648" s="15" t="s">
        <v>126</v>
      </c>
      <c r="K648" s="15" t="s">
        <v>404</v>
      </c>
      <c r="L648" s="23">
        <v>45022</v>
      </c>
      <c r="M648" s="14" t="s">
        <v>1911</v>
      </c>
      <c r="N648" s="17" t="s">
        <v>2205</v>
      </c>
      <c r="O648" s="13">
        <v>0.14583333333333331</v>
      </c>
      <c r="P648" s="14">
        <v>0.11874999999999998</v>
      </c>
      <c r="Q648" s="15" t="s">
        <v>2302</v>
      </c>
      <c r="R648" s="32">
        <v>98</v>
      </c>
      <c r="S648" s="14">
        <v>2.7083333333333334E-2</v>
      </c>
    </row>
    <row r="649" spans="1:19">
      <c r="A649" s="21">
        <v>9</v>
      </c>
      <c r="B649" s="20" t="s">
        <v>403</v>
      </c>
      <c r="C649" s="21">
        <v>1</v>
      </c>
      <c r="D649" s="20" t="s">
        <v>61</v>
      </c>
      <c r="E649" s="20" t="s">
        <v>66</v>
      </c>
      <c r="F649" s="20" t="s">
        <v>59</v>
      </c>
      <c r="G649" s="36">
        <v>17.43</v>
      </c>
      <c r="H649" s="20" t="s">
        <v>70</v>
      </c>
      <c r="I649" s="21">
        <v>648</v>
      </c>
      <c r="J649" s="20" t="s">
        <v>104</v>
      </c>
      <c r="K649" s="20" t="s">
        <v>15</v>
      </c>
      <c r="L649" s="24">
        <v>45022</v>
      </c>
      <c r="M649" s="19" t="s">
        <v>2061</v>
      </c>
      <c r="N649" s="22" t="s">
        <v>2292</v>
      </c>
      <c r="O649" s="18">
        <v>8.0555555555555575E-2</v>
      </c>
      <c r="P649" s="19">
        <v>4.7916666666666684E-2</v>
      </c>
      <c r="Q649" s="20" t="s">
        <v>2302</v>
      </c>
      <c r="R649" s="33">
        <v>56</v>
      </c>
      <c r="S649" s="19">
        <v>3.2638888888888891E-2</v>
      </c>
    </row>
    <row r="650" spans="1:19">
      <c r="A650" s="16">
        <v>9</v>
      </c>
      <c r="B650" s="15" t="s">
        <v>401</v>
      </c>
      <c r="C650" s="16">
        <v>1</v>
      </c>
      <c r="D650" s="15" t="s">
        <v>87</v>
      </c>
      <c r="E650" s="15" t="s">
        <v>82</v>
      </c>
      <c r="F650" s="15" t="s">
        <v>102</v>
      </c>
      <c r="G650" s="35">
        <v>15.98</v>
      </c>
      <c r="H650" s="15" t="s">
        <v>76</v>
      </c>
      <c r="I650" s="16">
        <v>649</v>
      </c>
      <c r="J650" s="15" t="s">
        <v>163</v>
      </c>
      <c r="K650" s="15" t="s">
        <v>400</v>
      </c>
      <c r="L650" s="23">
        <v>45022</v>
      </c>
      <c r="M650" s="14" t="s">
        <v>2092</v>
      </c>
      <c r="N650" s="17" t="s">
        <v>1944</v>
      </c>
      <c r="O650" s="13">
        <v>0.12847222222222221</v>
      </c>
      <c r="P650" s="14">
        <v>4.2361111111111113E-2</v>
      </c>
      <c r="Q650" s="15" t="s">
        <v>2302</v>
      </c>
      <c r="R650" s="32">
        <v>256</v>
      </c>
      <c r="S650" s="14">
        <v>7.5694444444444439E-2</v>
      </c>
    </row>
    <row r="651" spans="1:19">
      <c r="A651" s="21">
        <v>11</v>
      </c>
      <c r="B651" s="20" t="s">
        <v>399</v>
      </c>
      <c r="C651" s="21">
        <v>3</v>
      </c>
      <c r="D651" s="20" t="s">
        <v>72</v>
      </c>
      <c r="E651" s="20" t="s">
        <v>82</v>
      </c>
      <c r="F651" s="20" t="s">
        <v>106</v>
      </c>
      <c r="G651" s="36">
        <v>38.21</v>
      </c>
      <c r="H651" s="20" t="s">
        <v>70</v>
      </c>
      <c r="I651" s="21">
        <v>650</v>
      </c>
      <c r="J651" s="20" t="s">
        <v>64</v>
      </c>
      <c r="K651" s="20" t="s">
        <v>397</v>
      </c>
      <c r="L651" s="24">
        <v>45023</v>
      </c>
      <c r="M651" s="19" t="s">
        <v>1914</v>
      </c>
      <c r="N651" s="22" t="s">
        <v>2220</v>
      </c>
      <c r="O651" s="18">
        <v>6.1805555555555558E-2</v>
      </c>
      <c r="P651" s="19">
        <v>9.0277777777777804E-3</v>
      </c>
      <c r="Q651" s="20" t="s">
        <v>2302</v>
      </c>
      <c r="R651" s="33">
        <v>237</v>
      </c>
      <c r="S651" s="19">
        <v>5.2777777777777778E-2</v>
      </c>
    </row>
    <row r="652" spans="1:19">
      <c r="A652" s="16">
        <v>16</v>
      </c>
      <c r="B652" s="15" t="s">
        <v>396</v>
      </c>
      <c r="C652" s="16">
        <v>4</v>
      </c>
      <c r="D652" s="15" t="s">
        <v>78</v>
      </c>
      <c r="E652" s="15" t="s">
        <v>66</v>
      </c>
      <c r="F652" s="15" t="s">
        <v>59</v>
      </c>
      <c r="G652" s="35">
        <v>20.27</v>
      </c>
      <c r="H652" s="15" t="s">
        <v>70</v>
      </c>
      <c r="I652" s="16">
        <v>651</v>
      </c>
      <c r="J652" s="15" t="s">
        <v>64</v>
      </c>
      <c r="K652" s="15" t="s">
        <v>394</v>
      </c>
      <c r="L652" s="23">
        <v>45023</v>
      </c>
      <c r="M652" s="14" t="s">
        <v>1907</v>
      </c>
      <c r="N652" s="17" t="s">
        <v>2293</v>
      </c>
      <c r="O652" s="13">
        <v>0.15277777777777779</v>
      </c>
      <c r="P652" s="14">
        <v>9.1666666666666674E-2</v>
      </c>
      <c r="Q652" s="15" t="s">
        <v>2302</v>
      </c>
      <c r="R652" s="32">
        <v>209</v>
      </c>
      <c r="S652" s="14">
        <v>6.1111111111111109E-2</v>
      </c>
    </row>
    <row r="653" spans="1:19">
      <c r="A653" s="21">
        <v>14</v>
      </c>
      <c r="B653" s="20" t="s">
        <v>393</v>
      </c>
      <c r="C653" s="21">
        <v>5</v>
      </c>
      <c r="D653" s="20" t="s">
        <v>61</v>
      </c>
      <c r="E653" s="20" t="s">
        <v>82</v>
      </c>
      <c r="F653" s="20" t="s">
        <v>106</v>
      </c>
      <c r="G653" s="36">
        <v>23.26</v>
      </c>
      <c r="H653" s="20" t="s">
        <v>76</v>
      </c>
      <c r="I653" s="21">
        <v>652</v>
      </c>
      <c r="J653" s="20" t="s">
        <v>85</v>
      </c>
      <c r="K653" s="20" t="s">
        <v>391</v>
      </c>
      <c r="L653" s="24">
        <v>45023</v>
      </c>
      <c r="M653" s="19" t="s">
        <v>2097</v>
      </c>
      <c r="N653" s="22" t="s">
        <v>2168</v>
      </c>
      <c r="O653" s="18">
        <v>0.10763888888888891</v>
      </c>
      <c r="P653" s="19">
        <v>6.2500000000000014E-2</v>
      </c>
      <c r="Q653" s="20" t="s">
        <v>2302</v>
      </c>
      <c r="R653" s="33">
        <v>170</v>
      </c>
      <c r="S653" s="19">
        <v>3.4722222222222224E-2</v>
      </c>
    </row>
    <row r="654" spans="1:19">
      <c r="A654" s="16">
        <v>13</v>
      </c>
      <c r="B654" s="15" t="s">
        <v>390</v>
      </c>
      <c r="C654" s="16">
        <v>5</v>
      </c>
      <c r="D654" s="15" t="s">
        <v>97</v>
      </c>
      <c r="E654" s="15" t="s">
        <v>82</v>
      </c>
      <c r="F654" s="15" t="s">
        <v>2342</v>
      </c>
      <c r="G654" s="35">
        <v>0</v>
      </c>
      <c r="H654" s="15" t="s">
        <v>70</v>
      </c>
      <c r="I654" s="16">
        <v>653</v>
      </c>
      <c r="J654" s="15" t="s">
        <v>132</v>
      </c>
      <c r="K654" s="15" t="s">
        <v>388</v>
      </c>
      <c r="L654" s="23">
        <v>45023</v>
      </c>
      <c r="M654" s="14" t="s">
        <v>1898</v>
      </c>
      <c r="N654" s="17" t="s">
        <v>2132</v>
      </c>
      <c r="O654" s="13">
        <v>7.5694444444444439E-2</v>
      </c>
      <c r="P654" s="14">
        <v>0</v>
      </c>
      <c r="Q654" s="15" t="s">
        <v>2303</v>
      </c>
      <c r="R654" s="32">
        <v>244</v>
      </c>
      <c r="S654" s="14">
        <v>0.10416666666666667</v>
      </c>
    </row>
    <row r="655" spans="1:19">
      <c r="A655" s="21">
        <v>12</v>
      </c>
      <c r="B655" s="20" t="s">
        <v>387</v>
      </c>
      <c r="C655" s="21">
        <v>5</v>
      </c>
      <c r="D655" s="20" t="s">
        <v>87</v>
      </c>
      <c r="E655" s="20" t="s">
        <v>66</v>
      </c>
      <c r="F655" s="20" t="s">
        <v>59</v>
      </c>
      <c r="G655" s="36">
        <v>23.98</v>
      </c>
      <c r="H655" s="20" t="s">
        <v>76</v>
      </c>
      <c r="I655" s="21">
        <v>654</v>
      </c>
      <c r="J655" s="20" t="s">
        <v>85</v>
      </c>
      <c r="K655" s="20" t="s">
        <v>385</v>
      </c>
      <c r="L655" s="24">
        <v>45023</v>
      </c>
      <c r="M655" s="19" t="s">
        <v>1892</v>
      </c>
      <c r="N655" s="22" t="s">
        <v>1928</v>
      </c>
      <c r="O655" s="18">
        <v>8.1250000000000017E-2</v>
      </c>
      <c r="P655" s="19">
        <v>4.0277777777777787E-2</v>
      </c>
      <c r="Q655" s="20" t="s">
        <v>2302</v>
      </c>
      <c r="R655" s="33">
        <v>42</v>
      </c>
      <c r="S655" s="19">
        <v>3.0555555555555555E-2</v>
      </c>
    </row>
    <row r="656" spans="1:19">
      <c r="A656" s="16">
        <v>5</v>
      </c>
      <c r="B656" s="15" t="s">
        <v>384</v>
      </c>
      <c r="C656" s="16">
        <v>4</v>
      </c>
      <c r="D656" s="15" t="s">
        <v>87</v>
      </c>
      <c r="E656" s="15" t="s">
        <v>82</v>
      </c>
      <c r="F656" s="15" t="s">
        <v>102</v>
      </c>
      <c r="G656" s="35">
        <v>21.7</v>
      </c>
      <c r="H656" s="15" t="s">
        <v>57</v>
      </c>
      <c r="I656" s="16">
        <v>655</v>
      </c>
      <c r="J656" s="15" t="s">
        <v>104</v>
      </c>
      <c r="K656" s="15" t="s">
        <v>9</v>
      </c>
      <c r="L656" s="23">
        <v>45023</v>
      </c>
      <c r="M656" s="14" t="s">
        <v>2080</v>
      </c>
      <c r="N656" s="17" t="s">
        <v>2109</v>
      </c>
      <c r="O656" s="13">
        <v>0.14861111111111108</v>
      </c>
      <c r="P656" s="14">
        <v>0.12361111111111109</v>
      </c>
      <c r="Q656" s="15" t="s">
        <v>2302</v>
      </c>
      <c r="R656" s="32">
        <v>93</v>
      </c>
      <c r="S656" s="14">
        <v>2.5000000000000001E-2</v>
      </c>
    </row>
    <row r="657" spans="1:19">
      <c r="A657" s="21">
        <v>19</v>
      </c>
      <c r="B657" s="20" t="s">
        <v>382</v>
      </c>
      <c r="C657" s="21">
        <v>6</v>
      </c>
      <c r="D657" s="20" t="s">
        <v>97</v>
      </c>
      <c r="E657" s="20" t="s">
        <v>66</v>
      </c>
      <c r="F657" s="20" t="s">
        <v>59</v>
      </c>
      <c r="G657" s="36">
        <v>31.23</v>
      </c>
      <c r="H657" s="20" t="s">
        <v>57</v>
      </c>
      <c r="I657" s="21">
        <v>656</v>
      </c>
      <c r="J657" s="20" t="s">
        <v>64</v>
      </c>
      <c r="K657" s="20" t="s">
        <v>380</v>
      </c>
      <c r="L657" s="24">
        <v>45023</v>
      </c>
      <c r="M657" s="19" t="s">
        <v>1950</v>
      </c>
      <c r="N657" s="22" t="s">
        <v>2162</v>
      </c>
      <c r="O657" s="18">
        <v>0.1277777777777778</v>
      </c>
      <c r="P657" s="19">
        <v>5.1388888888888901E-2</v>
      </c>
      <c r="Q657" s="20" t="s">
        <v>2302</v>
      </c>
      <c r="R657" s="33">
        <v>157</v>
      </c>
      <c r="S657" s="19">
        <v>7.6388888888888895E-2</v>
      </c>
    </row>
    <row r="658" spans="1:19">
      <c r="A658" s="16">
        <v>1</v>
      </c>
      <c r="B658" s="15" t="s">
        <v>379</v>
      </c>
      <c r="C658" s="16">
        <v>2</v>
      </c>
      <c r="D658" s="15" t="s">
        <v>97</v>
      </c>
      <c r="E658" s="15" t="s">
        <v>82</v>
      </c>
      <c r="F658" s="15" t="s">
        <v>102</v>
      </c>
      <c r="G658" s="35">
        <v>44.2</v>
      </c>
      <c r="H658" s="15" t="s">
        <v>57</v>
      </c>
      <c r="I658" s="16">
        <v>657</v>
      </c>
      <c r="J658" s="15" t="s">
        <v>69</v>
      </c>
      <c r="K658" s="15" t="s">
        <v>377</v>
      </c>
      <c r="L658" s="23">
        <v>45023</v>
      </c>
      <c r="M658" s="14" t="s">
        <v>2098</v>
      </c>
      <c r="N658" s="17" t="s">
        <v>2233</v>
      </c>
      <c r="O658" s="13">
        <v>0.13611111111111107</v>
      </c>
      <c r="P658" s="14">
        <v>4.3055555555555514E-2</v>
      </c>
      <c r="Q658" s="15" t="s">
        <v>2302</v>
      </c>
      <c r="R658" s="32">
        <v>196</v>
      </c>
      <c r="S658" s="14">
        <v>9.3055555555555558E-2</v>
      </c>
    </row>
    <row r="659" spans="1:19">
      <c r="A659" s="21">
        <v>19</v>
      </c>
      <c r="B659" s="20" t="s">
        <v>376</v>
      </c>
      <c r="C659" s="21">
        <v>5</v>
      </c>
      <c r="D659" s="20" t="s">
        <v>87</v>
      </c>
      <c r="E659" s="20" t="s">
        <v>60</v>
      </c>
      <c r="F659" s="20" t="s">
        <v>102</v>
      </c>
      <c r="G659" s="36">
        <v>31.27</v>
      </c>
      <c r="H659" s="20" t="s">
        <v>57</v>
      </c>
      <c r="I659" s="21">
        <v>658</v>
      </c>
      <c r="J659" s="20" t="s">
        <v>104</v>
      </c>
      <c r="K659" s="20" t="s">
        <v>375</v>
      </c>
      <c r="L659" s="24">
        <v>45023</v>
      </c>
      <c r="M659" s="19" t="s">
        <v>2103</v>
      </c>
      <c r="N659" s="22" t="s">
        <v>2220</v>
      </c>
      <c r="O659" s="18">
        <v>0.13819444444444445</v>
      </c>
      <c r="P659" s="19">
        <v>0.10486111111111113</v>
      </c>
      <c r="Q659" s="20" t="s">
        <v>2302</v>
      </c>
      <c r="R659" s="33">
        <v>86</v>
      </c>
      <c r="S659" s="19">
        <v>3.3333333333333333E-2</v>
      </c>
    </row>
    <row r="660" spans="1:19">
      <c r="A660" s="16">
        <v>9</v>
      </c>
      <c r="B660" s="15" t="s">
        <v>374</v>
      </c>
      <c r="C660" s="16">
        <v>4</v>
      </c>
      <c r="D660" s="15" t="s">
        <v>78</v>
      </c>
      <c r="E660" s="15" t="s">
        <v>82</v>
      </c>
      <c r="F660" s="15" t="s">
        <v>59</v>
      </c>
      <c r="G660" s="35">
        <v>35.24</v>
      </c>
      <c r="H660" s="15" t="s">
        <v>76</v>
      </c>
      <c r="I660" s="16">
        <v>659</v>
      </c>
      <c r="J660" s="15" t="s">
        <v>100</v>
      </c>
      <c r="K660" s="15" t="s">
        <v>13</v>
      </c>
      <c r="L660" s="23">
        <v>45023</v>
      </c>
      <c r="M660" s="14" t="s">
        <v>2089</v>
      </c>
      <c r="N660" s="17" t="s">
        <v>2280</v>
      </c>
      <c r="O660" s="13">
        <v>6.1111111111111081E-2</v>
      </c>
      <c r="P660" s="14">
        <v>2.9166666666666639E-2</v>
      </c>
      <c r="Q660" s="15" t="s">
        <v>2302</v>
      </c>
      <c r="R660" s="32">
        <v>87</v>
      </c>
      <c r="S660" s="14">
        <v>2.1527777777777778E-2</v>
      </c>
    </row>
    <row r="661" spans="1:19">
      <c r="A661" s="21">
        <v>19</v>
      </c>
      <c r="B661" s="20" t="s">
        <v>324</v>
      </c>
      <c r="C661" s="21">
        <v>4</v>
      </c>
      <c r="D661" s="20" t="s">
        <v>61</v>
      </c>
      <c r="E661" s="20" t="s">
        <v>60</v>
      </c>
      <c r="F661" s="20" t="s">
        <v>59</v>
      </c>
      <c r="G661" s="36">
        <v>15.91</v>
      </c>
      <c r="H661" s="20" t="s">
        <v>57</v>
      </c>
      <c r="I661" s="21">
        <v>660</v>
      </c>
      <c r="J661" s="20" t="s">
        <v>104</v>
      </c>
      <c r="K661" s="20" t="s">
        <v>371</v>
      </c>
      <c r="L661" s="24">
        <v>45023</v>
      </c>
      <c r="M661" s="19" t="s">
        <v>2009</v>
      </c>
      <c r="N661" s="22" t="s">
        <v>2153</v>
      </c>
      <c r="O661" s="18">
        <v>0.16319444444444442</v>
      </c>
      <c r="P661" s="19">
        <v>0.13194444444444442</v>
      </c>
      <c r="Q661" s="20" t="s">
        <v>2302</v>
      </c>
      <c r="R661" s="33">
        <v>208</v>
      </c>
      <c r="S661" s="19">
        <v>3.125E-2</v>
      </c>
    </row>
    <row r="662" spans="1:19">
      <c r="A662" s="16">
        <v>16</v>
      </c>
      <c r="B662" s="15" t="s">
        <v>370</v>
      </c>
      <c r="C662" s="16">
        <v>4</v>
      </c>
      <c r="D662" s="15" t="s">
        <v>78</v>
      </c>
      <c r="E662" s="15" t="s">
        <v>66</v>
      </c>
      <c r="F662" s="15" t="s">
        <v>59</v>
      </c>
      <c r="G662" s="35">
        <v>32.54</v>
      </c>
      <c r="H662" s="15" t="s">
        <v>76</v>
      </c>
      <c r="I662" s="16">
        <v>661</v>
      </c>
      <c r="J662" s="15" t="s">
        <v>64</v>
      </c>
      <c r="K662" s="15" t="s">
        <v>368</v>
      </c>
      <c r="L662" s="23">
        <v>45023</v>
      </c>
      <c r="M662" s="14" t="s">
        <v>2002</v>
      </c>
      <c r="N662" s="17" t="s">
        <v>2264</v>
      </c>
      <c r="O662" s="13">
        <v>0.15625000000000003</v>
      </c>
      <c r="P662" s="14">
        <v>5.208333333333337E-2</v>
      </c>
      <c r="Q662" s="15" t="s">
        <v>2302</v>
      </c>
      <c r="R662" s="32">
        <v>206</v>
      </c>
      <c r="S662" s="14">
        <v>9.375E-2</v>
      </c>
    </row>
    <row r="663" spans="1:19">
      <c r="A663" s="21">
        <v>15</v>
      </c>
      <c r="B663" s="20" t="s">
        <v>367</v>
      </c>
      <c r="C663" s="21">
        <v>4</v>
      </c>
      <c r="D663" s="20" t="s">
        <v>97</v>
      </c>
      <c r="E663" s="20" t="s">
        <v>82</v>
      </c>
      <c r="F663" s="20" t="s">
        <v>59</v>
      </c>
      <c r="G663" s="36">
        <v>11.64</v>
      </c>
      <c r="H663" s="20" t="s">
        <v>70</v>
      </c>
      <c r="I663" s="21">
        <v>662</v>
      </c>
      <c r="J663" s="20" t="s">
        <v>126</v>
      </c>
      <c r="K663" s="20" t="s">
        <v>365</v>
      </c>
      <c r="L663" s="24">
        <v>45023</v>
      </c>
      <c r="M663" s="19" t="s">
        <v>2088</v>
      </c>
      <c r="N663" s="22" t="s">
        <v>2220</v>
      </c>
      <c r="O663" s="18">
        <v>0.12569444444444444</v>
      </c>
      <c r="P663" s="19">
        <v>6.6666666666666666E-2</v>
      </c>
      <c r="Q663" s="20" t="s">
        <v>2302</v>
      </c>
      <c r="R663" s="33">
        <v>133</v>
      </c>
      <c r="S663" s="19">
        <v>5.9027777777777776E-2</v>
      </c>
    </row>
    <row r="664" spans="1:19">
      <c r="A664" s="16">
        <v>3</v>
      </c>
      <c r="B664" s="15" t="s">
        <v>364</v>
      </c>
      <c r="C664" s="16">
        <v>1</v>
      </c>
      <c r="D664" s="15" t="s">
        <v>97</v>
      </c>
      <c r="E664" s="15" t="s">
        <v>82</v>
      </c>
      <c r="F664" s="15" t="s">
        <v>102</v>
      </c>
      <c r="G664" s="35">
        <v>41.8</v>
      </c>
      <c r="H664" s="15" t="s">
        <v>76</v>
      </c>
      <c r="I664" s="16">
        <v>663</v>
      </c>
      <c r="J664" s="15" t="s">
        <v>90</v>
      </c>
      <c r="K664" s="15" t="s">
        <v>363</v>
      </c>
      <c r="L664" s="23">
        <v>45023</v>
      </c>
      <c r="M664" s="14" t="s">
        <v>2104</v>
      </c>
      <c r="N664" s="17" t="s">
        <v>2105</v>
      </c>
      <c r="O664" s="13">
        <v>0.12013888888888889</v>
      </c>
      <c r="P664" s="14">
        <v>4.9305555555555554E-2</v>
      </c>
      <c r="Q664" s="15" t="s">
        <v>2302</v>
      </c>
      <c r="R664" s="32">
        <v>114</v>
      </c>
      <c r="S664" s="14">
        <v>6.0416666666666667E-2</v>
      </c>
    </row>
    <row r="665" spans="1:19">
      <c r="A665" s="21">
        <v>20</v>
      </c>
      <c r="B665" s="20" t="s">
        <v>362</v>
      </c>
      <c r="C665" s="21">
        <v>6</v>
      </c>
      <c r="D665" s="20" t="s">
        <v>78</v>
      </c>
      <c r="E665" s="20" t="s">
        <v>60</v>
      </c>
      <c r="F665" s="20" t="s">
        <v>106</v>
      </c>
      <c r="G665" s="36">
        <v>31.27</v>
      </c>
      <c r="H665" s="20" t="s">
        <v>57</v>
      </c>
      <c r="I665" s="21">
        <v>664</v>
      </c>
      <c r="J665" s="20" t="s">
        <v>75</v>
      </c>
      <c r="K665" s="20" t="s">
        <v>360</v>
      </c>
      <c r="L665" s="24">
        <v>45023</v>
      </c>
      <c r="M665" s="19" t="s">
        <v>1999</v>
      </c>
      <c r="N665" s="22" t="s">
        <v>2015</v>
      </c>
      <c r="O665" s="18">
        <v>9.583333333333334E-2</v>
      </c>
      <c r="P665" s="19">
        <v>2.7083333333333334E-2</v>
      </c>
      <c r="Q665" s="20" t="s">
        <v>2302</v>
      </c>
      <c r="R665" s="33">
        <v>122</v>
      </c>
      <c r="S665" s="19">
        <v>6.8750000000000006E-2</v>
      </c>
    </row>
    <row r="666" spans="1:19">
      <c r="A666" s="16">
        <v>6</v>
      </c>
      <c r="B666" s="15" t="s">
        <v>359</v>
      </c>
      <c r="C666" s="16">
        <v>1</v>
      </c>
      <c r="D666" s="15" t="s">
        <v>87</v>
      </c>
      <c r="E666" s="15" t="s">
        <v>82</v>
      </c>
      <c r="F666" s="15" t="s">
        <v>59</v>
      </c>
      <c r="G666" s="35">
        <v>25.32</v>
      </c>
      <c r="H666" s="15" t="s">
        <v>76</v>
      </c>
      <c r="I666" s="16">
        <v>665</v>
      </c>
      <c r="J666" s="15" t="s">
        <v>126</v>
      </c>
      <c r="K666" s="15" t="s">
        <v>357</v>
      </c>
      <c r="L666" s="23">
        <v>45023</v>
      </c>
      <c r="M666" s="14" t="s">
        <v>1994</v>
      </c>
      <c r="N666" s="17" t="s">
        <v>2152</v>
      </c>
      <c r="O666" s="13">
        <v>0.17083333333333331</v>
      </c>
      <c r="P666" s="14">
        <v>0.13263888888888886</v>
      </c>
      <c r="Q666" s="15" t="s">
        <v>2302</v>
      </c>
      <c r="R666" s="32">
        <v>129</v>
      </c>
      <c r="S666" s="14">
        <v>2.7777777777777776E-2</v>
      </c>
    </row>
    <row r="667" spans="1:19">
      <c r="A667" s="21">
        <v>8</v>
      </c>
      <c r="B667" s="20" t="s">
        <v>356</v>
      </c>
      <c r="C667" s="21">
        <v>4</v>
      </c>
      <c r="D667" s="20" t="s">
        <v>61</v>
      </c>
      <c r="E667" s="20" t="s">
        <v>82</v>
      </c>
      <c r="F667" s="20" t="s">
        <v>59</v>
      </c>
      <c r="G667" s="36">
        <v>11.86</v>
      </c>
      <c r="H667" s="20" t="s">
        <v>70</v>
      </c>
      <c r="I667" s="21">
        <v>666</v>
      </c>
      <c r="J667" s="20" t="s">
        <v>163</v>
      </c>
      <c r="K667" s="20" t="s">
        <v>21</v>
      </c>
      <c r="L667" s="24">
        <v>45023</v>
      </c>
      <c r="M667" s="19" t="s">
        <v>1949</v>
      </c>
      <c r="N667" s="22" t="s">
        <v>2142</v>
      </c>
      <c r="O667" s="18">
        <v>0.16180555555555556</v>
      </c>
      <c r="P667" s="19">
        <v>0.14305555555555557</v>
      </c>
      <c r="Q667" s="20" t="s">
        <v>2302</v>
      </c>
      <c r="R667" s="33">
        <v>40</v>
      </c>
      <c r="S667" s="19">
        <v>1.8749999999999999E-2</v>
      </c>
    </row>
    <row r="668" spans="1:19">
      <c r="A668" s="16">
        <v>6</v>
      </c>
      <c r="B668" s="15" t="s">
        <v>354</v>
      </c>
      <c r="C668" s="16">
        <v>5</v>
      </c>
      <c r="D668" s="15" t="s">
        <v>72</v>
      </c>
      <c r="E668" s="15" t="s">
        <v>82</v>
      </c>
      <c r="F668" s="15" t="s">
        <v>59</v>
      </c>
      <c r="G668" s="35">
        <v>20.49</v>
      </c>
      <c r="H668" s="15" t="s">
        <v>57</v>
      </c>
      <c r="I668" s="16">
        <v>667</v>
      </c>
      <c r="J668" s="15" t="s">
        <v>100</v>
      </c>
      <c r="K668" s="15" t="s">
        <v>12</v>
      </c>
      <c r="L668" s="23">
        <v>45023</v>
      </c>
      <c r="M668" s="14" t="s">
        <v>1903</v>
      </c>
      <c r="N668" s="17" t="s">
        <v>2294</v>
      </c>
      <c r="O668" s="13">
        <v>0.14444444444444446</v>
      </c>
      <c r="P668" s="14">
        <v>0.13611111111111113</v>
      </c>
      <c r="Q668" s="15" t="s">
        <v>2302</v>
      </c>
      <c r="R668" s="32">
        <v>36</v>
      </c>
      <c r="S668" s="14">
        <v>8.3333333333333332E-3</v>
      </c>
    </row>
    <row r="669" spans="1:19">
      <c r="A669" s="21">
        <v>12</v>
      </c>
      <c r="B669" s="20" t="s">
        <v>352</v>
      </c>
      <c r="C669" s="21">
        <v>4</v>
      </c>
      <c r="D669" s="20" t="s">
        <v>97</v>
      </c>
      <c r="E669" s="20" t="s">
        <v>60</v>
      </c>
      <c r="F669" s="20" t="s">
        <v>59</v>
      </c>
      <c r="G669" s="36">
        <v>18.61</v>
      </c>
      <c r="H669" s="20" t="s">
        <v>57</v>
      </c>
      <c r="I669" s="21">
        <v>668</v>
      </c>
      <c r="J669" s="20" t="s">
        <v>126</v>
      </c>
      <c r="K669" s="20" t="s">
        <v>350</v>
      </c>
      <c r="L669" s="24">
        <v>45023</v>
      </c>
      <c r="M669" s="19" t="s">
        <v>2103</v>
      </c>
      <c r="N669" s="22" t="s">
        <v>2295</v>
      </c>
      <c r="O669" s="18">
        <v>0.1236111111111111</v>
      </c>
      <c r="P669" s="19">
        <v>4.3749999999999997E-2</v>
      </c>
      <c r="Q669" s="20" t="s">
        <v>2302</v>
      </c>
      <c r="R669" s="33">
        <v>201</v>
      </c>
      <c r="S669" s="19">
        <v>7.9861111111111105E-2</v>
      </c>
    </row>
    <row r="670" spans="1:19">
      <c r="A670" s="16">
        <v>10</v>
      </c>
      <c r="B670" s="15" t="s">
        <v>349</v>
      </c>
      <c r="C670" s="16">
        <v>4</v>
      </c>
      <c r="D670" s="15" t="s">
        <v>72</v>
      </c>
      <c r="E670" s="15" t="s">
        <v>82</v>
      </c>
      <c r="F670" s="15" t="s">
        <v>59</v>
      </c>
      <c r="G670" s="35">
        <v>10.68</v>
      </c>
      <c r="H670" s="15" t="s">
        <v>70</v>
      </c>
      <c r="I670" s="16">
        <v>669</v>
      </c>
      <c r="J670" s="15" t="s">
        <v>132</v>
      </c>
      <c r="K670" s="15" t="s">
        <v>347</v>
      </c>
      <c r="L670" s="23">
        <v>45023</v>
      </c>
      <c r="M670" s="14" t="s">
        <v>1967</v>
      </c>
      <c r="N670" s="17" t="s">
        <v>2237</v>
      </c>
      <c r="O670" s="13">
        <v>0.14791666666666667</v>
      </c>
      <c r="P670" s="14">
        <v>0.1</v>
      </c>
      <c r="Q670" s="15" t="s">
        <v>2302</v>
      </c>
      <c r="R670" s="32">
        <v>181</v>
      </c>
      <c r="S670" s="14">
        <v>4.791666666666667E-2</v>
      </c>
    </row>
    <row r="671" spans="1:19">
      <c r="A671" s="21">
        <v>16</v>
      </c>
      <c r="B671" s="20" t="s">
        <v>346</v>
      </c>
      <c r="C671" s="21">
        <v>6</v>
      </c>
      <c r="D671" s="20" t="s">
        <v>61</v>
      </c>
      <c r="E671" s="20" t="s">
        <v>82</v>
      </c>
      <c r="F671" s="20" t="s">
        <v>102</v>
      </c>
      <c r="G671" s="36">
        <v>37.93</v>
      </c>
      <c r="H671" s="20" t="s">
        <v>76</v>
      </c>
      <c r="I671" s="21">
        <v>670</v>
      </c>
      <c r="J671" s="20" t="s">
        <v>126</v>
      </c>
      <c r="K671" s="20" t="s">
        <v>344</v>
      </c>
      <c r="L671" s="24">
        <v>45023</v>
      </c>
      <c r="M671" s="19" t="s">
        <v>1964</v>
      </c>
      <c r="N671" s="22" t="s">
        <v>2090</v>
      </c>
      <c r="O671" s="18">
        <v>6.5972222222222224E-2</v>
      </c>
      <c r="P671" s="19">
        <v>3.4722222222222168E-3</v>
      </c>
      <c r="Q671" s="20" t="s">
        <v>2302</v>
      </c>
      <c r="R671" s="33">
        <v>94</v>
      </c>
      <c r="S671" s="19">
        <v>5.2083333333333336E-2</v>
      </c>
    </row>
    <row r="672" spans="1:19">
      <c r="A672" s="16">
        <v>17</v>
      </c>
      <c r="B672" s="15" t="s">
        <v>343</v>
      </c>
      <c r="C672" s="16">
        <v>3</v>
      </c>
      <c r="D672" s="15" t="s">
        <v>72</v>
      </c>
      <c r="E672" s="15" t="s">
        <v>82</v>
      </c>
      <c r="F672" s="15" t="s">
        <v>2342</v>
      </c>
      <c r="G672" s="35">
        <v>0</v>
      </c>
      <c r="H672" s="15" t="s">
        <v>57</v>
      </c>
      <c r="I672" s="16">
        <v>671</v>
      </c>
      <c r="J672" s="15" t="s">
        <v>126</v>
      </c>
      <c r="K672" s="15" t="s">
        <v>341</v>
      </c>
      <c r="L672" s="23">
        <v>45023</v>
      </c>
      <c r="M672" s="14" t="s">
        <v>2078</v>
      </c>
      <c r="N672" s="17" t="s">
        <v>1926</v>
      </c>
      <c r="O672" s="13">
        <v>5.0000000000000017E-2</v>
      </c>
      <c r="P672" s="14">
        <v>0</v>
      </c>
      <c r="Q672" s="15" t="s">
        <v>2303</v>
      </c>
      <c r="R672" s="32">
        <v>184</v>
      </c>
      <c r="S672" s="14">
        <v>6.5972222222222224E-2</v>
      </c>
    </row>
    <row r="673" spans="1:19">
      <c r="A673" s="21">
        <v>12</v>
      </c>
      <c r="B673" s="20" t="s">
        <v>340</v>
      </c>
      <c r="C673" s="21">
        <v>6</v>
      </c>
      <c r="D673" s="20" t="s">
        <v>78</v>
      </c>
      <c r="E673" s="20" t="s">
        <v>66</v>
      </c>
      <c r="F673" s="20" t="s">
        <v>59</v>
      </c>
      <c r="G673" s="36">
        <v>29.19</v>
      </c>
      <c r="H673" s="20" t="s">
        <v>57</v>
      </c>
      <c r="I673" s="21">
        <v>672</v>
      </c>
      <c r="J673" s="20" t="s">
        <v>69</v>
      </c>
      <c r="K673" s="20" t="s">
        <v>338</v>
      </c>
      <c r="L673" s="24">
        <v>45023</v>
      </c>
      <c r="M673" s="19" t="s">
        <v>1888</v>
      </c>
      <c r="N673" s="22" t="s">
        <v>2075</v>
      </c>
      <c r="O673" s="18">
        <v>0.10208333333333336</v>
      </c>
      <c r="P673" s="19">
        <v>4.7916666666666691E-2</v>
      </c>
      <c r="Q673" s="20" t="s">
        <v>2302</v>
      </c>
      <c r="R673" s="33">
        <v>157</v>
      </c>
      <c r="S673" s="19">
        <v>5.4166666666666669E-2</v>
      </c>
    </row>
    <row r="674" spans="1:19">
      <c r="A674" s="16">
        <v>20</v>
      </c>
      <c r="B674" s="15" t="s">
        <v>304</v>
      </c>
      <c r="C674" s="16">
        <v>6</v>
      </c>
      <c r="D674" s="15" t="s">
        <v>87</v>
      </c>
      <c r="E674" s="15" t="s">
        <v>82</v>
      </c>
      <c r="F674" s="15" t="s">
        <v>59</v>
      </c>
      <c r="G674" s="35">
        <v>36.5</v>
      </c>
      <c r="H674" s="15" t="s">
        <v>57</v>
      </c>
      <c r="I674" s="16">
        <v>673</v>
      </c>
      <c r="J674" s="15" t="s">
        <v>132</v>
      </c>
      <c r="K674" s="15" t="s">
        <v>336</v>
      </c>
      <c r="L674" s="23">
        <v>45023</v>
      </c>
      <c r="M674" s="14" t="s">
        <v>1997</v>
      </c>
      <c r="N674" s="17" t="s">
        <v>2187</v>
      </c>
      <c r="O674" s="13">
        <v>9.375E-2</v>
      </c>
      <c r="P674" s="14">
        <v>2.916666666666666E-2</v>
      </c>
      <c r="Q674" s="15" t="s">
        <v>2302</v>
      </c>
      <c r="R674" s="32">
        <v>265</v>
      </c>
      <c r="S674" s="14">
        <v>6.458333333333334E-2</v>
      </c>
    </row>
    <row r="675" spans="1:19">
      <c r="A675" s="21">
        <v>1</v>
      </c>
      <c r="B675" s="20" t="s">
        <v>335</v>
      </c>
      <c r="C675" s="21">
        <v>3</v>
      </c>
      <c r="D675" s="20" t="s">
        <v>87</v>
      </c>
      <c r="E675" s="20" t="s">
        <v>66</v>
      </c>
      <c r="F675" s="20" t="s">
        <v>59</v>
      </c>
      <c r="G675" s="36">
        <v>41.29</v>
      </c>
      <c r="H675" s="20" t="s">
        <v>70</v>
      </c>
      <c r="I675" s="21">
        <v>674</v>
      </c>
      <c r="J675" s="20" t="s">
        <v>163</v>
      </c>
      <c r="K675" s="20" t="s">
        <v>333</v>
      </c>
      <c r="L675" s="24">
        <v>45023</v>
      </c>
      <c r="M675" s="19" t="s">
        <v>2055</v>
      </c>
      <c r="N675" s="22" t="s">
        <v>1932</v>
      </c>
      <c r="O675" s="18">
        <v>6.0416666666666667E-2</v>
      </c>
      <c r="P675" s="19">
        <v>1.5277777777777779E-2</v>
      </c>
      <c r="Q675" s="20" t="s">
        <v>2302</v>
      </c>
      <c r="R675" s="33">
        <v>207</v>
      </c>
      <c r="S675" s="19">
        <v>4.5138888888888888E-2</v>
      </c>
    </row>
    <row r="676" spans="1:19">
      <c r="A676" s="16">
        <v>5</v>
      </c>
      <c r="B676" s="15" t="s">
        <v>332</v>
      </c>
      <c r="C676" s="16">
        <v>2</v>
      </c>
      <c r="D676" s="15" t="s">
        <v>61</v>
      </c>
      <c r="E676" s="15" t="s">
        <v>66</v>
      </c>
      <c r="F676" s="15" t="s">
        <v>102</v>
      </c>
      <c r="G676" s="35">
        <v>30.74</v>
      </c>
      <c r="H676" s="15" t="s">
        <v>57</v>
      </c>
      <c r="I676" s="16">
        <v>675</v>
      </c>
      <c r="J676" s="15" t="s">
        <v>56</v>
      </c>
      <c r="K676" s="15" t="s">
        <v>330</v>
      </c>
      <c r="L676" s="23">
        <v>45023</v>
      </c>
      <c r="M676" s="14" t="s">
        <v>1988</v>
      </c>
      <c r="N676" s="17" t="s">
        <v>2189</v>
      </c>
      <c r="O676" s="13">
        <v>0.15208333333333332</v>
      </c>
      <c r="P676" s="14">
        <v>6.8055555555555536E-2</v>
      </c>
      <c r="Q676" s="15" t="s">
        <v>2302</v>
      </c>
      <c r="R676" s="32">
        <v>193</v>
      </c>
      <c r="S676" s="14">
        <v>8.4027777777777785E-2</v>
      </c>
    </row>
    <row r="677" spans="1:19">
      <c r="A677" s="21">
        <v>7</v>
      </c>
      <c r="B677" s="20" t="s">
        <v>329</v>
      </c>
      <c r="C677" s="21">
        <v>6</v>
      </c>
      <c r="D677" s="20" t="s">
        <v>72</v>
      </c>
      <c r="E677" s="20" t="s">
        <v>82</v>
      </c>
      <c r="F677" s="20" t="s">
        <v>59</v>
      </c>
      <c r="G677" s="36">
        <v>41.6</v>
      </c>
      <c r="H677" s="20" t="s">
        <v>76</v>
      </c>
      <c r="I677" s="21">
        <v>676</v>
      </c>
      <c r="J677" s="20" t="s">
        <v>56</v>
      </c>
      <c r="K677" s="20" t="s">
        <v>327</v>
      </c>
      <c r="L677" s="24">
        <v>45023</v>
      </c>
      <c r="M677" s="19" t="s">
        <v>1927</v>
      </c>
      <c r="N677" s="22" t="s">
        <v>1944</v>
      </c>
      <c r="O677" s="18">
        <v>0.14722222222222223</v>
      </c>
      <c r="P677" s="19">
        <v>5.2777777777777785E-2</v>
      </c>
      <c r="Q677" s="20" t="s">
        <v>2302</v>
      </c>
      <c r="R677" s="33">
        <v>124</v>
      </c>
      <c r="S677" s="19">
        <v>8.4027777777777785E-2</v>
      </c>
    </row>
    <row r="678" spans="1:19">
      <c r="A678" s="16">
        <v>14</v>
      </c>
      <c r="B678" s="15" t="s">
        <v>326</v>
      </c>
      <c r="C678" s="16">
        <v>6</v>
      </c>
      <c r="D678" s="15" t="s">
        <v>61</v>
      </c>
      <c r="E678" s="15" t="s">
        <v>82</v>
      </c>
      <c r="F678" s="15" t="s">
        <v>2342</v>
      </c>
      <c r="G678" s="35">
        <v>0</v>
      </c>
      <c r="H678" s="15" t="s">
        <v>76</v>
      </c>
      <c r="I678" s="16">
        <v>677</v>
      </c>
      <c r="J678" s="15" t="s">
        <v>126</v>
      </c>
      <c r="K678" s="15" t="s">
        <v>325</v>
      </c>
      <c r="L678" s="23">
        <v>45023</v>
      </c>
      <c r="M678" s="14" t="s">
        <v>1980</v>
      </c>
      <c r="N678" s="17" t="s">
        <v>2010</v>
      </c>
      <c r="O678" s="13">
        <v>9.583333333333334E-2</v>
      </c>
      <c r="P678" s="14">
        <v>0</v>
      </c>
      <c r="Q678" s="15" t="s">
        <v>2303</v>
      </c>
      <c r="R678" s="32">
        <v>144</v>
      </c>
      <c r="S678" s="14">
        <v>0.10277777777777777</v>
      </c>
    </row>
    <row r="679" spans="1:19">
      <c r="A679" s="21">
        <v>19</v>
      </c>
      <c r="B679" s="20" t="s">
        <v>324</v>
      </c>
      <c r="C679" s="21">
        <v>1</v>
      </c>
      <c r="D679" s="20" t="s">
        <v>72</v>
      </c>
      <c r="E679" s="20" t="s">
        <v>82</v>
      </c>
      <c r="F679" s="20" t="s">
        <v>59</v>
      </c>
      <c r="G679" s="36">
        <v>26.76</v>
      </c>
      <c r="H679" s="20" t="s">
        <v>76</v>
      </c>
      <c r="I679" s="21">
        <v>678</v>
      </c>
      <c r="J679" s="20" t="s">
        <v>69</v>
      </c>
      <c r="K679" s="20" t="s">
        <v>322</v>
      </c>
      <c r="L679" s="24">
        <v>45023</v>
      </c>
      <c r="M679" s="19" t="s">
        <v>1906</v>
      </c>
      <c r="N679" s="22" t="s">
        <v>2174</v>
      </c>
      <c r="O679" s="18">
        <v>0.10833333333333332</v>
      </c>
      <c r="P679" s="19">
        <v>1.3888888888888867E-2</v>
      </c>
      <c r="Q679" s="20" t="s">
        <v>2302</v>
      </c>
      <c r="R679" s="33">
        <v>204</v>
      </c>
      <c r="S679" s="19">
        <v>8.4027777777777785E-2</v>
      </c>
    </row>
    <row r="680" spans="1:19">
      <c r="A680" s="16">
        <v>9</v>
      </c>
      <c r="B680" s="15" t="s">
        <v>321</v>
      </c>
      <c r="C680" s="16">
        <v>4</v>
      </c>
      <c r="D680" s="15" t="s">
        <v>61</v>
      </c>
      <c r="E680" s="15" t="s">
        <v>82</v>
      </c>
      <c r="F680" s="15" t="s">
        <v>59</v>
      </c>
      <c r="G680" s="35">
        <v>36.43</v>
      </c>
      <c r="H680" s="15" t="s">
        <v>76</v>
      </c>
      <c r="I680" s="16">
        <v>679</v>
      </c>
      <c r="J680" s="15" t="s">
        <v>69</v>
      </c>
      <c r="K680" s="15" t="s">
        <v>319</v>
      </c>
      <c r="L680" s="23">
        <v>45023</v>
      </c>
      <c r="M680" s="14" t="s">
        <v>1892</v>
      </c>
      <c r="N680" s="17" t="s">
        <v>1886</v>
      </c>
      <c r="O680" s="13">
        <v>0.1361111111111111</v>
      </c>
      <c r="P680" s="14">
        <v>5.2083333333333329E-2</v>
      </c>
      <c r="Q680" s="15" t="s">
        <v>2302</v>
      </c>
      <c r="R680" s="32">
        <v>199</v>
      </c>
      <c r="S680" s="14">
        <v>7.3611111111111113E-2</v>
      </c>
    </row>
    <row r="681" spans="1:19">
      <c r="A681" s="21">
        <v>5</v>
      </c>
      <c r="B681" s="20" t="s">
        <v>318</v>
      </c>
      <c r="C681" s="21">
        <v>4</v>
      </c>
      <c r="D681" s="20" t="s">
        <v>72</v>
      </c>
      <c r="E681" s="20" t="s">
        <v>82</v>
      </c>
      <c r="F681" s="20" t="s">
        <v>102</v>
      </c>
      <c r="G681" s="36">
        <v>12.06</v>
      </c>
      <c r="H681" s="20" t="s">
        <v>57</v>
      </c>
      <c r="I681" s="21">
        <v>680</v>
      </c>
      <c r="J681" s="20" t="s">
        <v>163</v>
      </c>
      <c r="K681" s="20" t="s">
        <v>316</v>
      </c>
      <c r="L681" s="24">
        <v>45023</v>
      </c>
      <c r="M681" s="19" t="s">
        <v>1982</v>
      </c>
      <c r="N681" s="22" t="s">
        <v>2278</v>
      </c>
      <c r="O681" s="18">
        <v>0.16458333333333333</v>
      </c>
      <c r="P681" s="19">
        <v>8.7499999999999994E-2</v>
      </c>
      <c r="Q681" s="20" t="s">
        <v>2302</v>
      </c>
      <c r="R681" s="33">
        <v>162</v>
      </c>
      <c r="S681" s="19">
        <v>7.7083333333333337E-2</v>
      </c>
    </row>
    <row r="682" spans="1:19">
      <c r="A682" s="16">
        <v>2</v>
      </c>
      <c r="B682" s="15" t="s">
        <v>315</v>
      </c>
      <c r="C682" s="16">
        <v>4</v>
      </c>
      <c r="D682" s="15" t="s">
        <v>78</v>
      </c>
      <c r="E682" s="15" t="s">
        <v>82</v>
      </c>
      <c r="F682" s="15" t="s">
        <v>106</v>
      </c>
      <c r="G682" s="35">
        <v>37.07</v>
      </c>
      <c r="H682" s="15" t="s">
        <v>70</v>
      </c>
      <c r="I682" s="16">
        <v>681</v>
      </c>
      <c r="J682" s="15" t="s">
        <v>163</v>
      </c>
      <c r="K682" s="15" t="s">
        <v>313</v>
      </c>
      <c r="L682" s="23">
        <v>45023</v>
      </c>
      <c r="M682" s="14" t="s">
        <v>1983</v>
      </c>
      <c r="N682" s="17" t="s">
        <v>2270</v>
      </c>
      <c r="O682" s="13">
        <v>0.16249999999999998</v>
      </c>
      <c r="P682" s="14">
        <v>0.11736111111111108</v>
      </c>
      <c r="Q682" s="15" t="s">
        <v>2302</v>
      </c>
      <c r="R682" s="32">
        <v>75</v>
      </c>
      <c r="S682" s="14">
        <v>4.5138888888888888E-2</v>
      </c>
    </row>
    <row r="683" spans="1:19">
      <c r="A683" s="21">
        <v>1</v>
      </c>
      <c r="B683" s="20" t="s">
        <v>312</v>
      </c>
      <c r="C683" s="21">
        <v>5</v>
      </c>
      <c r="D683" s="20" t="s">
        <v>87</v>
      </c>
      <c r="E683" s="20" t="s">
        <v>60</v>
      </c>
      <c r="F683" s="20" t="s">
        <v>59</v>
      </c>
      <c r="G683" s="36">
        <v>21.04</v>
      </c>
      <c r="H683" s="20" t="s">
        <v>76</v>
      </c>
      <c r="I683" s="21">
        <v>682</v>
      </c>
      <c r="J683" s="20" t="s">
        <v>132</v>
      </c>
      <c r="K683" s="20" t="s">
        <v>22</v>
      </c>
      <c r="L683" s="24">
        <v>45023</v>
      </c>
      <c r="M683" s="19" t="s">
        <v>1987</v>
      </c>
      <c r="N683" s="22" t="s">
        <v>2131</v>
      </c>
      <c r="O683" s="18">
        <v>0.12083333333333331</v>
      </c>
      <c r="P683" s="19">
        <v>8.0555555555555519E-2</v>
      </c>
      <c r="Q683" s="20" t="s">
        <v>2302</v>
      </c>
      <c r="R683" s="33">
        <v>23</v>
      </c>
      <c r="S683" s="19">
        <v>2.9861111111111113E-2</v>
      </c>
    </row>
    <row r="684" spans="1:19">
      <c r="A684" s="16">
        <v>2</v>
      </c>
      <c r="B684" s="15" t="s">
        <v>310</v>
      </c>
      <c r="C684" s="16">
        <v>6</v>
      </c>
      <c r="D684" s="15" t="s">
        <v>87</v>
      </c>
      <c r="E684" s="15" t="s">
        <v>82</v>
      </c>
      <c r="F684" s="15" t="s">
        <v>59</v>
      </c>
      <c r="G684" s="35">
        <v>40.42</v>
      </c>
      <c r="H684" s="15" t="s">
        <v>76</v>
      </c>
      <c r="I684" s="16">
        <v>683</v>
      </c>
      <c r="J684" s="15" t="s">
        <v>75</v>
      </c>
      <c r="K684" s="15" t="s">
        <v>308</v>
      </c>
      <c r="L684" s="23">
        <v>45023</v>
      </c>
      <c r="M684" s="14" t="s">
        <v>2063</v>
      </c>
      <c r="N684" s="17" t="s">
        <v>2147</v>
      </c>
      <c r="O684" s="13">
        <v>0.11180555555555556</v>
      </c>
      <c r="P684" s="14">
        <v>4.4444444444444446E-2</v>
      </c>
      <c r="Q684" s="15" t="s">
        <v>2302</v>
      </c>
      <c r="R684" s="32">
        <v>164</v>
      </c>
      <c r="S684" s="14">
        <v>5.6944444444444443E-2</v>
      </c>
    </row>
    <row r="685" spans="1:19">
      <c r="A685" s="21">
        <v>10</v>
      </c>
      <c r="B685" s="20" t="s">
        <v>307</v>
      </c>
      <c r="C685" s="21">
        <v>6</v>
      </c>
      <c r="D685" s="20" t="s">
        <v>78</v>
      </c>
      <c r="E685" s="20" t="s">
        <v>66</v>
      </c>
      <c r="F685" s="20" t="s">
        <v>2342</v>
      </c>
      <c r="G685" s="36">
        <v>0</v>
      </c>
      <c r="H685" s="20" t="s">
        <v>76</v>
      </c>
      <c r="I685" s="21">
        <v>684</v>
      </c>
      <c r="J685" s="20" t="s">
        <v>69</v>
      </c>
      <c r="K685" s="20" t="s">
        <v>305</v>
      </c>
      <c r="L685" s="24">
        <v>45023</v>
      </c>
      <c r="M685" s="19" t="s">
        <v>2069</v>
      </c>
      <c r="N685" s="22" t="s">
        <v>2229</v>
      </c>
      <c r="O685" s="18">
        <v>5.9722222222222211E-2</v>
      </c>
      <c r="P685" s="19">
        <v>0</v>
      </c>
      <c r="Q685" s="20" t="s">
        <v>2303</v>
      </c>
      <c r="R685" s="33">
        <v>180</v>
      </c>
      <c r="S685" s="19">
        <v>7.6388888888888895E-2</v>
      </c>
    </row>
    <row r="686" spans="1:19">
      <c r="A686" s="16">
        <v>5</v>
      </c>
      <c r="B686" s="15" t="s">
        <v>304</v>
      </c>
      <c r="C686" s="16">
        <v>5</v>
      </c>
      <c r="D686" s="15" t="s">
        <v>61</v>
      </c>
      <c r="E686" s="15" t="s">
        <v>82</v>
      </c>
      <c r="F686" s="15" t="s">
        <v>106</v>
      </c>
      <c r="G686" s="35">
        <v>19.89</v>
      </c>
      <c r="H686" s="15" t="s">
        <v>70</v>
      </c>
      <c r="I686" s="16">
        <v>685</v>
      </c>
      <c r="J686" s="15" t="s">
        <v>90</v>
      </c>
      <c r="K686" s="15" t="s">
        <v>10</v>
      </c>
      <c r="L686" s="23">
        <v>45023</v>
      </c>
      <c r="M686" s="14" t="s">
        <v>1927</v>
      </c>
      <c r="N686" s="17" t="s">
        <v>2103</v>
      </c>
      <c r="O686" s="13">
        <v>5.2083333333333343E-2</v>
      </c>
      <c r="P686" s="14">
        <v>4.0277777777777787E-2</v>
      </c>
      <c r="Q686" s="15" t="s">
        <v>2302</v>
      </c>
      <c r="R686" s="32">
        <v>54</v>
      </c>
      <c r="S686" s="14">
        <v>1.1805555555555555E-2</v>
      </c>
    </row>
    <row r="687" spans="1:19">
      <c r="A687" s="21">
        <v>10</v>
      </c>
      <c r="B687" s="20" t="s">
        <v>302</v>
      </c>
      <c r="C687" s="21">
        <v>6</v>
      </c>
      <c r="D687" s="20" t="s">
        <v>97</v>
      </c>
      <c r="E687" s="20" t="s">
        <v>82</v>
      </c>
      <c r="F687" s="20" t="s">
        <v>102</v>
      </c>
      <c r="G687" s="36">
        <v>15.83</v>
      </c>
      <c r="H687" s="20" t="s">
        <v>57</v>
      </c>
      <c r="I687" s="21">
        <v>686</v>
      </c>
      <c r="J687" s="20" t="s">
        <v>163</v>
      </c>
      <c r="K687" s="20" t="s">
        <v>300</v>
      </c>
      <c r="L687" s="24">
        <v>45023</v>
      </c>
      <c r="M687" s="19" t="s">
        <v>1977</v>
      </c>
      <c r="N687" s="22" t="s">
        <v>1903</v>
      </c>
      <c r="O687" s="18">
        <v>0.10208333333333333</v>
      </c>
      <c r="P687" s="19">
        <v>6.1805555555555551E-2</v>
      </c>
      <c r="Q687" s="20" t="s">
        <v>2302</v>
      </c>
      <c r="R687" s="33">
        <v>102</v>
      </c>
      <c r="S687" s="19">
        <v>4.027777777777778E-2</v>
      </c>
    </row>
    <row r="688" spans="1:19">
      <c r="A688" s="16">
        <v>2</v>
      </c>
      <c r="B688" s="15" t="s">
        <v>299</v>
      </c>
      <c r="C688" s="16">
        <v>6</v>
      </c>
      <c r="D688" s="15" t="s">
        <v>78</v>
      </c>
      <c r="E688" s="15" t="s">
        <v>82</v>
      </c>
      <c r="F688" s="15" t="s">
        <v>102</v>
      </c>
      <c r="G688" s="35">
        <v>10.53</v>
      </c>
      <c r="H688" s="15" t="s">
        <v>70</v>
      </c>
      <c r="I688" s="16">
        <v>687</v>
      </c>
      <c r="J688" s="15" t="s">
        <v>90</v>
      </c>
      <c r="K688" s="15" t="s">
        <v>12</v>
      </c>
      <c r="L688" s="23">
        <v>45023</v>
      </c>
      <c r="M688" s="14" t="s">
        <v>1942</v>
      </c>
      <c r="N688" s="17" t="s">
        <v>2230</v>
      </c>
      <c r="O688" s="13">
        <v>0.15625000000000003</v>
      </c>
      <c r="P688" s="14">
        <v>0.13611111111111113</v>
      </c>
      <c r="Q688" s="15" t="s">
        <v>2302</v>
      </c>
      <c r="R688" s="32">
        <v>72</v>
      </c>
      <c r="S688" s="14">
        <v>2.013888888888889E-2</v>
      </c>
    </row>
    <row r="689" spans="1:19">
      <c r="A689" s="21">
        <v>3</v>
      </c>
      <c r="B689" s="20" t="s">
        <v>297</v>
      </c>
      <c r="C689" s="21">
        <v>1</v>
      </c>
      <c r="D689" s="20" t="s">
        <v>97</v>
      </c>
      <c r="E689" s="20" t="s">
        <v>82</v>
      </c>
      <c r="F689" s="20" t="s">
        <v>59</v>
      </c>
      <c r="G689" s="36">
        <v>48.7</v>
      </c>
      <c r="H689" s="20" t="s">
        <v>76</v>
      </c>
      <c r="I689" s="21">
        <v>688</v>
      </c>
      <c r="J689" s="20" t="s">
        <v>64</v>
      </c>
      <c r="K689" s="20" t="s">
        <v>13</v>
      </c>
      <c r="L689" s="24">
        <v>45023</v>
      </c>
      <c r="M689" s="19" t="s">
        <v>2071</v>
      </c>
      <c r="N689" s="22" t="s">
        <v>2172</v>
      </c>
      <c r="O689" s="18">
        <v>7.7777777777777765E-2</v>
      </c>
      <c r="P689" s="19">
        <v>5.7638888888888871E-2</v>
      </c>
      <c r="Q689" s="20" t="s">
        <v>2302</v>
      </c>
      <c r="R689" s="33">
        <v>29</v>
      </c>
      <c r="S689" s="19">
        <v>9.7222222222222224E-3</v>
      </c>
    </row>
    <row r="690" spans="1:19">
      <c r="A690" s="16">
        <v>14</v>
      </c>
      <c r="B690" s="15" t="s">
        <v>295</v>
      </c>
      <c r="C690" s="16">
        <v>1</v>
      </c>
      <c r="D690" s="15" t="s">
        <v>97</v>
      </c>
      <c r="E690" s="15" t="s">
        <v>82</v>
      </c>
      <c r="F690" s="15" t="s">
        <v>59</v>
      </c>
      <c r="G690" s="35">
        <v>10.25</v>
      </c>
      <c r="H690" s="15" t="s">
        <v>76</v>
      </c>
      <c r="I690" s="16">
        <v>689</v>
      </c>
      <c r="J690" s="15" t="s">
        <v>163</v>
      </c>
      <c r="K690" s="15" t="s">
        <v>293</v>
      </c>
      <c r="L690" s="23">
        <v>45023</v>
      </c>
      <c r="M690" s="14" t="s">
        <v>2022</v>
      </c>
      <c r="N690" s="17" t="s">
        <v>1968</v>
      </c>
      <c r="O690" s="13">
        <v>8.4027777777777785E-2</v>
      </c>
      <c r="P690" s="14">
        <v>5.3472222222222227E-2</v>
      </c>
      <c r="Q690" s="15" t="s">
        <v>2302</v>
      </c>
      <c r="R690" s="32">
        <v>165</v>
      </c>
      <c r="S690" s="14">
        <v>2.013888888888889E-2</v>
      </c>
    </row>
    <row r="691" spans="1:19">
      <c r="A691" s="21">
        <v>15</v>
      </c>
      <c r="B691" s="20" t="s">
        <v>292</v>
      </c>
      <c r="C691" s="21">
        <v>4</v>
      </c>
      <c r="D691" s="20" t="s">
        <v>87</v>
      </c>
      <c r="E691" s="20" t="s">
        <v>66</v>
      </c>
      <c r="F691" s="20" t="s">
        <v>106</v>
      </c>
      <c r="G691" s="36">
        <v>37.22</v>
      </c>
      <c r="H691" s="20" t="s">
        <v>57</v>
      </c>
      <c r="I691" s="21">
        <v>690</v>
      </c>
      <c r="J691" s="20" t="s">
        <v>90</v>
      </c>
      <c r="K691" s="20" t="s">
        <v>290</v>
      </c>
      <c r="L691" s="24">
        <v>45023</v>
      </c>
      <c r="M691" s="19" t="s">
        <v>2026</v>
      </c>
      <c r="N691" s="22" t="s">
        <v>2252</v>
      </c>
      <c r="O691" s="18">
        <v>0.125</v>
      </c>
      <c r="P691" s="19">
        <v>2.569444444444445E-2</v>
      </c>
      <c r="Q691" s="20" t="s">
        <v>2302</v>
      </c>
      <c r="R691" s="33">
        <v>191</v>
      </c>
      <c r="S691" s="19">
        <v>9.930555555555555E-2</v>
      </c>
    </row>
    <row r="692" spans="1:19">
      <c r="A692" s="16">
        <v>19</v>
      </c>
      <c r="B692" s="15" t="s">
        <v>289</v>
      </c>
      <c r="C692" s="16">
        <v>4</v>
      </c>
      <c r="D692" s="15" t="s">
        <v>72</v>
      </c>
      <c r="E692" s="15" t="s">
        <v>66</v>
      </c>
      <c r="F692" s="15" t="s">
        <v>106</v>
      </c>
      <c r="G692" s="35">
        <v>13.9</v>
      </c>
      <c r="H692" s="15" t="s">
        <v>76</v>
      </c>
      <c r="I692" s="16">
        <v>691</v>
      </c>
      <c r="J692" s="15" t="s">
        <v>75</v>
      </c>
      <c r="K692" s="15" t="s">
        <v>19</v>
      </c>
      <c r="L692" s="23">
        <v>45023</v>
      </c>
      <c r="M692" s="14" t="s">
        <v>2103</v>
      </c>
      <c r="N692" s="17" t="s">
        <v>2246</v>
      </c>
      <c r="O692" s="13">
        <v>0.15902777777777774</v>
      </c>
      <c r="P692" s="14">
        <v>0.12499999999999997</v>
      </c>
      <c r="Q692" s="15" t="s">
        <v>2302</v>
      </c>
      <c r="R692" s="32">
        <v>66</v>
      </c>
      <c r="S692" s="14">
        <v>2.361111111111111E-2</v>
      </c>
    </row>
    <row r="693" spans="1:19">
      <c r="A693" s="21">
        <v>9</v>
      </c>
      <c r="B693" s="20" t="s">
        <v>287</v>
      </c>
      <c r="C693" s="21">
        <v>2</v>
      </c>
      <c r="D693" s="20" t="s">
        <v>97</v>
      </c>
      <c r="E693" s="20" t="s">
        <v>66</v>
      </c>
      <c r="F693" s="20" t="s">
        <v>59</v>
      </c>
      <c r="G693" s="36">
        <v>25.92</v>
      </c>
      <c r="H693" s="20" t="s">
        <v>57</v>
      </c>
      <c r="I693" s="21">
        <v>692</v>
      </c>
      <c r="J693" s="20" t="s">
        <v>64</v>
      </c>
      <c r="K693" s="20" t="s">
        <v>285</v>
      </c>
      <c r="L693" s="24">
        <v>45023</v>
      </c>
      <c r="M693" s="19" t="s">
        <v>2067</v>
      </c>
      <c r="N693" s="22" t="s">
        <v>2115</v>
      </c>
      <c r="O693" s="18">
        <v>0.14791666666666667</v>
      </c>
      <c r="P693" s="19">
        <v>7.8472222222222221E-2</v>
      </c>
      <c r="Q693" s="20" t="s">
        <v>2302</v>
      </c>
      <c r="R693" s="33">
        <v>173</v>
      </c>
      <c r="S693" s="19">
        <v>6.9444444444444448E-2</v>
      </c>
    </row>
    <row r="694" spans="1:19">
      <c r="A694" s="16">
        <v>15</v>
      </c>
      <c r="B694" s="15" t="s">
        <v>284</v>
      </c>
      <c r="C694" s="16">
        <v>4</v>
      </c>
      <c r="D694" s="15" t="s">
        <v>72</v>
      </c>
      <c r="E694" s="15" t="s">
        <v>82</v>
      </c>
      <c r="F694" s="15" t="s">
        <v>59</v>
      </c>
      <c r="G694" s="35">
        <v>28.31</v>
      </c>
      <c r="H694" s="15" t="s">
        <v>70</v>
      </c>
      <c r="I694" s="16">
        <v>693</v>
      </c>
      <c r="J694" s="15" t="s">
        <v>56</v>
      </c>
      <c r="K694" s="15" t="s">
        <v>282</v>
      </c>
      <c r="L694" s="23">
        <v>45023</v>
      </c>
      <c r="M694" s="14" t="s">
        <v>2036</v>
      </c>
      <c r="N694" s="17" t="s">
        <v>2238</v>
      </c>
      <c r="O694" s="13">
        <v>0.15763888888888888</v>
      </c>
      <c r="P694" s="14">
        <v>0.12708333333333333</v>
      </c>
      <c r="Q694" s="15" t="s">
        <v>2302</v>
      </c>
      <c r="R694" s="32">
        <v>78</v>
      </c>
      <c r="S694" s="14">
        <v>3.0555555555555555E-2</v>
      </c>
    </row>
    <row r="695" spans="1:19">
      <c r="A695" s="21">
        <v>5</v>
      </c>
      <c r="B695" s="20" t="s">
        <v>281</v>
      </c>
      <c r="C695" s="21">
        <v>4</v>
      </c>
      <c r="D695" s="20" t="s">
        <v>61</v>
      </c>
      <c r="E695" s="20" t="s">
        <v>82</v>
      </c>
      <c r="F695" s="20" t="s">
        <v>59</v>
      </c>
      <c r="G695" s="36">
        <v>23.66</v>
      </c>
      <c r="H695" s="20" t="s">
        <v>70</v>
      </c>
      <c r="I695" s="21">
        <v>694</v>
      </c>
      <c r="J695" s="20" t="s">
        <v>132</v>
      </c>
      <c r="K695" s="20" t="s">
        <v>279</v>
      </c>
      <c r="L695" s="24">
        <v>45023</v>
      </c>
      <c r="M695" s="19" t="s">
        <v>2029</v>
      </c>
      <c r="N695" s="22" t="s">
        <v>2296</v>
      </c>
      <c r="O695" s="18">
        <v>0.14027777777777778</v>
      </c>
      <c r="P695" s="19">
        <v>5.1388888888888887E-2</v>
      </c>
      <c r="Q695" s="20" t="s">
        <v>2302</v>
      </c>
      <c r="R695" s="33">
        <v>157</v>
      </c>
      <c r="S695" s="19">
        <v>8.8888888888888892E-2</v>
      </c>
    </row>
    <row r="696" spans="1:19">
      <c r="A696" s="16">
        <v>9</v>
      </c>
      <c r="B696" s="15" t="s">
        <v>278</v>
      </c>
      <c r="C696" s="16">
        <v>1</v>
      </c>
      <c r="D696" s="15" t="s">
        <v>72</v>
      </c>
      <c r="E696" s="15" t="s">
        <v>82</v>
      </c>
      <c r="F696" s="15" t="s">
        <v>59</v>
      </c>
      <c r="G696" s="35">
        <v>18.23</v>
      </c>
      <c r="H696" s="15" t="s">
        <v>76</v>
      </c>
      <c r="I696" s="16">
        <v>695</v>
      </c>
      <c r="J696" s="15" t="s">
        <v>132</v>
      </c>
      <c r="K696" s="15" t="s">
        <v>276</v>
      </c>
      <c r="L696" s="23">
        <v>45023</v>
      </c>
      <c r="M696" s="14" t="s">
        <v>1945</v>
      </c>
      <c r="N696" s="17" t="s">
        <v>2112</v>
      </c>
      <c r="O696" s="13">
        <v>0.15624999999999997</v>
      </c>
      <c r="P696" s="14">
        <v>0.12013888888888888</v>
      </c>
      <c r="Q696" s="15" t="s">
        <v>2302</v>
      </c>
      <c r="R696" s="32">
        <v>116</v>
      </c>
      <c r="S696" s="14">
        <v>2.5694444444444443E-2</v>
      </c>
    </row>
    <row r="697" spans="1:19">
      <c r="A697" s="21">
        <v>2</v>
      </c>
      <c r="B697" s="20" t="s">
        <v>275</v>
      </c>
      <c r="C697" s="21">
        <v>6</v>
      </c>
      <c r="D697" s="20" t="s">
        <v>97</v>
      </c>
      <c r="E697" s="20" t="s">
        <v>66</v>
      </c>
      <c r="F697" s="20" t="s">
        <v>59</v>
      </c>
      <c r="G697" s="36">
        <v>18.760000000000002</v>
      </c>
      <c r="H697" s="20" t="s">
        <v>76</v>
      </c>
      <c r="I697" s="21">
        <v>696</v>
      </c>
      <c r="J697" s="20" t="s">
        <v>100</v>
      </c>
      <c r="K697" s="20" t="s">
        <v>22</v>
      </c>
      <c r="L697" s="24">
        <v>45023</v>
      </c>
      <c r="M697" s="19" t="s">
        <v>1904</v>
      </c>
      <c r="N697" s="22" t="s">
        <v>2236</v>
      </c>
      <c r="O697" s="18">
        <v>0.17361111111111113</v>
      </c>
      <c r="P697" s="19">
        <v>0.14722222222222225</v>
      </c>
      <c r="Q697" s="20" t="s">
        <v>2302</v>
      </c>
      <c r="R697" s="33">
        <v>46</v>
      </c>
      <c r="S697" s="19">
        <v>1.5972222222222221E-2</v>
      </c>
    </row>
    <row r="698" spans="1:19">
      <c r="A698" s="16">
        <v>4</v>
      </c>
      <c r="B698" s="15" t="s">
        <v>141</v>
      </c>
      <c r="C698" s="16">
        <v>1</v>
      </c>
      <c r="D698" s="15" t="s">
        <v>61</v>
      </c>
      <c r="E698" s="15" t="s">
        <v>82</v>
      </c>
      <c r="F698" s="15" t="s">
        <v>59</v>
      </c>
      <c r="G698" s="35">
        <v>34.35</v>
      </c>
      <c r="H698" s="15" t="s">
        <v>57</v>
      </c>
      <c r="I698" s="16">
        <v>697</v>
      </c>
      <c r="J698" s="15" t="s">
        <v>85</v>
      </c>
      <c r="K698" s="15" t="s">
        <v>272</v>
      </c>
      <c r="L698" s="23">
        <v>45023</v>
      </c>
      <c r="M698" s="14" t="s">
        <v>1992</v>
      </c>
      <c r="N698" s="17" t="s">
        <v>2208</v>
      </c>
      <c r="O698" s="13">
        <v>0.12083333333333335</v>
      </c>
      <c r="P698" s="14">
        <v>4.6527777777777793E-2</v>
      </c>
      <c r="Q698" s="15" t="s">
        <v>2302</v>
      </c>
      <c r="R698" s="32">
        <v>199</v>
      </c>
      <c r="S698" s="14">
        <v>7.4305555555555555E-2</v>
      </c>
    </row>
    <row r="699" spans="1:19">
      <c r="A699" s="21">
        <v>19</v>
      </c>
      <c r="B699" s="20" t="s">
        <v>271</v>
      </c>
      <c r="C699" s="21">
        <v>4</v>
      </c>
      <c r="D699" s="20" t="s">
        <v>97</v>
      </c>
      <c r="E699" s="20" t="s">
        <v>66</v>
      </c>
      <c r="F699" s="20" t="s">
        <v>59</v>
      </c>
      <c r="G699" s="36">
        <v>39.89</v>
      </c>
      <c r="H699" s="20" t="s">
        <v>70</v>
      </c>
      <c r="I699" s="21">
        <v>698</v>
      </c>
      <c r="J699" s="20" t="s">
        <v>126</v>
      </c>
      <c r="K699" s="20" t="s">
        <v>269</v>
      </c>
      <c r="L699" s="24">
        <v>45023</v>
      </c>
      <c r="M699" s="19" t="s">
        <v>2062</v>
      </c>
      <c r="N699" s="22" t="s">
        <v>2205</v>
      </c>
      <c r="O699" s="18">
        <v>0.16319444444444442</v>
      </c>
      <c r="P699" s="19">
        <v>9.305555555555553E-2</v>
      </c>
      <c r="Q699" s="20" t="s">
        <v>2302</v>
      </c>
      <c r="R699" s="33">
        <v>185</v>
      </c>
      <c r="S699" s="19">
        <v>7.013888888888889E-2</v>
      </c>
    </row>
    <row r="700" spans="1:19">
      <c r="A700" s="16">
        <v>8</v>
      </c>
      <c r="B700" s="15" t="s">
        <v>268</v>
      </c>
      <c r="C700" s="16">
        <v>6</v>
      </c>
      <c r="D700" s="15" t="s">
        <v>61</v>
      </c>
      <c r="E700" s="15" t="s">
        <v>82</v>
      </c>
      <c r="F700" s="15" t="s">
        <v>59</v>
      </c>
      <c r="G700" s="35">
        <v>38.44</v>
      </c>
      <c r="H700" s="15" t="s">
        <v>57</v>
      </c>
      <c r="I700" s="16">
        <v>699</v>
      </c>
      <c r="J700" s="15" t="s">
        <v>90</v>
      </c>
      <c r="K700" s="15" t="s">
        <v>13</v>
      </c>
      <c r="L700" s="23">
        <v>45023</v>
      </c>
      <c r="M700" s="14" t="s">
        <v>1999</v>
      </c>
      <c r="N700" s="17" t="s">
        <v>1983</v>
      </c>
      <c r="O700" s="13">
        <v>5.6250000000000008E-2</v>
      </c>
      <c r="P700" s="14">
        <v>4.8611111111111119E-2</v>
      </c>
      <c r="Q700" s="15" t="s">
        <v>2302</v>
      </c>
      <c r="R700" s="32">
        <v>58</v>
      </c>
      <c r="S700" s="14">
        <v>7.6388888888888886E-3</v>
      </c>
    </row>
    <row r="701" spans="1:19">
      <c r="A701" s="21">
        <v>8</v>
      </c>
      <c r="B701" s="20" t="s">
        <v>266</v>
      </c>
      <c r="C701" s="21">
        <v>2</v>
      </c>
      <c r="D701" s="20" t="s">
        <v>61</v>
      </c>
      <c r="E701" s="20" t="s">
        <v>82</v>
      </c>
      <c r="F701" s="20" t="s">
        <v>59</v>
      </c>
      <c r="G701" s="36">
        <v>21.66</v>
      </c>
      <c r="H701" s="20" t="s">
        <v>57</v>
      </c>
      <c r="I701" s="21">
        <v>700</v>
      </c>
      <c r="J701" s="20" t="s">
        <v>64</v>
      </c>
      <c r="K701" s="20" t="s">
        <v>264</v>
      </c>
      <c r="L701" s="24">
        <v>45023</v>
      </c>
      <c r="M701" s="19" t="s">
        <v>2040</v>
      </c>
      <c r="N701" s="22" t="s">
        <v>2089</v>
      </c>
      <c r="O701" s="18">
        <v>0.10208333333333335</v>
      </c>
      <c r="P701" s="19">
        <v>4.236111111111112E-2</v>
      </c>
      <c r="Q701" s="20" t="s">
        <v>2302</v>
      </c>
      <c r="R701" s="33">
        <v>234</v>
      </c>
      <c r="S701" s="19">
        <v>5.9722222222222225E-2</v>
      </c>
    </row>
    <row r="702" spans="1:19">
      <c r="A702" s="16">
        <v>19</v>
      </c>
      <c r="B702" s="15" t="s">
        <v>263</v>
      </c>
      <c r="C702" s="16">
        <v>5</v>
      </c>
      <c r="D702" s="15" t="s">
        <v>78</v>
      </c>
      <c r="E702" s="15" t="s">
        <v>82</v>
      </c>
      <c r="F702" s="15" t="s">
        <v>59</v>
      </c>
      <c r="G702" s="35">
        <v>39.83</v>
      </c>
      <c r="H702" s="15" t="s">
        <v>70</v>
      </c>
      <c r="I702" s="16">
        <v>701</v>
      </c>
      <c r="J702" s="15" t="s">
        <v>126</v>
      </c>
      <c r="K702" s="15" t="s">
        <v>261</v>
      </c>
      <c r="L702" s="23">
        <v>45023</v>
      </c>
      <c r="M702" s="14" t="s">
        <v>2085</v>
      </c>
      <c r="N702" s="17" t="s">
        <v>2171</v>
      </c>
      <c r="O702" s="13">
        <v>0.10069444444444445</v>
      </c>
      <c r="P702" s="14">
        <v>3.333333333333334E-2</v>
      </c>
      <c r="Q702" s="15" t="s">
        <v>2302</v>
      </c>
      <c r="R702" s="32">
        <v>102</v>
      </c>
      <c r="S702" s="14">
        <v>6.7361111111111108E-2</v>
      </c>
    </row>
    <row r="703" spans="1:19">
      <c r="A703" s="21">
        <v>13</v>
      </c>
      <c r="B703" s="20" t="s">
        <v>260</v>
      </c>
      <c r="C703" s="21">
        <v>2</v>
      </c>
      <c r="D703" s="20" t="s">
        <v>72</v>
      </c>
      <c r="E703" s="20" t="s">
        <v>66</v>
      </c>
      <c r="F703" s="20" t="s">
        <v>59</v>
      </c>
      <c r="G703" s="36">
        <v>47.07</v>
      </c>
      <c r="H703" s="20" t="s">
        <v>70</v>
      </c>
      <c r="I703" s="21">
        <v>702</v>
      </c>
      <c r="J703" s="20" t="s">
        <v>104</v>
      </c>
      <c r="K703" s="20" t="s">
        <v>258</v>
      </c>
      <c r="L703" s="24">
        <v>45023</v>
      </c>
      <c r="M703" s="19" t="s">
        <v>2062</v>
      </c>
      <c r="N703" s="22" t="s">
        <v>2249</v>
      </c>
      <c r="O703" s="18">
        <v>0.11458333333333333</v>
      </c>
      <c r="P703" s="19">
        <v>6.9444444444444337E-3</v>
      </c>
      <c r="Q703" s="20" t="s">
        <v>2302</v>
      </c>
      <c r="R703" s="33">
        <v>195</v>
      </c>
      <c r="S703" s="19">
        <v>0.1076388888888889</v>
      </c>
    </row>
    <row r="704" spans="1:19">
      <c r="A704" s="16">
        <v>9</v>
      </c>
      <c r="B704" s="15" t="s">
        <v>257</v>
      </c>
      <c r="C704" s="16">
        <v>5</v>
      </c>
      <c r="D704" s="15" t="s">
        <v>97</v>
      </c>
      <c r="E704" s="15" t="s">
        <v>82</v>
      </c>
      <c r="F704" s="15" t="s">
        <v>59</v>
      </c>
      <c r="G704" s="35">
        <v>22.24</v>
      </c>
      <c r="H704" s="15" t="s">
        <v>76</v>
      </c>
      <c r="I704" s="16">
        <v>703</v>
      </c>
      <c r="J704" s="15" t="s">
        <v>132</v>
      </c>
      <c r="K704" s="15" t="s">
        <v>23</v>
      </c>
      <c r="L704" s="23">
        <v>45023</v>
      </c>
      <c r="M704" s="14" t="s">
        <v>2025</v>
      </c>
      <c r="N704" s="17" t="s">
        <v>2163</v>
      </c>
      <c r="O704" s="13">
        <v>9.5138888888888884E-2</v>
      </c>
      <c r="P704" s="14">
        <v>6.4583333333333326E-2</v>
      </c>
      <c r="Q704" s="15" t="s">
        <v>2302</v>
      </c>
      <c r="R704" s="32">
        <v>63</v>
      </c>
      <c r="S704" s="14">
        <v>2.013888888888889E-2</v>
      </c>
    </row>
    <row r="705" spans="1:19">
      <c r="A705" s="21">
        <v>13</v>
      </c>
      <c r="B705" s="20" t="s">
        <v>138</v>
      </c>
      <c r="C705" s="21">
        <v>6</v>
      </c>
      <c r="D705" s="20" t="s">
        <v>61</v>
      </c>
      <c r="E705" s="20" t="s">
        <v>66</v>
      </c>
      <c r="F705" s="20" t="s">
        <v>59</v>
      </c>
      <c r="G705" s="36">
        <v>33.29</v>
      </c>
      <c r="H705" s="20" t="s">
        <v>57</v>
      </c>
      <c r="I705" s="21">
        <v>704</v>
      </c>
      <c r="J705" s="20" t="s">
        <v>126</v>
      </c>
      <c r="K705" s="20" t="s">
        <v>24</v>
      </c>
      <c r="L705" s="24">
        <v>45023</v>
      </c>
      <c r="M705" s="19" t="s">
        <v>1941</v>
      </c>
      <c r="N705" s="22" t="s">
        <v>2204</v>
      </c>
      <c r="O705" s="18">
        <v>0.11736111111111112</v>
      </c>
      <c r="P705" s="19">
        <v>9.0972222222222232E-2</v>
      </c>
      <c r="Q705" s="20" t="s">
        <v>2302</v>
      </c>
      <c r="R705" s="33">
        <v>18</v>
      </c>
      <c r="S705" s="19">
        <v>2.6388888888888889E-2</v>
      </c>
    </row>
    <row r="706" spans="1:19">
      <c r="A706" s="16">
        <v>12</v>
      </c>
      <c r="B706" s="15" t="s">
        <v>254</v>
      </c>
      <c r="C706" s="16">
        <v>3</v>
      </c>
      <c r="D706" s="15" t="s">
        <v>61</v>
      </c>
      <c r="E706" s="15" t="s">
        <v>82</v>
      </c>
      <c r="F706" s="15" t="s">
        <v>59</v>
      </c>
      <c r="G706" s="35">
        <v>43.07</v>
      </c>
      <c r="H706" s="15" t="s">
        <v>70</v>
      </c>
      <c r="I706" s="16">
        <v>705</v>
      </c>
      <c r="J706" s="15" t="s">
        <v>132</v>
      </c>
      <c r="K706" s="15" t="s">
        <v>252</v>
      </c>
      <c r="L706" s="23">
        <v>45023</v>
      </c>
      <c r="M706" s="14" t="s">
        <v>1975</v>
      </c>
      <c r="N706" s="17" t="s">
        <v>2043</v>
      </c>
      <c r="O706" s="13">
        <v>4.5138888888888895E-2</v>
      </c>
      <c r="P706" s="14">
        <v>2.222222222222223E-2</v>
      </c>
      <c r="Q706" s="15" t="s">
        <v>2302</v>
      </c>
      <c r="R706" s="32">
        <v>112</v>
      </c>
      <c r="S706" s="14">
        <v>2.2916666666666665E-2</v>
      </c>
    </row>
    <row r="707" spans="1:19">
      <c r="A707" s="21">
        <v>20</v>
      </c>
      <c r="B707" s="20" t="s">
        <v>251</v>
      </c>
      <c r="C707" s="21">
        <v>6</v>
      </c>
      <c r="D707" s="20" t="s">
        <v>97</v>
      </c>
      <c r="E707" s="20" t="s">
        <v>82</v>
      </c>
      <c r="F707" s="20" t="s">
        <v>59</v>
      </c>
      <c r="G707" s="36">
        <v>44.45</v>
      </c>
      <c r="H707" s="20" t="s">
        <v>76</v>
      </c>
      <c r="I707" s="21">
        <v>706</v>
      </c>
      <c r="J707" s="20" t="s">
        <v>64</v>
      </c>
      <c r="K707" s="20" t="s">
        <v>24</v>
      </c>
      <c r="L707" s="24">
        <v>45023</v>
      </c>
      <c r="M707" s="19" t="s">
        <v>2000</v>
      </c>
      <c r="N707" s="22" t="s">
        <v>2200</v>
      </c>
      <c r="O707" s="18">
        <v>0.16319444444444445</v>
      </c>
      <c r="P707" s="19">
        <v>0.12986111111111112</v>
      </c>
      <c r="Q707" s="20" t="s">
        <v>2302</v>
      </c>
      <c r="R707" s="33">
        <v>54</v>
      </c>
      <c r="S707" s="19">
        <v>2.2916666666666665E-2</v>
      </c>
    </row>
    <row r="708" spans="1:19">
      <c r="A708" s="16">
        <v>15</v>
      </c>
      <c r="B708" s="15" t="s">
        <v>249</v>
      </c>
      <c r="C708" s="16">
        <v>1</v>
      </c>
      <c r="D708" s="15" t="s">
        <v>61</v>
      </c>
      <c r="E708" s="15" t="s">
        <v>60</v>
      </c>
      <c r="F708" s="15" t="s">
        <v>59</v>
      </c>
      <c r="G708" s="35">
        <v>40.39</v>
      </c>
      <c r="H708" s="15" t="s">
        <v>57</v>
      </c>
      <c r="I708" s="16">
        <v>707</v>
      </c>
      <c r="J708" s="15" t="s">
        <v>85</v>
      </c>
      <c r="K708" s="15" t="s">
        <v>247</v>
      </c>
      <c r="L708" s="23">
        <v>45023</v>
      </c>
      <c r="M708" s="14" t="s">
        <v>2039</v>
      </c>
      <c r="N708" s="17" t="s">
        <v>2250</v>
      </c>
      <c r="O708" s="13">
        <v>9.5833333333333326E-2</v>
      </c>
      <c r="P708" s="14">
        <v>6.9444444444444198E-4</v>
      </c>
      <c r="Q708" s="15" t="s">
        <v>2302</v>
      </c>
      <c r="R708" s="32">
        <v>185</v>
      </c>
      <c r="S708" s="14">
        <v>9.5138888888888884E-2</v>
      </c>
    </row>
    <row r="709" spans="1:19">
      <c r="A709" s="21">
        <v>5</v>
      </c>
      <c r="B709" s="20" t="s">
        <v>246</v>
      </c>
      <c r="C709" s="21">
        <v>2</v>
      </c>
      <c r="D709" s="20" t="s">
        <v>72</v>
      </c>
      <c r="E709" s="20" t="s">
        <v>66</v>
      </c>
      <c r="F709" s="20" t="s">
        <v>59</v>
      </c>
      <c r="G709" s="36">
        <v>41.8</v>
      </c>
      <c r="H709" s="20" t="s">
        <v>76</v>
      </c>
      <c r="I709" s="21">
        <v>708</v>
      </c>
      <c r="J709" s="20" t="s">
        <v>90</v>
      </c>
      <c r="K709" s="20" t="s">
        <v>10</v>
      </c>
      <c r="L709" s="24">
        <v>45023</v>
      </c>
      <c r="M709" s="19" t="s">
        <v>1950</v>
      </c>
      <c r="N709" s="22" t="s">
        <v>2260</v>
      </c>
      <c r="O709" s="18">
        <v>0.16875000000000001</v>
      </c>
      <c r="P709" s="19">
        <v>0.14166666666666669</v>
      </c>
      <c r="Q709" s="20" t="s">
        <v>2302</v>
      </c>
      <c r="R709" s="33">
        <v>54</v>
      </c>
      <c r="S709" s="19">
        <v>1.6666666666666666E-2</v>
      </c>
    </row>
    <row r="710" spans="1:19">
      <c r="A710" s="16">
        <v>8</v>
      </c>
      <c r="B710" s="15" t="s">
        <v>244</v>
      </c>
      <c r="C710" s="16">
        <v>4</v>
      </c>
      <c r="D710" s="15" t="s">
        <v>61</v>
      </c>
      <c r="E710" s="15" t="s">
        <v>82</v>
      </c>
      <c r="F710" s="15" t="s">
        <v>102</v>
      </c>
      <c r="G710" s="35">
        <v>26.15</v>
      </c>
      <c r="H710" s="15" t="s">
        <v>76</v>
      </c>
      <c r="I710" s="16">
        <v>709</v>
      </c>
      <c r="J710" s="15" t="s">
        <v>56</v>
      </c>
      <c r="K710" s="15" t="s">
        <v>242</v>
      </c>
      <c r="L710" s="23">
        <v>45023</v>
      </c>
      <c r="M710" s="14" t="s">
        <v>2056</v>
      </c>
      <c r="N710" s="17" t="s">
        <v>1954</v>
      </c>
      <c r="O710" s="13">
        <v>8.3333333333333329E-2</v>
      </c>
      <c r="P710" s="14">
        <v>4.8611111111111077E-3</v>
      </c>
      <c r="Q710" s="15" t="s">
        <v>2302</v>
      </c>
      <c r="R710" s="32">
        <v>193</v>
      </c>
      <c r="S710" s="14">
        <v>6.805555555555555E-2</v>
      </c>
    </row>
    <row r="711" spans="1:19">
      <c r="A711" s="21">
        <v>18</v>
      </c>
      <c r="B711" s="20" t="s">
        <v>241</v>
      </c>
      <c r="C711" s="21">
        <v>1</v>
      </c>
      <c r="D711" s="20" t="s">
        <v>87</v>
      </c>
      <c r="E711" s="20" t="s">
        <v>82</v>
      </c>
      <c r="F711" s="20" t="s">
        <v>2342</v>
      </c>
      <c r="G711" s="36">
        <v>0</v>
      </c>
      <c r="H711" s="20" t="s">
        <v>76</v>
      </c>
      <c r="I711" s="21">
        <v>710</v>
      </c>
      <c r="J711" s="20" t="s">
        <v>90</v>
      </c>
      <c r="K711" s="20" t="s">
        <v>239</v>
      </c>
      <c r="L711" s="24">
        <v>45023</v>
      </c>
      <c r="M711" s="19" t="s">
        <v>1943</v>
      </c>
      <c r="N711" s="22" t="s">
        <v>1961</v>
      </c>
      <c r="O711" s="18">
        <v>5.9027777777777755E-2</v>
      </c>
      <c r="P711" s="19">
        <v>0</v>
      </c>
      <c r="Q711" s="20" t="s">
        <v>2303</v>
      </c>
      <c r="R711" s="33">
        <v>138</v>
      </c>
      <c r="S711" s="19">
        <v>9.7222222222222224E-2</v>
      </c>
    </row>
    <row r="712" spans="1:19">
      <c r="A712" s="16">
        <v>20</v>
      </c>
      <c r="B712" s="15" t="s">
        <v>238</v>
      </c>
      <c r="C712" s="16">
        <v>6</v>
      </c>
      <c r="D712" s="15" t="s">
        <v>97</v>
      </c>
      <c r="E712" s="15" t="s">
        <v>82</v>
      </c>
      <c r="F712" s="15" t="s">
        <v>106</v>
      </c>
      <c r="G712" s="35">
        <v>49.74</v>
      </c>
      <c r="H712" s="15" t="s">
        <v>76</v>
      </c>
      <c r="I712" s="16">
        <v>711</v>
      </c>
      <c r="J712" s="15" t="s">
        <v>85</v>
      </c>
      <c r="K712" s="15" t="s">
        <v>236</v>
      </c>
      <c r="L712" s="23">
        <v>45023</v>
      </c>
      <c r="M712" s="14" t="s">
        <v>2029</v>
      </c>
      <c r="N712" s="17" t="s">
        <v>2194</v>
      </c>
      <c r="O712" s="13">
        <v>0.15416666666666665</v>
      </c>
      <c r="P712" s="14">
        <v>0.10277777777777777</v>
      </c>
      <c r="Q712" s="15" t="s">
        <v>2302</v>
      </c>
      <c r="R712" s="32">
        <v>166</v>
      </c>
      <c r="S712" s="14">
        <v>4.0972222222222222E-2</v>
      </c>
    </row>
    <row r="713" spans="1:19">
      <c r="A713" s="21">
        <v>10</v>
      </c>
      <c r="B713" s="20" t="s">
        <v>235</v>
      </c>
      <c r="C713" s="21">
        <v>5</v>
      </c>
      <c r="D713" s="20" t="s">
        <v>61</v>
      </c>
      <c r="E713" s="20" t="s">
        <v>60</v>
      </c>
      <c r="F713" s="20" t="s">
        <v>102</v>
      </c>
      <c r="G713" s="36">
        <v>42.21</v>
      </c>
      <c r="H713" s="20" t="s">
        <v>57</v>
      </c>
      <c r="I713" s="21">
        <v>712</v>
      </c>
      <c r="J713" s="20" t="s">
        <v>100</v>
      </c>
      <c r="K713" s="20" t="s">
        <v>5</v>
      </c>
      <c r="L713" s="24">
        <v>45023</v>
      </c>
      <c r="M713" s="19" t="s">
        <v>2097</v>
      </c>
      <c r="N713" s="22" t="s">
        <v>2013</v>
      </c>
      <c r="O713" s="18">
        <v>9.791666666666668E-2</v>
      </c>
      <c r="P713" s="19">
        <v>6.3888888888888912E-2</v>
      </c>
      <c r="Q713" s="20" t="s">
        <v>2302</v>
      </c>
      <c r="R713" s="33">
        <v>48</v>
      </c>
      <c r="S713" s="19">
        <v>3.4027777777777775E-2</v>
      </c>
    </row>
    <row r="714" spans="1:19">
      <c r="A714" s="16">
        <v>6</v>
      </c>
      <c r="B714" s="15" t="s">
        <v>233</v>
      </c>
      <c r="C714" s="16">
        <v>4</v>
      </c>
      <c r="D714" s="15" t="s">
        <v>97</v>
      </c>
      <c r="E714" s="15" t="s">
        <v>66</v>
      </c>
      <c r="F714" s="15" t="s">
        <v>59</v>
      </c>
      <c r="G714" s="35">
        <v>35.11</v>
      </c>
      <c r="H714" s="15" t="s">
        <v>70</v>
      </c>
      <c r="I714" s="16">
        <v>713</v>
      </c>
      <c r="J714" s="15" t="s">
        <v>85</v>
      </c>
      <c r="K714" s="15" t="s">
        <v>231</v>
      </c>
      <c r="L714" s="23">
        <v>45023</v>
      </c>
      <c r="M714" s="14" t="s">
        <v>2051</v>
      </c>
      <c r="N714" s="17" t="s">
        <v>2187</v>
      </c>
      <c r="O714" s="13">
        <v>0.10902777777777778</v>
      </c>
      <c r="P714" s="14">
        <v>2.2222222222222227E-2</v>
      </c>
      <c r="Q714" s="15" t="s">
        <v>2302</v>
      </c>
      <c r="R714" s="32">
        <v>360</v>
      </c>
      <c r="S714" s="14">
        <v>8.6805555555555552E-2</v>
      </c>
    </row>
    <row r="715" spans="1:19">
      <c r="A715" s="21">
        <v>19</v>
      </c>
      <c r="B715" s="20" t="s">
        <v>230</v>
      </c>
      <c r="C715" s="21">
        <v>2</v>
      </c>
      <c r="D715" s="20" t="s">
        <v>87</v>
      </c>
      <c r="E715" s="20" t="s">
        <v>82</v>
      </c>
      <c r="F715" s="20" t="s">
        <v>59</v>
      </c>
      <c r="G715" s="36">
        <v>10.69</v>
      </c>
      <c r="H715" s="20" t="s">
        <v>70</v>
      </c>
      <c r="I715" s="21">
        <v>714</v>
      </c>
      <c r="J715" s="20" t="s">
        <v>75</v>
      </c>
      <c r="K715" s="20" t="s">
        <v>228</v>
      </c>
      <c r="L715" s="24">
        <v>45023</v>
      </c>
      <c r="M715" s="19" t="s">
        <v>2008</v>
      </c>
      <c r="N715" s="22" t="s">
        <v>2131</v>
      </c>
      <c r="O715" s="18">
        <v>7.2222222222222202E-2</v>
      </c>
      <c r="P715" s="19">
        <v>2.8472222222222204E-2</v>
      </c>
      <c r="Q715" s="20" t="s">
        <v>2302</v>
      </c>
      <c r="R715" s="33">
        <v>225</v>
      </c>
      <c r="S715" s="19">
        <v>4.3749999999999997E-2</v>
      </c>
    </row>
    <row r="716" spans="1:19">
      <c r="A716" s="16">
        <v>12</v>
      </c>
      <c r="B716" s="15" t="s">
        <v>227</v>
      </c>
      <c r="C716" s="16">
        <v>6</v>
      </c>
      <c r="D716" s="15" t="s">
        <v>72</v>
      </c>
      <c r="E716" s="15" t="s">
        <v>82</v>
      </c>
      <c r="F716" s="15" t="s">
        <v>106</v>
      </c>
      <c r="G716" s="35">
        <v>39.909999999999997</v>
      </c>
      <c r="H716" s="15" t="s">
        <v>76</v>
      </c>
      <c r="I716" s="16">
        <v>715</v>
      </c>
      <c r="J716" s="15" t="s">
        <v>100</v>
      </c>
      <c r="K716" s="15" t="s">
        <v>225</v>
      </c>
      <c r="L716" s="23">
        <v>45023</v>
      </c>
      <c r="M716" s="14" t="s">
        <v>2094</v>
      </c>
      <c r="N716" s="17" t="s">
        <v>2216</v>
      </c>
      <c r="O716" s="13">
        <v>0.11458333333333334</v>
      </c>
      <c r="P716" s="14">
        <v>9.7222222222222293E-3</v>
      </c>
      <c r="Q716" s="15" t="s">
        <v>2302</v>
      </c>
      <c r="R716" s="32">
        <v>246</v>
      </c>
      <c r="S716" s="14">
        <v>9.4444444444444442E-2</v>
      </c>
    </row>
    <row r="717" spans="1:19">
      <c r="A717" s="21">
        <v>12</v>
      </c>
      <c r="B717" s="20" t="s">
        <v>224</v>
      </c>
      <c r="C717" s="21">
        <v>4</v>
      </c>
      <c r="D717" s="20" t="s">
        <v>61</v>
      </c>
      <c r="E717" s="20" t="s">
        <v>66</v>
      </c>
      <c r="F717" s="20" t="s">
        <v>59</v>
      </c>
      <c r="G717" s="36">
        <v>44.73</v>
      </c>
      <c r="H717" s="20" t="s">
        <v>76</v>
      </c>
      <c r="I717" s="21">
        <v>716</v>
      </c>
      <c r="J717" s="20" t="s">
        <v>104</v>
      </c>
      <c r="K717" s="20" t="s">
        <v>222</v>
      </c>
      <c r="L717" s="24">
        <v>45023</v>
      </c>
      <c r="M717" s="19" t="s">
        <v>1925</v>
      </c>
      <c r="N717" s="22" t="s">
        <v>2139</v>
      </c>
      <c r="O717" s="18">
        <v>0.13333333333333333</v>
      </c>
      <c r="P717" s="19">
        <v>6.041666666666666E-2</v>
      </c>
      <c r="Q717" s="20" t="s">
        <v>2302</v>
      </c>
      <c r="R717" s="33">
        <v>231</v>
      </c>
      <c r="S717" s="19">
        <v>6.25E-2</v>
      </c>
    </row>
    <row r="718" spans="1:19">
      <c r="A718" s="16">
        <v>8</v>
      </c>
      <c r="B718" s="15" t="s">
        <v>221</v>
      </c>
      <c r="C718" s="16">
        <v>5</v>
      </c>
      <c r="D718" s="15" t="s">
        <v>97</v>
      </c>
      <c r="E718" s="15" t="s">
        <v>82</v>
      </c>
      <c r="F718" s="15" t="s">
        <v>59</v>
      </c>
      <c r="G718" s="35">
        <v>23.67</v>
      </c>
      <c r="H718" s="15" t="s">
        <v>70</v>
      </c>
      <c r="I718" s="16">
        <v>717</v>
      </c>
      <c r="J718" s="15" t="s">
        <v>126</v>
      </c>
      <c r="K718" s="15" t="s">
        <v>219</v>
      </c>
      <c r="L718" s="23">
        <v>45023</v>
      </c>
      <c r="M718" s="14" t="s">
        <v>2063</v>
      </c>
      <c r="N718" s="17" t="s">
        <v>2253</v>
      </c>
      <c r="O718" s="13">
        <v>8.8194444444444436E-2</v>
      </c>
      <c r="P718" s="14">
        <v>3.8194444444444434E-2</v>
      </c>
      <c r="Q718" s="15" t="s">
        <v>2302</v>
      </c>
      <c r="R718" s="32">
        <v>155</v>
      </c>
      <c r="S718" s="14">
        <v>0.05</v>
      </c>
    </row>
    <row r="719" spans="1:19">
      <c r="A719" s="21">
        <v>7</v>
      </c>
      <c r="B719" s="20" t="s">
        <v>218</v>
      </c>
      <c r="C719" s="21">
        <v>6</v>
      </c>
      <c r="D719" s="20" t="s">
        <v>61</v>
      </c>
      <c r="E719" s="20" t="s">
        <v>60</v>
      </c>
      <c r="F719" s="20" t="s">
        <v>59</v>
      </c>
      <c r="G719" s="36">
        <v>37.21</v>
      </c>
      <c r="H719" s="20" t="s">
        <v>70</v>
      </c>
      <c r="I719" s="21">
        <v>718</v>
      </c>
      <c r="J719" s="20" t="s">
        <v>132</v>
      </c>
      <c r="K719" s="20" t="s">
        <v>21</v>
      </c>
      <c r="L719" s="24">
        <v>45023</v>
      </c>
      <c r="M719" s="19" t="s">
        <v>1915</v>
      </c>
      <c r="N719" s="22" t="s">
        <v>2284</v>
      </c>
      <c r="O719" s="18">
        <v>0.15833333333333335</v>
      </c>
      <c r="P719" s="19">
        <v>0.11805555555555558</v>
      </c>
      <c r="Q719" s="20" t="s">
        <v>2302</v>
      </c>
      <c r="R719" s="33">
        <v>20</v>
      </c>
      <c r="S719" s="19">
        <v>4.027777777777778E-2</v>
      </c>
    </row>
    <row r="720" spans="1:19">
      <c r="A720" s="16">
        <v>16</v>
      </c>
      <c r="B720" s="15" t="s">
        <v>216</v>
      </c>
      <c r="C720" s="16">
        <v>3</v>
      </c>
      <c r="D720" s="15" t="s">
        <v>97</v>
      </c>
      <c r="E720" s="15" t="s">
        <v>82</v>
      </c>
      <c r="F720" s="15" t="s">
        <v>106</v>
      </c>
      <c r="G720" s="35">
        <v>17.23</v>
      </c>
      <c r="H720" s="15" t="s">
        <v>70</v>
      </c>
      <c r="I720" s="16">
        <v>719</v>
      </c>
      <c r="J720" s="15" t="s">
        <v>75</v>
      </c>
      <c r="K720" s="15" t="s">
        <v>214</v>
      </c>
      <c r="L720" s="23">
        <v>45023</v>
      </c>
      <c r="M720" s="14" t="s">
        <v>1972</v>
      </c>
      <c r="N720" s="17" t="s">
        <v>2011</v>
      </c>
      <c r="O720" s="13">
        <v>6.3194444444444428E-2</v>
      </c>
      <c r="P720" s="14">
        <v>1.4583333333333316E-2</v>
      </c>
      <c r="Q720" s="15" t="s">
        <v>2302</v>
      </c>
      <c r="R720" s="32">
        <v>107</v>
      </c>
      <c r="S720" s="14">
        <v>4.8611111111111112E-2</v>
      </c>
    </row>
    <row r="721" spans="1:19">
      <c r="A721" s="21">
        <v>4</v>
      </c>
      <c r="B721" s="20" t="s">
        <v>213</v>
      </c>
      <c r="C721" s="21">
        <v>5</v>
      </c>
      <c r="D721" s="20" t="s">
        <v>72</v>
      </c>
      <c r="E721" s="20" t="s">
        <v>82</v>
      </c>
      <c r="F721" s="20" t="s">
        <v>59</v>
      </c>
      <c r="G721" s="36">
        <v>40.28</v>
      </c>
      <c r="H721" s="20" t="s">
        <v>57</v>
      </c>
      <c r="I721" s="21">
        <v>720</v>
      </c>
      <c r="J721" s="20" t="s">
        <v>163</v>
      </c>
      <c r="K721" s="20" t="s">
        <v>211</v>
      </c>
      <c r="L721" s="24">
        <v>45023</v>
      </c>
      <c r="M721" s="19" t="s">
        <v>2049</v>
      </c>
      <c r="N721" s="22" t="s">
        <v>2146</v>
      </c>
      <c r="O721" s="18">
        <v>0.14791666666666667</v>
      </c>
      <c r="P721" s="19">
        <v>5.5555555555555552E-2</v>
      </c>
      <c r="Q721" s="20" t="s">
        <v>2302</v>
      </c>
      <c r="R721" s="33">
        <v>168</v>
      </c>
      <c r="S721" s="19">
        <v>9.2361111111111116E-2</v>
      </c>
    </row>
    <row r="722" spans="1:19">
      <c r="A722" s="16">
        <v>6</v>
      </c>
      <c r="B722" s="15" t="s">
        <v>210</v>
      </c>
      <c r="C722" s="16">
        <v>2</v>
      </c>
      <c r="D722" s="15" t="s">
        <v>61</v>
      </c>
      <c r="E722" s="15" t="s">
        <v>60</v>
      </c>
      <c r="F722" s="15" t="s">
        <v>59</v>
      </c>
      <c r="G722" s="35">
        <v>47.13</v>
      </c>
      <c r="H722" s="15" t="s">
        <v>70</v>
      </c>
      <c r="I722" s="16">
        <v>721</v>
      </c>
      <c r="J722" s="15" t="s">
        <v>163</v>
      </c>
      <c r="K722" s="15" t="s">
        <v>208</v>
      </c>
      <c r="L722" s="23">
        <v>45023</v>
      </c>
      <c r="M722" s="14" t="s">
        <v>2015</v>
      </c>
      <c r="N722" s="17" t="s">
        <v>2197</v>
      </c>
      <c r="O722" s="13">
        <v>0.13055555555555556</v>
      </c>
      <c r="P722" s="14">
        <v>3.8194444444444448E-2</v>
      </c>
      <c r="Q722" s="15" t="s">
        <v>2302</v>
      </c>
      <c r="R722" s="32">
        <v>218</v>
      </c>
      <c r="S722" s="14">
        <v>9.2361111111111116E-2</v>
      </c>
    </row>
    <row r="723" spans="1:19">
      <c r="A723" s="21">
        <v>13</v>
      </c>
      <c r="B723" s="20" t="s">
        <v>207</v>
      </c>
      <c r="C723" s="21">
        <v>5</v>
      </c>
      <c r="D723" s="20" t="s">
        <v>61</v>
      </c>
      <c r="E723" s="20" t="s">
        <v>82</v>
      </c>
      <c r="F723" s="20" t="s">
        <v>59</v>
      </c>
      <c r="G723" s="36">
        <v>20.62</v>
      </c>
      <c r="H723" s="20" t="s">
        <v>70</v>
      </c>
      <c r="I723" s="21">
        <v>722</v>
      </c>
      <c r="J723" s="20" t="s">
        <v>56</v>
      </c>
      <c r="K723" s="20" t="s">
        <v>205</v>
      </c>
      <c r="L723" s="24">
        <v>45023</v>
      </c>
      <c r="M723" s="19" t="s">
        <v>1912</v>
      </c>
      <c r="N723" s="22" t="s">
        <v>2228</v>
      </c>
      <c r="O723" s="18">
        <v>5.347222222222224E-2</v>
      </c>
      <c r="P723" s="19">
        <v>1.2500000000000018E-2</v>
      </c>
      <c r="Q723" s="20" t="s">
        <v>2302</v>
      </c>
      <c r="R723" s="33">
        <v>85</v>
      </c>
      <c r="S723" s="19">
        <v>4.0972222222222222E-2</v>
      </c>
    </row>
    <row r="724" spans="1:19">
      <c r="A724" s="16">
        <v>12</v>
      </c>
      <c r="B724" s="15" t="s">
        <v>204</v>
      </c>
      <c r="C724" s="16">
        <v>2</v>
      </c>
      <c r="D724" s="15" t="s">
        <v>78</v>
      </c>
      <c r="E724" s="15" t="s">
        <v>60</v>
      </c>
      <c r="F724" s="15" t="s">
        <v>102</v>
      </c>
      <c r="G724" s="35">
        <v>27.79</v>
      </c>
      <c r="H724" s="15" t="s">
        <v>70</v>
      </c>
      <c r="I724" s="16">
        <v>723</v>
      </c>
      <c r="J724" s="15" t="s">
        <v>69</v>
      </c>
      <c r="K724" s="15" t="s">
        <v>202</v>
      </c>
      <c r="L724" s="23">
        <v>45023</v>
      </c>
      <c r="M724" s="14" t="s">
        <v>1999</v>
      </c>
      <c r="N724" s="17" t="s">
        <v>2109</v>
      </c>
      <c r="O724" s="13">
        <v>0.13472222222222219</v>
      </c>
      <c r="P724" s="14">
        <v>0.1131944444444444</v>
      </c>
      <c r="Q724" s="15" t="s">
        <v>2302</v>
      </c>
      <c r="R724" s="32">
        <v>126</v>
      </c>
      <c r="S724" s="14">
        <v>2.1527777777777778E-2</v>
      </c>
    </row>
    <row r="725" spans="1:19">
      <c r="A725" s="21">
        <v>8</v>
      </c>
      <c r="B725" s="20" t="s">
        <v>201</v>
      </c>
      <c r="C725" s="21">
        <v>6</v>
      </c>
      <c r="D725" s="20" t="s">
        <v>87</v>
      </c>
      <c r="E725" s="20" t="s">
        <v>66</v>
      </c>
      <c r="F725" s="20" t="s">
        <v>102</v>
      </c>
      <c r="G725" s="36">
        <v>14.12</v>
      </c>
      <c r="H725" s="20" t="s">
        <v>70</v>
      </c>
      <c r="I725" s="21">
        <v>724</v>
      </c>
      <c r="J725" s="20" t="s">
        <v>132</v>
      </c>
      <c r="K725" s="20" t="s">
        <v>19</v>
      </c>
      <c r="L725" s="24">
        <v>45023</v>
      </c>
      <c r="M725" s="19" t="s">
        <v>1983</v>
      </c>
      <c r="N725" s="22" t="s">
        <v>2216</v>
      </c>
      <c r="O725" s="18">
        <v>5.486111111111111E-2</v>
      </c>
      <c r="P725" s="19">
        <v>1.5972222222222221E-2</v>
      </c>
      <c r="Q725" s="20" t="s">
        <v>2302</v>
      </c>
      <c r="R725" s="33">
        <v>66</v>
      </c>
      <c r="S725" s="19">
        <v>3.888888888888889E-2</v>
      </c>
    </row>
    <row r="726" spans="1:19">
      <c r="A726" s="16">
        <v>10</v>
      </c>
      <c r="B726" s="15" t="s">
        <v>199</v>
      </c>
      <c r="C726" s="16">
        <v>4</v>
      </c>
      <c r="D726" s="15" t="s">
        <v>78</v>
      </c>
      <c r="E726" s="15" t="s">
        <v>82</v>
      </c>
      <c r="F726" s="15" t="s">
        <v>102</v>
      </c>
      <c r="G726" s="35">
        <v>18.66</v>
      </c>
      <c r="H726" s="15" t="s">
        <v>76</v>
      </c>
      <c r="I726" s="16">
        <v>725</v>
      </c>
      <c r="J726" s="15" t="s">
        <v>69</v>
      </c>
      <c r="K726" s="15" t="s">
        <v>197</v>
      </c>
      <c r="L726" s="23">
        <v>45023</v>
      </c>
      <c r="M726" s="14" t="s">
        <v>1975</v>
      </c>
      <c r="N726" s="17" t="s">
        <v>2085</v>
      </c>
      <c r="O726" s="13">
        <v>7.4305555555555569E-2</v>
      </c>
      <c r="P726" s="14">
        <v>4.8611111111111216E-3</v>
      </c>
      <c r="Q726" s="15" t="s">
        <v>2302</v>
      </c>
      <c r="R726" s="32">
        <v>168</v>
      </c>
      <c r="S726" s="14">
        <v>5.9027777777777776E-2</v>
      </c>
    </row>
    <row r="727" spans="1:19">
      <c r="A727" s="21">
        <v>11</v>
      </c>
      <c r="B727" s="20" t="s">
        <v>196</v>
      </c>
      <c r="C727" s="21">
        <v>2</v>
      </c>
      <c r="D727" s="20" t="s">
        <v>87</v>
      </c>
      <c r="E727" s="20" t="s">
        <v>60</v>
      </c>
      <c r="F727" s="20" t="s">
        <v>59</v>
      </c>
      <c r="G727" s="36">
        <v>41.38</v>
      </c>
      <c r="H727" s="20" t="s">
        <v>57</v>
      </c>
      <c r="I727" s="21">
        <v>726</v>
      </c>
      <c r="J727" s="20" t="s">
        <v>90</v>
      </c>
      <c r="K727" s="20" t="s">
        <v>194</v>
      </c>
      <c r="L727" s="24">
        <v>45023</v>
      </c>
      <c r="M727" s="19" t="s">
        <v>1943</v>
      </c>
      <c r="N727" s="22" t="s">
        <v>2252</v>
      </c>
      <c r="O727" s="18">
        <v>0.13541666666666669</v>
      </c>
      <c r="P727" s="19">
        <v>8.4027777777777798E-2</v>
      </c>
      <c r="Q727" s="20" t="s">
        <v>2302</v>
      </c>
      <c r="R727" s="33">
        <v>126</v>
      </c>
      <c r="S727" s="19">
        <v>5.1388888888888887E-2</v>
      </c>
    </row>
    <row r="728" spans="1:19">
      <c r="A728" s="16">
        <v>17</v>
      </c>
      <c r="B728" s="15" t="s">
        <v>193</v>
      </c>
      <c r="C728" s="16">
        <v>6</v>
      </c>
      <c r="D728" s="15" t="s">
        <v>61</v>
      </c>
      <c r="E728" s="15" t="s">
        <v>66</v>
      </c>
      <c r="F728" s="15" t="s">
        <v>106</v>
      </c>
      <c r="G728" s="35">
        <v>13.24</v>
      </c>
      <c r="H728" s="15" t="s">
        <v>57</v>
      </c>
      <c r="I728" s="16">
        <v>727</v>
      </c>
      <c r="J728" s="15" t="s">
        <v>75</v>
      </c>
      <c r="K728" s="15" t="s">
        <v>21</v>
      </c>
      <c r="L728" s="23">
        <v>45023</v>
      </c>
      <c r="M728" s="14" t="s">
        <v>2086</v>
      </c>
      <c r="N728" s="17" t="s">
        <v>1910</v>
      </c>
      <c r="O728" s="13">
        <v>0.1048611111111111</v>
      </c>
      <c r="P728" s="14">
        <v>9.0277777777777762E-2</v>
      </c>
      <c r="Q728" s="15" t="s">
        <v>2302</v>
      </c>
      <c r="R728" s="32">
        <v>40</v>
      </c>
      <c r="S728" s="14">
        <v>1.4583333333333334E-2</v>
      </c>
    </row>
    <row r="729" spans="1:19">
      <c r="A729" s="21">
        <v>9</v>
      </c>
      <c r="B729" s="20" t="s">
        <v>191</v>
      </c>
      <c r="C729" s="21">
        <v>6</v>
      </c>
      <c r="D729" s="20" t="s">
        <v>97</v>
      </c>
      <c r="E729" s="20" t="s">
        <v>60</v>
      </c>
      <c r="F729" s="20" t="s">
        <v>106</v>
      </c>
      <c r="G729" s="36">
        <v>34.28</v>
      </c>
      <c r="H729" s="20" t="s">
        <v>76</v>
      </c>
      <c r="I729" s="21">
        <v>728</v>
      </c>
      <c r="J729" s="20" t="s">
        <v>64</v>
      </c>
      <c r="K729" s="20" t="s">
        <v>189</v>
      </c>
      <c r="L729" s="24">
        <v>45023</v>
      </c>
      <c r="M729" s="19" t="s">
        <v>1900</v>
      </c>
      <c r="N729" s="22" t="s">
        <v>2204</v>
      </c>
      <c r="O729" s="18">
        <v>0.10972222222222222</v>
      </c>
      <c r="P729" s="19">
        <v>4.9305555555555547E-2</v>
      </c>
      <c r="Q729" s="20" t="s">
        <v>2302</v>
      </c>
      <c r="R729" s="33">
        <v>195</v>
      </c>
      <c r="S729" s="19">
        <v>0.05</v>
      </c>
    </row>
    <row r="730" spans="1:19">
      <c r="A730" s="16">
        <v>20</v>
      </c>
      <c r="B730" s="15" t="s">
        <v>188</v>
      </c>
      <c r="C730" s="16">
        <v>2</v>
      </c>
      <c r="D730" s="15" t="s">
        <v>87</v>
      </c>
      <c r="E730" s="15" t="s">
        <v>60</v>
      </c>
      <c r="F730" s="15" t="s">
        <v>59</v>
      </c>
      <c r="G730" s="35">
        <v>18.97</v>
      </c>
      <c r="H730" s="15" t="s">
        <v>76</v>
      </c>
      <c r="I730" s="16">
        <v>729</v>
      </c>
      <c r="J730" s="15" t="s">
        <v>85</v>
      </c>
      <c r="K730" s="15" t="s">
        <v>186</v>
      </c>
      <c r="L730" s="23">
        <v>45023</v>
      </c>
      <c r="M730" s="14" t="s">
        <v>2011</v>
      </c>
      <c r="N730" s="17" t="s">
        <v>2222</v>
      </c>
      <c r="O730" s="13">
        <v>0.14652777777777778</v>
      </c>
      <c r="P730" s="14">
        <v>9.0972222222222232E-2</v>
      </c>
      <c r="Q730" s="15" t="s">
        <v>2302</v>
      </c>
      <c r="R730" s="32">
        <v>128</v>
      </c>
      <c r="S730" s="14">
        <v>4.5138888888888888E-2</v>
      </c>
    </row>
    <row r="731" spans="1:19">
      <c r="A731" s="21">
        <v>8</v>
      </c>
      <c r="B731" s="20" t="s">
        <v>185</v>
      </c>
      <c r="C731" s="21">
        <v>3</v>
      </c>
      <c r="D731" s="20" t="s">
        <v>72</v>
      </c>
      <c r="E731" s="20" t="s">
        <v>82</v>
      </c>
      <c r="F731" s="20" t="s">
        <v>59</v>
      </c>
      <c r="G731" s="36">
        <v>15.02</v>
      </c>
      <c r="H731" s="20" t="s">
        <v>76</v>
      </c>
      <c r="I731" s="21">
        <v>730</v>
      </c>
      <c r="J731" s="20" t="s">
        <v>90</v>
      </c>
      <c r="K731" s="20" t="s">
        <v>183</v>
      </c>
      <c r="L731" s="24">
        <v>45023</v>
      </c>
      <c r="M731" s="19" t="s">
        <v>1885</v>
      </c>
      <c r="N731" s="22" t="s">
        <v>2028</v>
      </c>
      <c r="O731" s="18">
        <v>9.6527777777777782E-2</v>
      </c>
      <c r="P731" s="19">
        <v>3.125E-2</v>
      </c>
      <c r="Q731" s="20" t="s">
        <v>2302</v>
      </c>
      <c r="R731" s="33">
        <v>114</v>
      </c>
      <c r="S731" s="19">
        <v>5.486111111111111E-2</v>
      </c>
    </row>
    <row r="732" spans="1:19">
      <c r="A732" s="16">
        <v>17</v>
      </c>
      <c r="B732" s="15" t="s">
        <v>182</v>
      </c>
      <c r="C732" s="16">
        <v>3</v>
      </c>
      <c r="D732" s="15" t="s">
        <v>61</v>
      </c>
      <c r="E732" s="15" t="s">
        <v>82</v>
      </c>
      <c r="F732" s="15" t="s">
        <v>59</v>
      </c>
      <c r="G732" s="35">
        <v>14.35</v>
      </c>
      <c r="H732" s="15" t="s">
        <v>57</v>
      </c>
      <c r="I732" s="16">
        <v>731</v>
      </c>
      <c r="J732" s="15" t="s">
        <v>69</v>
      </c>
      <c r="K732" s="15" t="s">
        <v>18</v>
      </c>
      <c r="L732" s="23">
        <v>45023</v>
      </c>
      <c r="M732" s="14" t="s">
        <v>2099</v>
      </c>
      <c r="N732" s="17" t="s">
        <v>2205</v>
      </c>
      <c r="O732" s="13">
        <v>0.13125000000000001</v>
      </c>
      <c r="P732" s="14">
        <v>9.8611111111111122E-2</v>
      </c>
      <c r="Q732" s="15" t="s">
        <v>2302</v>
      </c>
      <c r="R732" s="32">
        <v>64</v>
      </c>
      <c r="S732" s="14">
        <v>3.2638888888888891E-2</v>
      </c>
    </row>
    <row r="733" spans="1:19">
      <c r="A733" s="21">
        <v>12</v>
      </c>
      <c r="B733" s="20" t="s">
        <v>180</v>
      </c>
      <c r="C733" s="21">
        <v>3</v>
      </c>
      <c r="D733" s="20" t="s">
        <v>78</v>
      </c>
      <c r="E733" s="20" t="s">
        <v>82</v>
      </c>
      <c r="F733" s="20" t="s">
        <v>59</v>
      </c>
      <c r="G733" s="36">
        <v>43.35</v>
      </c>
      <c r="H733" s="20" t="s">
        <v>57</v>
      </c>
      <c r="I733" s="21">
        <v>732</v>
      </c>
      <c r="J733" s="20" t="s">
        <v>104</v>
      </c>
      <c r="K733" s="20" t="s">
        <v>178</v>
      </c>
      <c r="L733" s="24">
        <v>45023</v>
      </c>
      <c r="M733" s="19" t="s">
        <v>2084</v>
      </c>
      <c r="N733" s="22" t="s">
        <v>2297</v>
      </c>
      <c r="O733" s="18">
        <v>0.16388888888888889</v>
      </c>
      <c r="P733" s="19">
        <v>7.9861111111111105E-2</v>
      </c>
      <c r="Q733" s="20" t="s">
        <v>2302</v>
      </c>
      <c r="R733" s="33">
        <v>306</v>
      </c>
      <c r="S733" s="19">
        <v>8.4027777777777785E-2</v>
      </c>
    </row>
    <row r="734" spans="1:19">
      <c r="A734" s="16">
        <v>14</v>
      </c>
      <c r="B734" s="15" t="s">
        <v>177</v>
      </c>
      <c r="C734" s="16">
        <v>6</v>
      </c>
      <c r="D734" s="15" t="s">
        <v>78</v>
      </c>
      <c r="E734" s="15" t="s">
        <v>66</v>
      </c>
      <c r="F734" s="15" t="s">
        <v>59</v>
      </c>
      <c r="G734" s="35">
        <v>35.090000000000003</v>
      </c>
      <c r="H734" s="15" t="s">
        <v>70</v>
      </c>
      <c r="I734" s="16">
        <v>733</v>
      </c>
      <c r="J734" s="15" t="s">
        <v>64</v>
      </c>
      <c r="K734" s="15" t="s">
        <v>175</v>
      </c>
      <c r="L734" s="23">
        <v>45023</v>
      </c>
      <c r="M734" s="14" t="s">
        <v>1954</v>
      </c>
      <c r="N734" s="17" t="s">
        <v>2198</v>
      </c>
      <c r="O734" s="13">
        <v>7.5000000000000011E-2</v>
      </c>
      <c r="P734" s="14">
        <v>2.3611111111111124E-2</v>
      </c>
      <c r="Q734" s="15" t="s">
        <v>2302</v>
      </c>
      <c r="R734" s="32">
        <v>186</v>
      </c>
      <c r="S734" s="14">
        <v>5.1388888888888887E-2</v>
      </c>
    </row>
    <row r="735" spans="1:19">
      <c r="A735" s="21">
        <v>14</v>
      </c>
      <c r="B735" s="20" t="s">
        <v>174</v>
      </c>
      <c r="C735" s="21">
        <v>2</v>
      </c>
      <c r="D735" s="20" t="s">
        <v>61</v>
      </c>
      <c r="E735" s="20" t="s">
        <v>82</v>
      </c>
      <c r="F735" s="20" t="s">
        <v>102</v>
      </c>
      <c r="G735" s="36">
        <v>46.82</v>
      </c>
      <c r="H735" s="20" t="s">
        <v>70</v>
      </c>
      <c r="I735" s="21">
        <v>734</v>
      </c>
      <c r="J735" s="20" t="s">
        <v>132</v>
      </c>
      <c r="K735" s="20" t="s">
        <v>172</v>
      </c>
      <c r="L735" s="24">
        <v>45023</v>
      </c>
      <c r="M735" s="19" t="s">
        <v>2013</v>
      </c>
      <c r="N735" s="22" t="s">
        <v>2142</v>
      </c>
      <c r="O735" s="18">
        <v>0.10416666666666667</v>
      </c>
      <c r="P735" s="19">
        <v>6.8055555555555564E-2</v>
      </c>
      <c r="Q735" s="20" t="s">
        <v>2302</v>
      </c>
      <c r="R735" s="33">
        <v>139</v>
      </c>
      <c r="S735" s="19">
        <v>3.6111111111111108E-2</v>
      </c>
    </row>
    <row r="736" spans="1:19">
      <c r="A736" s="16">
        <v>20</v>
      </c>
      <c r="B736" s="15" t="s">
        <v>171</v>
      </c>
      <c r="C736" s="16">
        <v>4</v>
      </c>
      <c r="D736" s="15" t="s">
        <v>72</v>
      </c>
      <c r="E736" s="15" t="s">
        <v>60</v>
      </c>
      <c r="F736" s="15" t="s">
        <v>59</v>
      </c>
      <c r="G736" s="35">
        <v>38.43</v>
      </c>
      <c r="H736" s="15" t="s">
        <v>70</v>
      </c>
      <c r="I736" s="16">
        <v>735</v>
      </c>
      <c r="J736" s="15" t="s">
        <v>90</v>
      </c>
      <c r="K736" s="15" t="s">
        <v>169</v>
      </c>
      <c r="L736" s="23">
        <v>45023</v>
      </c>
      <c r="M736" s="14" t="s">
        <v>1964</v>
      </c>
      <c r="N736" s="17" t="s">
        <v>2105</v>
      </c>
      <c r="O736" s="13">
        <v>7.9861111111111105E-2</v>
      </c>
      <c r="P736" s="14">
        <v>1.9444444444444438E-2</v>
      </c>
      <c r="Q736" s="15" t="s">
        <v>2302</v>
      </c>
      <c r="R736" s="32">
        <v>142</v>
      </c>
      <c r="S736" s="14">
        <v>6.0416666666666667E-2</v>
      </c>
    </row>
    <row r="737" spans="1:19">
      <c r="A737" s="21">
        <v>17</v>
      </c>
      <c r="B737" s="20" t="s">
        <v>168</v>
      </c>
      <c r="C737" s="21">
        <v>2</v>
      </c>
      <c r="D737" s="20" t="s">
        <v>78</v>
      </c>
      <c r="E737" s="20" t="s">
        <v>60</v>
      </c>
      <c r="F737" s="20" t="s">
        <v>59</v>
      </c>
      <c r="G737" s="36">
        <v>25.91</v>
      </c>
      <c r="H737" s="20" t="s">
        <v>76</v>
      </c>
      <c r="I737" s="21">
        <v>736</v>
      </c>
      <c r="J737" s="20" t="s">
        <v>90</v>
      </c>
      <c r="K737" s="20" t="s">
        <v>166</v>
      </c>
      <c r="L737" s="24">
        <v>45023</v>
      </c>
      <c r="M737" s="19" t="s">
        <v>2042</v>
      </c>
      <c r="N737" s="22" t="s">
        <v>1897</v>
      </c>
      <c r="O737" s="18">
        <v>0.10486111111111111</v>
      </c>
      <c r="P737" s="19">
        <v>3.0555555555555558E-2</v>
      </c>
      <c r="Q737" s="20" t="s">
        <v>2302</v>
      </c>
      <c r="R737" s="33">
        <v>215</v>
      </c>
      <c r="S737" s="19">
        <v>6.3888888888888884E-2</v>
      </c>
    </row>
    <row r="738" spans="1:19">
      <c r="A738" s="16">
        <v>6</v>
      </c>
      <c r="B738" s="15" t="s">
        <v>165</v>
      </c>
      <c r="C738" s="16">
        <v>1</v>
      </c>
      <c r="D738" s="15" t="s">
        <v>61</v>
      </c>
      <c r="E738" s="15" t="s">
        <v>60</v>
      </c>
      <c r="F738" s="15" t="s">
        <v>106</v>
      </c>
      <c r="G738" s="35">
        <v>24.09</v>
      </c>
      <c r="H738" s="15" t="s">
        <v>57</v>
      </c>
      <c r="I738" s="16">
        <v>737</v>
      </c>
      <c r="J738" s="15" t="s">
        <v>163</v>
      </c>
      <c r="K738" s="15" t="s">
        <v>162</v>
      </c>
      <c r="L738" s="23">
        <v>45023</v>
      </c>
      <c r="M738" s="14" t="s">
        <v>2038</v>
      </c>
      <c r="N738" s="17" t="s">
        <v>1923</v>
      </c>
      <c r="O738" s="13">
        <v>0.10208333333333335</v>
      </c>
      <c r="P738" s="14">
        <v>8.6805555555555566E-2</v>
      </c>
      <c r="Q738" s="15" t="s">
        <v>2302</v>
      </c>
      <c r="R738" s="32">
        <v>118</v>
      </c>
      <c r="S738" s="14">
        <v>1.5277777777777777E-2</v>
      </c>
    </row>
    <row r="739" spans="1:19">
      <c r="A739" s="21">
        <v>15</v>
      </c>
      <c r="B739" s="20" t="s">
        <v>161</v>
      </c>
      <c r="C739" s="21">
        <v>1</v>
      </c>
      <c r="D739" s="20" t="s">
        <v>72</v>
      </c>
      <c r="E739" s="20" t="s">
        <v>82</v>
      </c>
      <c r="F739" s="20" t="s">
        <v>2342</v>
      </c>
      <c r="G739" s="36">
        <v>0</v>
      </c>
      <c r="H739" s="20" t="s">
        <v>76</v>
      </c>
      <c r="I739" s="21">
        <v>738</v>
      </c>
      <c r="J739" s="20" t="s">
        <v>90</v>
      </c>
      <c r="K739" s="20" t="s">
        <v>159</v>
      </c>
      <c r="L739" s="24">
        <v>45023</v>
      </c>
      <c r="M739" s="19" t="s">
        <v>2098</v>
      </c>
      <c r="N739" s="22" t="s">
        <v>1907</v>
      </c>
      <c r="O739" s="18">
        <v>6.1111111111111123E-2</v>
      </c>
      <c r="P739" s="19">
        <v>0</v>
      </c>
      <c r="Q739" s="20" t="s">
        <v>2303</v>
      </c>
      <c r="R739" s="33">
        <v>134</v>
      </c>
      <c r="S739" s="19">
        <v>6.5277777777777782E-2</v>
      </c>
    </row>
    <row r="740" spans="1:19">
      <c r="A740" s="16">
        <v>10</v>
      </c>
      <c r="B740" s="15" t="s">
        <v>158</v>
      </c>
      <c r="C740" s="16">
        <v>5</v>
      </c>
      <c r="D740" s="15" t="s">
        <v>61</v>
      </c>
      <c r="E740" s="15" t="s">
        <v>82</v>
      </c>
      <c r="F740" s="15" t="s">
        <v>106</v>
      </c>
      <c r="G740" s="35">
        <v>33.69</v>
      </c>
      <c r="H740" s="15" t="s">
        <v>57</v>
      </c>
      <c r="I740" s="16">
        <v>739</v>
      </c>
      <c r="J740" s="15" t="s">
        <v>75</v>
      </c>
      <c r="K740" s="15" t="s">
        <v>22</v>
      </c>
      <c r="L740" s="23">
        <v>45023</v>
      </c>
      <c r="M740" s="14" t="s">
        <v>2015</v>
      </c>
      <c r="N740" s="17" t="s">
        <v>2122</v>
      </c>
      <c r="O740" s="13">
        <v>9.5138888888888912E-2</v>
      </c>
      <c r="P740" s="14">
        <v>5.7638888888888913E-2</v>
      </c>
      <c r="Q740" s="15" t="s">
        <v>2302</v>
      </c>
      <c r="R740" s="32">
        <v>46</v>
      </c>
      <c r="S740" s="14">
        <v>3.7499999999999999E-2</v>
      </c>
    </row>
    <row r="741" spans="1:19">
      <c r="A741" s="21">
        <v>16</v>
      </c>
      <c r="B741" s="20" t="s">
        <v>156</v>
      </c>
      <c r="C741" s="21">
        <v>6</v>
      </c>
      <c r="D741" s="20" t="s">
        <v>97</v>
      </c>
      <c r="E741" s="20" t="s">
        <v>82</v>
      </c>
      <c r="F741" s="20" t="s">
        <v>106</v>
      </c>
      <c r="G741" s="36">
        <v>16.05</v>
      </c>
      <c r="H741" s="20" t="s">
        <v>57</v>
      </c>
      <c r="I741" s="21">
        <v>740</v>
      </c>
      <c r="J741" s="20" t="s">
        <v>56</v>
      </c>
      <c r="K741" s="20" t="s">
        <v>154</v>
      </c>
      <c r="L741" s="24">
        <v>45023</v>
      </c>
      <c r="M741" s="19" t="s">
        <v>1938</v>
      </c>
      <c r="N741" s="22" t="s">
        <v>2148</v>
      </c>
      <c r="O741" s="18">
        <v>0.1076388888888889</v>
      </c>
      <c r="P741" s="19">
        <v>2.9166666666666674E-2</v>
      </c>
      <c r="Q741" s="20" t="s">
        <v>2302</v>
      </c>
      <c r="R741" s="33">
        <v>293</v>
      </c>
      <c r="S741" s="19">
        <v>7.8472222222222221E-2</v>
      </c>
    </row>
    <row r="742" spans="1:19">
      <c r="A742" s="16">
        <v>14</v>
      </c>
      <c r="B742" s="15" t="s">
        <v>153</v>
      </c>
      <c r="C742" s="16">
        <v>4</v>
      </c>
      <c r="D742" s="15" t="s">
        <v>61</v>
      </c>
      <c r="E742" s="15" t="s">
        <v>82</v>
      </c>
      <c r="F742" s="15" t="s">
        <v>106</v>
      </c>
      <c r="G742" s="35">
        <v>40.31</v>
      </c>
      <c r="H742" s="15" t="s">
        <v>76</v>
      </c>
      <c r="I742" s="16">
        <v>741</v>
      </c>
      <c r="J742" s="15" t="s">
        <v>85</v>
      </c>
      <c r="K742" s="15" t="s">
        <v>151</v>
      </c>
      <c r="L742" s="23">
        <v>45023</v>
      </c>
      <c r="M742" s="14" t="s">
        <v>1885</v>
      </c>
      <c r="N742" s="17" t="s">
        <v>2190</v>
      </c>
      <c r="O742" s="13">
        <v>0.17291666666666666</v>
      </c>
      <c r="P742" s="14">
        <v>4.7916666666666677E-2</v>
      </c>
      <c r="Q742" s="15" t="s">
        <v>2302</v>
      </c>
      <c r="R742" s="32">
        <v>285</v>
      </c>
      <c r="S742" s="14">
        <v>0.11458333333333333</v>
      </c>
    </row>
    <row r="743" spans="1:19">
      <c r="A743" s="21">
        <v>20</v>
      </c>
      <c r="B743" s="20" t="s">
        <v>150</v>
      </c>
      <c r="C743" s="21">
        <v>4</v>
      </c>
      <c r="D743" s="20" t="s">
        <v>61</v>
      </c>
      <c r="E743" s="20" t="s">
        <v>60</v>
      </c>
      <c r="F743" s="20" t="s">
        <v>2342</v>
      </c>
      <c r="G743" s="36">
        <v>0</v>
      </c>
      <c r="H743" s="20" t="s">
        <v>57</v>
      </c>
      <c r="I743" s="21">
        <v>742</v>
      </c>
      <c r="J743" s="20" t="s">
        <v>75</v>
      </c>
      <c r="K743" s="20" t="s">
        <v>148</v>
      </c>
      <c r="L743" s="24">
        <v>45023</v>
      </c>
      <c r="M743" s="19" t="s">
        <v>2022</v>
      </c>
      <c r="N743" s="22" t="s">
        <v>1968</v>
      </c>
      <c r="O743" s="18">
        <v>7.3611111111111113E-2</v>
      </c>
      <c r="P743" s="19">
        <v>0</v>
      </c>
      <c r="Q743" s="20" t="s">
        <v>2303</v>
      </c>
      <c r="R743" s="33">
        <v>166</v>
      </c>
      <c r="S743" s="19">
        <v>0.10069444444444445</v>
      </c>
    </row>
    <row r="744" spans="1:19">
      <c r="A744" s="16">
        <v>19</v>
      </c>
      <c r="B744" s="15" t="s">
        <v>147</v>
      </c>
      <c r="C744" s="16">
        <v>2</v>
      </c>
      <c r="D744" s="15" t="s">
        <v>72</v>
      </c>
      <c r="E744" s="15" t="s">
        <v>82</v>
      </c>
      <c r="F744" s="15" t="s">
        <v>106</v>
      </c>
      <c r="G744" s="35">
        <v>25.7</v>
      </c>
      <c r="H744" s="15" t="s">
        <v>76</v>
      </c>
      <c r="I744" s="16">
        <v>743</v>
      </c>
      <c r="J744" s="15" t="s">
        <v>104</v>
      </c>
      <c r="K744" s="15" t="s">
        <v>145</v>
      </c>
      <c r="L744" s="23">
        <v>45023</v>
      </c>
      <c r="M744" s="14" t="s">
        <v>2105</v>
      </c>
      <c r="N744" s="17" t="s">
        <v>2298</v>
      </c>
      <c r="O744" s="13">
        <v>0.17500000000000002</v>
      </c>
      <c r="P744" s="14">
        <v>6.527777777777781E-2</v>
      </c>
      <c r="Q744" s="15" t="s">
        <v>2302</v>
      </c>
      <c r="R744" s="32">
        <v>134</v>
      </c>
      <c r="S744" s="14">
        <v>9.930555555555555E-2</v>
      </c>
    </row>
    <row r="745" spans="1:19">
      <c r="A745" s="21">
        <v>11</v>
      </c>
      <c r="B745" s="20" t="s">
        <v>144</v>
      </c>
      <c r="C745" s="21">
        <v>1</v>
      </c>
      <c r="D745" s="20" t="s">
        <v>97</v>
      </c>
      <c r="E745" s="20" t="s">
        <v>82</v>
      </c>
      <c r="F745" s="20" t="s">
        <v>59</v>
      </c>
      <c r="G745" s="36">
        <v>26.5</v>
      </c>
      <c r="H745" s="20" t="s">
        <v>70</v>
      </c>
      <c r="I745" s="21">
        <v>744</v>
      </c>
      <c r="J745" s="20" t="s">
        <v>90</v>
      </c>
      <c r="K745" s="20" t="s">
        <v>142</v>
      </c>
      <c r="L745" s="24">
        <v>45023</v>
      </c>
      <c r="M745" s="19" t="s">
        <v>1966</v>
      </c>
      <c r="N745" s="22" t="s">
        <v>2299</v>
      </c>
      <c r="O745" s="18">
        <v>0.15972222222222221</v>
      </c>
      <c r="P745" s="19">
        <v>0.11319444444444443</v>
      </c>
      <c r="Q745" s="20" t="s">
        <v>2302</v>
      </c>
      <c r="R745" s="33">
        <v>76</v>
      </c>
      <c r="S745" s="19">
        <v>4.6527777777777779E-2</v>
      </c>
    </row>
    <row r="746" spans="1:19">
      <c r="A746" s="16">
        <v>3</v>
      </c>
      <c r="B746" s="15" t="s">
        <v>141</v>
      </c>
      <c r="C746" s="16">
        <v>1</v>
      </c>
      <c r="D746" s="15" t="s">
        <v>87</v>
      </c>
      <c r="E746" s="15" t="s">
        <v>82</v>
      </c>
      <c r="F746" s="15" t="s">
        <v>102</v>
      </c>
      <c r="G746" s="35">
        <v>18.75</v>
      </c>
      <c r="H746" s="15" t="s">
        <v>70</v>
      </c>
      <c r="I746" s="16">
        <v>745</v>
      </c>
      <c r="J746" s="15" t="s">
        <v>126</v>
      </c>
      <c r="K746" s="15" t="s">
        <v>139</v>
      </c>
      <c r="L746" s="23">
        <v>45023</v>
      </c>
      <c r="M746" s="14" t="s">
        <v>2007</v>
      </c>
      <c r="N746" s="17" t="s">
        <v>2143</v>
      </c>
      <c r="O746" s="13">
        <v>9.5833333333333368E-2</v>
      </c>
      <c r="P746" s="14">
        <v>4.5138888888888923E-2</v>
      </c>
      <c r="Q746" s="15" t="s">
        <v>2302</v>
      </c>
      <c r="R746" s="32">
        <v>284</v>
      </c>
      <c r="S746" s="14">
        <v>5.0694444444444445E-2</v>
      </c>
    </row>
    <row r="747" spans="1:19">
      <c r="A747" s="21">
        <v>13</v>
      </c>
      <c r="B747" s="20" t="s">
        <v>138</v>
      </c>
      <c r="C747" s="21">
        <v>2</v>
      </c>
      <c r="D747" s="20" t="s">
        <v>97</v>
      </c>
      <c r="E747" s="20" t="s">
        <v>82</v>
      </c>
      <c r="F747" s="20" t="s">
        <v>59</v>
      </c>
      <c r="G747" s="36">
        <v>44.9</v>
      </c>
      <c r="H747" s="20" t="s">
        <v>76</v>
      </c>
      <c r="I747" s="21">
        <v>746</v>
      </c>
      <c r="J747" s="20" t="s">
        <v>69</v>
      </c>
      <c r="K747" s="20" t="s">
        <v>136</v>
      </c>
      <c r="L747" s="24">
        <v>45023</v>
      </c>
      <c r="M747" s="19" t="s">
        <v>2050</v>
      </c>
      <c r="N747" s="22" t="s">
        <v>2243</v>
      </c>
      <c r="O747" s="18">
        <v>0.1472222222222222</v>
      </c>
      <c r="P747" s="19">
        <v>8.3333333333333315E-2</v>
      </c>
      <c r="Q747" s="20" t="s">
        <v>2302</v>
      </c>
      <c r="R747" s="33">
        <v>201</v>
      </c>
      <c r="S747" s="19">
        <v>5.347222222222222E-2</v>
      </c>
    </row>
    <row r="748" spans="1:19">
      <c r="A748" s="16">
        <v>16</v>
      </c>
      <c r="B748" s="15" t="s">
        <v>130</v>
      </c>
      <c r="C748" s="16">
        <v>3</v>
      </c>
      <c r="D748" s="15" t="s">
        <v>97</v>
      </c>
      <c r="E748" s="15" t="s">
        <v>60</v>
      </c>
      <c r="F748" s="15" t="s">
        <v>106</v>
      </c>
      <c r="G748" s="35">
        <v>37.229999999999997</v>
      </c>
      <c r="H748" s="15" t="s">
        <v>57</v>
      </c>
      <c r="I748" s="16">
        <v>747</v>
      </c>
      <c r="J748" s="15" t="s">
        <v>85</v>
      </c>
      <c r="K748" s="15" t="s">
        <v>26</v>
      </c>
      <c r="L748" s="23">
        <v>45023</v>
      </c>
      <c r="M748" s="14" t="s">
        <v>2043</v>
      </c>
      <c r="N748" s="17" t="s">
        <v>2109</v>
      </c>
      <c r="O748" s="13">
        <v>8.0555555555555533E-2</v>
      </c>
      <c r="P748" s="14">
        <v>6.1111111111111088E-2</v>
      </c>
      <c r="Q748" s="15" t="s">
        <v>2302</v>
      </c>
      <c r="R748" s="32">
        <v>25</v>
      </c>
      <c r="S748" s="14">
        <v>1.9444444444444445E-2</v>
      </c>
    </row>
    <row r="749" spans="1:19">
      <c r="A749" s="21">
        <v>2</v>
      </c>
      <c r="B749" s="20" t="s">
        <v>134</v>
      </c>
      <c r="C749" s="21">
        <v>4</v>
      </c>
      <c r="D749" s="20" t="s">
        <v>61</v>
      </c>
      <c r="E749" s="20" t="s">
        <v>82</v>
      </c>
      <c r="F749" s="20" t="s">
        <v>59</v>
      </c>
      <c r="G749" s="36">
        <v>12.55</v>
      </c>
      <c r="H749" s="20" t="s">
        <v>57</v>
      </c>
      <c r="I749" s="21">
        <v>748</v>
      </c>
      <c r="J749" s="20" t="s">
        <v>132</v>
      </c>
      <c r="K749" s="20" t="s">
        <v>131</v>
      </c>
      <c r="L749" s="24">
        <v>45023</v>
      </c>
      <c r="M749" s="19" t="s">
        <v>2100</v>
      </c>
      <c r="N749" s="22" t="s">
        <v>2217</v>
      </c>
      <c r="O749" s="18">
        <v>0.14305555555555555</v>
      </c>
      <c r="P749" s="19">
        <v>0.11736111111111111</v>
      </c>
      <c r="Q749" s="20" t="s">
        <v>2302</v>
      </c>
      <c r="R749" s="33">
        <v>110</v>
      </c>
      <c r="S749" s="19">
        <v>2.5694444444444443E-2</v>
      </c>
    </row>
    <row r="750" spans="1:19">
      <c r="A750" s="16">
        <v>1</v>
      </c>
      <c r="B750" s="15" t="s">
        <v>130</v>
      </c>
      <c r="C750" s="16">
        <v>2</v>
      </c>
      <c r="D750" s="15" t="s">
        <v>78</v>
      </c>
      <c r="E750" s="15" t="s">
        <v>82</v>
      </c>
      <c r="F750" s="15" t="s">
        <v>106</v>
      </c>
      <c r="G750" s="35">
        <v>24.12</v>
      </c>
      <c r="H750" s="15" t="s">
        <v>76</v>
      </c>
      <c r="I750" s="16">
        <v>749</v>
      </c>
      <c r="J750" s="15" t="s">
        <v>100</v>
      </c>
      <c r="K750" s="15" t="s">
        <v>17</v>
      </c>
      <c r="L750" s="23">
        <v>45023</v>
      </c>
      <c r="M750" s="14" t="s">
        <v>1936</v>
      </c>
      <c r="N750" s="17" t="s">
        <v>2187</v>
      </c>
      <c r="O750" s="13">
        <v>7.3611111111111113E-2</v>
      </c>
      <c r="P750" s="14">
        <v>5.7638888888888885E-2</v>
      </c>
      <c r="Q750" s="15" t="s">
        <v>2302</v>
      </c>
      <c r="R750" s="32">
        <v>70</v>
      </c>
      <c r="S750" s="14">
        <v>5.5555555555555558E-3</v>
      </c>
    </row>
    <row r="751" spans="1:19">
      <c r="A751" s="21">
        <v>6</v>
      </c>
      <c r="B751" s="20" t="s">
        <v>128</v>
      </c>
      <c r="C751" s="21">
        <v>4</v>
      </c>
      <c r="D751" s="20" t="s">
        <v>97</v>
      </c>
      <c r="E751" s="20" t="s">
        <v>82</v>
      </c>
      <c r="F751" s="20" t="s">
        <v>2342</v>
      </c>
      <c r="G751" s="36">
        <v>0</v>
      </c>
      <c r="H751" s="20" t="s">
        <v>70</v>
      </c>
      <c r="I751" s="21">
        <v>750</v>
      </c>
      <c r="J751" s="20" t="s">
        <v>126</v>
      </c>
      <c r="K751" s="20" t="s">
        <v>125</v>
      </c>
      <c r="L751" s="24">
        <v>45023</v>
      </c>
      <c r="M751" s="19" t="s">
        <v>1958</v>
      </c>
      <c r="N751" s="22" t="s">
        <v>2300</v>
      </c>
      <c r="O751" s="18">
        <v>5.1388888888888887E-2</v>
      </c>
      <c r="P751" s="19">
        <v>0</v>
      </c>
      <c r="Q751" s="20" t="s">
        <v>2303</v>
      </c>
      <c r="R751" s="33">
        <v>119</v>
      </c>
      <c r="S751" s="19">
        <v>5.9722222222222225E-2</v>
      </c>
    </row>
    <row r="752" spans="1:19">
      <c r="A752" s="16">
        <v>17</v>
      </c>
      <c r="B752" s="15" t="s">
        <v>124</v>
      </c>
      <c r="C752" s="16">
        <v>6</v>
      </c>
      <c r="D752" s="15" t="s">
        <v>61</v>
      </c>
      <c r="E752" s="15" t="s">
        <v>60</v>
      </c>
      <c r="F752" s="15" t="s">
        <v>59</v>
      </c>
      <c r="G752" s="35">
        <v>49.35</v>
      </c>
      <c r="H752" s="15" t="s">
        <v>70</v>
      </c>
      <c r="I752" s="16">
        <v>751</v>
      </c>
      <c r="J752" s="15" t="s">
        <v>104</v>
      </c>
      <c r="K752" s="15" t="s">
        <v>122</v>
      </c>
      <c r="L752" s="23">
        <v>45023</v>
      </c>
      <c r="M752" s="14" t="s">
        <v>1974</v>
      </c>
      <c r="N752" s="17" t="s">
        <v>2050</v>
      </c>
      <c r="O752" s="13">
        <v>6.8055555555555564E-2</v>
      </c>
      <c r="P752" s="14">
        <v>7.6388888888888964E-3</v>
      </c>
      <c r="Q752" s="15" t="s">
        <v>2302</v>
      </c>
      <c r="R752" s="32">
        <v>170</v>
      </c>
      <c r="S752" s="14">
        <v>6.0416666666666667E-2</v>
      </c>
    </row>
    <row r="753" spans="1:19">
      <c r="A753" s="21">
        <v>3</v>
      </c>
      <c r="B753" s="20" t="s">
        <v>121</v>
      </c>
      <c r="C753" s="21">
        <v>5</v>
      </c>
      <c r="D753" s="20" t="s">
        <v>72</v>
      </c>
      <c r="E753" s="20" t="s">
        <v>82</v>
      </c>
      <c r="F753" s="20" t="s">
        <v>59</v>
      </c>
      <c r="G753" s="36">
        <v>46.27</v>
      </c>
      <c r="H753" s="20" t="s">
        <v>70</v>
      </c>
      <c r="I753" s="21">
        <v>752</v>
      </c>
      <c r="J753" s="20" t="s">
        <v>100</v>
      </c>
      <c r="K753" s="20" t="s">
        <v>7</v>
      </c>
      <c r="L753" s="24">
        <v>45023</v>
      </c>
      <c r="M753" s="19" t="s">
        <v>1994</v>
      </c>
      <c r="N753" s="22" t="s">
        <v>2190</v>
      </c>
      <c r="O753" s="18">
        <v>9.583333333333334E-2</v>
      </c>
      <c r="P753" s="19">
        <v>7.5000000000000011E-2</v>
      </c>
      <c r="Q753" s="20" t="s">
        <v>2302</v>
      </c>
      <c r="R753" s="33">
        <v>60</v>
      </c>
      <c r="S753" s="19">
        <v>2.0833333333333332E-2</v>
      </c>
    </row>
    <row r="754" spans="1:19">
      <c r="A754" s="16">
        <v>11</v>
      </c>
      <c r="B754" s="15" t="s">
        <v>119</v>
      </c>
      <c r="C754" s="16">
        <v>4</v>
      </c>
      <c r="D754" s="15" t="s">
        <v>78</v>
      </c>
      <c r="E754" s="15" t="s">
        <v>82</v>
      </c>
      <c r="F754" s="15" t="s">
        <v>106</v>
      </c>
      <c r="G754" s="35">
        <v>26.24</v>
      </c>
      <c r="H754" s="15" t="s">
        <v>70</v>
      </c>
      <c r="I754" s="16">
        <v>753</v>
      </c>
      <c r="J754" s="15" t="s">
        <v>69</v>
      </c>
      <c r="K754" s="15" t="s">
        <v>117</v>
      </c>
      <c r="L754" s="23">
        <v>45023</v>
      </c>
      <c r="M754" s="14" t="s">
        <v>2013</v>
      </c>
      <c r="N754" s="17" t="s">
        <v>2214</v>
      </c>
      <c r="O754" s="13">
        <v>9.097222222222219E-2</v>
      </c>
      <c r="P754" s="14">
        <v>2.0833333333332982E-3</v>
      </c>
      <c r="Q754" s="15" t="s">
        <v>2302</v>
      </c>
      <c r="R754" s="32">
        <v>163</v>
      </c>
      <c r="S754" s="14">
        <v>8.8888888888888892E-2</v>
      </c>
    </row>
    <row r="755" spans="1:19">
      <c r="A755" s="21">
        <v>8</v>
      </c>
      <c r="B755" s="20" t="s">
        <v>116</v>
      </c>
      <c r="C755" s="21">
        <v>3</v>
      </c>
      <c r="D755" s="20" t="s">
        <v>72</v>
      </c>
      <c r="E755" s="20" t="s">
        <v>82</v>
      </c>
      <c r="F755" s="20" t="s">
        <v>2342</v>
      </c>
      <c r="G755" s="36">
        <v>0</v>
      </c>
      <c r="H755" s="20" t="s">
        <v>57</v>
      </c>
      <c r="I755" s="21">
        <v>754</v>
      </c>
      <c r="J755" s="20" t="s">
        <v>90</v>
      </c>
      <c r="K755" s="20" t="s">
        <v>114</v>
      </c>
      <c r="L755" s="24">
        <v>45023</v>
      </c>
      <c r="M755" s="19" t="s">
        <v>2106</v>
      </c>
      <c r="N755" s="22" t="s">
        <v>2232</v>
      </c>
      <c r="O755" s="18">
        <v>5.2083333333333315E-2</v>
      </c>
      <c r="P755" s="19">
        <v>0</v>
      </c>
      <c r="Q755" s="20" t="s">
        <v>2303</v>
      </c>
      <c r="R755" s="33">
        <v>237</v>
      </c>
      <c r="S755" s="19">
        <v>6.1805555555555558E-2</v>
      </c>
    </row>
    <row r="756" spans="1:19">
      <c r="A756" s="16">
        <v>12</v>
      </c>
      <c r="B756" s="15" t="s">
        <v>113</v>
      </c>
      <c r="C756" s="16">
        <v>3</v>
      </c>
      <c r="D756" s="15" t="s">
        <v>61</v>
      </c>
      <c r="E756" s="15" t="s">
        <v>82</v>
      </c>
      <c r="F756" s="15" t="s">
        <v>59</v>
      </c>
      <c r="G756" s="35">
        <v>26.65</v>
      </c>
      <c r="H756" s="15" t="s">
        <v>76</v>
      </c>
      <c r="I756" s="16">
        <v>755</v>
      </c>
      <c r="J756" s="15" t="s">
        <v>104</v>
      </c>
      <c r="K756" s="15" t="s">
        <v>111</v>
      </c>
      <c r="L756" s="23">
        <v>45023</v>
      </c>
      <c r="M756" s="14" t="s">
        <v>2088</v>
      </c>
      <c r="N756" s="17" t="s">
        <v>2226</v>
      </c>
      <c r="O756" s="13">
        <v>0.11180555555555557</v>
      </c>
      <c r="P756" s="14">
        <v>2.5694444444444464E-2</v>
      </c>
      <c r="Q756" s="15" t="s">
        <v>2302</v>
      </c>
      <c r="R756" s="32">
        <v>211</v>
      </c>
      <c r="S756" s="14">
        <v>7.5694444444444439E-2</v>
      </c>
    </row>
    <row r="757" spans="1:19">
      <c r="A757" s="21">
        <v>11</v>
      </c>
      <c r="B757" s="20" t="s">
        <v>110</v>
      </c>
      <c r="C757" s="21">
        <v>1</v>
      </c>
      <c r="D757" s="20" t="s">
        <v>97</v>
      </c>
      <c r="E757" s="20" t="s">
        <v>66</v>
      </c>
      <c r="F757" s="20" t="s">
        <v>59</v>
      </c>
      <c r="G757" s="36">
        <v>31.75</v>
      </c>
      <c r="H757" s="20" t="s">
        <v>70</v>
      </c>
      <c r="I757" s="21">
        <v>756</v>
      </c>
      <c r="J757" s="20" t="s">
        <v>100</v>
      </c>
      <c r="K757" s="20" t="s">
        <v>108</v>
      </c>
      <c r="L757" s="24">
        <v>45023</v>
      </c>
      <c r="M757" s="19" t="s">
        <v>2015</v>
      </c>
      <c r="N757" s="22" t="s">
        <v>2301</v>
      </c>
      <c r="O757" s="18">
        <v>0.16527777777777777</v>
      </c>
      <c r="P757" s="19">
        <v>0.14166666666666666</v>
      </c>
      <c r="Q757" s="20" t="s">
        <v>2302</v>
      </c>
      <c r="R757" s="33">
        <v>50</v>
      </c>
      <c r="S757" s="19">
        <v>2.361111111111111E-2</v>
      </c>
    </row>
    <row r="758" spans="1:19">
      <c r="A758" s="16">
        <v>3</v>
      </c>
      <c r="B758" s="15" t="s">
        <v>107</v>
      </c>
      <c r="C758" s="16">
        <v>6</v>
      </c>
      <c r="D758" s="15" t="s">
        <v>61</v>
      </c>
      <c r="E758" s="15" t="s">
        <v>82</v>
      </c>
      <c r="F758" s="15" t="s">
        <v>106</v>
      </c>
      <c r="G758" s="35">
        <v>10.029999999999999</v>
      </c>
      <c r="H758" s="15" t="s">
        <v>57</v>
      </c>
      <c r="I758" s="16">
        <v>757</v>
      </c>
      <c r="J758" s="15" t="s">
        <v>104</v>
      </c>
      <c r="K758" s="15" t="s">
        <v>7</v>
      </c>
      <c r="L758" s="23">
        <v>45023</v>
      </c>
      <c r="M758" s="14" t="s">
        <v>1925</v>
      </c>
      <c r="N758" s="17" t="s">
        <v>2275</v>
      </c>
      <c r="O758" s="13">
        <v>0.12152777777777778</v>
      </c>
      <c r="P758" s="14">
        <v>9.375E-2</v>
      </c>
      <c r="Q758" s="15" t="s">
        <v>2302</v>
      </c>
      <c r="R758" s="32">
        <v>60</v>
      </c>
      <c r="S758" s="14">
        <v>2.7777777777777776E-2</v>
      </c>
    </row>
    <row r="759" spans="1:19">
      <c r="A759" s="21">
        <v>18</v>
      </c>
      <c r="B759" s="20" t="s">
        <v>103</v>
      </c>
      <c r="C759" s="21">
        <v>4</v>
      </c>
      <c r="D759" s="20" t="s">
        <v>72</v>
      </c>
      <c r="E759" s="20" t="s">
        <v>60</v>
      </c>
      <c r="F759" s="20" t="s">
        <v>102</v>
      </c>
      <c r="G759" s="36">
        <v>27.04</v>
      </c>
      <c r="H759" s="20" t="s">
        <v>57</v>
      </c>
      <c r="I759" s="21">
        <v>758</v>
      </c>
      <c r="J759" s="20" t="s">
        <v>100</v>
      </c>
      <c r="K759" s="20" t="s">
        <v>99</v>
      </c>
      <c r="L759" s="24">
        <v>45023</v>
      </c>
      <c r="M759" s="19" t="s">
        <v>2025</v>
      </c>
      <c r="N759" s="22" t="s">
        <v>2087</v>
      </c>
      <c r="O759" s="18">
        <v>7.8472222222222221E-2</v>
      </c>
      <c r="P759" s="19">
        <v>0.05</v>
      </c>
      <c r="Q759" s="20" t="s">
        <v>2302</v>
      </c>
      <c r="R759" s="33">
        <v>52</v>
      </c>
      <c r="S759" s="19">
        <v>2.8472222222222222E-2</v>
      </c>
    </row>
    <row r="760" spans="1:19">
      <c r="A760" s="16">
        <v>20</v>
      </c>
      <c r="B760" s="15" t="s">
        <v>98</v>
      </c>
      <c r="C760" s="16">
        <v>5</v>
      </c>
      <c r="D760" s="15" t="s">
        <v>97</v>
      </c>
      <c r="E760" s="15" t="s">
        <v>82</v>
      </c>
      <c r="F760" s="15" t="s">
        <v>2342</v>
      </c>
      <c r="G760" s="35">
        <v>0</v>
      </c>
      <c r="H760" s="15" t="s">
        <v>57</v>
      </c>
      <c r="I760" s="16">
        <v>759</v>
      </c>
      <c r="J760" s="15" t="s">
        <v>64</v>
      </c>
      <c r="K760" s="15" t="s">
        <v>95</v>
      </c>
      <c r="L760" s="23">
        <v>45023</v>
      </c>
      <c r="M760" s="14" t="s">
        <v>1931</v>
      </c>
      <c r="N760" s="17" t="s">
        <v>1944</v>
      </c>
      <c r="O760" s="13">
        <v>0.12847222222222221</v>
      </c>
      <c r="P760" s="14">
        <v>0</v>
      </c>
      <c r="Q760" s="15" t="s">
        <v>2303</v>
      </c>
      <c r="R760" s="32">
        <v>342</v>
      </c>
      <c r="S760" s="14">
        <v>0.1361111111111111</v>
      </c>
    </row>
    <row r="761" spans="1:19">
      <c r="A761" s="21">
        <v>5</v>
      </c>
      <c r="B761" s="20" t="s">
        <v>94</v>
      </c>
      <c r="C761" s="21">
        <v>6</v>
      </c>
      <c r="D761" s="20" t="s">
        <v>78</v>
      </c>
      <c r="E761" s="20" t="s">
        <v>82</v>
      </c>
      <c r="F761" s="20" t="s">
        <v>59</v>
      </c>
      <c r="G761" s="36">
        <v>39.42</v>
      </c>
      <c r="H761" s="20" t="s">
        <v>70</v>
      </c>
      <c r="I761" s="21">
        <v>760</v>
      </c>
      <c r="J761" s="20" t="s">
        <v>64</v>
      </c>
      <c r="K761" s="20" t="s">
        <v>17</v>
      </c>
      <c r="L761" s="24">
        <v>45023</v>
      </c>
      <c r="M761" s="19" t="s">
        <v>1921</v>
      </c>
      <c r="N761" s="22" t="s">
        <v>1941</v>
      </c>
      <c r="O761" s="18">
        <v>5.2083333333333322E-2</v>
      </c>
      <c r="P761" s="19">
        <v>3.8194444444444434E-2</v>
      </c>
      <c r="Q761" s="20" t="s">
        <v>2302</v>
      </c>
      <c r="R761" s="33">
        <v>105</v>
      </c>
      <c r="S761" s="19">
        <v>1.3888888888888888E-2</v>
      </c>
    </row>
    <row r="762" spans="1:19">
      <c r="A762" s="16">
        <v>4</v>
      </c>
      <c r="B762" s="15" t="s">
        <v>92</v>
      </c>
      <c r="C762" s="16">
        <v>4</v>
      </c>
      <c r="D762" s="15" t="s">
        <v>72</v>
      </c>
      <c r="E762" s="15" t="s">
        <v>60</v>
      </c>
      <c r="F762" s="15" t="s">
        <v>2342</v>
      </c>
      <c r="G762" s="35">
        <v>0</v>
      </c>
      <c r="H762" s="15" t="s">
        <v>70</v>
      </c>
      <c r="I762" s="16">
        <v>761</v>
      </c>
      <c r="J762" s="15" t="s">
        <v>90</v>
      </c>
      <c r="K762" s="15" t="s">
        <v>89</v>
      </c>
      <c r="L762" s="23">
        <v>45023</v>
      </c>
      <c r="M762" s="14" t="s">
        <v>1948</v>
      </c>
      <c r="N762" s="17" t="s">
        <v>1956</v>
      </c>
      <c r="O762" s="13">
        <v>4.3750000000000011E-2</v>
      </c>
      <c r="P762" s="14">
        <v>0</v>
      </c>
      <c r="Q762" s="15" t="s">
        <v>2303</v>
      </c>
      <c r="R762" s="32">
        <v>174</v>
      </c>
      <c r="S762" s="14">
        <v>7.0833333333333331E-2</v>
      </c>
    </row>
    <row r="763" spans="1:19">
      <c r="A763" s="21">
        <v>4</v>
      </c>
      <c r="B763" s="20" t="s">
        <v>88</v>
      </c>
      <c r="C763" s="21">
        <v>3</v>
      </c>
      <c r="D763" s="20" t="s">
        <v>87</v>
      </c>
      <c r="E763" s="20" t="s">
        <v>60</v>
      </c>
      <c r="F763" s="20" t="s">
        <v>59</v>
      </c>
      <c r="G763" s="36">
        <v>49.45</v>
      </c>
      <c r="H763" s="20" t="s">
        <v>57</v>
      </c>
      <c r="I763" s="21">
        <v>762</v>
      </c>
      <c r="J763" s="20" t="s">
        <v>85</v>
      </c>
      <c r="K763" s="20" t="s">
        <v>84</v>
      </c>
      <c r="L763" s="24">
        <v>45023</v>
      </c>
      <c r="M763" s="19" t="s">
        <v>1972</v>
      </c>
      <c r="N763" s="22" t="s">
        <v>1955</v>
      </c>
      <c r="O763" s="18">
        <v>8.8194444444444436E-2</v>
      </c>
      <c r="P763" s="19">
        <v>6.805555555555555E-2</v>
      </c>
      <c r="Q763" s="20" t="s">
        <v>2302</v>
      </c>
      <c r="R763" s="33">
        <v>99</v>
      </c>
      <c r="S763" s="19">
        <v>2.013888888888889E-2</v>
      </c>
    </row>
    <row r="764" spans="1:19">
      <c r="A764" s="16">
        <v>18</v>
      </c>
      <c r="B764" s="15" t="s">
        <v>83</v>
      </c>
      <c r="C764" s="16">
        <v>3</v>
      </c>
      <c r="D764" s="15" t="s">
        <v>78</v>
      </c>
      <c r="E764" s="15" t="s">
        <v>82</v>
      </c>
      <c r="F764" s="15" t="s">
        <v>59</v>
      </c>
      <c r="G764" s="35">
        <v>22.88</v>
      </c>
      <c r="H764" s="15" t="s">
        <v>57</v>
      </c>
      <c r="I764" s="16">
        <v>763</v>
      </c>
      <c r="J764" s="15" t="s">
        <v>64</v>
      </c>
      <c r="K764" s="15" t="s">
        <v>80</v>
      </c>
      <c r="L764" s="23">
        <v>45023</v>
      </c>
      <c r="M764" s="14" t="s">
        <v>1938</v>
      </c>
      <c r="N764" s="17" t="s">
        <v>2116</v>
      </c>
      <c r="O764" s="13">
        <v>5.7638888888888906E-2</v>
      </c>
      <c r="P764" s="14">
        <v>3.541666666666668E-2</v>
      </c>
      <c r="Q764" s="15" t="s">
        <v>2302</v>
      </c>
      <c r="R764" s="32">
        <v>104</v>
      </c>
      <c r="S764" s="14">
        <v>2.2222222222222223E-2</v>
      </c>
    </row>
    <row r="765" spans="1:19">
      <c r="A765" s="21">
        <v>20</v>
      </c>
      <c r="B765" s="20" t="s">
        <v>79</v>
      </c>
      <c r="C765" s="21">
        <v>1</v>
      </c>
      <c r="D765" s="20" t="s">
        <v>78</v>
      </c>
      <c r="E765" s="20" t="s">
        <v>66</v>
      </c>
      <c r="F765" s="20" t="s">
        <v>59</v>
      </c>
      <c r="G765" s="36">
        <v>20.41</v>
      </c>
      <c r="H765" s="20" t="s">
        <v>76</v>
      </c>
      <c r="I765" s="21">
        <v>764</v>
      </c>
      <c r="J765" s="20" t="s">
        <v>75</v>
      </c>
      <c r="K765" s="20" t="s">
        <v>74</v>
      </c>
      <c r="L765" s="24">
        <v>45023</v>
      </c>
      <c r="M765" s="19" t="s">
        <v>1926</v>
      </c>
      <c r="N765" s="22" t="s">
        <v>2146</v>
      </c>
      <c r="O765" s="18">
        <v>0.10486111111111111</v>
      </c>
      <c r="P765" s="19">
        <v>1.6666666666666663E-2</v>
      </c>
      <c r="Q765" s="20" t="s">
        <v>2302</v>
      </c>
      <c r="R765" s="33">
        <v>85</v>
      </c>
      <c r="S765" s="19">
        <v>7.7777777777777779E-2</v>
      </c>
    </row>
    <row r="766" spans="1:19">
      <c r="A766" s="16">
        <v>20</v>
      </c>
      <c r="B766" s="15" t="s">
        <v>73</v>
      </c>
      <c r="C766" s="16">
        <v>4</v>
      </c>
      <c r="D766" s="15" t="s">
        <v>72</v>
      </c>
      <c r="E766" s="15" t="s">
        <v>66</v>
      </c>
      <c r="F766" s="15" t="s">
        <v>2342</v>
      </c>
      <c r="G766" s="35">
        <v>0</v>
      </c>
      <c r="H766" s="15" t="s">
        <v>70</v>
      </c>
      <c r="I766" s="16">
        <v>765</v>
      </c>
      <c r="J766" s="15" t="s">
        <v>69</v>
      </c>
      <c r="K766" s="15" t="s">
        <v>68</v>
      </c>
      <c r="L766" s="23">
        <v>45023</v>
      </c>
      <c r="M766" s="14" t="s">
        <v>2083</v>
      </c>
      <c r="N766" s="17" t="s">
        <v>2072</v>
      </c>
      <c r="O766" s="13">
        <v>5.0694444444444445E-2</v>
      </c>
      <c r="P766" s="14">
        <v>0</v>
      </c>
      <c r="Q766" s="15" t="s">
        <v>2303</v>
      </c>
      <c r="R766" s="32">
        <v>233</v>
      </c>
      <c r="S766" s="14">
        <v>0.11388888888888889</v>
      </c>
    </row>
    <row r="767" spans="1:19">
      <c r="A767" s="21">
        <v>17</v>
      </c>
      <c r="B767" s="20" t="s">
        <v>67</v>
      </c>
      <c r="C767" s="21">
        <v>6</v>
      </c>
      <c r="D767" s="20" t="s">
        <v>61</v>
      </c>
      <c r="E767" s="20" t="s">
        <v>66</v>
      </c>
      <c r="F767" s="20" t="s">
        <v>59</v>
      </c>
      <c r="G767" s="36">
        <v>12.57</v>
      </c>
      <c r="H767" s="20" t="s">
        <v>57</v>
      </c>
      <c r="I767" s="21">
        <v>766</v>
      </c>
      <c r="J767" s="20" t="s">
        <v>64</v>
      </c>
      <c r="K767" s="20" t="s">
        <v>63</v>
      </c>
      <c r="L767" s="24">
        <v>45023</v>
      </c>
      <c r="M767" s="19" t="s">
        <v>1953</v>
      </c>
      <c r="N767" s="22" t="s">
        <v>2185</v>
      </c>
      <c r="O767" s="18">
        <v>0.13611111111111107</v>
      </c>
      <c r="P767" s="19">
        <v>4.3055555555555514E-2</v>
      </c>
      <c r="Q767" s="20" t="s">
        <v>2302</v>
      </c>
      <c r="R767" s="33">
        <v>185</v>
      </c>
      <c r="S767" s="19">
        <v>9.3055555555555558E-2</v>
      </c>
    </row>
    <row r="768" spans="1:19">
      <c r="A768" s="16">
        <v>10</v>
      </c>
      <c r="B768" s="15" t="s">
        <v>62</v>
      </c>
      <c r="C768" s="16">
        <v>3</v>
      </c>
      <c r="D768" s="15" t="s">
        <v>61</v>
      </c>
      <c r="E768" s="15" t="s">
        <v>60</v>
      </c>
      <c r="F768" s="15" t="s">
        <v>59</v>
      </c>
      <c r="G768" s="35">
        <v>15.98</v>
      </c>
      <c r="H768" s="15" t="s">
        <v>57</v>
      </c>
      <c r="I768" s="16">
        <v>767</v>
      </c>
      <c r="J768" s="15" t="s">
        <v>56</v>
      </c>
      <c r="K768" s="15" t="s">
        <v>55</v>
      </c>
      <c r="L768" s="23">
        <v>45023</v>
      </c>
      <c r="M768" s="14" t="s">
        <v>2042</v>
      </c>
      <c r="N768" s="17" t="s">
        <v>2024</v>
      </c>
      <c r="O768" s="13">
        <v>0.11736111111111111</v>
      </c>
      <c r="P768" s="14">
        <v>5.8333333333333334E-2</v>
      </c>
      <c r="Q768" s="15" t="s">
        <v>2302</v>
      </c>
      <c r="R768" s="32">
        <v>169</v>
      </c>
      <c r="S768" s="14">
        <v>5.9027777777777776E-2</v>
      </c>
    </row>
    <row r="769" spans="1:19">
      <c r="A769" s="16"/>
      <c r="B769" s="15"/>
      <c r="C769" s="16"/>
      <c r="D769" s="15"/>
      <c r="E769" s="15"/>
      <c r="F769" s="15"/>
      <c r="G769" s="35">
        <f>SUM(Tabla4[Propina])</f>
        <v>19349.000000000004</v>
      </c>
      <c r="H769" s="15"/>
      <c r="I769" s="16"/>
      <c r="J769" s="15"/>
      <c r="K769" s="15"/>
      <c r="L769" s="23"/>
      <c r="M769" s="14"/>
      <c r="N769" s="17"/>
      <c r="O769" s="13"/>
      <c r="P769" s="14"/>
      <c r="Q769" s="15"/>
      <c r="R769" s="32"/>
      <c r="S769" s="14"/>
    </row>
  </sheetData>
  <phoneticPr fontId="2" type="noConversion"/>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D1F24-0D67-3645-8ECC-02B3A4CF0169}">
  <sheetPr>
    <tabColor theme="4" tint="0.39997558519241921"/>
  </sheetPr>
  <dimension ref="A1:AC36"/>
  <sheetViews>
    <sheetView zoomScale="110" workbookViewId="0">
      <selection activeCell="J4" sqref="J4"/>
    </sheetView>
  </sheetViews>
  <sheetFormatPr baseColWidth="10" defaultRowHeight="16"/>
  <cols>
    <col min="1" max="1" width="16.6640625" bestFit="1" customWidth="1"/>
    <col min="2" max="2" width="8.1640625" bestFit="1" customWidth="1"/>
    <col min="3" max="3" width="8.33203125" bestFit="1" customWidth="1"/>
    <col min="4" max="4" width="7.1640625" bestFit="1" customWidth="1"/>
    <col min="5" max="5" width="18.1640625" bestFit="1" customWidth="1"/>
    <col min="6" max="6" width="23" bestFit="1" customWidth="1"/>
    <col min="7" max="8" width="8.1640625" bestFit="1" customWidth="1"/>
    <col min="9" max="9" width="16.6640625" bestFit="1" customWidth="1"/>
    <col min="10" max="10" width="17.83203125" bestFit="1" customWidth="1"/>
    <col min="11" max="11" width="8.1640625" bestFit="1" customWidth="1"/>
    <col min="12" max="12" width="9.33203125" bestFit="1" customWidth="1"/>
    <col min="13" max="13" width="12" bestFit="1" customWidth="1"/>
    <col min="16" max="16" width="15.5" bestFit="1" customWidth="1"/>
    <col min="17" max="17" width="8.1640625" bestFit="1" customWidth="1"/>
    <col min="20" max="20" width="18" bestFit="1" customWidth="1"/>
    <col min="21" max="21" width="20.6640625" bestFit="1" customWidth="1"/>
    <col min="22" max="22" width="17" bestFit="1" customWidth="1"/>
    <col min="23" max="24" width="17" customWidth="1"/>
    <col min="25" max="25" width="18.83203125" bestFit="1" customWidth="1"/>
    <col min="26" max="26" width="28.1640625" bestFit="1" customWidth="1"/>
    <col min="27" max="27" width="24.1640625" bestFit="1" customWidth="1"/>
    <col min="28" max="28" width="17.83203125" bestFit="1" customWidth="1"/>
    <col min="29" max="29" width="23" bestFit="1" customWidth="1"/>
    <col min="30" max="30" width="15" bestFit="1" customWidth="1"/>
    <col min="31" max="31" width="17.33203125" customWidth="1"/>
    <col min="32" max="32" width="24.6640625" customWidth="1"/>
  </cols>
  <sheetData>
    <row r="1" spans="1:29">
      <c r="A1" s="71" t="s">
        <v>2355</v>
      </c>
      <c r="B1" s="71"/>
      <c r="C1" s="71"/>
      <c r="D1" s="71"/>
      <c r="E1" t="s">
        <v>2352</v>
      </c>
    </row>
    <row r="2" spans="1:29">
      <c r="A2" s="71" t="s">
        <v>2353</v>
      </c>
      <c r="B2" s="71"/>
      <c r="C2" t="s">
        <v>2354</v>
      </c>
    </row>
    <row r="3" spans="1:29">
      <c r="A3" s="71" t="s">
        <v>2360</v>
      </c>
      <c r="B3" s="71"/>
      <c r="C3" s="71"/>
      <c r="D3" s="71"/>
      <c r="E3" t="s">
        <v>2361</v>
      </c>
    </row>
    <row r="4" spans="1:29">
      <c r="A4" s="70" t="s">
        <v>2362</v>
      </c>
      <c r="B4" t="s">
        <v>2361</v>
      </c>
    </row>
    <row r="5" spans="1:29">
      <c r="A5" s="71" t="s">
        <v>2363</v>
      </c>
      <c r="B5" s="71"/>
      <c r="C5" s="71"/>
      <c r="D5" s="71"/>
      <c r="E5" s="71"/>
      <c r="F5" t="s">
        <v>2354</v>
      </c>
    </row>
    <row r="10" spans="1:29">
      <c r="A10" s="73" t="s">
        <v>2311</v>
      </c>
      <c r="B10" s="73"/>
      <c r="E10" s="73" t="s">
        <v>2312</v>
      </c>
      <c r="F10" s="73"/>
      <c r="I10" s="73" t="s">
        <v>2313</v>
      </c>
      <c r="J10" s="73"/>
      <c r="K10" s="73"/>
      <c r="L10" s="73"/>
      <c r="M10" s="73"/>
      <c r="P10" s="73" t="s">
        <v>2314</v>
      </c>
      <c r="Q10" s="73"/>
      <c r="T10" s="72" t="s">
        <v>2317</v>
      </c>
      <c r="U10" s="74"/>
      <c r="Y10" s="72" t="s">
        <v>2318</v>
      </c>
      <c r="Z10" s="72"/>
      <c r="AB10" s="73" t="s">
        <v>2320</v>
      </c>
      <c r="AC10" s="73"/>
    </row>
    <row r="11" spans="1:29">
      <c r="A11" s="4" t="s">
        <v>1873</v>
      </c>
      <c r="B11" t="s">
        <v>2307</v>
      </c>
      <c r="E11" s="4" t="s">
        <v>2309</v>
      </c>
      <c r="F11" t="s">
        <v>2308</v>
      </c>
      <c r="I11" s="4" t="s">
        <v>2307</v>
      </c>
      <c r="J11" s="4" t="s">
        <v>2310</v>
      </c>
      <c r="P11" s="4" t="s">
        <v>1869</v>
      </c>
      <c r="Q11" s="31" t="s">
        <v>2307</v>
      </c>
      <c r="T11" s="4" t="s">
        <v>2356</v>
      </c>
      <c r="U11" t="s">
        <v>2316</v>
      </c>
      <c r="Y11" s="4" t="s">
        <v>2358</v>
      </c>
      <c r="Z11" t="s">
        <v>2357</v>
      </c>
      <c r="AB11" s="4" t="s">
        <v>1874</v>
      </c>
      <c r="AC11" t="s">
        <v>2319</v>
      </c>
    </row>
    <row r="12" spans="1:29">
      <c r="A12" s="5" t="s">
        <v>82</v>
      </c>
      <c r="B12" s="31">
        <v>48561</v>
      </c>
      <c r="E12" s="5" t="s">
        <v>102</v>
      </c>
      <c r="F12" s="2">
        <v>81</v>
      </c>
      <c r="I12" s="4" t="s">
        <v>1873</v>
      </c>
      <c r="J12" t="s">
        <v>82</v>
      </c>
      <c r="K12" t="s">
        <v>66</v>
      </c>
      <c r="L12" t="s">
        <v>60</v>
      </c>
      <c r="M12" t="s">
        <v>1879</v>
      </c>
      <c r="P12" s="5" t="s">
        <v>64</v>
      </c>
      <c r="Q12" s="12">
        <v>9.9569723767413118E-2</v>
      </c>
      <c r="T12" s="5" t="s">
        <v>2303</v>
      </c>
      <c r="U12" s="12">
        <v>0.14602346805736635</v>
      </c>
      <c r="Y12" s="37">
        <v>45017</v>
      </c>
      <c r="Z12" s="12">
        <v>0.14658328595793069</v>
      </c>
      <c r="AB12" s="5" t="s">
        <v>97</v>
      </c>
      <c r="AC12" s="2">
        <v>138</v>
      </c>
    </row>
    <row r="13" spans="1:29">
      <c r="A13" s="5" t="s">
        <v>66</v>
      </c>
      <c r="B13" s="31">
        <v>18684</v>
      </c>
      <c r="E13" s="5" t="s">
        <v>59</v>
      </c>
      <c r="F13" s="2">
        <v>453</v>
      </c>
      <c r="I13" s="37">
        <v>45017</v>
      </c>
      <c r="J13" s="31">
        <v>8184</v>
      </c>
      <c r="K13" s="31">
        <v>2900</v>
      </c>
      <c r="L13" s="31">
        <v>2566</v>
      </c>
      <c r="M13" s="31">
        <v>13650</v>
      </c>
      <c r="P13" s="5" t="s">
        <v>126</v>
      </c>
      <c r="Q13" s="12">
        <v>8.3107497741644082E-2</v>
      </c>
      <c r="T13" s="5" t="s">
        <v>2302</v>
      </c>
      <c r="U13" s="12">
        <v>0.85397653194263368</v>
      </c>
      <c r="Y13" s="37">
        <v>45018</v>
      </c>
      <c r="Z13" s="12">
        <v>0.19129102279187557</v>
      </c>
      <c r="AB13" s="5" t="s">
        <v>61</v>
      </c>
      <c r="AC13" s="2">
        <v>192</v>
      </c>
    </row>
    <row r="14" spans="1:29">
      <c r="A14" s="5" t="s">
        <v>60</v>
      </c>
      <c r="B14" s="31">
        <v>16887</v>
      </c>
      <c r="E14" s="5" t="s">
        <v>106</v>
      </c>
      <c r="F14" s="2">
        <v>121</v>
      </c>
      <c r="I14" s="37">
        <v>45018</v>
      </c>
      <c r="J14" s="31">
        <v>9157</v>
      </c>
      <c r="K14" s="31">
        <v>3114</v>
      </c>
      <c r="L14" s="31">
        <v>2488</v>
      </c>
      <c r="M14" s="31">
        <v>14759</v>
      </c>
      <c r="P14" s="5" t="s">
        <v>104</v>
      </c>
      <c r="Q14" s="12">
        <v>8.6007702182284984E-2</v>
      </c>
      <c r="T14" s="5" t="s">
        <v>1879</v>
      </c>
      <c r="U14" s="12">
        <v>1</v>
      </c>
      <c r="Y14" s="37">
        <v>45019</v>
      </c>
      <c r="Z14" s="12">
        <v>6.8416972453356775E-2</v>
      </c>
      <c r="AB14" s="5" t="s">
        <v>72</v>
      </c>
      <c r="AC14" s="2">
        <v>158</v>
      </c>
    </row>
    <row r="15" spans="1:29">
      <c r="A15" s="5" t="s">
        <v>1879</v>
      </c>
      <c r="B15" s="31">
        <v>84132</v>
      </c>
      <c r="E15" s="5" t="s">
        <v>1879</v>
      </c>
      <c r="F15" s="2">
        <v>655</v>
      </c>
      <c r="I15" s="37">
        <v>45019</v>
      </c>
      <c r="J15" s="31">
        <v>2993</v>
      </c>
      <c r="K15" s="31">
        <v>677</v>
      </c>
      <c r="L15" s="31">
        <v>2026</v>
      </c>
      <c r="M15" s="31">
        <v>5696</v>
      </c>
      <c r="P15" s="5" t="s">
        <v>69</v>
      </c>
      <c r="Q15" s="12">
        <v>0.10828222317310893</v>
      </c>
      <c r="Y15" s="37">
        <v>45020</v>
      </c>
      <c r="Z15" s="12">
        <v>8.1861594914465846E-2</v>
      </c>
      <c r="AB15" s="5" t="s">
        <v>78</v>
      </c>
      <c r="AC15" s="2">
        <v>149</v>
      </c>
    </row>
    <row r="16" spans="1:29">
      <c r="I16" s="37">
        <v>45020</v>
      </c>
      <c r="J16" s="31">
        <v>2850</v>
      </c>
      <c r="K16" s="31">
        <v>1689</v>
      </c>
      <c r="L16" s="31">
        <v>2260</v>
      </c>
      <c r="M16" s="31">
        <v>6799</v>
      </c>
      <c r="P16" s="5" t="s">
        <v>75</v>
      </c>
      <c r="Q16" s="12">
        <v>9.6764607996957158E-2</v>
      </c>
      <c r="Y16" s="37">
        <v>45021</v>
      </c>
      <c r="Z16" s="12">
        <v>0.11527159026306273</v>
      </c>
      <c r="AB16" s="5" t="s">
        <v>87</v>
      </c>
      <c r="AC16" s="2">
        <v>130</v>
      </c>
    </row>
    <row r="17" spans="9:29">
      <c r="I17" s="37">
        <v>45021</v>
      </c>
      <c r="J17" s="31">
        <v>6027</v>
      </c>
      <c r="K17" s="31">
        <v>1992</v>
      </c>
      <c r="L17" s="31">
        <v>797</v>
      </c>
      <c r="M17" s="31">
        <v>8816</v>
      </c>
      <c r="P17" s="5" t="s">
        <v>56</v>
      </c>
      <c r="Q17" s="12">
        <v>6.9854514334617035E-2</v>
      </c>
      <c r="Y17" s="37">
        <v>45022</v>
      </c>
      <c r="Z17" s="12">
        <v>0.23624631763915444</v>
      </c>
      <c r="AB17" s="5" t="s">
        <v>1879</v>
      </c>
      <c r="AC17" s="2">
        <v>767</v>
      </c>
    </row>
    <row r="18" spans="9:29">
      <c r="I18" s="37">
        <v>45022</v>
      </c>
      <c r="J18" s="31">
        <v>10714</v>
      </c>
      <c r="K18" s="31">
        <v>5010</v>
      </c>
      <c r="L18" s="31">
        <v>4074</v>
      </c>
      <c r="M18" s="31">
        <v>19798</v>
      </c>
      <c r="P18" s="5" t="s">
        <v>90</v>
      </c>
      <c r="Q18" s="12">
        <v>9.2414301335995819E-2</v>
      </c>
      <c r="Y18" s="37">
        <v>45023</v>
      </c>
      <c r="Z18" s="12">
        <v>0.16032921598015407</v>
      </c>
    </row>
    <row r="19" spans="9:29">
      <c r="I19" s="37">
        <v>45023</v>
      </c>
      <c r="J19" s="31">
        <v>8636</v>
      </c>
      <c r="K19" s="31">
        <v>3302</v>
      </c>
      <c r="L19" s="31">
        <v>2676</v>
      </c>
      <c r="M19" s="31">
        <v>14614</v>
      </c>
      <c r="P19" s="5" t="s">
        <v>163</v>
      </c>
      <c r="Q19" s="12">
        <v>9.8297912803689436E-2</v>
      </c>
      <c r="Y19" s="37" t="s">
        <v>1879</v>
      </c>
      <c r="Z19" s="12">
        <v>1</v>
      </c>
    </row>
    <row r="20" spans="9:29">
      <c r="I20" s="37" t="s">
        <v>1879</v>
      </c>
      <c r="J20" s="31">
        <v>48561</v>
      </c>
      <c r="K20" s="31">
        <v>18684</v>
      </c>
      <c r="L20" s="31">
        <v>16887</v>
      </c>
      <c r="M20" s="31">
        <v>84132</v>
      </c>
      <c r="P20" s="5" t="s">
        <v>100</v>
      </c>
      <c r="Q20" s="12">
        <v>9.2200351828079688E-2</v>
      </c>
      <c r="Z20" s="31"/>
    </row>
    <row r="21" spans="9:29">
      <c r="P21" s="5" t="s">
        <v>85</v>
      </c>
      <c r="Q21" s="12">
        <v>8.826605809917748E-2</v>
      </c>
      <c r="Z21" s="31"/>
    </row>
    <row r="22" spans="9:29">
      <c r="P22" s="5" t="s">
        <v>132</v>
      </c>
      <c r="Q22" s="12">
        <v>8.5235106737032287E-2</v>
      </c>
      <c r="Z22" s="31"/>
    </row>
    <row r="23" spans="9:29">
      <c r="P23" s="5" t="s">
        <v>1879</v>
      </c>
      <c r="Q23" s="12">
        <v>1</v>
      </c>
    </row>
    <row r="25" spans="9:29">
      <c r="P25" t="s">
        <v>1869</v>
      </c>
      <c r="Q25" t="s">
        <v>2307</v>
      </c>
    </row>
    <row r="26" spans="9:29">
      <c r="P26" s="5" t="s">
        <v>64</v>
      </c>
      <c r="Q26" s="1">
        <v>9.9569723767413118E-2</v>
      </c>
    </row>
    <row r="27" spans="9:29">
      <c r="P27" s="5" t="s">
        <v>126</v>
      </c>
      <c r="Q27" s="1">
        <v>8.3107497741644082E-2</v>
      </c>
    </row>
    <row r="28" spans="9:29">
      <c r="P28" s="5" t="s">
        <v>104</v>
      </c>
      <c r="Q28" s="1">
        <v>8.6007702182284984E-2</v>
      </c>
    </row>
    <row r="29" spans="9:29">
      <c r="P29" s="5" t="s">
        <v>69</v>
      </c>
      <c r="Q29" s="1">
        <v>0.10828222317310893</v>
      </c>
    </row>
    <row r="30" spans="9:29">
      <c r="P30" s="5" t="s">
        <v>75</v>
      </c>
      <c r="Q30" s="1">
        <v>9.6764607996957158E-2</v>
      </c>
    </row>
    <row r="31" spans="9:29">
      <c r="P31" s="5" t="s">
        <v>56</v>
      </c>
      <c r="Q31" s="1">
        <v>6.9854514334617035E-2</v>
      </c>
    </row>
    <row r="32" spans="9:29">
      <c r="P32" s="5" t="s">
        <v>90</v>
      </c>
      <c r="Q32" s="1">
        <v>9.2414301335995819E-2</v>
      </c>
    </row>
    <row r="33" spans="16:17">
      <c r="P33" s="5" t="s">
        <v>163</v>
      </c>
      <c r="Q33" s="1">
        <v>9.8297912803689436E-2</v>
      </c>
    </row>
    <row r="34" spans="16:17">
      <c r="P34" s="5" t="s">
        <v>100</v>
      </c>
      <c r="Q34" s="1">
        <v>9.2200351828079688E-2</v>
      </c>
    </row>
    <row r="35" spans="16:17">
      <c r="P35" s="5" t="s">
        <v>85</v>
      </c>
      <c r="Q35" s="1">
        <v>8.826605809917748E-2</v>
      </c>
    </row>
    <row r="36" spans="16:17">
      <c r="P36" s="5" t="s">
        <v>132</v>
      </c>
      <c r="Q36" s="1">
        <v>8.5235106737032287E-2</v>
      </c>
    </row>
  </sheetData>
  <mergeCells count="11">
    <mergeCell ref="A1:D1"/>
    <mergeCell ref="A2:B2"/>
    <mergeCell ref="Y10:Z10"/>
    <mergeCell ref="AB10:AC10"/>
    <mergeCell ref="A10:B10"/>
    <mergeCell ref="E10:F10"/>
    <mergeCell ref="I10:M10"/>
    <mergeCell ref="P10:Q10"/>
    <mergeCell ref="T10:U10"/>
    <mergeCell ref="A3:D3"/>
    <mergeCell ref="A5:E5"/>
  </mergeCells>
  <phoneticPr fontId="2" type="noConversion"/>
  <pageMargins left="0.7" right="0.7" top="0.75" bottom="0.75" header="0.3" footer="0.3"/>
  <drawing r:id="rId8"/>
  <legacyDrawing r:id="rId9"/>
  <tableParts count="1">
    <tablePart r:id="rId10"/>
  </tableParts>
  <extLst>
    <ext xmlns:x14="http://schemas.microsoft.com/office/spreadsheetml/2009/9/main" uri="{A8765BA9-456A-4dab-B4F3-ACF838C121DE}">
      <x14:slicerList>
        <x14:slicer r:id="rId11"/>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53F5F-EC83-2F42-8AF6-BC4719DCE68D}">
  <sheetPr>
    <tabColor theme="9" tint="0.59999389629810485"/>
  </sheetPr>
  <dimension ref="A1:AA60"/>
  <sheetViews>
    <sheetView tabSelected="1" zoomScale="86" zoomScaleNormal="80" workbookViewId="0">
      <selection activeCell="L46" sqref="L46"/>
    </sheetView>
  </sheetViews>
  <sheetFormatPr baseColWidth="10" defaultRowHeight="16"/>
  <sheetData>
    <row r="1" spans="1:27" ht="32">
      <c r="A1" s="75" t="s">
        <v>2337</v>
      </c>
      <c r="B1" s="75"/>
      <c r="C1" s="75"/>
      <c r="D1" s="75"/>
      <c r="E1" s="75"/>
      <c r="F1" s="75"/>
      <c r="G1" s="75"/>
      <c r="H1" s="75"/>
      <c r="I1" s="75"/>
      <c r="J1" s="75"/>
      <c r="K1" s="75"/>
      <c r="L1" s="75"/>
      <c r="M1" s="75"/>
      <c r="N1" s="75"/>
      <c r="O1" s="75"/>
      <c r="P1" s="75"/>
      <c r="Q1" s="75"/>
      <c r="R1" s="75"/>
      <c r="S1" s="75"/>
      <c r="T1" s="75"/>
      <c r="U1" s="75"/>
      <c r="V1" s="75"/>
      <c r="W1" s="75"/>
      <c r="X1" s="75"/>
      <c r="Y1" s="75"/>
      <c r="Z1" s="75"/>
      <c r="AA1" s="69"/>
    </row>
    <row r="2" spans="1:27" ht="19">
      <c r="A2" s="38"/>
      <c r="B2" s="38"/>
      <c r="C2" s="38"/>
      <c r="D2" s="38"/>
      <c r="E2" s="38"/>
      <c r="F2" s="38"/>
      <c r="G2" s="38"/>
      <c r="H2" s="38"/>
      <c r="I2" s="38"/>
      <c r="J2" s="38"/>
      <c r="K2" s="38"/>
      <c r="L2" s="38"/>
      <c r="M2" s="38"/>
      <c r="N2" s="38"/>
      <c r="O2" s="38"/>
      <c r="P2" s="38"/>
      <c r="Q2" s="38"/>
      <c r="R2" s="38"/>
      <c r="S2" s="38"/>
      <c r="T2" s="38"/>
      <c r="U2" s="38"/>
      <c r="V2" s="38"/>
      <c r="W2" s="38"/>
      <c r="X2" s="68"/>
      <c r="Y2" s="82" t="s">
        <v>2359</v>
      </c>
      <c r="Z2" s="82"/>
      <c r="AA2" s="82"/>
    </row>
    <row r="3" spans="1:27">
      <c r="A3" s="38"/>
      <c r="B3" s="38"/>
      <c r="C3" s="38"/>
      <c r="D3" s="38"/>
      <c r="E3" s="38"/>
      <c r="F3" s="38"/>
      <c r="G3" s="38"/>
      <c r="H3" s="38"/>
      <c r="I3" s="38"/>
      <c r="J3" s="38"/>
      <c r="K3" s="38"/>
      <c r="L3" s="38"/>
      <c r="M3" s="38"/>
      <c r="N3" s="38"/>
      <c r="O3" s="38"/>
      <c r="P3" s="38"/>
      <c r="Q3" s="38"/>
      <c r="R3" s="38"/>
      <c r="S3" s="38"/>
      <c r="T3" s="38"/>
      <c r="U3" s="38"/>
      <c r="V3" s="38"/>
      <c r="W3" s="38"/>
      <c r="X3" s="38"/>
      <c r="Y3" s="63"/>
      <c r="Z3" s="63"/>
      <c r="AA3" s="63"/>
    </row>
    <row r="4" spans="1:27">
      <c r="A4" s="38"/>
      <c r="B4" s="38"/>
      <c r="C4" s="38"/>
      <c r="D4" s="38"/>
      <c r="E4" s="38"/>
      <c r="F4" s="38"/>
      <c r="G4" s="38"/>
      <c r="H4" s="38"/>
      <c r="I4" s="38"/>
      <c r="J4" s="38"/>
      <c r="K4" s="38"/>
      <c r="L4" s="38"/>
      <c r="M4" s="38"/>
      <c r="N4" s="38"/>
      <c r="O4" s="38"/>
      <c r="P4" s="38"/>
      <c r="Q4" s="38"/>
      <c r="R4" s="38"/>
      <c r="S4" s="38"/>
      <c r="T4" s="38"/>
      <c r="U4" s="38"/>
      <c r="V4" s="38"/>
      <c r="W4" s="38"/>
      <c r="X4" s="38"/>
      <c r="Y4" s="63"/>
      <c r="Z4" s="63"/>
      <c r="AA4" s="63"/>
    </row>
    <row r="5" spans="1:27" ht="29">
      <c r="A5" s="38"/>
      <c r="B5" s="76">
        <f>Tabla13[[#Totals],[Número de Orden]]</f>
        <v>767</v>
      </c>
      <c r="C5" s="76"/>
      <c r="D5" s="38"/>
      <c r="E5" s="38"/>
      <c r="F5" s="77">
        <f>Tabla13[[#Totals],[Número de Comensales]]</f>
        <v>3.4823989569752283</v>
      </c>
      <c r="G5" s="77"/>
      <c r="H5" s="38"/>
      <c r="I5" s="38"/>
      <c r="J5" s="78">
        <f>Tabla5[[#Totals],[Monto Total de la Cuenta]]</f>
        <v>138.62711864406779</v>
      </c>
      <c r="K5" s="78"/>
      <c r="L5" s="38"/>
      <c r="M5" s="38"/>
      <c r="N5" s="79">
        <f>Tabla5[[#Totals],[Monto Total de la Cuenta (cobrada)]]</f>
        <v>84132</v>
      </c>
      <c r="O5" s="79"/>
      <c r="P5" s="38"/>
      <c r="Q5" s="66"/>
      <c r="R5" s="80">
        <f>Tabla1[[#Totals],[Costes ]]</f>
        <v>63446</v>
      </c>
      <c r="S5" s="80"/>
      <c r="T5" s="67"/>
      <c r="U5" s="67"/>
      <c r="V5" s="81">
        <f>Tabla1[[#Totals],[Margen]]</f>
        <v>20686</v>
      </c>
      <c r="W5" s="81"/>
      <c r="X5" s="38"/>
      <c r="Y5" s="63"/>
      <c r="Z5" s="63"/>
      <c r="AA5" s="63"/>
    </row>
    <row r="6" spans="1:27">
      <c r="A6" s="38"/>
      <c r="B6" s="38"/>
      <c r="C6" s="38"/>
      <c r="D6" s="38"/>
      <c r="E6" s="38"/>
      <c r="F6" s="38"/>
      <c r="G6" s="38"/>
      <c r="H6" s="38"/>
      <c r="I6" s="38"/>
      <c r="J6" s="38"/>
      <c r="K6" s="38"/>
      <c r="L6" s="38"/>
      <c r="M6" s="38"/>
      <c r="N6" s="38"/>
      <c r="O6" s="38"/>
      <c r="P6" s="38"/>
      <c r="Q6" s="38"/>
      <c r="R6" s="38"/>
      <c r="S6" s="38"/>
      <c r="T6" s="38"/>
      <c r="U6" s="38"/>
      <c r="V6" s="38"/>
      <c r="W6" s="38"/>
      <c r="X6" s="38"/>
      <c r="Y6" s="63"/>
      <c r="Z6" s="63"/>
      <c r="AA6" s="63"/>
    </row>
    <row r="7" spans="1:27">
      <c r="A7" s="38"/>
      <c r="B7" s="38"/>
      <c r="C7" s="38"/>
      <c r="D7" s="38"/>
      <c r="E7" s="38"/>
      <c r="F7" s="38"/>
      <c r="G7" s="38"/>
      <c r="H7" s="38"/>
      <c r="I7" s="38"/>
      <c r="J7" s="38"/>
      <c r="K7" s="38"/>
      <c r="L7" s="38"/>
      <c r="M7" s="38"/>
      <c r="N7" s="38"/>
      <c r="O7" s="38"/>
      <c r="P7" s="38"/>
      <c r="Q7" s="38"/>
      <c r="R7" s="38"/>
      <c r="S7" s="38"/>
      <c r="T7" s="38"/>
      <c r="U7" s="38"/>
      <c r="V7" s="38"/>
      <c r="W7" s="38"/>
      <c r="X7" s="38"/>
      <c r="Y7" s="63"/>
      <c r="Z7" s="63"/>
      <c r="AA7" s="63"/>
    </row>
    <row r="8" spans="1:27">
      <c r="A8" s="38"/>
      <c r="B8" s="38"/>
      <c r="C8" s="38"/>
      <c r="D8" s="38"/>
      <c r="E8" s="38"/>
      <c r="F8" s="38"/>
      <c r="G8" s="38"/>
      <c r="H8" s="38"/>
      <c r="I8" s="38"/>
      <c r="J8" s="38"/>
      <c r="K8" s="38"/>
      <c r="L8" s="38"/>
      <c r="M8" s="38"/>
      <c r="N8" s="38"/>
      <c r="O8" s="38"/>
      <c r="P8" s="38"/>
      <c r="Q8" s="38"/>
      <c r="R8" s="38"/>
      <c r="S8" s="38"/>
      <c r="T8" s="38"/>
      <c r="U8" s="38"/>
      <c r="V8" s="38"/>
      <c r="W8" s="38"/>
      <c r="X8" s="38"/>
      <c r="Y8" s="63"/>
      <c r="Z8" s="63"/>
      <c r="AA8" s="63"/>
    </row>
    <row r="9" spans="1:27">
      <c r="A9" s="38"/>
      <c r="B9" s="38"/>
      <c r="C9" s="38"/>
      <c r="D9" s="38"/>
      <c r="E9" s="38"/>
      <c r="F9" s="38"/>
      <c r="G9" s="38"/>
      <c r="H9" s="38"/>
      <c r="I9" s="38"/>
      <c r="J9" s="38"/>
      <c r="K9" s="38"/>
      <c r="L9" s="38"/>
      <c r="M9" s="38"/>
      <c r="N9" s="38"/>
      <c r="O9" s="38"/>
      <c r="P9" s="38"/>
      <c r="Q9" s="38"/>
      <c r="R9" s="38"/>
      <c r="S9" s="38"/>
      <c r="T9" s="38"/>
      <c r="U9" s="38"/>
      <c r="V9" s="38"/>
      <c r="W9" s="38"/>
      <c r="X9" s="38"/>
      <c r="Y9" s="63"/>
      <c r="Z9" s="63"/>
      <c r="AA9" s="63"/>
    </row>
    <row r="10" spans="1:27" ht="19">
      <c r="A10" s="38"/>
      <c r="B10" s="38"/>
      <c r="C10" s="38"/>
      <c r="D10" s="38"/>
      <c r="E10" s="38"/>
      <c r="F10" s="38"/>
      <c r="G10" s="38"/>
      <c r="H10" s="38"/>
      <c r="I10" s="38"/>
      <c r="J10" s="38"/>
      <c r="K10" s="38"/>
      <c r="L10" s="38"/>
      <c r="M10" s="38"/>
      <c r="N10" s="38"/>
      <c r="O10" s="38"/>
      <c r="P10" s="38"/>
      <c r="Q10" s="38"/>
      <c r="R10" s="38"/>
      <c r="S10" s="64"/>
      <c r="T10" s="38"/>
      <c r="U10" s="38"/>
      <c r="V10" s="38"/>
      <c r="W10" s="38"/>
      <c r="X10" s="38"/>
      <c r="Y10" s="63"/>
      <c r="Z10" s="63"/>
      <c r="AA10" s="63"/>
    </row>
    <row r="11" spans="1:27">
      <c r="A11" s="38"/>
      <c r="B11" s="38"/>
      <c r="C11" s="38"/>
      <c r="D11" s="38"/>
      <c r="E11" s="38"/>
      <c r="F11" s="38"/>
      <c r="G11" s="38"/>
      <c r="H11" s="38"/>
      <c r="I11" s="38"/>
      <c r="J11" s="38"/>
      <c r="K11" s="38"/>
      <c r="L11" s="38"/>
      <c r="M11" s="38"/>
      <c r="N11" s="38"/>
      <c r="O11" s="38"/>
      <c r="P11" s="38"/>
      <c r="Q11" s="38"/>
      <c r="R11" s="38"/>
      <c r="S11" s="38"/>
      <c r="T11" s="38"/>
      <c r="U11" s="38"/>
      <c r="V11" s="38"/>
      <c r="W11" s="38"/>
      <c r="X11" s="38"/>
      <c r="Y11" s="63"/>
      <c r="Z11" s="63"/>
      <c r="AA11" s="63"/>
    </row>
    <row r="12" spans="1:27">
      <c r="A12" s="38"/>
      <c r="B12" s="38"/>
      <c r="C12" s="38"/>
      <c r="D12" s="38"/>
      <c r="E12" s="38"/>
      <c r="F12" s="38"/>
      <c r="G12" s="38"/>
      <c r="H12" s="38"/>
      <c r="I12" s="38"/>
      <c r="J12" s="38"/>
      <c r="K12" s="38"/>
      <c r="L12" s="38"/>
      <c r="M12" s="38"/>
      <c r="N12" s="38"/>
      <c r="O12" s="38"/>
      <c r="P12" s="38"/>
      <c r="Q12" s="38"/>
      <c r="R12" s="38"/>
      <c r="S12" s="38"/>
      <c r="T12" s="38"/>
      <c r="U12" s="38"/>
      <c r="V12" s="38"/>
      <c r="W12" s="38"/>
      <c r="X12" s="38"/>
      <c r="Y12" s="63"/>
      <c r="Z12" s="63"/>
      <c r="AA12" s="63"/>
    </row>
    <row r="13" spans="1:27">
      <c r="A13" s="38"/>
      <c r="B13" s="38"/>
      <c r="C13" s="38"/>
      <c r="D13" s="38"/>
      <c r="E13" s="38"/>
      <c r="F13" s="38"/>
      <c r="G13" s="38"/>
      <c r="H13" s="38"/>
      <c r="I13" s="38"/>
      <c r="J13" s="38"/>
      <c r="K13" s="38"/>
      <c r="L13" s="38"/>
      <c r="M13" s="38"/>
      <c r="N13" s="38"/>
      <c r="O13" s="38"/>
      <c r="P13" s="38"/>
      <c r="Q13" s="38"/>
      <c r="R13" s="38"/>
      <c r="S13" s="38"/>
      <c r="T13" s="38"/>
      <c r="U13" s="38"/>
      <c r="V13" s="38"/>
      <c r="W13" s="38"/>
      <c r="X13" s="38"/>
      <c r="Y13" s="63"/>
      <c r="Z13" s="63"/>
      <c r="AA13" s="63"/>
    </row>
    <row r="14" spans="1:27">
      <c r="A14" s="38"/>
      <c r="B14" s="38"/>
      <c r="C14" s="38"/>
      <c r="D14" s="38"/>
      <c r="E14" s="38"/>
      <c r="F14" s="38"/>
      <c r="G14" s="38"/>
      <c r="H14" s="38"/>
      <c r="I14" s="38"/>
      <c r="J14" s="38"/>
      <c r="K14" s="38"/>
      <c r="L14" s="38"/>
      <c r="M14" s="38"/>
      <c r="N14" s="38"/>
      <c r="O14" s="38"/>
      <c r="P14" s="38"/>
      <c r="Q14" s="38"/>
      <c r="R14" s="38"/>
      <c r="S14" s="38"/>
      <c r="T14" s="38"/>
      <c r="U14" s="38"/>
      <c r="V14" s="38"/>
      <c r="W14" s="38"/>
      <c r="X14" s="38"/>
      <c r="Y14" s="63"/>
      <c r="Z14" s="63"/>
      <c r="AA14" s="63"/>
    </row>
    <row r="15" spans="1:27">
      <c r="A15" s="38"/>
      <c r="B15" s="38"/>
      <c r="C15" s="38"/>
      <c r="D15" s="38"/>
      <c r="E15" s="38"/>
      <c r="F15" s="38"/>
      <c r="G15" s="38"/>
      <c r="H15" s="38"/>
      <c r="I15" s="38"/>
      <c r="J15" s="38"/>
      <c r="K15" s="38"/>
      <c r="L15" s="38"/>
      <c r="M15" s="38"/>
      <c r="N15" s="38"/>
      <c r="O15" s="38"/>
      <c r="P15" s="38"/>
      <c r="Q15" s="38"/>
      <c r="R15" s="38"/>
      <c r="S15" s="38"/>
      <c r="T15" s="38"/>
      <c r="U15" s="38"/>
      <c r="V15" s="38"/>
      <c r="W15" s="38"/>
      <c r="X15" s="38"/>
      <c r="Y15" s="63"/>
      <c r="Z15" s="63"/>
      <c r="AA15" s="63"/>
    </row>
    <row r="16" spans="1:27">
      <c r="A16" s="38"/>
      <c r="B16" s="38"/>
      <c r="C16" s="38"/>
      <c r="D16" s="38"/>
      <c r="E16" s="38"/>
      <c r="F16" s="38"/>
      <c r="G16" s="38"/>
      <c r="H16" s="38"/>
      <c r="I16" s="38"/>
      <c r="J16" s="38"/>
      <c r="K16" s="38"/>
      <c r="L16" s="38"/>
      <c r="M16" s="38"/>
      <c r="N16" s="38"/>
      <c r="O16" s="38"/>
      <c r="P16" s="38"/>
      <c r="Q16" s="38"/>
      <c r="R16" s="38"/>
      <c r="S16" s="38"/>
      <c r="T16" s="38"/>
      <c r="U16" s="38"/>
      <c r="V16" s="38"/>
      <c r="W16" s="38"/>
      <c r="X16" s="38"/>
      <c r="Y16" s="63"/>
      <c r="Z16" s="63"/>
      <c r="AA16" s="63"/>
    </row>
    <row r="17" spans="1:27">
      <c r="A17" s="38"/>
      <c r="B17" s="38"/>
      <c r="C17" s="38"/>
      <c r="D17" s="38"/>
      <c r="E17" s="38"/>
      <c r="F17" s="38"/>
      <c r="G17" s="38"/>
      <c r="H17" s="38"/>
      <c r="I17" s="38"/>
      <c r="J17" s="38"/>
      <c r="K17" s="38"/>
      <c r="L17" s="38"/>
      <c r="M17" s="38"/>
      <c r="N17" s="38"/>
      <c r="O17" s="38"/>
      <c r="P17" s="38"/>
      <c r="Q17" s="38"/>
      <c r="R17" s="38"/>
      <c r="S17" s="38"/>
      <c r="T17" s="38"/>
      <c r="U17" s="38"/>
      <c r="V17" s="38"/>
      <c r="W17" s="38"/>
      <c r="X17" s="38"/>
      <c r="Y17" s="63"/>
      <c r="Z17" s="63"/>
      <c r="AA17" s="63"/>
    </row>
    <row r="18" spans="1:27">
      <c r="A18" s="38"/>
      <c r="B18" s="38"/>
      <c r="C18" s="38"/>
      <c r="D18" s="38"/>
      <c r="E18" s="38"/>
      <c r="F18" s="38"/>
      <c r="G18" s="38"/>
      <c r="H18" s="38"/>
      <c r="I18" s="38"/>
      <c r="J18" s="38"/>
      <c r="K18" s="38"/>
      <c r="L18" s="38"/>
      <c r="M18" s="38"/>
      <c r="N18" s="38"/>
      <c r="O18" s="38"/>
      <c r="P18" s="38"/>
      <c r="Q18" s="38"/>
      <c r="R18" s="38"/>
      <c r="S18" s="38"/>
      <c r="T18" s="38"/>
      <c r="U18" s="38"/>
      <c r="V18" s="38"/>
      <c r="W18" s="38"/>
      <c r="X18" s="38"/>
      <c r="Y18" s="63"/>
      <c r="Z18" s="63"/>
      <c r="AA18" s="63"/>
    </row>
    <row r="19" spans="1:27">
      <c r="A19" s="38"/>
      <c r="B19" s="38"/>
      <c r="C19" s="38"/>
      <c r="D19" s="38"/>
      <c r="E19" s="38"/>
      <c r="F19" s="38"/>
      <c r="G19" s="38"/>
      <c r="H19" s="38"/>
      <c r="I19" s="38"/>
      <c r="J19" s="38"/>
      <c r="K19" s="38"/>
      <c r="L19" s="38"/>
      <c r="M19" s="38"/>
      <c r="N19" s="38"/>
      <c r="O19" s="38"/>
      <c r="P19" s="38"/>
      <c r="Q19" s="38"/>
      <c r="R19" s="38"/>
      <c r="S19" s="38"/>
      <c r="T19" s="38"/>
      <c r="U19" s="38"/>
      <c r="V19" s="38"/>
      <c r="W19" s="38"/>
      <c r="X19" s="38"/>
      <c r="Y19" s="63"/>
      <c r="Z19" s="63"/>
      <c r="AA19" s="63"/>
    </row>
    <row r="20" spans="1:27">
      <c r="A20" s="38"/>
      <c r="B20" s="38"/>
      <c r="C20" s="38"/>
      <c r="D20" s="38"/>
      <c r="E20" s="38"/>
      <c r="F20" s="38"/>
      <c r="G20" s="38"/>
      <c r="H20" s="38"/>
      <c r="I20" s="38"/>
      <c r="J20" s="38"/>
      <c r="K20" s="38"/>
      <c r="L20" s="38"/>
      <c r="M20" s="38"/>
      <c r="N20" s="38"/>
      <c r="O20" s="38"/>
      <c r="P20" s="38"/>
      <c r="Q20" s="38"/>
      <c r="R20" s="38"/>
      <c r="S20" s="38"/>
      <c r="T20" s="38"/>
      <c r="U20" s="38"/>
      <c r="V20" s="38"/>
      <c r="W20" s="38"/>
      <c r="X20" s="38"/>
      <c r="Y20" s="63"/>
      <c r="Z20" s="63"/>
      <c r="AA20" s="63"/>
    </row>
    <row r="21" spans="1:27">
      <c r="A21" s="38"/>
      <c r="B21" s="38"/>
      <c r="C21" s="38"/>
      <c r="D21" s="38"/>
      <c r="E21" s="38"/>
      <c r="F21" s="38"/>
      <c r="G21" s="38"/>
      <c r="H21" s="38"/>
      <c r="I21" s="38"/>
      <c r="J21" s="38"/>
      <c r="K21" s="38"/>
      <c r="L21" s="38"/>
      <c r="M21" s="38"/>
      <c r="N21" s="38"/>
      <c r="O21" s="38"/>
      <c r="P21" s="38"/>
      <c r="Q21" s="38"/>
      <c r="R21" s="38"/>
      <c r="S21" s="38"/>
      <c r="T21" s="38"/>
      <c r="U21" s="38"/>
      <c r="V21" s="38"/>
      <c r="W21" s="38"/>
      <c r="X21" s="38"/>
      <c r="Y21" s="63"/>
      <c r="Z21" s="63"/>
      <c r="AA21" s="63"/>
    </row>
    <row r="22" spans="1:27">
      <c r="A22" s="38"/>
      <c r="B22" s="38"/>
      <c r="C22" s="38"/>
      <c r="D22" s="38"/>
      <c r="E22" s="38"/>
      <c r="F22" s="38"/>
      <c r="G22" s="38"/>
      <c r="H22" s="38"/>
      <c r="I22" s="38"/>
      <c r="J22" s="38"/>
      <c r="K22" s="38"/>
      <c r="L22" s="38"/>
      <c r="M22" s="38"/>
      <c r="N22" s="38"/>
      <c r="O22" s="38"/>
      <c r="P22" s="38"/>
      <c r="Q22" s="38"/>
      <c r="R22" s="38"/>
      <c r="S22" s="38"/>
      <c r="T22" s="38"/>
      <c r="U22" s="38"/>
      <c r="V22" s="38"/>
      <c r="W22" s="38"/>
      <c r="X22" s="38"/>
      <c r="Y22" s="63"/>
      <c r="Z22" s="63"/>
      <c r="AA22" s="63"/>
    </row>
    <row r="23" spans="1:27">
      <c r="A23" s="38"/>
      <c r="B23" s="38"/>
      <c r="C23" s="38"/>
      <c r="D23" s="38"/>
      <c r="E23" s="38"/>
      <c r="F23" s="38"/>
      <c r="G23" s="38"/>
      <c r="H23" s="38"/>
      <c r="I23" s="38"/>
      <c r="J23" s="38"/>
      <c r="K23" s="38"/>
      <c r="L23" s="38"/>
      <c r="M23" s="38"/>
      <c r="N23" s="38"/>
      <c r="O23" s="38"/>
      <c r="P23" s="38"/>
      <c r="Q23" s="38"/>
      <c r="R23" s="38"/>
      <c r="S23" s="38"/>
      <c r="T23" s="38"/>
      <c r="U23" s="38"/>
      <c r="V23" s="38"/>
      <c r="W23" s="38"/>
      <c r="X23" s="38"/>
      <c r="Y23" s="63"/>
      <c r="Z23" s="63"/>
      <c r="AA23" s="63"/>
    </row>
    <row r="24" spans="1:27">
      <c r="A24" s="38"/>
      <c r="B24" s="38"/>
      <c r="C24" s="38"/>
      <c r="D24" s="38"/>
      <c r="E24" s="38"/>
      <c r="F24" s="38"/>
      <c r="G24" s="38"/>
      <c r="H24" s="38"/>
      <c r="I24" s="38"/>
      <c r="J24" s="38"/>
      <c r="K24" s="38"/>
      <c r="L24" s="38"/>
      <c r="M24" s="38"/>
      <c r="N24" s="38"/>
      <c r="O24" s="38"/>
      <c r="P24" s="38"/>
      <c r="Q24" s="38"/>
      <c r="R24" s="38"/>
      <c r="S24" s="38"/>
      <c r="T24" s="38"/>
      <c r="U24" s="38"/>
      <c r="V24" s="38"/>
      <c r="W24" s="38"/>
      <c r="X24" s="38"/>
      <c r="Y24" s="63"/>
      <c r="Z24" s="63"/>
      <c r="AA24" s="63"/>
    </row>
    <row r="25" spans="1:27">
      <c r="A25" s="38"/>
      <c r="B25" s="38"/>
      <c r="C25" s="38"/>
      <c r="D25" s="38"/>
      <c r="E25" s="38"/>
      <c r="F25" s="38"/>
      <c r="G25" s="38"/>
      <c r="H25" s="38"/>
      <c r="I25" s="38"/>
      <c r="J25" s="38"/>
      <c r="K25" s="38"/>
      <c r="L25" s="38"/>
      <c r="M25" s="38"/>
      <c r="N25" s="38"/>
      <c r="O25" s="38"/>
      <c r="P25" s="38"/>
      <c r="Q25" s="38"/>
      <c r="R25" s="38"/>
      <c r="S25" s="38"/>
      <c r="T25" s="38"/>
      <c r="U25" s="38"/>
      <c r="V25" s="38"/>
      <c r="W25" s="38"/>
      <c r="X25" s="38"/>
      <c r="Y25" s="63"/>
      <c r="Z25" s="63"/>
      <c r="AA25" s="63"/>
    </row>
    <row r="26" spans="1:27">
      <c r="A26" s="38"/>
      <c r="B26" s="38"/>
      <c r="C26" s="38"/>
      <c r="D26" s="38"/>
      <c r="E26" s="38"/>
      <c r="F26" s="38"/>
      <c r="G26" s="38"/>
      <c r="H26" s="38"/>
      <c r="I26" s="38"/>
      <c r="J26" s="38"/>
      <c r="K26" s="38"/>
      <c r="L26" s="38"/>
      <c r="M26" s="38"/>
      <c r="N26" s="38"/>
      <c r="O26" s="38"/>
      <c r="P26" s="38"/>
      <c r="Q26" s="38"/>
      <c r="R26" s="38"/>
      <c r="S26" s="38"/>
      <c r="T26" s="38"/>
      <c r="U26" s="38"/>
      <c r="V26" s="38"/>
      <c r="W26" s="38"/>
      <c r="X26" s="38"/>
      <c r="Y26" s="63"/>
      <c r="Z26" s="63"/>
      <c r="AA26" s="63"/>
    </row>
    <row r="27" spans="1:27">
      <c r="A27" s="38"/>
      <c r="B27" s="38"/>
      <c r="C27" s="38"/>
      <c r="D27" s="38"/>
      <c r="E27" s="38"/>
      <c r="F27" s="38"/>
      <c r="G27" s="38"/>
      <c r="H27" s="38"/>
      <c r="I27" s="38"/>
      <c r="J27" s="38"/>
      <c r="K27" s="38"/>
      <c r="L27" s="38"/>
      <c r="M27" s="38"/>
      <c r="N27" s="38"/>
      <c r="O27" s="38"/>
      <c r="P27" s="38"/>
      <c r="Q27" s="38"/>
      <c r="R27" s="38"/>
      <c r="S27" s="38"/>
      <c r="T27" s="38"/>
      <c r="U27" s="38"/>
      <c r="V27" s="38"/>
      <c r="W27" s="38"/>
      <c r="X27" s="38"/>
      <c r="Y27" s="63"/>
      <c r="Z27" s="63"/>
      <c r="AA27" s="63"/>
    </row>
    <row r="28" spans="1:27">
      <c r="A28" s="38"/>
      <c r="B28" s="38"/>
      <c r="C28" s="38"/>
      <c r="D28" s="38"/>
      <c r="E28" s="38"/>
      <c r="F28" s="38"/>
      <c r="G28" s="38"/>
      <c r="H28" s="38"/>
      <c r="I28" s="38"/>
      <c r="J28" s="38"/>
      <c r="K28" s="38"/>
      <c r="L28" s="38"/>
      <c r="M28" s="38"/>
      <c r="N28" s="38"/>
      <c r="O28" s="38"/>
      <c r="P28" s="38"/>
      <c r="Q28" s="38"/>
      <c r="R28" s="38"/>
      <c r="S28" s="38"/>
      <c r="T28" s="38"/>
      <c r="U28" s="38"/>
      <c r="V28" s="38"/>
      <c r="W28" s="38"/>
      <c r="X28" s="38"/>
      <c r="Y28" s="63"/>
      <c r="Z28" s="63"/>
      <c r="AA28" s="63"/>
    </row>
    <row r="29" spans="1:27">
      <c r="A29" s="38"/>
      <c r="B29" s="38"/>
      <c r="C29" s="38"/>
      <c r="D29" s="38"/>
      <c r="E29" s="38"/>
      <c r="F29" s="38"/>
      <c r="G29" s="38"/>
      <c r="H29" s="38"/>
      <c r="I29" s="38"/>
      <c r="J29" s="38"/>
      <c r="K29" s="38"/>
      <c r="L29" s="38"/>
      <c r="M29" s="38"/>
      <c r="N29" s="38"/>
      <c r="O29" s="38"/>
      <c r="P29" s="38"/>
      <c r="Q29" s="38"/>
      <c r="R29" s="38"/>
      <c r="S29" s="38"/>
      <c r="T29" s="38"/>
      <c r="U29" s="38"/>
      <c r="V29" s="38"/>
      <c r="W29" s="38"/>
      <c r="X29" s="38"/>
      <c r="Y29" s="63"/>
      <c r="Z29" s="63"/>
      <c r="AA29" s="63"/>
    </row>
    <row r="30" spans="1:27">
      <c r="A30" s="38"/>
      <c r="B30" s="38"/>
      <c r="C30" s="38"/>
      <c r="D30" s="38"/>
      <c r="E30" s="38"/>
      <c r="F30" s="38"/>
      <c r="G30" s="38"/>
      <c r="H30" s="38"/>
      <c r="I30" s="38"/>
      <c r="J30" s="38"/>
      <c r="K30" s="38"/>
      <c r="L30" s="38"/>
      <c r="M30" s="38"/>
      <c r="N30" s="38"/>
      <c r="O30" s="38"/>
      <c r="P30" s="38"/>
      <c r="Q30" s="38"/>
      <c r="R30" s="38"/>
      <c r="S30" s="38"/>
      <c r="T30" s="38"/>
      <c r="U30" s="38"/>
      <c r="V30" s="38"/>
      <c r="W30" s="38"/>
      <c r="X30" s="38"/>
      <c r="Y30" s="63"/>
      <c r="Z30" s="63"/>
      <c r="AA30" s="63"/>
    </row>
    <row r="31" spans="1:27">
      <c r="A31" s="38"/>
      <c r="B31" s="38"/>
      <c r="C31" s="38"/>
      <c r="D31" s="38"/>
      <c r="E31" s="38"/>
      <c r="F31" s="38"/>
      <c r="G31" s="38"/>
      <c r="H31" s="38"/>
      <c r="I31" s="38"/>
      <c r="J31" s="38"/>
      <c r="K31" s="38"/>
      <c r="L31" s="38"/>
      <c r="M31" s="38"/>
      <c r="N31" s="38"/>
      <c r="O31" s="38"/>
      <c r="P31" s="38"/>
      <c r="Q31" s="38"/>
      <c r="R31" s="38"/>
      <c r="S31" s="38"/>
      <c r="T31" s="38"/>
      <c r="U31" s="38"/>
      <c r="V31" s="38"/>
      <c r="W31" s="38"/>
      <c r="X31" s="38"/>
      <c r="Y31" s="63"/>
      <c r="Z31" s="63"/>
      <c r="AA31" s="63"/>
    </row>
    <row r="32" spans="1:27">
      <c r="A32" s="38"/>
      <c r="B32" s="38"/>
      <c r="C32" s="38"/>
      <c r="D32" s="38"/>
      <c r="E32" s="38"/>
      <c r="F32" s="38"/>
      <c r="G32" s="38"/>
      <c r="H32" s="38"/>
      <c r="I32" s="38"/>
      <c r="J32" s="38"/>
      <c r="K32" s="38"/>
      <c r="L32" s="38"/>
      <c r="M32" s="38"/>
      <c r="N32" s="38"/>
      <c r="O32" s="38"/>
      <c r="P32" s="38"/>
      <c r="Q32" s="38"/>
      <c r="R32" s="38"/>
      <c r="S32" s="38"/>
      <c r="T32" s="38"/>
      <c r="U32" s="38"/>
      <c r="V32" s="38"/>
      <c r="W32" s="38"/>
      <c r="X32" s="38"/>
      <c r="Y32" s="63"/>
      <c r="Z32" s="63"/>
      <c r="AA32" s="63"/>
    </row>
    <row r="33" spans="1:27">
      <c r="A33" s="38"/>
      <c r="B33" s="38"/>
      <c r="C33" s="38"/>
      <c r="D33" s="38"/>
      <c r="E33" s="38"/>
      <c r="F33" s="38"/>
      <c r="G33" s="38"/>
      <c r="H33" s="38"/>
      <c r="I33" s="38"/>
      <c r="J33" s="38"/>
      <c r="K33" s="38"/>
      <c r="L33" s="38"/>
      <c r="M33" s="38"/>
      <c r="N33" s="38"/>
      <c r="O33" s="38"/>
      <c r="P33" s="38"/>
      <c r="Q33" s="38"/>
      <c r="R33" s="38"/>
      <c r="S33" s="38"/>
      <c r="T33" s="38"/>
      <c r="U33" s="38"/>
      <c r="V33" s="38"/>
      <c r="W33" s="38"/>
      <c r="X33" s="38"/>
      <c r="Y33" s="63"/>
      <c r="Z33" s="63"/>
      <c r="AA33" s="63"/>
    </row>
    <row r="34" spans="1:27">
      <c r="A34" s="38"/>
      <c r="B34" s="38"/>
      <c r="C34" s="38"/>
      <c r="D34" s="38"/>
      <c r="E34" s="38"/>
      <c r="F34" s="38"/>
      <c r="G34" s="38"/>
      <c r="H34" s="38"/>
      <c r="I34" s="38"/>
      <c r="J34" s="38"/>
      <c r="K34" s="38"/>
      <c r="L34" s="38"/>
      <c r="M34" s="38"/>
      <c r="N34" s="38"/>
      <c r="O34" s="38"/>
      <c r="P34" s="38"/>
      <c r="Q34" s="38"/>
      <c r="R34" s="38"/>
      <c r="S34" s="38"/>
      <c r="T34" s="38"/>
      <c r="U34" s="38"/>
      <c r="V34" s="38"/>
      <c r="W34" s="38"/>
      <c r="X34" s="38"/>
      <c r="Y34" s="63"/>
      <c r="Z34" s="63"/>
      <c r="AA34" s="63"/>
    </row>
    <row r="35" spans="1:27">
      <c r="A35" s="38"/>
      <c r="B35" s="38"/>
      <c r="C35" s="38"/>
      <c r="D35" s="38"/>
      <c r="E35" s="38"/>
      <c r="F35" s="38"/>
      <c r="G35" s="38"/>
      <c r="H35" s="38"/>
      <c r="I35" s="38"/>
      <c r="J35" s="38"/>
      <c r="K35" s="38"/>
      <c r="L35" s="38"/>
      <c r="M35" s="38"/>
      <c r="N35" s="38"/>
      <c r="O35" s="38"/>
      <c r="P35" s="38"/>
      <c r="Q35" s="38"/>
      <c r="R35" s="38"/>
      <c r="S35" s="38"/>
      <c r="T35" s="38"/>
      <c r="U35" s="38"/>
      <c r="V35" s="38"/>
      <c r="W35" s="38"/>
      <c r="X35" s="38"/>
      <c r="Y35" s="63"/>
      <c r="Z35" s="63"/>
      <c r="AA35" s="63"/>
    </row>
    <row r="36" spans="1:27">
      <c r="A36" s="38"/>
      <c r="B36" s="38"/>
      <c r="C36" s="38"/>
      <c r="D36" s="38"/>
      <c r="E36" s="38"/>
      <c r="F36" s="38"/>
      <c r="G36" s="38"/>
      <c r="H36" s="38"/>
      <c r="I36" s="38"/>
      <c r="J36" s="38"/>
      <c r="K36" s="38"/>
      <c r="L36" s="38"/>
      <c r="M36" s="38"/>
      <c r="N36" s="38"/>
      <c r="O36" s="38"/>
      <c r="P36" s="38"/>
      <c r="Q36" s="38"/>
      <c r="R36" s="38"/>
      <c r="S36" s="38"/>
      <c r="T36" s="38"/>
      <c r="U36" s="38"/>
      <c r="V36" s="38"/>
      <c r="W36" s="38"/>
      <c r="X36" s="38"/>
      <c r="Y36" s="63"/>
      <c r="Z36" s="63"/>
      <c r="AA36" s="63"/>
    </row>
    <row r="37" spans="1:27">
      <c r="A37" s="38"/>
      <c r="B37" s="38"/>
      <c r="C37" s="38"/>
      <c r="D37" s="38"/>
      <c r="E37" s="38"/>
      <c r="F37" s="38"/>
      <c r="G37" s="38"/>
      <c r="H37" s="38"/>
      <c r="I37" s="38"/>
      <c r="J37" s="38"/>
      <c r="K37" s="38"/>
      <c r="L37" s="38"/>
      <c r="M37" s="38"/>
      <c r="N37" s="38"/>
      <c r="O37" s="38"/>
      <c r="P37" s="38"/>
      <c r="Q37" s="38"/>
      <c r="R37" s="38"/>
      <c r="S37" s="38"/>
      <c r="T37" s="38"/>
      <c r="U37" s="38"/>
      <c r="V37" s="38"/>
      <c r="W37" s="38"/>
      <c r="X37" s="38"/>
      <c r="Y37" s="63"/>
      <c r="Z37" s="63"/>
      <c r="AA37" s="63"/>
    </row>
    <row r="38" spans="1:27">
      <c r="A38" s="38"/>
      <c r="B38" s="38"/>
      <c r="C38" s="38"/>
      <c r="D38" s="38"/>
      <c r="E38" s="38"/>
      <c r="F38" s="38"/>
      <c r="G38" s="38"/>
      <c r="H38" s="38"/>
      <c r="I38" s="38"/>
      <c r="J38" s="38"/>
      <c r="K38" s="38"/>
      <c r="L38" s="38"/>
      <c r="M38" s="38"/>
      <c r="N38" s="38"/>
      <c r="O38" s="38"/>
      <c r="P38" s="38"/>
      <c r="Q38" s="38"/>
      <c r="R38" s="38"/>
      <c r="S38" s="38"/>
      <c r="T38" s="38"/>
      <c r="U38" s="38"/>
      <c r="V38" s="38"/>
      <c r="W38" s="38"/>
      <c r="X38" s="38"/>
      <c r="Y38" s="63"/>
      <c r="Z38" s="63"/>
      <c r="AA38" s="63"/>
    </row>
    <row r="39" spans="1:27">
      <c r="A39" s="38"/>
      <c r="B39" s="38"/>
      <c r="C39" s="38"/>
      <c r="D39" s="38"/>
      <c r="E39" s="38"/>
      <c r="F39" s="38"/>
      <c r="G39" s="38"/>
      <c r="H39" s="38"/>
      <c r="I39" s="38"/>
      <c r="J39" s="38"/>
      <c r="K39" s="38"/>
      <c r="L39" s="38"/>
      <c r="M39" s="38"/>
      <c r="N39" s="38"/>
      <c r="O39" s="38"/>
      <c r="P39" s="38"/>
      <c r="Q39" s="38"/>
      <c r="R39" s="38"/>
      <c r="S39" s="38"/>
      <c r="T39" s="38"/>
      <c r="U39" s="38"/>
      <c r="V39" s="38"/>
      <c r="W39" s="38"/>
      <c r="X39" s="38"/>
      <c r="Y39" s="63"/>
      <c r="Z39" s="63"/>
      <c r="AA39" s="63"/>
    </row>
    <row r="40" spans="1:27">
      <c r="A40" s="38"/>
      <c r="B40" s="38"/>
      <c r="C40" s="38"/>
      <c r="D40" s="38"/>
      <c r="E40" s="38"/>
      <c r="F40" s="38"/>
      <c r="G40" s="38"/>
      <c r="H40" s="38"/>
      <c r="I40" s="38"/>
      <c r="J40" s="38"/>
      <c r="K40" s="38"/>
      <c r="L40" s="38"/>
      <c r="M40" s="38"/>
      <c r="N40" s="38"/>
      <c r="O40" s="38"/>
      <c r="P40" s="38"/>
      <c r="Q40" s="38"/>
      <c r="R40" s="38"/>
      <c r="S40" s="38"/>
      <c r="T40" s="38"/>
      <c r="U40" s="38"/>
      <c r="V40" s="38"/>
      <c r="W40" s="38"/>
      <c r="X40" s="38"/>
      <c r="Y40" s="63"/>
      <c r="Z40" s="63"/>
      <c r="AA40" s="63"/>
    </row>
    <row r="41" spans="1:27">
      <c r="A41" s="38"/>
      <c r="B41" s="38"/>
      <c r="C41" s="38"/>
      <c r="D41" s="38"/>
      <c r="E41" s="38"/>
      <c r="F41" s="38"/>
      <c r="G41" s="38"/>
      <c r="H41" s="38"/>
      <c r="I41" s="38"/>
      <c r="J41" s="38"/>
      <c r="K41" s="38"/>
      <c r="L41" s="38"/>
      <c r="M41" s="38"/>
      <c r="N41" s="38"/>
      <c r="O41" s="38"/>
      <c r="P41" s="38"/>
      <c r="Q41" s="38"/>
      <c r="R41" s="38"/>
      <c r="S41" s="38"/>
      <c r="T41" s="38"/>
      <c r="U41" s="38"/>
      <c r="V41" s="38"/>
      <c r="W41" s="38"/>
      <c r="X41" s="38"/>
      <c r="Y41" s="63"/>
      <c r="Z41" s="63"/>
      <c r="AA41" s="63"/>
    </row>
    <row r="42" spans="1:27">
      <c r="A42" s="38"/>
      <c r="B42" s="38"/>
      <c r="C42" s="38"/>
      <c r="D42" s="38"/>
      <c r="E42" s="38"/>
      <c r="F42" s="38"/>
      <c r="G42" s="38"/>
      <c r="H42" s="38"/>
      <c r="I42" s="38"/>
      <c r="J42" s="38"/>
      <c r="K42" s="38"/>
      <c r="L42" s="38"/>
      <c r="M42" s="38"/>
      <c r="N42" s="38"/>
      <c r="O42" s="38"/>
      <c r="P42" s="38"/>
      <c r="Q42" s="38"/>
      <c r="R42" s="38"/>
      <c r="S42" s="38"/>
      <c r="T42" s="38"/>
      <c r="U42" s="38"/>
      <c r="V42" s="38"/>
      <c r="W42" s="38"/>
      <c r="X42" s="38"/>
      <c r="Y42" s="63"/>
      <c r="Z42" s="63"/>
      <c r="AA42" s="63"/>
    </row>
    <row r="43" spans="1:27">
      <c r="A43" s="65"/>
      <c r="B43" s="65"/>
      <c r="C43" s="65"/>
      <c r="D43" s="65"/>
      <c r="E43" s="65"/>
      <c r="F43" s="65"/>
      <c r="G43" s="65"/>
      <c r="H43" s="65"/>
      <c r="I43" s="65"/>
      <c r="J43" s="65"/>
      <c r="K43" s="65"/>
      <c r="L43" s="65"/>
      <c r="M43" s="65"/>
      <c r="N43" s="65"/>
      <c r="O43" s="65"/>
      <c r="P43" s="65"/>
      <c r="Q43" s="65"/>
    </row>
    <row r="44" spans="1:27">
      <c r="A44" s="65"/>
      <c r="B44" s="65"/>
      <c r="C44" s="65"/>
      <c r="D44" s="65"/>
      <c r="E44" s="65"/>
      <c r="F44" s="65"/>
      <c r="G44" s="65"/>
      <c r="H44" s="65"/>
      <c r="I44" s="65"/>
      <c r="J44" s="65"/>
      <c r="K44" s="65"/>
      <c r="L44" s="65"/>
      <c r="M44" s="65"/>
      <c r="N44" s="65"/>
      <c r="O44" s="65"/>
      <c r="P44" s="65"/>
      <c r="Q44" s="65"/>
    </row>
    <row r="45" spans="1:27">
      <c r="A45" s="65"/>
      <c r="B45" s="65"/>
      <c r="C45" s="65"/>
      <c r="D45" s="65"/>
      <c r="E45" s="65"/>
      <c r="F45" s="65"/>
      <c r="G45" s="65"/>
      <c r="H45" s="65"/>
      <c r="I45" s="65"/>
      <c r="J45" s="65"/>
      <c r="K45" s="65"/>
      <c r="L45" s="65"/>
      <c r="M45" s="65"/>
      <c r="N45" s="65"/>
      <c r="O45" s="65"/>
      <c r="P45" s="65"/>
      <c r="Q45" s="65"/>
    </row>
    <row r="46" spans="1:27">
      <c r="A46" s="65"/>
      <c r="B46" s="65"/>
      <c r="C46" s="65"/>
      <c r="D46" s="65"/>
      <c r="E46" s="65"/>
      <c r="F46" s="65"/>
      <c r="G46" s="65"/>
      <c r="H46" s="65"/>
      <c r="I46" s="65"/>
      <c r="J46" s="65"/>
      <c r="K46" s="65"/>
      <c r="L46" s="65"/>
      <c r="M46" s="65"/>
      <c r="N46" s="65"/>
      <c r="O46" s="65"/>
      <c r="P46" s="65"/>
      <c r="Q46" s="65"/>
    </row>
    <row r="47" spans="1:27">
      <c r="A47" s="65"/>
      <c r="B47" s="65"/>
      <c r="C47" s="65"/>
      <c r="D47" s="65"/>
      <c r="E47" s="65"/>
      <c r="F47" s="65"/>
      <c r="G47" s="65"/>
      <c r="H47" s="65"/>
      <c r="I47" s="65"/>
      <c r="J47" s="65"/>
      <c r="K47" s="65"/>
      <c r="L47" s="65"/>
      <c r="M47" s="65"/>
      <c r="N47" s="65"/>
      <c r="O47" s="65"/>
      <c r="P47" s="65"/>
      <c r="Q47" s="65"/>
    </row>
    <row r="48" spans="1:27">
      <c r="A48" s="65"/>
      <c r="B48" s="65"/>
      <c r="C48" s="65"/>
      <c r="D48" s="65"/>
      <c r="E48" s="65"/>
      <c r="F48" s="65"/>
      <c r="G48" s="65"/>
      <c r="H48" s="65"/>
      <c r="I48" s="65"/>
      <c r="J48" s="65"/>
      <c r="K48" s="65"/>
      <c r="L48" s="65"/>
      <c r="M48" s="65"/>
      <c r="N48" s="65"/>
      <c r="O48" s="65"/>
      <c r="P48" s="65"/>
      <c r="Q48" s="65"/>
    </row>
    <row r="49" spans="1:17">
      <c r="A49" s="65"/>
      <c r="B49" s="65"/>
      <c r="C49" s="65"/>
      <c r="D49" s="65"/>
      <c r="E49" s="65"/>
      <c r="F49" s="65"/>
      <c r="G49" s="65"/>
      <c r="H49" s="65"/>
      <c r="I49" s="65"/>
      <c r="J49" s="65"/>
      <c r="K49" s="65"/>
      <c r="L49" s="65"/>
      <c r="M49" s="65"/>
      <c r="N49" s="65"/>
      <c r="O49" s="65"/>
      <c r="P49" s="65"/>
      <c r="Q49" s="65"/>
    </row>
    <row r="50" spans="1:17">
      <c r="A50" s="65"/>
      <c r="B50" s="65"/>
      <c r="C50" s="65"/>
      <c r="D50" s="65"/>
      <c r="E50" s="65"/>
      <c r="F50" s="65"/>
      <c r="G50" s="65"/>
      <c r="H50" s="65"/>
      <c r="I50" s="65"/>
      <c r="J50" s="65"/>
      <c r="K50" s="65"/>
      <c r="L50" s="65"/>
      <c r="M50" s="65"/>
      <c r="N50" s="65"/>
      <c r="O50" s="65"/>
      <c r="P50" s="65"/>
      <c r="Q50" s="65"/>
    </row>
    <row r="51" spans="1:17">
      <c r="A51" s="65"/>
      <c r="B51" s="65"/>
      <c r="C51" s="65"/>
      <c r="D51" s="65"/>
      <c r="E51" s="65"/>
      <c r="F51" s="65"/>
      <c r="G51" s="65"/>
      <c r="H51" s="65"/>
      <c r="I51" s="65"/>
      <c r="J51" s="65"/>
      <c r="K51" s="65"/>
      <c r="L51" s="65"/>
      <c r="M51" s="65"/>
      <c r="N51" s="65"/>
      <c r="O51" s="65"/>
      <c r="P51" s="65"/>
      <c r="Q51" s="65"/>
    </row>
    <row r="52" spans="1:17">
      <c r="A52" s="65"/>
      <c r="B52" s="65"/>
      <c r="C52" s="65"/>
      <c r="D52" s="65"/>
      <c r="E52" s="65"/>
      <c r="F52" s="65"/>
      <c r="G52" s="65"/>
      <c r="H52" s="65"/>
      <c r="I52" s="65"/>
      <c r="J52" s="65"/>
      <c r="K52" s="65"/>
      <c r="L52" s="65"/>
      <c r="M52" s="65"/>
      <c r="N52" s="65"/>
      <c r="O52" s="65"/>
      <c r="P52" s="65"/>
      <c r="Q52" s="65"/>
    </row>
    <row r="53" spans="1:17">
      <c r="A53" s="65"/>
      <c r="B53" s="65"/>
      <c r="C53" s="65"/>
      <c r="D53" s="65"/>
      <c r="E53" s="65"/>
      <c r="F53" s="65"/>
      <c r="G53" s="65"/>
      <c r="H53" s="65"/>
      <c r="I53" s="65"/>
      <c r="J53" s="65"/>
      <c r="K53" s="65"/>
      <c r="L53" s="65"/>
      <c r="M53" s="65"/>
      <c r="N53" s="65"/>
      <c r="O53" s="65"/>
      <c r="P53" s="65"/>
      <c r="Q53" s="65"/>
    </row>
    <row r="54" spans="1:17">
      <c r="A54" s="65"/>
      <c r="B54" s="65"/>
      <c r="C54" s="65"/>
      <c r="D54" s="65"/>
      <c r="E54" s="65"/>
      <c r="F54" s="65"/>
      <c r="G54" s="65"/>
      <c r="H54" s="65"/>
      <c r="I54" s="65"/>
      <c r="J54" s="65"/>
      <c r="K54" s="65"/>
      <c r="L54" s="65"/>
      <c r="M54" s="65"/>
      <c r="N54" s="65"/>
      <c r="O54" s="65"/>
      <c r="P54" s="65"/>
      <c r="Q54" s="65"/>
    </row>
    <row r="55" spans="1:17">
      <c r="A55" s="65"/>
      <c r="B55" s="65"/>
      <c r="C55" s="65"/>
      <c r="D55" s="65"/>
      <c r="E55" s="65"/>
      <c r="F55" s="65"/>
      <c r="G55" s="65"/>
      <c r="H55" s="65"/>
      <c r="I55" s="65"/>
      <c r="J55" s="65"/>
      <c r="K55" s="65"/>
      <c r="L55" s="65"/>
      <c r="M55" s="65"/>
      <c r="N55" s="65"/>
      <c r="O55" s="65"/>
      <c r="P55" s="65"/>
      <c r="Q55" s="65"/>
    </row>
    <row r="56" spans="1:17">
      <c r="A56" s="65"/>
      <c r="B56" s="65"/>
      <c r="C56" s="65"/>
      <c r="D56" s="65"/>
      <c r="E56" s="65"/>
      <c r="F56" s="65"/>
      <c r="G56" s="65"/>
      <c r="H56" s="65"/>
      <c r="I56" s="65"/>
      <c r="J56" s="65"/>
      <c r="K56" s="65"/>
      <c r="L56" s="65"/>
      <c r="M56" s="65"/>
      <c r="N56" s="65"/>
      <c r="O56" s="65"/>
      <c r="P56" s="65"/>
      <c r="Q56" s="65"/>
    </row>
    <row r="57" spans="1:17">
      <c r="A57" s="65"/>
      <c r="B57" s="65"/>
      <c r="C57" s="65"/>
      <c r="D57" s="65"/>
      <c r="E57" s="65"/>
      <c r="F57" s="65"/>
      <c r="G57" s="65"/>
      <c r="H57" s="65"/>
      <c r="I57" s="65"/>
      <c r="J57" s="65"/>
      <c r="K57" s="65"/>
      <c r="L57" s="65"/>
      <c r="M57" s="65"/>
      <c r="N57" s="65"/>
      <c r="O57" s="65"/>
      <c r="P57" s="65"/>
      <c r="Q57" s="65"/>
    </row>
    <row r="58" spans="1:17">
      <c r="A58" s="65"/>
      <c r="B58" s="65"/>
      <c r="C58" s="65"/>
      <c r="D58" s="65"/>
      <c r="E58" s="65"/>
      <c r="F58" s="65"/>
      <c r="G58" s="65"/>
      <c r="H58" s="65"/>
      <c r="I58" s="65"/>
      <c r="J58" s="65"/>
      <c r="K58" s="65"/>
      <c r="L58" s="65"/>
      <c r="M58" s="65"/>
      <c r="N58" s="65"/>
      <c r="O58" s="65"/>
      <c r="P58" s="65"/>
      <c r="Q58" s="65"/>
    </row>
    <row r="59" spans="1:17">
      <c r="A59" s="65"/>
      <c r="B59" s="65"/>
      <c r="C59" s="65"/>
      <c r="D59" s="65"/>
      <c r="E59" s="65"/>
      <c r="F59" s="65"/>
      <c r="G59" s="65"/>
      <c r="H59" s="65"/>
      <c r="I59" s="65"/>
      <c r="J59" s="65"/>
      <c r="K59" s="65"/>
      <c r="L59" s="65"/>
      <c r="M59" s="65"/>
      <c r="N59" s="65"/>
      <c r="O59" s="65"/>
      <c r="P59" s="65"/>
      <c r="Q59" s="65"/>
    </row>
    <row r="60" spans="1:17">
      <c r="A60" s="65"/>
      <c r="B60" s="65"/>
      <c r="C60" s="65"/>
      <c r="D60" s="65"/>
      <c r="E60" s="65"/>
      <c r="F60" s="65"/>
      <c r="G60" s="65"/>
      <c r="H60" s="65"/>
      <c r="I60" s="65"/>
      <c r="J60" s="65"/>
      <c r="K60" s="65"/>
      <c r="L60" s="65"/>
      <c r="M60" s="65"/>
      <c r="N60" s="65"/>
      <c r="O60" s="65"/>
      <c r="P60" s="65"/>
      <c r="Q60" s="65"/>
    </row>
  </sheetData>
  <mergeCells count="8">
    <mergeCell ref="A1:Z1"/>
    <mergeCell ref="B5:C5"/>
    <mergeCell ref="F5:G5"/>
    <mergeCell ref="J5:K5"/>
    <mergeCell ref="N5:O5"/>
    <mergeCell ref="R5:S5"/>
    <mergeCell ref="V5:W5"/>
    <mergeCell ref="Y2:AA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cálculos datos cocina</vt:lpstr>
      <vt:lpstr>cálculos datos sala</vt:lpstr>
      <vt:lpstr>tabla dinamica calculos</vt:lpstr>
      <vt:lpstr>DATOS COCINA FINAL</vt:lpstr>
      <vt:lpstr>DATOS SALA FINAL</vt:lpstr>
      <vt:lpstr>T.DINÁMICAS Y VISUALIZACIÓN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2024-08-21T17:22:50Z</dcterms:created>
  <dcterms:modified xsi:type="dcterms:W3CDTF">2024-09-25T11:38:03Z</dcterms:modified>
</cp:coreProperties>
</file>